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C:\Users\André\Desktop\"/>
    </mc:Choice>
  </mc:AlternateContent>
  <bookViews>
    <workbookView xWindow="0" yWindow="0" windowWidth="23040" windowHeight="6492" tabRatio="870" firstSheet="1" activeTab="1"/>
  </bookViews>
  <sheets>
    <sheet name="Injection" sheetId="72" state="hidden" r:id="rId1"/>
    <sheet name="Astreintes" sheetId="19" r:id="rId2"/>
    <sheet name="Prime encadrement de nuit" sheetId="71" r:id="rId3"/>
    <sheet name="Indem horaire travail de nuit" sheetId="69" r:id="rId4"/>
    <sheet name="Planning" sheetId="63" r:id="rId5"/>
    <sheet name="Personnels" sheetId="66" r:id="rId6"/>
    <sheet name="Liste complète des PERS DIR" sheetId="67" r:id="rId7"/>
    <sheet name="Paramètres" sheetId="59" r:id="rId8"/>
  </sheets>
  <definedNames>
    <definedName name="_xlnm._FilterDatabase" localSheetId="1" hidden="1">Astreintes!$L$17:$L$45</definedName>
    <definedName name="_xlnm._FilterDatabase" localSheetId="3" hidden="1">'Indem horaire travail de nuit'!$H$17:$H$45</definedName>
    <definedName name="_xlnm._FilterDatabase" localSheetId="6" hidden="1">'Liste complète des PERS DIR'!$A$1:$K$56</definedName>
    <definedName name="_xlnm._FilterDatabase" localSheetId="2" hidden="1">'Prime encadrement de nuit'!$L$17:$L$18</definedName>
    <definedName name="CAT" localSheetId="3">#REF!</definedName>
    <definedName name="CAT" localSheetId="2">#REF!</definedName>
    <definedName name="CAT">#REF!</definedName>
    <definedName name="feries">Paramètres!$F$2:$F$14</definedName>
    <definedName name="Fériés">Paramètres!$F$2:$F$14</definedName>
    <definedName name="jours_fériés_année_en_cours">Paramètres!$F$2:$F$14</definedName>
    <definedName name="JSFERIE">Planning!$B$2:$B$32</definedName>
    <definedName name="Liste_affectation_deroulante">Paramètres!$K$2:$K$49</definedName>
    <definedName name="liste_deroulante_structure" localSheetId="3">Personnels!#REF!</definedName>
    <definedName name="liste_deroulante_structure" localSheetId="2">Personnels!#REF!</definedName>
    <definedName name="liste_deroulante_structure">Personnels!#REF!</definedName>
    <definedName name="Liste_jours">Paramètres!$D$2:$D$30</definedName>
    <definedName name="liste_mois">Paramètres!$I$2:$I$140</definedName>
    <definedName name="mois_cours" localSheetId="3">'Indem horaire travail de nuit'!$E$12</definedName>
    <definedName name="mois_cours" localSheetId="2">'Prime encadrement de nuit'!$E$12</definedName>
    <definedName name="mois_cours">Astreintes!$E$12</definedName>
    <definedName name="vendredi_01_janvier_2016">Paramètres!$F$2:$F$14</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P1" i="67" l="1"/>
  <c r="L28" i="67"/>
  <c r="M28" i="67" s="1"/>
  <c r="L29" i="67"/>
  <c r="M29" i="67" s="1"/>
  <c r="L30" i="67"/>
  <c r="M30" i="67" s="1"/>
  <c r="L31" i="67"/>
  <c r="M31" i="67" s="1"/>
  <c r="L32" i="67"/>
  <c r="M32" i="67" s="1"/>
  <c r="L33" i="67"/>
  <c r="M33" i="67" s="1"/>
  <c r="L34" i="67"/>
  <c r="M34" i="67" s="1"/>
  <c r="L35" i="67"/>
  <c r="M35" i="67" s="1"/>
  <c r="L36" i="67"/>
  <c r="M36" i="67" s="1"/>
  <c r="L37" i="67"/>
  <c r="M37" i="67" s="1"/>
  <c r="L38" i="67"/>
  <c r="M38" i="67" s="1"/>
  <c r="L39" i="67"/>
  <c r="M39" i="67" s="1"/>
  <c r="L40" i="67"/>
  <c r="M40" i="67" s="1"/>
  <c r="L41" i="67"/>
  <c r="M41" i="67" s="1"/>
  <c r="L42" i="67"/>
  <c r="M42" i="67" s="1"/>
  <c r="L43" i="67"/>
  <c r="M43" i="67" s="1"/>
  <c r="L44" i="67"/>
  <c r="M44" i="67" s="1"/>
  <c r="L45" i="67"/>
  <c r="M45" i="67" s="1"/>
  <c r="L46" i="67"/>
  <c r="M46" i="67" s="1"/>
  <c r="L47" i="67"/>
  <c r="M47" i="67" s="1"/>
  <c r="L48" i="67"/>
  <c r="M48" i="67" s="1"/>
  <c r="L49" i="67"/>
  <c r="M49" i="67" s="1"/>
  <c r="L50" i="67"/>
  <c r="M50" i="67" s="1"/>
  <c r="L51" i="67"/>
  <c r="M51" i="67" s="1"/>
  <c r="L52" i="67"/>
  <c r="M52" i="67" s="1"/>
  <c r="L53" i="67"/>
  <c r="M53" i="67" s="1"/>
  <c r="L54" i="67"/>
  <c r="M54" i="67" s="1"/>
  <c r="L55" i="67"/>
  <c r="M55" i="67" s="1"/>
  <c r="L56" i="67"/>
  <c r="M56" i="67" s="1"/>
  <c r="L2" i="67"/>
  <c r="M2" i="67" s="1"/>
  <c r="L3" i="67"/>
  <c r="M3" i="67" s="1"/>
  <c r="L4" i="67"/>
  <c r="M4" i="67" s="1"/>
  <c r="L5" i="67"/>
  <c r="M5" i="67" s="1"/>
  <c r="L6" i="67"/>
  <c r="M6" i="67" s="1"/>
  <c r="L7" i="67"/>
  <c r="M7" i="67" s="1"/>
  <c r="L8" i="67"/>
  <c r="M8" i="67" s="1"/>
  <c r="L9" i="67"/>
  <c r="M9" i="67" s="1"/>
  <c r="L10" i="67"/>
  <c r="M10" i="67" s="1"/>
  <c r="L11" i="67"/>
  <c r="M11" i="67" s="1"/>
  <c r="L12" i="67"/>
  <c r="M12" i="67" s="1"/>
  <c r="L13" i="67"/>
  <c r="M13" i="67" s="1"/>
  <c r="L14" i="67"/>
  <c r="M14" i="67" s="1"/>
  <c r="L15" i="67"/>
  <c r="M15" i="67" s="1"/>
  <c r="L16" i="67"/>
  <c r="M16" i="67" s="1"/>
  <c r="L17" i="67"/>
  <c r="M17" i="67" s="1"/>
  <c r="L18" i="67"/>
  <c r="M18" i="67" s="1"/>
  <c r="L19" i="67"/>
  <c r="M19" i="67" s="1"/>
  <c r="L20" i="67"/>
  <c r="M20" i="67" s="1"/>
  <c r="L21" i="67"/>
  <c r="M21" i="67" s="1"/>
  <c r="L22" i="67"/>
  <c r="M22" i="67" s="1"/>
  <c r="L23" i="67"/>
  <c r="M23" i="67" s="1"/>
  <c r="L24" i="67"/>
  <c r="M24" i="67" s="1"/>
  <c r="L25" i="67"/>
  <c r="M25" i="67" s="1"/>
  <c r="L26" i="67"/>
  <c r="M26" i="67" s="1"/>
  <c r="L27" i="67"/>
  <c r="M27" i="67" s="1"/>
  <c r="L1" i="67"/>
  <c r="M1" i="67" s="1"/>
  <c r="Q1" i="67" l="1"/>
  <c r="H1" i="67"/>
  <c r="A119" i="66" s="1"/>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A74" i="66"/>
  <c r="A143" i="66"/>
  <c r="C37" i="63"/>
  <c r="D37" i="63"/>
  <c r="B1" i="59"/>
  <c r="B2" i="59" s="1"/>
  <c r="G37" i="63"/>
  <c r="I37" i="63"/>
  <c r="J37" i="63"/>
  <c r="K37" i="63"/>
  <c r="L37" i="63"/>
  <c r="M37" i="63"/>
  <c r="N37" i="63"/>
  <c r="B22" i="66"/>
  <c r="Q1" i="63" s="1"/>
  <c r="O37" i="63"/>
  <c r="P37" i="63"/>
  <c r="Q37" i="63"/>
  <c r="R37" i="63"/>
  <c r="S37" i="63"/>
  <c r="T37" i="63"/>
  <c r="U37" i="63"/>
  <c r="V37" i="63"/>
  <c r="W37" i="63"/>
  <c r="X37" i="63"/>
  <c r="Y37" i="63"/>
  <c r="Z37" i="63"/>
  <c r="AA37" i="63"/>
  <c r="AB37" i="63"/>
  <c r="AC37" i="63"/>
  <c r="C38" i="63"/>
  <c r="D38" i="63"/>
  <c r="G38" i="63"/>
  <c r="I38" i="63"/>
  <c r="J38" i="63"/>
  <c r="K38" i="63"/>
  <c r="L38" i="63"/>
  <c r="M38" i="63"/>
  <c r="N38" i="63"/>
  <c r="O38" i="63"/>
  <c r="P38" i="63"/>
  <c r="Q38" i="63"/>
  <c r="R38" i="63"/>
  <c r="S38" i="63"/>
  <c r="T38" i="63"/>
  <c r="U38" i="63"/>
  <c r="V38" i="63"/>
  <c r="W38" i="63"/>
  <c r="X38" i="63"/>
  <c r="Y38" i="63"/>
  <c r="Z38" i="63"/>
  <c r="AA38" i="63"/>
  <c r="AB38" i="63"/>
  <c r="AC38" i="63"/>
  <c r="C5" i="66"/>
  <c r="C21" i="66"/>
  <c r="G19" i="66"/>
  <c r="E25" i="66"/>
  <c r="E189" i="66"/>
  <c r="D11" i="66"/>
  <c r="C164" i="66"/>
  <c r="B170" i="66"/>
  <c r="B192" i="66"/>
  <c r="E12" i="69"/>
  <c r="E13" i="69" s="1"/>
  <c r="E12" i="71"/>
  <c r="N40" i="63"/>
  <c r="P40" i="63"/>
  <c r="Q40" i="63"/>
  <c r="S40" i="63"/>
  <c r="C40" i="63"/>
  <c r="D40" i="63"/>
  <c r="E40" i="63"/>
  <c r="F40" i="63"/>
  <c r="G40" i="63"/>
  <c r="H40" i="63"/>
  <c r="W34" i="63"/>
  <c r="X34" i="63"/>
  <c r="Y34" i="63"/>
  <c r="Z34" i="63"/>
  <c r="AA34" i="63"/>
  <c r="AB34" i="63"/>
  <c r="AC34" i="63"/>
  <c r="W35" i="63"/>
  <c r="X35" i="63"/>
  <c r="Y35" i="63"/>
  <c r="Z35" i="63"/>
  <c r="AA35" i="63"/>
  <c r="AB35" i="63"/>
  <c r="AC35" i="63"/>
  <c r="I40" i="63"/>
  <c r="J40" i="63"/>
  <c r="K40" i="63"/>
  <c r="L40" i="63"/>
  <c r="AD37" i="63"/>
  <c r="AE37" i="63"/>
  <c r="AF37" i="63"/>
  <c r="AG37" i="63"/>
  <c r="AH37" i="63"/>
  <c r="AI37" i="63"/>
  <c r="AJ37" i="63"/>
  <c r="AK37" i="63"/>
  <c r="AL37" i="63"/>
  <c r="AM37" i="63"/>
  <c r="AN37" i="63"/>
  <c r="AO37" i="63"/>
  <c r="AP37" i="63"/>
  <c r="AQ37" i="63"/>
  <c r="AR37" i="63"/>
  <c r="AS37" i="63"/>
  <c r="AT37" i="63"/>
  <c r="AU37" i="63"/>
  <c r="AD38" i="63"/>
  <c r="AE38" i="63"/>
  <c r="AF38" i="63"/>
  <c r="AG38" i="63"/>
  <c r="AH38" i="63"/>
  <c r="AI38" i="63"/>
  <c r="AJ38" i="63"/>
  <c r="AK38" i="63"/>
  <c r="AL38" i="63"/>
  <c r="AM38" i="63"/>
  <c r="AN38" i="63"/>
  <c r="AO38" i="63"/>
  <c r="AP38" i="63"/>
  <c r="AQ38" i="63"/>
  <c r="AR38" i="63"/>
  <c r="AS38" i="63"/>
  <c r="AT38" i="63"/>
  <c r="AU38" i="63"/>
  <c r="AD34" i="63"/>
  <c r="AE34" i="63"/>
  <c r="AF34" i="63"/>
  <c r="AG34" i="63"/>
  <c r="AH34" i="63"/>
  <c r="AI34" i="63"/>
  <c r="AJ34" i="63"/>
  <c r="AK34" i="63"/>
  <c r="AL34" i="63"/>
  <c r="AM34" i="63"/>
  <c r="AN34" i="63"/>
  <c r="AO34" i="63"/>
  <c r="AP34" i="63"/>
  <c r="AQ34" i="63"/>
  <c r="AR34" i="63"/>
  <c r="AS34" i="63"/>
  <c r="AT34" i="63"/>
  <c r="AU34" i="63"/>
  <c r="AD35" i="63"/>
  <c r="AE35" i="63"/>
  <c r="AF35" i="63"/>
  <c r="AG35" i="63"/>
  <c r="AH35" i="63"/>
  <c r="AI35" i="63"/>
  <c r="AJ35" i="63"/>
  <c r="AK35" i="63"/>
  <c r="AL35" i="63"/>
  <c r="AM35" i="63"/>
  <c r="AN35" i="63"/>
  <c r="AO35" i="63"/>
  <c r="AP35" i="63"/>
  <c r="AQ35" i="63"/>
  <c r="AR35" i="63"/>
  <c r="AS35" i="63"/>
  <c r="AT35" i="63"/>
  <c r="AU35" i="63"/>
  <c r="AV34" i="63"/>
  <c r="AW34" i="63"/>
  <c r="AX34" i="63"/>
  <c r="AY34" i="63"/>
  <c r="AZ34" i="63"/>
  <c r="BA34" i="63"/>
  <c r="BB34" i="63"/>
  <c r="BC34" i="63"/>
  <c r="BD34" i="63"/>
  <c r="BE34" i="63"/>
  <c r="BF34" i="63"/>
  <c r="BG34" i="63"/>
  <c r="BH34" i="63"/>
  <c r="BI34" i="63"/>
  <c r="BJ34" i="63"/>
  <c r="BK34" i="63"/>
  <c r="BL34" i="63"/>
  <c r="BM34" i="63"/>
  <c r="BN34" i="63"/>
  <c r="BO34" i="63"/>
  <c r="BP34" i="63"/>
  <c r="BQ34" i="63"/>
  <c r="BR34" i="63"/>
  <c r="BS34" i="63"/>
  <c r="BT34" i="63"/>
  <c r="BU34" i="63"/>
  <c r="BV34" i="63"/>
  <c r="BW34" i="63"/>
  <c r="BX34" i="63"/>
  <c r="BY34" i="63"/>
  <c r="BZ34" i="63"/>
  <c r="CA34" i="63"/>
  <c r="CB34" i="63"/>
  <c r="CC34" i="63"/>
  <c r="CD34" i="63"/>
  <c r="CE34" i="63"/>
  <c r="CF34" i="63"/>
  <c r="CG34" i="63"/>
  <c r="CH34" i="63"/>
  <c r="CI34" i="63"/>
  <c r="CJ34" i="63"/>
  <c r="CK34" i="63"/>
  <c r="CL34" i="63"/>
  <c r="CM34" i="63"/>
  <c r="CN34" i="63"/>
  <c r="CO34" i="63"/>
  <c r="CP34" i="63"/>
  <c r="CQ34" i="63"/>
  <c r="CR34" i="63"/>
  <c r="CS34" i="63"/>
  <c r="CT34" i="63"/>
  <c r="CU34" i="63"/>
  <c r="CV34" i="63"/>
  <c r="CW34" i="63"/>
  <c r="CX34" i="63"/>
  <c r="CY34" i="63"/>
  <c r="CZ34" i="63"/>
  <c r="DA34" i="63"/>
  <c r="DB34" i="63"/>
  <c r="DC34" i="63"/>
  <c r="DD34" i="63"/>
  <c r="DE34" i="63"/>
  <c r="DF34" i="63"/>
  <c r="DG34" i="63"/>
  <c r="DH34" i="63"/>
  <c r="DI34" i="63"/>
  <c r="DJ34" i="63"/>
  <c r="DK34" i="63"/>
  <c r="DL34" i="63"/>
  <c r="DM34" i="63"/>
  <c r="DN34" i="63"/>
  <c r="DO34" i="63"/>
  <c r="DP34" i="63"/>
  <c r="DQ34" i="63"/>
  <c r="AV35" i="63"/>
  <c r="AW35" i="63"/>
  <c r="AX35" i="63"/>
  <c r="AY35" i="63"/>
  <c r="AZ35" i="63"/>
  <c r="BA35" i="63"/>
  <c r="BB35" i="63"/>
  <c r="BC35" i="63"/>
  <c r="BD35" i="63"/>
  <c r="BE35" i="63"/>
  <c r="BF35" i="63"/>
  <c r="BG35" i="63"/>
  <c r="BH35" i="63"/>
  <c r="BI35" i="63"/>
  <c r="BJ35" i="63"/>
  <c r="BK35" i="63"/>
  <c r="BL35" i="63"/>
  <c r="BM35" i="63"/>
  <c r="BN35" i="63"/>
  <c r="BO35" i="63"/>
  <c r="BP35" i="63"/>
  <c r="BQ35" i="63"/>
  <c r="BR35" i="63"/>
  <c r="BS35" i="63"/>
  <c r="BT35" i="63"/>
  <c r="BU35" i="63"/>
  <c r="BV35" i="63"/>
  <c r="BW35" i="63"/>
  <c r="BX35" i="63"/>
  <c r="BY35" i="63"/>
  <c r="BZ35" i="63"/>
  <c r="CA35" i="63"/>
  <c r="CB35" i="63"/>
  <c r="CC35" i="63"/>
  <c r="CD35" i="63"/>
  <c r="CE35" i="63"/>
  <c r="CF35" i="63"/>
  <c r="CG35" i="63"/>
  <c r="CH35" i="63"/>
  <c r="CI35" i="63"/>
  <c r="CJ35" i="63"/>
  <c r="CK35" i="63"/>
  <c r="CL35" i="63"/>
  <c r="CM35" i="63"/>
  <c r="CN35" i="63"/>
  <c r="CO35" i="63"/>
  <c r="CP35" i="63"/>
  <c r="CQ35" i="63"/>
  <c r="CR35" i="63"/>
  <c r="CS35" i="63"/>
  <c r="CT35" i="63"/>
  <c r="CU35" i="63"/>
  <c r="CV35" i="63"/>
  <c r="CW35" i="63"/>
  <c r="CX35" i="63"/>
  <c r="CY35" i="63"/>
  <c r="CZ35" i="63"/>
  <c r="DA35" i="63"/>
  <c r="DB35" i="63"/>
  <c r="DC35" i="63"/>
  <c r="DD35" i="63"/>
  <c r="DE35" i="63"/>
  <c r="DF35" i="63"/>
  <c r="DG35" i="63"/>
  <c r="DH35" i="63"/>
  <c r="DI35" i="63"/>
  <c r="DJ35" i="63"/>
  <c r="DK35" i="63"/>
  <c r="DL35" i="63"/>
  <c r="DM35" i="63"/>
  <c r="DN35" i="63"/>
  <c r="DO35" i="63"/>
  <c r="DP35" i="63"/>
  <c r="DQ35" i="63"/>
  <c r="AV37" i="63"/>
  <c r="AW37" i="63"/>
  <c r="AX37" i="63"/>
  <c r="AY37" i="63"/>
  <c r="AZ37" i="63"/>
  <c r="BA37" i="63"/>
  <c r="BB37" i="63"/>
  <c r="BC37" i="63"/>
  <c r="BD37" i="63"/>
  <c r="BE37" i="63"/>
  <c r="BF37" i="63"/>
  <c r="BG37" i="63"/>
  <c r="BH37" i="63"/>
  <c r="BI37" i="63"/>
  <c r="BJ37" i="63"/>
  <c r="BK37" i="63"/>
  <c r="BL37" i="63"/>
  <c r="BM37" i="63"/>
  <c r="BN37" i="63"/>
  <c r="BO37" i="63"/>
  <c r="BP37" i="63"/>
  <c r="BQ37" i="63"/>
  <c r="BR37" i="63"/>
  <c r="BS37" i="63"/>
  <c r="BT37" i="63"/>
  <c r="BU37" i="63"/>
  <c r="BV37" i="63"/>
  <c r="BW37" i="63"/>
  <c r="BX37" i="63"/>
  <c r="BY37" i="63"/>
  <c r="BZ37" i="63"/>
  <c r="CA37" i="63"/>
  <c r="CB37" i="63"/>
  <c r="CC37" i="63"/>
  <c r="CD37" i="63"/>
  <c r="CE37" i="63"/>
  <c r="CF37" i="63"/>
  <c r="CG37" i="63"/>
  <c r="CH37" i="63"/>
  <c r="CI37" i="63"/>
  <c r="CJ37" i="63"/>
  <c r="CK37" i="63"/>
  <c r="CL37" i="63"/>
  <c r="CM37" i="63"/>
  <c r="CN37" i="63"/>
  <c r="CO37" i="63"/>
  <c r="CP37" i="63"/>
  <c r="CQ37" i="63"/>
  <c r="CR37" i="63"/>
  <c r="CS37" i="63"/>
  <c r="CT37" i="63"/>
  <c r="CU37" i="63"/>
  <c r="CV37" i="63"/>
  <c r="CW37" i="63"/>
  <c r="CX37" i="63"/>
  <c r="CY37" i="63"/>
  <c r="CZ37" i="63"/>
  <c r="DA37" i="63"/>
  <c r="DB37" i="63"/>
  <c r="DC37" i="63"/>
  <c r="DD37" i="63"/>
  <c r="DE37" i="63"/>
  <c r="DF37" i="63"/>
  <c r="DG37" i="63"/>
  <c r="DH37" i="63"/>
  <c r="DI37" i="63"/>
  <c r="DJ37" i="63"/>
  <c r="DK37" i="63"/>
  <c r="DL37" i="63"/>
  <c r="DM37" i="63"/>
  <c r="DN37" i="63"/>
  <c r="DO37" i="63"/>
  <c r="DP37" i="63"/>
  <c r="DQ37" i="63"/>
  <c r="AV38" i="63"/>
  <c r="AW38" i="63"/>
  <c r="AX38" i="63"/>
  <c r="AY38" i="63"/>
  <c r="AZ38" i="63"/>
  <c r="BA38" i="63"/>
  <c r="BB38" i="63"/>
  <c r="BC38" i="63"/>
  <c r="BD38" i="63"/>
  <c r="BE38" i="63"/>
  <c r="BF38" i="63"/>
  <c r="BG38" i="63"/>
  <c r="BH38" i="63"/>
  <c r="BI38" i="63"/>
  <c r="BJ38" i="63"/>
  <c r="BK38" i="63"/>
  <c r="BL38" i="63"/>
  <c r="BM38" i="63"/>
  <c r="BN38" i="63"/>
  <c r="BO38" i="63"/>
  <c r="BP38" i="63"/>
  <c r="BQ38" i="63"/>
  <c r="BR38" i="63"/>
  <c r="BS38" i="63"/>
  <c r="BT38" i="63"/>
  <c r="BU38" i="63"/>
  <c r="BV38" i="63"/>
  <c r="BW38" i="63"/>
  <c r="BX38" i="63"/>
  <c r="BY38" i="63"/>
  <c r="BZ38" i="63"/>
  <c r="CA38" i="63"/>
  <c r="CB38" i="63"/>
  <c r="CC38" i="63"/>
  <c r="CD38" i="63"/>
  <c r="CE38" i="63"/>
  <c r="CF38" i="63"/>
  <c r="CG38" i="63"/>
  <c r="CH38" i="63"/>
  <c r="CI38" i="63"/>
  <c r="CJ38" i="63"/>
  <c r="CK38" i="63"/>
  <c r="CL38" i="63"/>
  <c r="CM38" i="63"/>
  <c r="CN38" i="63"/>
  <c r="CO38" i="63"/>
  <c r="CP38" i="63"/>
  <c r="CQ38" i="63"/>
  <c r="CR38" i="63"/>
  <c r="CS38" i="63"/>
  <c r="CT38" i="63"/>
  <c r="CU38" i="63"/>
  <c r="CV38" i="63"/>
  <c r="CW38" i="63"/>
  <c r="CX38" i="63"/>
  <c r="CY38" i="63"/>
  <c r="CZ38" i="63"/>
  <c r="DA38" i="63"/>
  <c r="DB38" i="63"/>
  <c r="DC38" i="63"/>
  <c r="DD38" i="63"/>
  <c r="DE38" i="63"/>
  <c r="DF38" i="63"/>
  <c r="DG38" i="63"/>
  <c r="DH38" i="63"/>
  <c r="DI38" i="63"/>
  <c r="DJ38" i="63"/>
  <c r="DK38" i="63"/>
  <c r="DL38" i="63"/>
  <c r="DM38" i="63"/>
  <c r="DN38" i="63"/>
  <c r="DO38" i="63"/>
  <c r="DP38" i="63"/>
  <c r="DQ38" i="63"/>
  <c r="M40" i="63"/>
  <c r="O40" i="63"/>
  <c r="R40" i="63"/>
  <c r="T40" i="63"/>
  <c r="U40" i="63"/>
  <c r="V40" i="63"/>
  <c r="W40" i="63"/>
  <c r="X40" i="63"/>
  <c r="Y40" i="63"/>
  <c r="Z40" i="63"/>
  <c r="AA40" i="63"/>
  <c r="AB40" i="63"/>
  <c r="AC40" i="63"/>
  <c r="AD40" i="63"/>
  <c r="AE40" i="63"/>
  <c r="AF40" i="63"/>
  <c r="AG40" i="63"/>
  <c r="AH40" i="63"/>
  <c r="AI40" i="63"/>
  <c r="AJ40" i="63"/>
  <c r="AK40" i="63"/>
  <c r="AL40" i="63"/>
  <c r="AM40" i="63"/>
  <c r="AN40" i="63"/>
  <c r="AO40" i="63"/>
  <c r="AP40" i="63"/>
  <c r="AQ40" i="63"/>
  <c r="AR40" i="63"/>
  <c r="AS40" i="63"/>
  <c r="AT40" i="63"/>
  <c r="AU40" i="63"/>
  <c r="AV40" i="63"/>
  <c r="AW40" i="63"/>
  <c r="AX40" i="63"/>
  <c r="AY40" i="63"/>
  <c r="AZ40" i="63"/>
  <c r="BA40" i="63"/>
  <c r="BB40" i="63"/>
  <c r="BC40" i="63"/>
  <c r="BD40" i="63"/>
  <c r="BE40" i="63"/>
  <c r="BF40" i="63"/>
  <c r="BG40" i="63"/>
  <c r="BH40" i="63"/>
  <c r="BI40" i="63"/>
  <c r="BJ40" i="63"/>
  <c r="BK40" i="63"/>
  <c r="BL40" i="63"/>
  <c r="BM40" i="63"/>
  <c r="BN40" i="63"/>
  <c r="BO40" i="63"/>
  <c r="BP40" i="63"/>
  <c r="BQ40" i="63"/>
  <c r="BR40" i="63"/>
  <c r="BS40" i="63"/>
  <c r="BT40" i="63"/>
  <c r="BU40" i="63"/>
  <c r="BV40" i="63"/>
  <c r="BW40" i="63"/>
  <c r="BX40" i="63"/>
  <c r="BY40" i="63"/>
  <c r="BZ40" i="63"/>
  <c r="CA40" i="63"/>
  <c r="CB40" i="63"/>
  <c r="CC40" i="63"/>
  <c r="CD40" i="63"/>
  <c r="CE40" i="63"/>
  <c r="CF40" i="63"/>
  <c r="CG40" i="63"/>
  <c r="CH40" i="63"/>
  <c r="CI40" i="63"/>
  <c r="CJ40" i="63"/>
  <c r="CK40" i="63"/>
  <c r="CL40" i="63"/>
  <c r="CM40" i="63"/>
  <c r="CN40" i="63"/>
  <c r="CO40" i="63"/>
  <c r="CP40" i="63"/>
  <c r="CQ40" i="63"/>
  <c r="CR40" i="63"/>
  <c r="CS40" i="63"/>
  <c r="CT40" i="63"/>
  <c r="CU40" i="63"/>
  <c r="CV40" i="63"/>
  <c r="CW40" i="63"/>
  <c r="CX40" i="63"/>
  <c r="CY40" i="63"/>
  <c r="CZ40" i="63"/>
  <c r="DA40" i="63"/>
  <c r="DB40" i="63"/>
  <c r="DC40" i="63"/>
  <c r="DD40" i="63"/>
  <c r="DE40" i="63"/>
  <c r="DF40" i="63"/>
  <c r="DG40" i="63"/>
  <c r="DH40" i="63"/>
  <c r="DI40" i="63"/>
  <c r="DJ40" i="63"/>
  <c r="DK40" i="63"/>
  <c r="DL40" i="63"/>
  <c r="DM40" i="63"/>
  <c r="DN40" i="63"/>
  <c r="DO40" i="63"/>
  <c r="DP40" i="63"/>
  <c r="DQ40" i="63"/>
  <c r="E10" i="69"/>
  <c r="K1" i="67"/>
  <c r="E13" i="19"/>
  <c r="E13" i="71"/>
  <c r="D156" i="66" l="1"/>
  <c r="D148" i="66"/>
  <c r="C132" i="66"/>
  <c r="A103" i="66"/>
  <c r="B202" i="66"/>
  <c r="B181" i="66"/>
  <c r="B160" i="66"/>
  <c r="D21" i="66"/>
  <c r="E205" i="66"/>
  <c r="E173" i="66"/>
  <c r="E9" i="66"/>
  <c r="G3" i="66"/>
  <c r="C13" i="66"/>
  <c r="E30" i="69" s="1"/>
  <c r="D152" i="66"/>
  <c r="A95" i="66"/>
  <c r="D1" i="66"/>
  <c r="B208" i="66"/>
  <c r="B197" i="66"/>
  <c r="B186" i="66"/>
  <c r="B176" i="66"/>
  <c r="B165" i="66"/>
  <c r="C169" i="66"/>
  <c r="D27" i="66"/>
  <c r="D16" i="66"/>
  <c r="D5" i="66"/>
  <c r="E197" i="66"/>
  <c r="E181" i="66"/>
  <c r="E165" i="66"/>
  <c r="E17" i="66"/>
  <c r="G27" i="66"/>
  <c r="G11" i="66"/>
  <c r="C25" i="66"/>
  <c r="E42" i="19" s="1"/>
  <c r="C17" i="66"/>
  <c r="E34" i="69" s="1"/>
  <c r="C9" i="66"/>
  <c r="E26" i="19" s="1"/>
  <c r="B24" i="66"/>
  <c r="S1" i="63" s="1"/>
  <c r="B12" i="66"/>
  <c r="F1" i="63" s="1"/>
  <c r="D158" i="66"/>
  <c r="D154" i="66"/>
  <c r="D150" i="66"/>
  <c r="D146" i="66"/>
  <c r="G137" i="66"/>
  <c r="A127" i="66"/>
  <c r="A111" i="66"/>
  <c r="C53" i="66"/>
  <c r="F85" i="66"/>
  <c r="E26" i="69"/>
  <c r="E38" i="69"/>
  <c r="E38" i="19"/>
  <c r="E22" i="69"/>
  <c r="E22" i="19"/>
  <c r="E34" i="19"/>
  <c r="E30" i="19"/>
  <c r="A26" i="66"/>
  <c r="E30" i="66"/>
  <c r="G40" i="66"/>
  <c r="G48" i="66"/>
  <c r="G56" i="66"/>
  <c r="G62" i="66"/>
  <c r="E67" i="66"/>
  <c r="E71" i="66"/>
  <c r="E75" i="66"/>
  <c r="F78" i="66"/>
  <c r="D81" i="66"/>
  <c r="A84" i="66"/>
  <c r="F86" i="66"/>
  <c r="D89" i="66"/>
  <c r="G91" i="66"/>
  <c r="G93" i="66"/>
  <c r="G95" i="66"/>
  <c r="G97" i="66"/>
  <c r="G99" i="66"/>
  <c r="G101" i="66"/>
  <c r="G103" i="66"/>
  <c r="G105" i="66"/>
  <c r="G107" i="66"/>
  <c r="G109" i="66"/>
  <c r="G111" i="66"/>
  <c r="G113" i="66"/>
  <c r="G115" i="66"/>
  <c r="G117" i="66"/>
  <c r="G119" i="66"/>
  <c r="G121" i="66"/>
  <c r="G123" i="66"/>
  <c r="G125" i="66"/>
  <c r="C127" i="66"/>
  <c r="G128" i="66"/>
  <c r="A130" i="66"/>
  <c r="C131" i="66"/>
  <c r="G132" i="66"/>
  <c r="A134" i="66"/>
  <c r="C135" i="66"/>
  <c r="G136" i="66"/>
  <c r="A138" i="66"/>
  <c r="C139" i="66"/>
  <c r="G140" i="66"/>
  <c r="A142" i="66"/>
  <c r="C143" i="66"/>
  <c r="E144" i="66"/>
  <c r="C145" i="66"/>
  <c r="E146" i="66"/>
  <c r="A147" i="66"/>
  <c r="E147" i="66"/>
  <c r="A148" i="66"/>
  <c r="E148" i="66"/>
  <c r="A149" i="66"/>
  <c r="E149" i="66"/>
  <c r="A150" i="66"/>
  <c r="E150" i="66"/>
  <c r="A151" i="66"/>
  <c r="E151" i="66"/>
  <c r="A152" i="66"/>
  <c r="E152" i="66"/>
  <c r="A153" i="66"/>
  <c r="E153" i="66"/>
  <c r="A154" i="66"/>
  <c r="E154" i="66"/>
  <c r="A155" i="66"/>
  <c r="E155" i="66"/>
  <c r="A156" i="66"/>
  <c r="E156" i="66"/>
  <c r="A157" i="66"/>
  <c r="E157" i="66"/>
  <c r="A158" i="66"/>
  <c r="E158" i="66"/>
  <c r="A159" i="66"/>
  <c r="E159" i="66"/>
  <c r="B8" i="66"/>
  <c r="AC1" i="63" s="1"/>
  <c r="B6" i="66"/>
  <c r="B30" i="66"/>
  <c r="AP1" i="63" s="1"/>
  <c r="D36" i="66"/>
  <c r="D44" i="66"/>
  <c r="D52" i="66"/>
  <c r="B60" i="66"/>
  <c r="AG1" i="63" s="1"/>
  <c r="E65" i="66"/>
  <c r="E69" i="66"/>
  <c r="E73" i="66"/>
  <c r="D77" i="66"/>
  <c r="A80" i="66"/>
  <c r="F82" i="66"/>
  <c r="D85" i="66"/>
  <c r="A88" i="66"/>
  <c r="F90" i="66"/>
  <c r="G92" i="66"/>
  <c r="G94" i="66"/>
  <c r="G96" i="66"/>
  <c r="G98" i="66"/>
  <c r="G100" i="66"/>
  <c r="G102" i="66"/>
  <c r="G104" i="66"/>
  <c r="G106" i="66"/>
  <c r="G108" i="66"/>
  <c r="G110" i="66"/>
  <c r="G112" i="66"/>
  <c r="G114" i="66"/>
  <c r="G116" i="66"/>
  <c r="G118" i="66"/>
  <c r="G120" i="66"/>
  <c r="G122" i="66"/>
  <c r="G124" i="66"/>
  <c r="G126" i="66"/>
  <c r="A128" i="66"/>
  <c r="C129" i="66"/>
  <c r="G130" i="66"/>
  <c r="A132" i="66"/>
  <c r="C133" i="66"/>
  <c r="G134" i="66"/>
  <c r="A136" i="66"/>
  <c r="C137" i="66"/>
  <c r="G138" i="66"/>
  <c r="A140" i="66"/>
  <c r="C141" i="66"/>
  <c r="G142" i="66"/>
  <c r="A144" i="66"/>
  <c r="G144" i="66"/>
  <c r="F145" i="66"/>
  <c r="C146" i="66"/>
  <c r="G146" i="66"/>
  <c r="C147" i="66"/>
  <c r="G147" i="66"/>
  <c r="C148" i="66"/>
  <c r="G148" i="66"/>
  <c r="C149" i="66"/>
  <c r="G149" i="66"/>
  <c r="C150" i="66"/>
  <c r="G150" i="66"/>
  <c r="C151" i="66"/>
  <c r="G151" i="66"/>
  <c r="C152" i="66"/>
  <c r="G152" i="66"/>
  <c r="C153" i="66"/>
  <c r="G153" i="66"/>
  <c r="C154" i="66"/>
  <c r="G154" i="66"/>
  <c r="C155" i="66"/>
  <c r="G155" i="66"/>
  <c r="C156" i="66"/>
  <c r="G156" i="66"/>
  <c r="C157" i="66"/>
  <c r="G157" i="66"/>
  <c r="C158" i="66"/>
  <c r="G158" i="66"/>
  <c r="C159" i="66"/>
  <c r="G159" i="66"/>
  <c r="B14" i="66"/>
  <c r="H1" i="63" s="1"/>
  <c r="B17" i="66"/>
  <c r="K1" i="63" s="1"/>
  <c r="A35" i="66"/>
  <c r="F41" i="66"/>
  <c r="F57" i="66"/>
  <c r="A68" i="66"/>
  <c r="A76" i="66"/>
  <c r="F81" i="66"/>
  <c r="A87" i="66"/>
  <c r="A92" i="66"/>
  <c r="A96" i="66"/>
  <c r="A100" i="66"/>
  <c r="A104" i="66"/>
  <c r="A108" i="66"/>
  <c r="A112" i="66"/>
  <c r="A116" i="66"/>
  <c r="A120" i="66"/>
  <c r="A124" i="66"/>
  <c r="G127" i="66"/>
  <c r="C130" i="66"/>
  <c r="A133" i="66"/>
  <c r="G135" i="66"/>
  <c r="C138" i="66"/>
  <c r="A141" i="66"/>
  <c r="G143" i="66"/>
  <c r="D145" i="66"/>
  <c r="F146" i="66"/>
  <c r="F147" i="66"/>
  <c r="F148" i="66"/>
  <c r="F149" i="66"/>
  <c r="F150" i="66"/>
  <c r="F151" i="66"/>
  <c r="F152" i="66"/>
  <c r="F153" i="66"/>
  <c r="F154" i="66"/>
  <c r="F155" i="66"/>
  <c r="F156" i="66"/>
  <c r="F157" i="66"/>
  <c r="F158" i="66"/>
  <c r="F159" i="66"/>
  <c r="B7" i="66"/>
  <c r="AB1" i="63" s="1"/>
  <c r="B26" i="66"/>
  <c r="B25" i="66"/>
  <c r="B1" i="66"/>
  <c r="B19" i="66"/>
  <c r="B21" i="66"/>
  <c r="P1" i="63" s="1"/>
  <c r="F2" i="66"/>
  <c r="F4" i="66"/>
  <c r="F6" i="66"/>
  <c r="F8" i="66"/>
  <c r="F10" i="66"/>
  <c r="F12" i="66"/>
  <c r="F14" i="66"/>
  <c r="F16" i="66"/>
  <c r="F18" i="66"/>
  <c r="F20" i="66"/>
  <c r="F22" i="66"/>
  <c r="F24" i="66"/>
  <c r="F26" i="66"/>
  <c r="C1" i="66"/>
  <c r="E18" i="19" s="1"/>
  <c r="G4" i="66"/>
  <c r="G8" i="66"/>
  <c r="G12" i="66"/>
  <c r="G16" i="66"/>
  <c r="G20" i="66"/>
  <c r="G24" i="66"/>
  <c r="E2" i="66"/>
  <c r="E6" i="66"/>
  <c r="E10" i="66"/>
  <c r="E14" i="66"/>
  <c r="E18" i="66"/>
  <c r="E22" i="66"/>
  <c r="E26" i="66"/>
  <c r="E162" i="66"/>
  <c r="E166" i="66"/>
  <c r="E170" i="66"/>
  <c r="E174" i="66"/>
  <c r="E178" i="66"/>
  <c r="E182" i="66"/>
  <c r="E186" i="66"/>
  <c r="E190" i="66"/>
  <c r="E194" i="66"/>
  <c r="E198" i="66"/>
  <c r="E202" i="66"/>
  <c r="B41" i="66"/>
  <c r="BA1" i="63" s="1"/>
  <c r="C45" i="66"/>
  <c r="G60" i="66"/>
  <c r="A70" i="66"/>
  <c r="F77" i="66"/>
  <c r="A83" i="66"/>
  <c r="D88" i="66"/>
  <c r="A93" i="66"/>
  <c r="A97" i="66"/>
  <c r="A101" i="66"/>
  <c r="A105" i="66"/>
  <c r="A109" i="66"/>
  <c r="A113" i="66"/>
  <c r="A117" i="66"/>
  <c r="A121" i="66"/>
  <c r="A125" i="66"/>
  <c r="C128" i="66"/>
  <c r="A131" i="66"/>
  <c r="G133" i="66"/>
  <c r="C136" i="66"/>
  <c r="A139" i="66"/>
  <c r="G141" i="66"/>
  <c r="C144" i="66"/>
  <c r="G145" i="66"/>
  <c r="B10" i="66"/>
  <c r="B5" i="66"/>
  <c r="Z1" i="63" s="1"/>
  <c r="B13" i="66"/>
  <c r="B2" i="66"/>
  <c r="B27" i="66"/>
  <c r="V1" i="63" s="1"/>
  <c r="B18" i="66"/>
  <c r="L1" i="63" s="1"/>
  <c r="B20" i="66"/>
  <c r="C2" i="66"/>
  <c r="C4" i="66"/>
  <c r="C6" i="66"/>
  <c r="C8" i="66"/>
  <c r="C10" i="66"/>
  <c r="C12" i="66"/>
  <c r="C14" i="66"/>
  <c r="C16" i="66"/>
  <c r="C18" i="66"/>
  <c r="C20" i="66"/>
  <c r="C22" i="66"/>
  <c r="C24" i="66"/>
  <c r="C26" i="66"/>
  <c r="F1" i="66"/>
  <c r="C18" i="71" s="1"/>
  <c r="G5" i="66"/>
  <c r="G9" i="66"/>
  <c r="G13" i="66"/>
  <c r="G17" i="66"/>
  <c r="G21" i="66"/>
  <c r="G25" i="66"/>
  <c r="E3" i="66"/>
  <c r="E7" i="66"/>
  <c r="E11" i="66"/>
  <c r="E15" i="66"/>
  <c r="E19" i="66"/>
  <c r="E23" i="66"/>
  <c r="E27" i="66"/>
  <c r="E163" i="66"/>
  <c r="E167" i="66"/>
  <c r="E171" i="66"/>
  <c r="E175" i="66"/>
  <c r="E179" i="66"/>
  <c r="E183" i="66"/>
  <c r="E187" i="66"/>
  <c r="E191" i="66"/>
  <c r="E195" i="66"/>
  <c r="E199" i="66"/>
  <c r="E203" i="66"/>
  <c r="D2" i="66"/>
  <c r="D6" i="66"/>
  <c r="D10" i="66"/>
  <c r="D14" i="66"/>
  <c r="D18" i="66"/>
  <c r="D22" i="66"/>
  <c r="D26" i="66"/>
  <c r="C162" i="66"/>
  <c r="C166" i="66"/>
  <c r="C170" i="66"/>
  <c r="C174" i="66"/>
  <c r="B163" i="66"/>
  <c r="B167" i="66"/>
  <c r="B171" i="66"/>
  <c r="B175" i="66"/>
  <c r="B179" i="66"/>
  <c r="B183" i="66"/>
  <c r="B187" i="66"/>
  <c r="B191" i="66"/>
  <c r="B195" i="66"/>
  <c r="B199" i="66"/>
  <c r="B203" i="66"/>
  <c r="B207" i="66"/>
  <c r="A162" i="66"/>
  <c r="H22" i="66"/>
  <c r="B206" i="66"/>
  <c r="B196" i="66"/>
  <c r="B185" i="66"/>
  <c r="B169" i="66"/>
  <c r="C173" i="66"/>
  <c r="C168" i="66"/>
  <c r="D25" i="66"/>
  <c r="D15" i="66"/>
  <c r="D4" i="66"/>
  <c r="E188" i="66"/>
  <c r="E172" i="66"/>
  <c r="E164" i="66"/>
  <c r="E16" i="66"/>
  <c r="G26" i="66"/>
  <c r="G10" i="66"/>
  <c r="F25" i="66"/>
  <c r="F17" i="66"/>
  <c r="F5" i="66"/>
  <c r="B16" i="66"/>
  <c r="B9" i="66"/>
  <c r="C1" i="63" s="1"/>
  <c r="B156" i="66"/>
  <c r="H156" i="66" s="1"/>
  <c r="B152" i="66"/>
  <c r="B150" i="66"/>
  <c r="B146" i="66"/>
  <c r="A137" i="66"/>
  <c r="A126" i="66"/>
  <c r="A110" i="66"/>
  <c r="A94" i="66"/>
  <c r="A72" i="66"/>
  <c r="E1" i="66"/>
  <c r="A161" i="66"/>
  <c r="B205" i="66"/>
  <c r="B200" i="66"/>
  <c r="B194" i="66"/>
  <c r="B189" i="66"/>
  <c r="B184" i="66"/>
  <c r="B178" i="66"/>
  <c r="B173" i="66"/>
  <c r="B168" i="66"/>
  <c r="B162" i="66"/>
  <c r="C172" i="66"/>
  <c r="C167" i="66"/>
  <c r="C161" i="66"/>
  <c r="D24" i="66"/>
  <c r="D19" i="66"/>
  <c r="D13" i="66"/>
  <c r="D8" i="66"/>
  <c r="D3" i="66"/>
  <c r="E201" i="66"/>
  <c r="E193" i="66"/>
  <c r="E185" i="66"/>
  <c r="E177" i="66"/>
  <c r="E169" i="66"/>
  <c r="E161" i="66"/>
  <c r="E21" i="66"/>
  <c r="E13" i="66"/>
  <c r="E5" i="66"/>
  <c r="G23" i="66"/>
  <c r="G15" i="66"/>
  <c r="G7" i="66"/>
  <c r="C27" i="66"/>
  <c r="C23" i="66"/>
  <c r="C19" i="66"/>
  <c r="C15" i="66"/>
  <c r="C11" i="66"/>
  <c r="C7" i="66"/>
  <c r="C3" i="66"/>
  <c r="B23" i="66"/>
  <c r="R1" i="63" s="1"/>
  <c r="B11" i="66"/>
  <c r="E1" i="63" s="1"/>
  <c r="D159" i="66"/>
  <c r="D157" i="66"/>
  <c r="D155" i="66"/>
  <c r="D153" i="66"/>
  <c r="D151" i="66"/>
  <c r="D149" i="66"/>
  <c r="D147" i="66"/>
  <c r="B145" i="66"/>
  <c r="H145" i="66" s="1"/>
  <c r="C140" i="66"/>
  <c r="A135" i="66"/>
  <c r="G129" i="66"/>
  <c r="A123" i="66"/>
  <c r="A115" i="66"/>
  <c r="A107" i="66"/>
  <c r="A99" i="66"/>
  <c r="A91" i="66"/>
  <c r="D80" i="66"/>
  <c r="A66" i="66"/>
  <c r="C37" i="66"/>
  <c r="B201" i="66"/>
  <c r="B190" i="66"/>
  <c r="B180" i="66"/>
  <c r="B174" i="66"/>
  <c r="B164" i="66"/>
  <c r="C163" i="66"/>
  <c r="D20" i="66"/>
  <c r="D9" i="66"/>
  <c r="E204" i="66"/>
  <c r="E196" i="66"/>
  <c r="E180" i="66"/>
  <c r="E24" i="66"/>
  <c r="E8" i="66"/>
  <c r="G18" i="66"/>
  <c r="G2" i="66"/>
  <c r="F21" i="66"/>
  <c r="F13" i="66"/>
  <c r="F9" i="66"/>
  <c r="B3" i="66"/>
  <c r="X1" i="63" s="1"/>
  <c r="B158" i="66"/>
  <c r="B154" i="66"/>
  <c r="B148" i="66"/>
  <c r="C142" i="66"/>
  <c r="G131" i="66"/>
  <c r="A118" i="66"/>
  <c r="A102" i="66"/>
  <c r="D84" i="66"/>
  <c r="F49" i="66"/>
  <c r="G1" i="66"/>
  <c r="A160" i="66"/>
  <c r="B204" i="66"/>
  <c r="B198" i="66"/>
  <c r="B193" i="66"/>
  <c r="B188" i="66"/>
  <c r="B182" i="66"/>
  <c r="B177" i="66"/>
  <c r="B172" i="66"/>
  <c r="B166" i="66"/>
  <c r="B161" i="66"/>
  <c r="C171" i="66"/>
  <c r="C165" i="66"/>
  <c r="C160" i="66"/>
  <c r="D23" i="66"/>
  <c r="D17" i="66"/>
  <c r="D12" i="66"/>
  <c r="D7" i="66"/>
  <c r="E206" i="66"/>
  <c r="E200" i="66"/>
  <c r="E192" i="66"/>
  <c r="E184" i="66"/>
  <c r="E176" i="66"/>
  <c r="E168" i="66"/>
  <c r="E160" i="66"/>
  <c r="E20" i="66"/>
  <c r="E12" i="66"/>
  <c r="E4" i="66"/>
  <c r="G22" i="66"/>
  <c r="G14" i="66"/>
  <c r="G6" i="66"/>
  <c r="F27" i="66"/>
  <c r="F23" i="66"/>
  <c r="F19" i="66"/>
  <c r="F15" i="66"/>
  <c r="F11" i="66"/>
  <c r="F7" i="66"/>
  <c r="F3" i="66"/>
  <c r="B15" i="66"/>
  <c r="I1" i="63" s="1"/>
  <c r="B4" i="66"/>
  <c r="B159" i="66"/>
  <c r="H159" i="66" s="1"/>
  <c r="B157" i="66"/>
  <c r="B155" i="66"/>
  <c r="H155" i="66" s="1"/>
  <c r="B153" i="66"/>
  <c r="B151" i="66"/>
  <c r="H151" i="66" s="1"/>
  <c r="B149" i="66"/>
  <c r="B147" i="66"/>
  <c r="H147" i="66" s="1"/>
  <c r="F144" i="66"/>
  <c r="G139" i="66"/>
  <c r="C134" i="66"/>
  <c r="A129" i="66"/>
  <c r="A122" i="66"/>
  <c r="A114" i="66"/>
  <c r="A106" i="66"/>
  <c r="A98" i="66"/>
  <c r="F89" i="66"/>
  <c r="A79" i="66"/>
  <c r="D63" i="66"/>
  <c r="C33" i="66"/>
  <c r="A3" i="66"/>
  <c r="A46" i="66"/>
  <c r="B53" i="66"/>
  <c r="BM1" i="63" s="1"/>
  <c r="D34" i="66"/>
  <c r="C38" i="66"/>
  <c r="E42" i="66"/>
  <c r="C46" i="66"/>
  <c r="E50" i="66"/>
  <c r="C54" i="66"/>
  <c r="E58" i="66"/>
  <c r="F61" i="66"/>
  <c r="E64" i="66"/>
  <c r="E66" i="66"/>
  <c r="E68" i="66"/>
  <c r="E70" i="66"/>
  <c r="E72" i="66"/>
  <c r="E74" i="66"/>
  <c r="E76" i="66"/>
  <c r="A78" i="66"/>
  <c r="D79" i="66"/>
  <c r="F80" i="66"/>
  <c r="A82" i="66"/>
  <c r="D83" i="66"/>
  <c r="F84" i="66"/>
  <c r="A86" i="66"/>
  <c r="D87" i="66"/>
  <c r="F88" i="66"/>
  <c r="A90" i="66"/>
  <c r="C91" i="66"/>
  <c r="C92" i="66"/>
  <c r="C93" i="66"/>
  <c r="C94" i="66"/>
  <c r="C95" i="66"/>
  <c r="C96" i="66"/>
  <c r="C97" i="66"/>
  <c r="C98" i="66"/>
  <c r="C99" i="66"/>
  <c r="C100" i="66"/>
  <c r="C101" i="66"/>
  <c r="C102" i="66"/>
  <c r="C103" i="66"/>
  <c r="C104" i="66"/>
  <c r="C105" i="66"/>
  <c r="C106" i="66"/>
  <c r="C107" i="66"/>
  <c r="C108" i="66"/>
  <c r="C109" i="66"/>
  <c r="C110" i="66"/>
  <c r="C111" i="66"/>
  <c r="C112" i="66"/>
  <c r="C113" i="66"/>
  <c r="C114" i="66"/>
  <c r="C115" i="66"/>
  <c r="C116" i="66"/>
  <c r="C117" i="66"/>
  <c r="C118" i="66"/>
  <c r="C119" i="66"/>
  <c r="C120" i="66"/>
  <c r="C121" i="66"/>
  <c r="C122" i="66"/>
  <c r="C123" i="66"/>
  <c r="C124" i="66"/>
  <c r="C125" i="66"/>
  <c r="C126" i="66"/>
  <c r="G39" i="66"/>
  <c r="E43" i="66"/>
  <c r="G47" i="66"/>
  <c r="E51" i="66"/>
  <c r="G55" i="66"/>
  <c r="D59" i="66"/>
  <c r="C62" i="66"/>
  <c r="A65" i="66"/>
  <c r="A67" i="66"/>
  <c r="A69" i="66"/>
  <c r="A71" i="66"/>
  <c r="A73" i="66"/>
  <c r="A75" i="66"/>
  <c r="A77" i="66"/>
  <c r="D78" i="66"/>
  <c r="F79" i="66"/>
  <c r="A81" i="66"/>
  <c r="D82" i="66"/>
  <c r="F83" i="66"/>
  <c r="A85" i="66"/>
  <c r="D86" i="66"/>
  <c r="F87" i="66"/>
  <c r="A89" i="66"/>
  <c r="D90" i="66"/>
  <c r="E91" i="66"/>
  <c r="E92" i="66"/>
  <c r="E93" i="66"/>
  <c r="E94" i="66"/>
  <c r="E95" i="66"/>
  <c r="E96" i="66"/>
  <c r="E97" i="66"/>
  <c r="E98" i="66"/>
  <c r="E99" i="66"/>
  <c r="E100" i="66"/>
  <c r="E101" i="66"/>
  <c r="E102" i="66"/>
  <c r="E103" i="66"/>
  <c r="E104" i="66"/>
  <c r="E105" i="66"/>
  <c r="E106" i="66"/>
  <c r="E107" i="66"/>
  <c r="E108" i="66"/>
  <c r="E109" i="66"/>
  <c r="E110" i="66"/>
  <c r="E111" i="66"/>
  <c r="E112" i="66"/>
  <c r="E113" i="66"/>
  <c r="E114" i="66"/>
  <c r="E115" i="66"/>
  <c r="E116" i="66"/>
  <c r="E117" i="66"/>
  <c r="E118" i="66"/>
  <c r="E119" i="66"/>
  <c r="E120" i="66"/>
  <c r="E121" i="66"/>
  <c r="E122" i="66"/>
  <c r="E123" i="66"/>
  <c r="E124" i="66"/>
  <c r="E125" i="66"/>
  <c r="E126" i="66"/>
  <c r="E127" i="66"/>
  <c r="E128" i="66"/>
  <c r="E129" i="66"/>
  <c r="E130" i="66"/>
  <c r="E131" i="66"/>
  <c r="E132" i="66"/>
  <c r="E133" i="66"/>
  <c r="E134" i="66"/>
  <c r="E135" i="66"/>
  <c r="E136" i="66"/>
  <c r="E137" i="66"/>
  <c r="E138" i="66"/>
  <c r="E139" i="66"/>
  <c r="E140" i="66"/>
  <c r="E141" i="66"/>
  <c r="E142" i="66"/>
  <c r="E143" i="66"/>
  <c r="D144" i="66"/>
  <c r="A145" i="66"/>
  <c r="E145" i="66"/>
  <c r="A146" i="66"/>
  <c r="A14" i="66"/>
  <c r="E35" i="66"/>
  <c r="F28" i="66"/>
  <c r="A58" i="66"/>
  <c r="A13" i="63"/>
  <c r="A26" i="63"/>
  <c r="D2" i="59"/>
  <c r="D13" i="59"/>
  <c r="D21" i="59"/>
  <c r="D29" i="59"/>
  <c r="D10" i="59"/>
  <c r="D18" i="59"/>
  <c r="D26" i="59"/>
  <c r="A27" i="63"/>
  <c r="A9" i="63"/>
  <c r="D17" i="59"/>
  <c r="D6" i="59"/>
  <c r="D22" i="59"/>
  <c r="A6" i="63"/>
  <c r="A19" i="63"/>
  <c r="A24" i="63"/>
  <c r="A15" i="63"/>
  <c r="A14" i="63"/>
  <c r="A22" i="63"/>
  <c r="A29" i="63"/>
  <c r="A31" i="63"/>
  <c r="D3" i="59"/>
  <c r="D27" i="59"/>
  <c r="D8" i="59"/>
  <c r="D24" i="59"/>
  <c r="A2" i="63"/>
  <c r="A4" i="63"/>
  <c r="A5" i="63"/>
  <c r="A20" i="63"/>
  <c r="A18" i="63"/>
  <c r="A3" i="63"/>
  <c r="A11" i="63"/>
  <c r="A7" i="63"/>
  <c r="A10" i="63"/>
  <c r="A16" i="63"/>
  <c r="A21" i="63"/>
  <c r="A23" i="63"/>
  <c r="A28" i="63"/>
  <c r="A30" i="63"/>
  <c r="A32" i="63"/>
  <c r="E32" i="59"/>
  <c r="D5" i="59"/>
  <c r="D15" i="59"/>
  <c r="D23" i="59"/>
  <c r="D4" i="59"/>
  <c r="D12" i="59"/>
  <c r="D20" i="59"/>
  <c r="D28" i="59"/>
  <c r="D11" i="59"/>
  <c r="G2" i="59" s="1"/>
  <c r="A12" i="63"/>
  <c r="D7" i="59"/>
  <c r="D25" i="59"/>
  <c r="D14" i="59"/>
  <c r="D30" i="59"/>
  <c r="A8" i="63"/>
  <c r="A17" i="63"/>
  <c r="A25" i="63"/>
  <c r="D9" i="59"/>
  <c r="D19" i="59"/>
  <c r="D16" i="59"/>
  <c r="H9" i="66"/>
  <c r="H18" i="66"/>
  <c r="A4" i="66"/>
  <c r="A8" i="66"/>
  <c r="A12" i="66"/>
  <c r="A16" i="66"/>
  <c r="A20" i="66"/>
  <c r="A24" i="66"/>
  <c r="A28" i="66"/>
  <c r="A32" i="66"/>
  <c r="A36" i="66"/>
  <c r="A40" i="66"/>
  <c r="A44" i="66"/>
  <c r="A48" i="66"/>
  <c r="A52" i="66"/>
  <c r="A56" i="66"/>
  <c r="A60" i="66"/>
  <c r="A64" i="66"/>
  <c r="B31" i="66"/>
  <c r="B35" i="66"/>
  <c r="B39" i="66"/>
  <c r="B43" i="66"/>
  <c r="B47" i="66"/>
  <c r="B51" i="66"/>
  <c r="B55" i="66"/>
  <c r="C28" i="66"/>
  <c r="G28" i="66"/>
  <c r="E29" i="66"/>
  <c r="C30" i="66"/>
  <c r="H30" i="66" s="1"/>
  <c r="G30" i="66"/>
  <c r="E31" i="66"/>
  <c r="C32" i="66"/>
  <c r="G32" i="66"/>
  <c r="E33" i="66"/>
  <c r="C34" i="66"/>
  <c r="G34" i="66"/>
  <c r="A1" i="66"/>
  <c r="B18" i="19" s="1"/>
  <c r="A5" i="66"/>
  <c r="A9" i="66"/>
  <c r="A13" i="66"/>
  <c r="A17" i="66"/>
  <c r="A21" i="66"/>
  <c r="A25" i="66"/>
  <c r="A29" i="66"/>
  <c r="A33" i="66"/>
  <c r="A37" i="66"/>
  <c r="A41" i="66"/>
  <c r="A45" i="66"/>
  <c r="A49" i="66"/>
  <c r="A53" i="66"/>
  <c r="A57" i="66"/>
  <c r="A61" i="66"/>
  <c r="B28" i="66"/>
  <c r="B32" i="66"/>
  <c r="B36" i="66"/>
  <c r="B40" i="66"/>
  <c r="B44" i="66"/>
  <c r="B48" i="66"/>
  <c r="B52" i="66"/>
  <c r="B56" i="66"/>
  <c r="D28" i="66"/>
  <c r="F29" i="66"/>
  <c r="D30" i="66"/>
  <c r="A7" i="66"/>
  <c r="A15" i="66"/>
  <c r="A23" i="66"/>
  <c r="A31" i="66"/>
  <c r="A39" i="66"/>
  <c r="A47" i="66"/>
  <c r="A55" i="66"/>
  <c r="A63" i="66"/>
  <c r="B34" i="66"/>
  <c r="B42" i="66"/>
  <c r="B50" i="66"/>
  <c r="B58" i="66"/>
  <c r="D29" i="66"/>
  <c r="F30" i="66"/>
  <c r="G31" i="66"/>
  <c r="F32" i="66"/>
  <c r="F33" i="66"/>
  <c r="E34" i="66"/>
  <c r="D35" i="66"/>
  <c r="F36" i="66"/>
  <c r="D37" i="66"/>
  <c r="F38" i="66"/>
  <c r="D39" i="66"/>
  <c r="F40" i="66"/>
  <c r="D41" i="66"/>
  <c r="F42" i="66"/>
  <c r="D43" i="66"/>
  <c r="F44" i="66"/>
  <c r="D45" i="66"/>
  <c r="F46" i="66"/>
  <c r="D47" i="66"/>
  <c r="F48" i="66"/>
  <c r="D49" i="66"/>
  <c r="F50" i="66"/>
  <c r="D51" i="66"/>
  <c r="F52" i="66"/>
  <c r="D53" i="66"/>
  <c r="F54" i="66"/>
  <c r="D55" i="66"/>
  <c r="F56" i="66"/>
  <c r="D57" i="66"/>
  <c r="F58" i="66"/>
  <c r="C59" i="66"/>
  <c r="G59" i="66"/>
  <c r="D60" i="66"/>
  <c r="E61" i="66"/>
  <c r="A6" i="66"/>
  <c r="A18" i="66"/>
  <c r="A27" i="66"/>
  <c r="A38" i="66"/>
  <c r="A50" i="66"/>
  <c r="A59" i="66"/>
  <c r="B33" i="66"/>
  <c r="B45" i="66"/>
  <c r="B54" i="66"/>
  <c r="C29" i="66"/>
  <c r="C31" i="66"/>
  <c r="D32" i="66"/>
  <c r="D33" i="66"/>
  <c r="F34" i="66"/>
  <c r="F35" i="66"/>
  <c r="E36" i="66"/>
  <c r="E37" i="66"/>
  <c r="D38" i="66"/>
  <c r="C39" i="66"/>
  <c r="C40" i="66"/>
  <c r="G41" i="66"/>
  <c r="G42" i="66"/>
  <c r="F43" i="66"/>
  <c r="E44" i="66"/>
  <c r="E45" i="66"/>
  <c r="D46" i="66"/>
  <c r="C47" i="66"/>
  <c r="C48" i="66"/>
  <c r="G49" i="66"/>
  <c r="G50" i="66"/>
  <c r="F51" i="66"/>
  <c r="E52" i="66"/>
  <c r="E53" i="66"/>
  <c r="D54" i="66"/>
  <c r="C55" i="66"/>
  <c r="C56" i="66"/>
  <c r="G57" i="66"/>
  <c r="G58" i="66"/>
  <c r="E59" i="66"/>
  <c r="C60" i="66"/>
  <c r="H60" i="66" s="1"/>
  <c r="B61" i="66"/>
  <c r="G61" i="66"/>
  <c r="D62" i="66"/>
  <c r="E63" i="66"/>
  <c r="B64" i="66"/>
  <c r="F64" i="66"/>
  <c r="B65" i="66"/>
  <c r="F65" i="66"/>
  <c r="B66" i="66"/>
  <c r="F66" i="66"/>
  <c r="B67" i="66"/>
  <c r="F67" i="66"/>
  <c r="B68" i="66"/>
  <c r="F68" i="66"/>
  <c r="B69" i="66"/>
  <c r="F69" i="66"/>
  <c r="B70" i="66"/>
  <c r="F70" i="66"/>
  <c r="B71" i="66"/>
  <c r="F71" i="66"/>
  <c r="B72" i="66"/>
  <c r="F72" i="66"/>
  <c r="B73" i="66"/>
  <c r="F73" i="66"/>
  <c r="B74" i="66"/>
  <c r="F74" i="66"/>
  <c r="B75" i="66"/>
  <c r="F75" i="66"/>
  <c r="B76" i="66"/>
  <c r="F76" i="66"/>
  <c r="A10" i="66"/>
  <c r="A19" i="66"/>
  <c r="A30" i="66"/>
  <c r="A42" i="66"/>
  <c r="A51" i="66"/>
  <c r="A62" i="66"/>
  <c r="B37" i="66"/>
  <c r="B46" i="66"/>
  <c r="B57" i="66"/>
  <c r="G29" i="66"/>
  <c r="D31" i="66"/>
  <c r="E32" i="66"/>
  <c r="G33" i="66"/>
  <c r="G35" i="66"/>
  <c r="G36" i="66"/>
  <c r="F37" i="66"/>
  <c r="E38" i="66"/>
  <c r="E39" i="66"/>
  <c r="D40" i="66"/>
  <c r="C41" i="66"/>
  <c r="C42" i="66"/>
  <c r="G43" i="66"/>
  <c r="G44" i="66"/>
  <c r="F45" i="66"/>
  <c r="E46" i="66"/>
  <c r="E47" i="66"/>
  <c r="D48" i="66"/>
  <c r="C49" i="66"/>
  <c r="C50" i="66"/>
  <c r="G51" i="66"/>
  <c r="G52" i="66"/>
  <c r="F53" i="66"/>
  <c r="E54" i="66"/>
  <c r="E55" i="66"/>
  <c r="D56" i="66"/>
  <c r="C57" i="66"/>
  <c r="C58" i="66"/>
  <c r="F59" i="66"/>
  <c r="E60" i="66"/>
  <c r="C61" i="66"/>
  <c r="E62" i="66"/>
  <c r="B63" i="66"/>
  <c r="F63" i="66"/>
  <c r="C64" i="66"/>
  <c r="G64" i="66"/>
  <c r="C65" i="66"/>
  <c r="G65" i="66"/>
  <c r="C66" i="66"/>
  <c r="G66" i="66"/>
  <c r="C67" i="66"/>
  <c r="G67" i="66"/>
  <c r="C68" i="66"/>
  <c r="G68" i="66"/>
  <c r="C69" i="66"/>
  <c r="G69" i="66"/>
  <c r="C70" i="66"/>
  <c r="G70" i="66"/>
  <c r="C71" i="66"/>
  <c r="G71" i="66"/>
  <c r="C72" i="66"/>
  <c r="G72" i="66"/>
  <c r="C73" i="66"/>
  <c r="G73" i="66"/>
  <c r="C74" i="66"/>
  <c r="G74" i="66"/>
  <c r="C75" i="66"/>
  <c r="G75" i="66"/>
  <c r="C76" i="66"/>
  <c r="G76" i="66"/>
  <c r="C77" i="66"/>
  <c r="G77" i="66"/>
  <c r="C78" i="66"/>
  <c r="G78" i="66"/>
  <c r="C79" i="66"/>
  <c r="G79" i="66"/>
  <c r="C80" i="66"/>
  <c r="G80" i="66"/>
  <c r="C81" i="66"/>
  <c r="G81" i="66"/>
  <c r="C82" i="66"/>
  <c r="G82" i="66"/>
  <c r="C83" i="66"/>
  <c r="G83" i="66"/>
  <c r="C84" i="66"/>
  <c r="G84" i="66"/>
  <c r="C85" i="66"/>
  <c r="G85" i="66"/>
  <c r="C86" i="66"/>
  <c r="G86" i="66"/>
  <c r="C87" i="66"/>
  <c r="G87" i="66"/>
  <c r="C88" i="66"/>
  <c r="G88" i="66"/>
  <c r="C89" i="66"/>
  <c r="G89" i="66"/>
  <c r="C90" i="66"/>
  <c r="G90" i="66"/>
  <c r="A2" i="66"/>
  <c r="A22" i="66"/>
  <c r="A43" i="66"/>
  <c r="B29" i="66"/>
  <c r="B49" i="66"/>
  <c r="C35" i="66"/>
  <c r="G38" i="66"/>
  <c r="E40" i="66"/>
  <c r="D42" i="66"/>
  <c r="C44" i="66"/>
  <c r="G45" i="66"/>
  <c r="F47" i="66"/>
  <c r="E49" i="66"/>
  <c r="C51" i="66"/>
  <c r="G54" i="66"/>
  <c r="E56" i="66"/>
  <c r="D58" i="66"/>
  <c r="D61" i="66"/>
  <c r="F62" i="66"/>
  <c r="G63" i="66"/>
  <c r="E77" i="66"/>
  <c r="B78" i="66"/>
  <c r="E79" i="66"/>
  <c r="B80" i="66"/>
  <c r="E81" i="66"/>
  <c r="B82" i="66"/>
  <c r="E83" i="66"/>
  <c r="B84" i="66"/>
  <c r="E85" i="66"/>
  <c r="B86" i="66"/>
  <c r="E87" i="66"/>
  <c r="B88" i="66"/>
  <c r="E89" i="66"/>
  <c r="B90" i="66"/>
  <c r="D91" i="66"/>
  <c r="D92" i="66"/>
  <c r="D93" i="66"/>
  <c r="D94" i="66"/>
  <c r="D95" i="66"/>
  <c r="D96" i="66"/>
  <c r="D97" i="66"/>
  <c r="D98" i="66"/>
  <c r="D99" i="66"/>
  <c r="D100" i="66"/>
  <c r="D101" i="66"/>
  <c r="D102" i="66"/>
  <c r="D103" i="66"/>
  <c r="D104" i="66"/>
  <c r="D105" i="66"/>
  <c r="D106" i="66"/>
  <c r="D107" i="66"/>
  <c r="D108" i="66"/>
  <c r="D109" i="66"/>
  <c r="D110" i="66"/>
  <c r="D111" i="66"/>
  <c r="D112" i="66"/>
  <c r="D113" i="66"/>
  <c r="D114" i="66"/>
  <c r="D115" i="66"/>
  <c r="D116" i="66"/>
  <c r="D117" i="66"/>
  <c r="D118" i="66"/>
  <c r="D119" i="66"/>
  <c r="D120" i="66"/>
  <c r="D121" i="66"/>
  <c r="D122" i="66"/>
  <c r="D123" i="66"/>
  <c r="D124" i="66"/>
  <c r="D125" i="66"/>
  <c r="D126" i="66"/>
  <c r="D127" i="66"/>
  <c r="D128" i="66"/>
  <c r="D129" i="66"/>
  <c r="D130" i="66"/>
  <c r="D131" i="66"/>
  <c r="D132" i="66"/>
  <c r="D133" i="66"/>
  <c r="D134" i="66"/>
  <c r="D135" i="66"/>
  <c r="D136" i="66"/>
  <c r="D137" i="66"/>
  <c r="D138" i="66"/>
  <c r="D139" i="66"/>
  <c r="D140" i="66"/>
  <c r="D141" i="66"/>
  <c r="D142" i="66"/>
  <c r="D143" i="66"/>
  <c r="A11" i="66"/>
  <c r="A34" i="66"/>
  <c r="A54" i="66"/>
  <c r="B38" i="66"/>
  <c r="E28" i="66"/>
  <c r="F31" i="66"/>
  <c r="C36" i="66"/>
  <c r="G37" i="66"/>
  <c r="F39" i="66"/>
  <c r="E41" i="66"/>
  <c r="C43" i="66"/>
  <c r="G46" i="66"/>
  <c r="E48" i="66"/>
  <c r="D50" i="66"/>
  <c r="C52" i="66"/>
  <c r="G53" i="66"/>
  <c r="F55" i="66"/>
  <c r="E57" i="66"/>
  <c r="B59" i="66"/>
  <c r="F60" i="66"/>
  <c r="B62" i="66"/>
  <c r="C63" i="66"/>
  <c r="D64" i="66"/>
  <c r="D65" i="66"/>
  <c r="D66" i="66"/>
  <c r="D67" i="66"/>
  <c r="D68" i="66"/>
  <c r="D69" i="66"/>
  <c r="D70" i="66"/>
  <c r="D71" i="66"/>
  <c r="D72" i="66"/>
  <c r="D73" i="66"/>
  <c r="D74" i="66"/>
  <c r="D75" i="66"/>
  <c r="D76" i="66"/>
  <c r="B77" i="66"/>
  <c r="E78" i="66"/>
  <c r="B79" i="66"/>
  <c r="H79" i="66" s="1"/>
  <c r="E80" i="66"/>
  <c r="B81" i="66"/>
  <c r="E82" i="66"/>
  <c r="B83" i="66"/>
  <c r="H83" i="66" s="1"/>
  <c r="E84" i="66"/>
  <c r="B85" i="66"/>
  <c r="E86" i="66"/>
  <c r="B87" i="66"/>
  <c r="H87" i="66" s="1"/>
  <c r="E88" i="66"/>
  <c r="B89" i="66"/>
  <c r="E90" i="66"/>
  <c r="B91" i="66"/>
  <c r="H91" i="66" s="1"/>
  <c r="F91" i="66"/>
  <c r="B92" i="66"/>
  <c r="F92" i="66"/>
  <c r="B93" i="66"/>
  <c r="H93" i="66" s="1"/>
  <c r="F93" i="66"/>
  <c r="B94" i="66"/>
  <c r="F94" i="66"/>
  <c r="B95" i="66"/>
  <c r="H95" i="66" s="1"/>
  <c r="F95" i="66"/>
  <c r="B96" i="66"/>
  <c r="F96" i="66"/>
  <c r="B97" i="66"/>
  <c r="H97" i="66" s="1"/>
  <c r="F97" i="66"/>
  <c r="B98" i="66"/>
  <c r="F98" i="66"/>
  <c r="B99" i="66"/>
  <c r="H99" i="66" s="1"/>
  <c r="F99" i="66"/>
  <c r="B100" i="66"/>
  <c r="F100" i="66"/>
  <c r="B101" i="66"/>
  <c r="H101" i="66" s="1"/>
  <c r="F101" i="66"/>
  <c r="B102" i="66"/>
  <c r="F102" i="66"/>
  <c r="B103" i="66"/>
  <c r="H103" i="66" s="1"/>
  <c r="F103" i="66"/>
  <c r="B104" i="66"/>
  <c r="F104" i="66"/>
  <c r="B105" i="66"/>
  <c r="H105" i="66" s="1"/>
  <c r="F105" i="66"/>
  <c r="B106" i="66"/>
  <c r="F106" i="66"/>
  <c r="B107" i="66"/>
  <c r="H107" i="66" s="1"/>
  <c r="F107" i="66"/>
  <c r="B108" i="66"/>
  <c r="F108" i="66"/>
  <c r="B109" i="66"/>
  <c r="H109" i="66" s="1"/>
  <c r="F109" i="66"/>
  <c r="B110" i="66"/>
  <c r="F110" i="66"/>
  <c r="B111" i="66"/>
  <c r="H111" i="66" s="1"/>
  <c r="F111" i="66"/>
  <c r="B112" i="66"/>
  <c r="F112" i="66"/>
  <c r="B113" i="66"/>
  <c r="H113" i="66" s="1"/>
  <c r="F113" i="66"/>
  <c r="B114" i="66"/>
  <c r="F114" i="66"/>
  <c r="B115" i="66"/>
  <c r="H115" i="66" s="1"/>
  <c r="F115" i="66"/>
  <c r="B116" i="66"/>
  <c r="F116" i="66"/>
  <c r="B117" i="66"/>
  <c r="H117" i="66" s="1"/>
  <c r="F117" i="66"/>
  <c r="B118" i="66"/>
  <c r="F118" i="66"/>
  <c r="B119" i="66"/>
  <c r="H119" i="66" s="1"/>
  <c r="F119" i="66"/>
  <c r="B120" i="66"/>
  <c r="F120" i="66"/>
  <c r="B121" i="66"/>
  <c r="H121" i="66" s="1"/>
  <c r="F121" i="66"/>
  <c r="B122" i="66"/>
  <c r="F122" i="66"/>
  <c r="B123" i="66"/>
  <c r="H123" i="66" s="1"/>
  <c r="F123" i="66"/>
  <c r="B124" i="66"/>
  <c r="F124" i="66"/>
  <c r="B125" i="66"/>
  <c r="H125" i="66" s="1"/>
  <c r="F125" i="66"/>
  <c r="B126" i="66"/>
  <c r="F126" i="66"/>
  <c r="B127" i="66"/>
  <c r="H127" i="66" s="1"/>
  <c r="F127" i="66"/>
  <c r="B128" i="66"/>
  <c r="F128" i="66"/>
  <c r="B129" i="66"/>
  <c r="F129" i="66"/>
  <c r="B130" i="66"/>
  <c r="H130" i="66" s="1"/>
  <c r="F130" i="66"/>
  <c r="B131" i="66"/>
  <c r="F131" i="66"/>
  <c r="B132" i="66"/>
  <c r="H132" i="66" s="1"/>
  <c r="F132" i="66"/>
  <c r="B133" i="66"/>
  <c r="H133" i="66" s="1"/>
  <c r="F133" i="66"/>
  <c r="B134" i="66"/>
  <c r="H134" i="66" s="1"/>
  <c r="F134" i="66"/>
  <c r="B135" i="66"/>
  <c r="H135" i="66" s="1"/>
  <c r="F135" i="66"/>
  <c r="B136" i="66"/>
  <c r="H136" i="66" s="1"/>
  <c r="F136" i="66"/>
  <c r="B137" i="66"/>
  <c r="F137" i="66"/>
  <c r="B138" i="66"/>
  <c r="F138" i="66"/>
  <c r="B139" i="66"/>
  <c r="F139" i="66"/>
  <c r="B140" i="66"/>
  <c r="H140" i="66" s="1"/>
  <c r="F140" i="66"/>
  <c r="B141" i="66"/>
  <c r="H141" i="66" s="1"/>
  <c r="F141" i="66"/>
  <c r="B142" i="66"/>
  <c r="F142" i="66"/>
  <c r="B143" i="66"/>
  <c r="H143" i="66" s="1"/>
  <c r="F143" i="66"/>
  <c r="B144" i="66"/>
  <c r="A3" i="59"/>
  <c r="H17" i="66"/>
  <c r="H23" i="66"/>
  <c r="H5" i="66"/>
  <c r="H21" i="66"/>
  <c r="E18" i="71"/>
  <c r="E18" i="69"/>
  <c r="H53" i="66"/>
  <c r="D23" i="19"/>
  <c r="D18" i="19"/>
  <c r="D23" i="69"/>
  <c r="D18" i="71"/>
  <c r="D31" i="19"/>
  <c r="D44" i="69"/>
  <c r="D39" i="69"/>
  <c r="D41" i="19"/>
  <c r="D31" i="69"/>
  <c r="D21" i="69"/>
  <c r="D18" i="69"/>
  <c r="D21" i="19"/>
  <c r="D41" i="69"/>
  <c r="D44" i="19"/>
  <c r="D39" i="19"/>
  <c r="H150" i="66" l="1"/>
  <c r="H154" i="66"/>
  <c r="E42" i="69"/>
  <c r="H144" i="66"/>
  <c r="H142" i="66"/>
  <c r="H139" i="66"/>
  <c r="H138" i="66"/>
  <c r="H137" i="66"/>
  <c r="H131" i="66"/>
  <c r="H129" i="66"/>
  <c r="H128" i="66"/>
  <c r="H126" i="66"/>
  <c r="H124" i="66"/>
  <c r="H122" i="66"/>
  <c r="H120" i="66"/>
  <c r="H118" i="66"/>
  <c r="H116" i="66"/>
  <c r="H114" i="66"/>
  <c r="H112" i="66"/>
  <c r="H110" i="66"/>
  <c r="H108" i="66"/>
  <c r="H106" i="66"/>
  <c r="H104" i="66"/>
  <c r="H102" i="66"/>
  <c r="H100" i="66"/>
  <c r="H98" i="66"/>
  <c r="H96" i="66"/>
  <c r="H94" i="66"/>
  <c r="H92" i="66"/>
  <c r="H41" i="66"/>
  <c r="H7" i="66"/>
  <c r="B28" i="69"/>
  <c r="B28" i="19"/>
  <c r="B27" i="69"/>
  <c r="B27" i="19"/>
  <c r="B35" i="69"/>
  <c r="B35" i="19"/>
  <c r="B42" i="69"/>
  <c r="B42" i="19"/>
  <c r="B26" i="69"/>
  <c r="B26" i="19"/>
  <c r="B37" i="69"/>
  <c r="B37" i="19"/>
  <c r="B21" i="69"/>
  <c r="B21" i="19"/>
  <c r="C20" i="69"/>
  <c r="C20" i="19"/>
  <c r="C36" i="69"/>
  <c r="C36" i="19"/>
  <c r="C26" i="69"/>
  <c r="C26" i="19"/>
  <c r="E20" i="69"/>
  <c r="E20" i="19"/>
  <c r="E36" i="69"/>
  <c r="E36" i="19"/>
  <c r="C18" i="69"/>
  <c r="C18" i="19"/>
  <c r="E37" i="69"/>
  <c r="E37" i="19"/>
  <c r="E29" i="69"/>
  <c r="E29" i="19"/>
  <c r="E21" i="69"/>
  <c r="E21" i="19"/>
  <c r="C39" i="69"/>
  <c r="C39" i="19"/>
  <c r="C31" i="69"/>
  <c r="C31" i="19"/>
  <c r="C23" i="69"/>
  <c r="C23" i="19"/>
  <c r="B30" i="69"/>
  <c r="B30" i="19"/>
  <c r="B25" i="69"/>
  <c r="B25" i="19"/>
  <c r="B39" i="69"/>
  <c r="B39" i="19"/>
  <c r="B23" i="69"/>
  <c r="B23" i="19"/>
  <c r="B40" i="69"/>
  <c r="B40" i="19"/>
  <c r="B38" i="69"/>
  <c r="B38" i="19"/>
  <c r="B22" i="69"/>
  <c r="B22" i="19"/>
  <c r="B33" i="69"/>
  <c r="B33" i="19"/>
  <c r="B31" i="69"/>
  <c r="B31" i="19"/>
  <c r="C24" i="69"/>
  <c r="C24" i="19"/>
  <c r="C40" i="69"/>
  <c r="C40" i="19"/>
  <c r="C30" i="69"/>
  <c r="C30" i="19"/>
  <c r="E24" i="69"/>
  <c r="E24" i="19"/>
  <c r="E40" i="69"/>
  <c r="E40" i="19"/>
  <c r="C22" i="69"/>
  <c r="C22" i="19"/>
  <c r="E43" i="69"/>
  <c r="E43" i="19"/>
  <c r="E35" i="69"/>
  <c r="E35" i="19"/>
  <c r="E27" i="69"/>
  <c r="E27" i="19"/>
  <c r="E19" i="69"/>
  <c r="E19" i="19"/>
  <c r="C37" i="69"/>
  <c r="C37" i="19"/>
  <c r="C29" i="69"/>
  <c r="C29" i="19"/>
  <c r="C21" i="69"/>
  <c r="C21" i="19"/>
  <c r="B44" i="69"/>
  <c r="B44" i="19"/>
  <c r="B24" i="69"/>
  <c r="B24" i="19"/>
  <c r="B41" i="69"/>
  <c r="B41" i="19"/>
  <c r="B19" i="69"/>
  <c r="B19" i="19"/>
  <c r="B36" i="69"/>
  <c r="B36" i="19"/>
  <c r="B32" i="69"/>
  <c r="B32" i="19"/>
  <c r="B34" i="69"/>
  <c r="B34" i="19"/>
  <c r="B29" i="69"/>
  <c r="B29" i="19"/>
  <c r="B20" i="69"/>
  <c r="B20" i="19"/>
  <c r="C28" i="69"/>
  <c r="C28" i="19"/>
  <c r="C44" i="69"/>
  <c r="C44" i="19"/>
  <c r="C38" i="69"/>
  <c r="C38" i="19"/>
  <c r="H12" i="66"/>
  <c r="E28" i="69"/>
  <c r="E28" i="19"/>
  <c r="E44" i="69"/>
  <c r="E44" i="19"/>
  <c r="C34" i="69"/>
  <c r="C34" i="19"/>
  <c r="E41" i="69"/>
  <c r="E41" i="19"/>
  <c r="E33" i="69"/>
  <c r="E33" i="19"/>
  <c r="E25" i="69"/>
  <c r="E25" i="19"/>
  <c r="C43" i="69"/>
  <c r="C43" i="19"/>
  <c r="C35" i="69"/>
  <c r="C35" i="19"/>
  <c r="C27" i="69"/>
  <c r="C27" i="19"/>
  <c r="C19" i="69"/>
  <c r="C19" i="19"/>
  <c r="C32" i="69"/>
  <c r="C32" i="19"/>
  <c r="E32" i="69"/>
  <c r="E32" i="19"/>
  <c r="C42" i="69"/>
  <c r="C42" i="19"/>
  <c r="E39" i="69"/>
  <c r="E39" i="19"/>
  <c r="E31" i="69"/>
  <c r="E31" i="19"/>
  <c r="E23" i="69"/>
  <c r="E23" i="19"/>
  <c r="C41" i="69"/>
  <c r="C41" i="19"/>
  <c r="C33" i="69"/>
  <c r="C33" i="19"/>
  <c r="C25" i="69"/>
  <c r="C25" i="19"/>
  <c r="B43" i="69"/>
  <c r="B43" i="19"/>
  <c r="G41" i="19"/>
  <c r="J41" i="19" s="1"/>
  <c r="G39" i="19"/>
  <c r="J39" i="19" s="1"/>
  <c r="G18" i="19"/>
  <c r="J18" i="19" s="1"/>
  <c r="G23" i="19"/>
  <c r="J23" i="19" s="1"/>
  <c r="G44" i="19"/>
  <c r="J44" i="19" s="1"/>
  <c r="G21" i="19"/>
  <c r="J21" i="19" s="1"/>
  <c r="G31" i="19"/>
  <c r="G21" i="69"/>
  <c r="G23" i="69"/>
  <c r="G44" i="69"/>
  <c r="G39" i="69"/>
  <c r="G18" i="71"/>
  <c r="G18" i="69"/>
  <c r="G41" i="69"/>
  <c r="G31" i="69"/>
  <c r="H89" i="66"/>
  <c r="H85" i="66"/>
  <c r="H81" i="66"/>
  <c r="H77" i="66"/>
  <c r="J1" i="63"/>
  <c r="H16" i="66"/>
  <c r="D1" i="63"/>
  <c r="H10" i="66"/>
  <c r="N1" i="63"/>
  <c r="H19" i="66"/>
  <c r="AA1" i="63"/>
  <c r="H6" i="66"/>
  <c r="H3" i="66"/>
  <c r="H14" i="66"/>
  <c r="H15" i="66"/>
  <c r="H153" i="66"/>
  <c r="Y1" i="63"/>
  <c r="H4" i="66"/>
  <c r="H158" i="66"/>
  <c r="H24" i="66"/>
  <c r="H152" i="66"/>
  <c r="H2" i="66"/>
  <c r="W1" i="63"/>
  <c r="M1" i="63"/>
  <c r="H1" i="66"/>
  <c r="O1" i="63"/>
  <c r="H20" i="66"/>
  <c r="G1" i="63"/>
  <c r="H13" i="66"/>
  <c r="T1" i="63"/>
  <c r="H25" i="66"/>
  <c r="H11" i="66"/>
  <c r="H27" i="66"/>
  <c r="H8" i="66"/>
  <c r="H149" i="66"/>
  <c r="H157" i="66"/>
  <c r="H148" i="66"/>
  <c r="H146" i="66"/>
  <c r="U1" i="63"/>
  <c r="H26" i="66"/>
  <c r="H49" i="66"/>
  <c r="BI1" i="63"/>
  <c r="H63" i="66"/>
  <c r="AJ1" i="63"/>
  <c r="H45" i="66"/>
  <c r="BE1" i="63"/>
  <c r="H42" i="66"/>
  <c r="BB1" i="63"/>
  <c r="H44" i="66"/>
  <c r="BD1" i="63"/>
  <c r="H28" i="66"/>
  <c r="AN1" i="63"/>
  <c r="B18" i="71"/>
  <c r="B18" i="69"/>
  <c r="H55" i="66"/>
  <c r="BO1" i="63"/>
  <c r="H39" i="66"/>
  <c r="AY1" i="63"/>
  <c r="F2" i="59"/>
  <c r="F6" i="59"/>
  <c r="F10" i="59"/>
  <c r="F14" i="59"/>
  <c r="F5" i="59"/>
  <c r="F13" i="59"/>
  <c r="F3" i="59"/>
  <c r="F11" i="59"/>
  <c r="F12" i="59"/>
  <c r="H62" i="66"/>
  <c r="AI1" i="63"/>
  <c r="H88" i="66"/>
  <c r="H84" i="66"/>
  <c r="H80" i="66"/>
  <c r="H29" i="66"/>
  <c r="AO1" i="63"/>
  <c r="H57" i="66"/>
  <c r="AD1" i="63"/>
  <c r="H75" i="66"/>
  <c r="H73" i="66"/>
  <c r="H71" i="66"/>
  <c r="H69" i="66"/>
  <c r="H67" i="66"/>
  <c r="H65" i="66"/>
  <c r="AL1" i="63"/>
  <c r="H33" i="66"/>
  <c r="AS1" i="63"/>
  <c r="H34" i="66"/>
  <c r="AT1" i="63"/>
  <c r="H56" i="66"/>
  <c r="H40" i="66"/>
  <c r="AZ1" i="63"/>
  <c r="H51" i="66"/>
  <c r="BK1" i="63"/>
  <c r="H35" i="66"/>
  <c r="AU1" i="63"/>
  <c r="AV1" i="63"/>
  <c r="H38" i="66"/>
  <c r="BF1" i="63"/>
  <c r="H46" i="66"/>
  <c r="H58" i="66"/>
  <c r="AE1" i="63"/>
  <c r="H52" i="66"/>
  <c r="BL1" i="63"/>
  <c r="H36" i="66"/>
  <c r="AW1" i="63"/>
  <c r="H47" i="66"/>
  <c r="BG1" i="63"/>
  <c r="H31" i="66"/>
  <c r="AQ1" i="63"/>
  <c r="H59" i="66"/>
  <c r="AF1" i="63"/>
  <c r="H90" i="66"/>
  <c r="H86" i="66"/>
  <c r="H82" i="66"/>
  <c r="H78" i="66"/>
  <c r="H37" i="66"/>
  <c r="AX1" i="63"/>
  <c r="H76" i="66"/>
  <c r="H74" i="66"/>
  <c r="H72" i="66"/>
  <c r="H70" i="66"/>
  <c r="H68" i="66"/>
  <c r="H66" i="66"/>
  <c r="AM1" i="63"/>
  <c r="H64" i="66"/>
  <c r="AK1" i="63"/>
  <c r="H61" i="66"/>
  <c r="AH1" i="63"/>
  <c r="H54" i="66"/>
  <c r="BN1" i="63"/>
  <c r="H50" i="66"/>
  <c r="BJ1" i="63"/>
  <c r="H48" i="66"/>
  <c r="BH1" i="63"/>
  <c r="H32" i="66"/>
  <c r="AR1" i="63"/>
  <c r="H43" i="66"/>
  <c r="BC1" i="63"/>
  <c r="D24" i="19"/>
  <c r="F18" i="71"/>
  <c r="D29" i="19"/>
  <c r="D29" i="69"/>
  <c r="D43" i="19"/>
  <c r="D20" i="19"/>
  <c r="D24" i="69"/>
  <c r="D40" i="69"/>
  <c r="D28" i="19"/>
  <c r="F23" i="69"/>
  <c r="D22" i="19"/>
  <c r="D19" i="69"/>
  <c r="D27" i="69"/>
  <c r="D33" i="19"/>
  <c r="D22" i="69"/>
  <c r="D42" i="69"/>
  <c r="D34" i="69"/>
  <c r="I44" i="19"/>
  <c r="D37" i="69"/>
  <c r="D34" i="19"/>
  <c r="I18" i="71"/>
  <c r="F41" i="69"/>
  <c r="I41" i="19"/>
  <c r="D25" i="69"/>
  <c r="D42" i="19"/>
  <c r="D35" i="19"/>
  <c r="F41" i="19"/>
  <c r="D35" i="69"/>
  <c r="F31" i="69"/>
  <c r="D25" i="19"/>
  <c r="D30" i="69"/>
  <c r="D27" i="19"/>
  <c r="D36" i="69"/>
  <c r="F39" i="19"/>
  <c r="D33" i="69"/>
  <c r="D37" i="19"/>
  <c r="F39" i="69"/>
  <c r="F21" i="69"/>
  <c r="D32" i="69"/>
  <c r="D26" i="69"/>
  <c r="F44" i="19"/>
  <c r="D38" i="69"/>
  <c r="D28" i="69"/>
  <c r="I39" i="19"/>
  <c r="D30" i="19"/>
  <c r="F44" i="69"/>
  <c r="F18" i="69"/>
  <c r="D40" i="19"/>
  <c r="D20" i="69"/>
  <c r="D36" i="19"/>
  <c r="D26" i="19"/>
  <c r="D32" i="19"/>
  <c r="D19" i="19"/>
  <c r="D43" i="69"/>
  <c r="D38" i="19"/>
  <c r="K44" i="19" l="1"/>
  <c r="H31" i="69"/>
  <c r="H39" i="69"/>
  <c r="K41" i="19"/>
  <c r="K39" i="19"/>
  <c r="H41" i="69"/>
  <c r="H44" i="69"/>
  <c r="H18" i="71"/>
  <c r="H21" i="69"/>
  <c r="H18" i="69"/>
  <c r="H23" i="69"/>
  <c r="G36" i="19"/>
  <c r="J36" i="19" s="1"/>
  <c r="G38" i="19"/>
  <c r="J38" i="19" s="1"/>
  <c r="G42" i="19"/>
  <c r="J42" i="19" s="1"/>
  <c r="G19" i="19"/>
  <c r="J19" i="19" s="1"/>
  <c r="G35" i="19"/>
  <c r="J35" i="19" s="1"/>
  <c r="G30" i="19"/>
  <c r="J30" i="19" s="1"/>
  <c r="G29" i="19"/>
  <c r="J29" i="19" s="1"/>
  <c r="G25" i="19"/>
  <c r="J25" i="19" s="1"/>
  <c r="G28" i="19"/>
  <c r="H44" i="19"/>
  <c r="H39" i="19"/>
  <c r="H41" i="19"/>
  <c r="G26" i="19"/>
  <c r="J26" i="19" s="1"/>
  <c r="G24" i="19"/>
  <c r="J24" i="19" s="1"/>
  <c r="G20" i="19"/>
  <c r="J20" i="19" s="1"/>
  <c r="G27" i="19"/>
  <c r="J27" i="19" s="1"/>
  <c r="G22" i="19"/>
  <c r="J22" i="19" s="1"/>
  <c r="G33" i="19"/>
  <c r="J33" i="19" s="1"/>
  <c r="G37" i="19"/>
  <c r="J37" i="19" s="1"/>
  <c r="G40" i="19"/>
  <c r="J40" i="19" s="1"/>
  <c r="G34" i="19"/>
  <c r="J34" i="19" s="1"/>
  <c r="G43" i="19"/>
  <c r="J43" i="19" s="1"/>
  <c r="G32" i="19"/>
  <c r="J32" i="19" s="1"/>
  <c r="J31" i="19"/>
  <c r="J18" i="71"/>
  <c r="K18" i="71" s="1"/>
  <c r="G37" i="69"/>
  <c r="G34" i="69"/>
  <c r="G26" i="69"/>
  <c r="G24" i="69"/>
  <c r="G20" i="69"/>
  <c r="G43" i="69"/>
  <c r="G33" i="69"/>
  <c r="G27" i="69"/>
  <c r="G32" i="69"/>
  <c r="G35" i="69"/>
  <c r="G30" i="69"/>
  <c r="G40" i="69"/>
  <c r="G29" i="69"/>
  <c r="G25" i="69"/>
  <c r="G22" i="69"/>
  <c r="G28" i="69"/>
  <c r="G36" i="69"/>
  <c r="G38" i="69"/>
  <c r="G42" i="69"/>
  <c r="G19" i="69"/>
  <c r="F4" i="59"/>
  <c r="F7" i="59"/>
  <c r="F8" i="59"/>
  <c r="F9" i="59" s="1"/>
  <c r="B31" i="63"/>
  <c r="B8" i="63"/>
  <c r="B20" i="63"/>
  <c r="B16" i="63"/>
  <c r="B23" i="63"/>
  <c r="F40" i="69"/>
  <c r="I43" i="19"/>
  <c r="F27" i="69"/>
  <c r="F19" i="69"/>
  <c r="F36" i="69"/>
  <c r="F33" i="69"/>
  <c r="I42" i="19"/>
  <c r="F42" i="69"/>
  <c r="I38" i="19"/>
  <c r="F20" i="69"/>
  <c r="F34" i="69"/>
  <c r="F37" i="69"/>
  <c r="F30" i="69"/>
  <c r="F24" i="69"/>
  <c r="F25" i="69"/>
  <c r="F40" i="19"/>
  <c r="F38" i="69"/>
  <c r="F22" i="69"/>
  <c r="F35" i="69"/>
  <c r="F43" i="69"/>
  <c r="F26" i="69"/>
  <c r="F28" i="69"/>
  <c r="F32" i="69"/>
  <c r="F42" i="19"/>
  <c r="F43" i="19"/>
  <c r="I40" i="19"/>
  <c r="F29" i="69"/>
  <c r="F38" i="19"/>
  <c r="L44" i="19" l="1"/>
  <c r="B22" i="63"/>
  <c r="B28" i="63"/>
  <c r="B15" i="63"/>
  <c r="B19" i="63"/>
  <c r="B26" i="63"/>
  <c r="B4" i="63"/>
  <c r="F35" i="63" s="1"/>
  <c r="B11" i="63"/>
  <c r="B6" i="63"/>
  <c r="L39" i="19"/>
  <c r="L18" i="71"/>
  <c r="L41" i="19"/>
  <c r="H42" i="19"/>
  <c r="H43" i="19"/>
  <c r="H35" i="69"/>
  <c r="H36" i="69"/>
  <c r="H29" i="69"/>
  <c r="H32" i="69"/>
  <c r="H20" i="69"/>
  <c r="H37" i="69"/>
  <c r="K40" i="19"/>
  <c r="H38" i="69"/>
  <c r="H43" i="69"/>
  <c r="K38" i="19"/>
  <c r="H19" i="69"/>
  <c r="H28" i="69"/>
  <c r="H40" i="69"/>
  <c r="H27" i="69"/>
  <c r="H24" i="69"/>
  <c r="H25" i="69"/>
  <c r="H34" i="69"/>
  <c r="H42" i="69"/>
  <c r="H22" i="69"/>
  <c r="H30" i="69"/>
  <c r="H33" i="69"/>
  <c r="H26" i="69"/>
  <c r="K43" i="19"/>
  <c r="K42" i="19"/>
  <c r="J28" i="19"/>
  <c r="H38" i="19"/>
  <c r="L38" i="19" s="1"/>
  <c r="H40" i="19"/>
  <c r="M35" i="63"/>
  <c r="Q35" i="63"/>
  <c r="S34" i="63"/>
  <c r="P35" i="63"/>
  <c r="N35" i="63"/>
  <c r="R35" i="63"/>
  <c r="T35" i="63"/>
  <c r="B17" i="63"/>
  <c r="B10" i="63"/>
  <c r="B21" i="63"/>
  <c r="B12" i="63"/>
  <c r="B13" i="63"/>
  <c r="B14" i="63"/>
  <c r="B5" i="63"/>
  <c r="B24" i="63"/>
  <c r="B2" i="63"/>
  <c r="B30" i="63"/>
  <c r="B7" i="63"/>
  <c r="B32" i="63"/>
  <c r="B3" i="63"/>
  <c r="B9" i="63"/>
  <c r="B27" i="63"/>
  <c r="B29" i="63"/>
  <c r="B18" i="63"/>
  <c r="H38" i="63"/>
  <c r="H37" i="63"/>
  <c r="B25" i="63"/>
  <c r="I32" i="19"/>
  <c r="I31" i="19"/>
  <c r="F34" i="19"/>
  <c r="I28" i="19"/>
  <c r="I29" i="19"/>
  <c r="I33" i="19"/>
  <c r="I21" i="19"/>
  <c r="I35" i="19"/>
  <c r="G35" i="63" l="1"/>
  <c r="E34" i="63"/>
  <c r="U35" i="63"/>
  <c r="L34" i="63"/>
  <c r="O34" i="63"/>
  <c r="U34" i="63"/>
  <c r="K34" i="63"/>
  <c r="I35" i="63"/>
  <c r="H34" i="63"/>
  <c r="Q34" i="63"/>
  <c r="F34" i="63"/>
  <c r="T34" i="63"/>
  <c r="V34" i="63"/>
  <c r="S35" i="63"/>
  <c r="M34" i="63"/>
  <c r="O35" i="63"/>
  <c r="P34" i="63"/>
  <c r="K35" i="63"/>
  <c r="I34" i="63"/>
  <c r="N34" i="63"/>
  <c r="H35" i="63"/>
  <c r="R34" i="63"/>
  <c r="G34" i="63"/>
  <c r="E35" i="63"/>
  <c r="J34" i="63"/>
  <c r="H45" i="69"/>
  <c r="L42" i="19"/>
  <c r="K21" i="19"/>
  <c r="K29" i="19"/>
  <c r="K35" i="19"/>
  <c r="H34" i="19"/>
  <c r="K33" i="19"/>
  <c r="K31" i="19"/>
  <c r="K32" i="19"/>
  <c r="L40" i="19"/>
  <c r="L43" i="19"/>
  <c r="K28" i="19"/>
  <c r="J35" i="63"/>
  <c r="L35" i="63"/>
  <c r="V35" i="63"/>
  <c r="F38" i="63"/>
  <c r="D35" i="63"/>
  <c r="E37" i="63"/>
  <c r="C35" i="63"/>
  <c r="F37" i="63"/>
  <c r="E38" i="63"/>
  <c r="C34" i="63"/>
  <c r="D34" i="63"/>
  <c r="I22" i="19"/>
  <c r="F23" i="19"/>
  <c r="F31" i="19"/>
  <c r="I18" i="19"/>
  <c r="F29" i="19"/>
  <c r="F20" i="19"/>
  <c r="F32" i="19"/>
  <c r="I26" i="19"/>
  <c r="I19" i="19"/>
  <c r="F27" i="19"/>
  <c r="I36" i="19"/>
  <c r="F21" i="19"/>
  <c r="F24" i="19"/>
  <c r="I25" i="19"/>
  <c r="F35" i="19"/>
  <c r="F30" i="19"/>
  <c r="F37" i="19"/>
  <c r="I23" i="19"/>
  <c r="I37" i="19"/>
  <c r="F18" i="19"/>
  <c r="F28" i="19"/>
  <c r="F19" i="19"/>
  <c r="F36" i="19"/>
  <c r="I34" i="19"/>
  <c r="F33" i="19"/>
  <c r="F26" i="19"/>
  <c r="F22" i="19"/>
  <c r="I24" i="19"/>
  <c r="I30" i="19"/>
  <c r="I20" i="19"/>
  <c r="F25" i="19"/>
  <c r="I27" i="19"/>
  <c r="K20" i="19" l="1"/>
  <c r="K30" i="19"/>
  <c r="K24" i="19"/>
  <c r="H22" i="19"/>
  <c r="H26" i="19"/>
  <c r="H33" i="19"/>
  <c r="L33" i="19" s="1"/>
  <c r="K34" i="19"/>
  <c r="L34" i="19" s="1"/>
  <c r="H36" i="19"/>
  <c r="H28" i="19"/>
  <c r="L28" i="19" s="1"/>
  <c r="K23" i="19"/>
  <c r="H37" i="19"/>
  <c r="H30" i="19"/>
  <c r="H35" i="19"/>
  <c r="L35" i="19" s="1"/>
  <c r="H24" i="19"/>
  <c r="H21" i="19"/>
  <c r="L21" i="19" s="1"/>
  <c r="K36" i="19"/>
  <c r="H27" i="19"/>
  <c r="K26" i="19"/>
  <c r="H32" i="19"/>
  <c r="L32" i="19" s="1"/>
  <c r="H20" i="19"/>
  <c r="H29" i="19"/>
  <c r="L29" i="19" s="1"/>
  <c r="H31" i="19"/>
  <c r="L31" i="19" s="1"/>
  <c r="H23" i="19"/>
  <c r="K22" i="19"/>
  <c r="H25" i="19"/>
  <c r="K25" i="19"/>
  <c r="K19" i="19"/>
  <c r="H19" i="19"/>
  <c r="K18" i="19"/>
  <c r="K37" i="19"/>
  <c r="H18" i="19"/>
  <c r="K27" i="19"/>
  <c r="L36" i="19" l="1"/>
  <c r="L20" i="19"/>
  <c r="L30" i="19"/>
  <c r="L22" i="19"/>
  <c r="L23" i="19"/>
  <c r="L24" i="19"/>
  <c r="L26" i="19"/>
  <c r="L37" i="19"/>
  <c r="L27" i="19"/>
  <c r="L25" i="19"/>
  <c r="L19" i="19"/>
  <c r="K45" i="19"/>
  <c r="L18" i="19"/>
  <c r="H45" i="19"/>
  <c r="L45" i="19" l="1"/>
</calcChain>
</file>

<file path=xl/comments1.xml><?xml version="1.0" encoding="utf-8"?>
<comments xmlns="http://schemas.openxmlformats.org/spreadsheetml/2006/main">
  <authors>
    <author>Utilisateur Windows</author>
  </authors>
  <commentList>
    <comment ref="E12" authorId="0" shape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DFDFV DFVDFV</author>
  </authors>
  <commentList>
    <comment ref="BY28" authorId="0" shapeId="0">
      <text>
        <r>
          <rPr>
            <b/>
            <sz val="9"/>
            <color indexed="81"/>
            <rFont val="Arial"/>
            <family val="2"/>
          </rPr>
          <t>DFDFV DFVDFV:</t>
        </r>
        <r>
          <rPr>
            <sz val="9"/>
            <color indexed="81"/>
            <rFont val="Arial"/>
            <family val="2"/>
          </rPr>
          <t xml:space="preserve">
</t>
        </r>
      </text>
    </comment>
  </commentList>
</comments>
</file>

<file path=xl/sharedStrings.xml><?xml version="1.0" encoding="utf-8"?>
<sst xmlns="http://schemas.openxmlformats.org/spreadsheetml/2006/main" count="463" uniqueCount="323">
  <si>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</si>
  <si>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</si>
  <si>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</si>
  <si>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</si>
  <si>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</si>
  <si>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</si>
  <si>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</si>
  <si>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</si>
  <si>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</si>
  <si>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</si>
  <si>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</si>
  <si>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</si>
  <si>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</si>
  <si>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</si>
  <si>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</si>
  <si>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</si>
  <si>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</si>
  <si>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</si>
  <si>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</si>
  <si>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</si>
  <si>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</si>
  <si>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</si>
  <si>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</si>
  <si>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</si>
  <si>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</si>
  <si>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</si>
  <si>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</si>
  <si>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</si>
  <si>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</si>
  <si>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</si>
  <si>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</si>
  <si>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</si>
  <si>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</si>
  <si>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</si>
  <si>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</si>
  <si>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Prime d'encadrement de nuit</t>
  </si>
  <si>
    <t>0667 SEMAINE</t>
  </si>
  <si>
    <t>0667 DJF</t>
  </si>
  <si>
    <t>1453 SEMAINE</t>
  </si>
  <si>
    <t>1453 DJF</t>
  </si>
  <si>
    <t>Prime d'encadrement nuit semaine</t>
  </si>
  <si>
    <t>Prime d'encadrement nuit week-end et jours fériés</t>
  </si>
  <si>
    <t>A</t>
  </si>
  <si>
    <t>Astreintes</t>
  </si>
  <si>
    <t>PEN</t>
  </si>
  <si>
    <t>JSFERIE</t>
  </si>
  <si>
    <t>Indemnité horaire travail de nuit</t>
  </si>
  <si>
    <t>Total</t>
  </si>
  <si>
    <t>aout 2014</t>
  </si>
  <si>
    <t>AF1</t>
  </si>
  <si>
    <t>AF2</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</si>
  <si>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</si>
  <si>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</si>
  <si>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</si>
  <si>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</si>
  <si>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</si>
  <si>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</si>
  <si>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</si>
  <si>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</si>
  <si>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</si>
  <si>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</si>
  <si>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</si>
  <si>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</si>
  <si>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</si>
  <si>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</si>
  <si>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</si>
  <si>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</si>
  <si>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</si>
  <si>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</si>
  <si>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</si>
  <si>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</si>
  <si>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</si>
  <si>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</si>
  <si>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</si>
  <si>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</si>
  <si>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</si>
  <si>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</si>
  <si>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</si>
  <si>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</si>
  <si>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</si>
  <si>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</si>
  <si>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</si>
  <si>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</si>
  <si>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</si>
  <si>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</si>
  <si>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</si>
  <si>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</si>
  <si>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</si>
  <si>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</si>
  <si>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</si>
  <si>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</si>
  <si>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</si>
  <si>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</si>
  <si>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</si>
  <si>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</si>
  <si>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</si>
  <si>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</si>
  <si>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</si>
  <si>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</si>
  <si>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</si>
  <si>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</si>
  <si>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</si>
  <si>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</si>
  <si>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</si>
  <si>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</si>
  <si>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</si>
  <si>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</si>
  <si>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</si>
  <si>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</si>
  <si>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</si>
  <si>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</si>
  <si>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</si>
  <si>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</si>
  <si>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</si>
  <si>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</si>
  <si>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</si>
  <si>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</si>
  <si>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</si>
  <si>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</si>
  <si>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</si>
  <si>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</si>
  <si>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</si>
  <si>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</si>
  <si>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</si>
  <si>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</si>
  <si>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</si>
  <si>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</si>
  <si>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</si>
  <si>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</si>
  <si>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</si>
  <si>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</si>
  <si>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</si>
  <si>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</si>
  <si>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</si>
  <si>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</si>
  <si>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</si>
  <si>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</si>
  <si>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</si>
  <si>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</si>
  <si>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</si>
  <si>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</si>
  <si>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</si>
  <si>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</si>
  <si>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</si>
  <si>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</si>
  <si>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</si>
  <si>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</si>
  <si>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</si>
  <si>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</si>
  <si>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</si>
  <si>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</si>
  <si>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</si>
  <si>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</si>
  <si>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</si>
  <si>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</si>
  <si>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</si>
  <si>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</si>
  <si>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</si>
  <si>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</si>
  <si>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</si>
  <si>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</si>
  <si>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</si>
  <si>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</si>
  <si>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</si>
  <si>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</si>
  <si>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</si>
  <si>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</si>
  <si>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</si>
  <si>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</si>
  <si>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</si>
  <si>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</si>
  <si>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</si>
  <si>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</si>
  <si>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</si>
  <si>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</si>
  <si>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</si>
  <si>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</si>
  <si>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</si>
  <si>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</si>
  <si>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</si>
  <si>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</si>
  <si>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</si>
  <si>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</si>
  <si>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</si>
  <si>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</si>
  <si>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</si>
  <si>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</si>
  <si>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</si>
  <si>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</si>
  <si>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</si>
  <si>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</si>
  <si>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</si>
  <si>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</si>
  <si>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</si>
  <si>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</si>
  <si>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</si>
  <si>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</si>
  <si>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</si>
  <si>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</si>
  <si>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</si>
  <si>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</si>
  <si>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</si>
  <si>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</si>
  <si>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</si>
  <si>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</si>
  <si>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</si>
  <si>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</si>
  <si>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</si>
  <si>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</si>
  <si>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</si>
  <si>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</si>
  <si>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</si>
  <si>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</si>
  <si>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</si>
  <si>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</si>
  <si>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</si>
  <si>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</si>
  <si>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</si>
  <si>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</si>
  <si>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Insée</t>
  </si>
  <si>
    <t>Nom,prénom</t>
  </si>
  <si>
    <t>Carte</t>
  </si>
  <si>
    <t>Code indemnité</t>
  </si>
  <si>
    <t>Date effet</t>
  </si>
  <si>
    <t>Donnée B</t>
  </si>
  <si>
    <t>http://forum.excel-pratique.com/excel/vba-synthetiser-3-tableaux-en-1-seul-t56355.html</t>
  </si>
  <si>
    <t>'1148417970506260</t>
  </si>
  <si>
    <t>'1942343417619970</t>
  </si>
  <si>
    <t>'1634432598946761</t>
  </si>
  <si>
    <t>'2979531317871351</t>
  </si>
  <si>
    <t>'1806740123807271</t>
  </si>
  <si>
    <t>'2334849185860180</t>
  </si>
  <si>
    <t>'1945715383916011</t>
  </si>
  <si>
    <t>'2759796023028080</t>
  </si>
  <si>
    <t>'2889415963624480</t>
  </si>
  <si>
    <t>'1691447345496571</t>
  </si>
  <si>
    <t>'1265426548873740</t>
  </si>
  <si>
    <t>'2907106861189701</t>
  </si>
  <si>
    <t>'1829596988344040</t>
  </si>
  <si>
    <t>'1883490540151990</t>
  </si>
  <si>
    <t>'2664010187075640</t>
  </si>
  <si>
    <t>'1575760021782171</t>
  </si>
  <si>
    <t>'1451451346757750</t>
  </si>
  <si>
    <t>'1737411658716890</t>
  </si>
  <si>
    <t>'1181745054127720</t>
  </si>
  <si>
    <t>'2348995989678860</t>
  </si>
  <si>
    <t>'2235824946908230</t>
  </si>
  <si>
    <t>'1040407491429821</t>
  </si>
  <si>
    <t>'2702621427302321</t>
  </si>
  <si>
    <t>'2576188283501431</t>
  </si>
  <si>
    <t>'1643103838791061</t>
  </si>
  <si>
    <t>'2023189319258481</t>
  </si>
  <si>
    <t>'2042152950096200</t>
  </si>
  <si>
    <t>'1269378509738431</t>
  </si>
  <si>
    <t>'2275871361950460</t>
  </si>
  <si>
    <t>'2922972229814541</t>
  </si>
  <si>
    <t>'1902150633927501</t>
  </si>
  <si>
    <t>'1492208815220991</t>
  </si>
  <si>
    <t>'1743471563937700</t>
  </si>
  <si>
    <t>'1743552750972091</t>
  </si>
  <si>
    <t>'1813737198454800</t>
  </si>
  <si>
    <t>'2148867329392230</t>
  </si>
  <si>
    <t>'2012891081688290</t>
  </si>
  <si>
    <t>'1795912669847211</t>
  </si>
  <si>
    <t>'2664121639594001</t>
  </si>
  <si>
    <t>'1317975665986060</t>
  </si>
  <si>
    <t>'1779917841086810</t>
  </si>
  <si>
    <t>'1429030456726590</t>
  </si>
  <si>
    <t>'2030047554142531</t>
  </si>
  <si>
    <t>'1569617598520100</t>
  </si>
  <si>
    <t>'2030681058889360</t>
  </si>
  <si>
    <t>'1092487396521740</t>
  </si>
  <si>
    <t>'2080392173231690</t>
  </si>
  <si>
    <t>'1658210334165571</t>
  </si>
  <si>
    <t>'1358972647559880</t>
  </si>
  <si>
    <t>'1091103158687261</t>
  </si>
  <si>
    <t>'2395617374221200</t>
  </si>
  <si>
    <t>'1742563486129940</t>
  </si>
  <si>
    <t>'2964149965684171</t>
  </si>
  <si>
    <t>'1310812403554920</t>
  </si>
  <si>
    <t>'2000911491931250</t>
  </si>
  <si>
    <t>'2373577592828220</t>
  </si>
  <si>
    <t>1942343417619970</t>
  </si>
  <si>
    <t>NOM2,prenom3</t>
  </si>
  <si>
    <t>1634432598946761</t>
  </si>
  <si>
    <t>NOM3,prenom4</t>
  </si>
  <si>
    <t>2979531317871351</t>
  </si>
  <si>
    <t>NOM4,prenom5</t>
  </si>
  <si>
    <t>1806740123807271</t>
  </si>
  <si>
    <t>NOM5,prenom6</t>
  </si>
  <si>
    <t>2334849185860180</t>
  </si>
  <si>
    <t>NOM6,prenom7</t>
  </si>
  <si>
    <t>1945715383916011</t>
  </si>
  <si>
    <t>NOM7,prenom8</t>
  </si>
  <si>
    <t>2759796023028080</t>
  </si>
  <si>
    <t>NOM8,prenom9</t>
  </si>
  <si>
    <t>2889415963624480</t>
  </si>
  <si>
    <t>NOM9,prenom10</t>
  </si>
  <si>
    <t>1691447345496571</t>
  </si>
  <si>
    <t>NOM10,prenom11</t>
  </si>
  <si>
    <t>1265426548873740</t>
  </si>
  <si>
    <t>NOM11,prenom12</t>
  </si>
  <si>
    <t>2907106861189701</t>
  </si>
  <si>
    <t>NOM12,prenom13</t>
  </si>
  <si>
    <t>1829596988344040</t>
  </si>
  <si>
    <t>NOM13,prenom14</t>
  </si>
  <si>
    <t>1883490540151990</t>
  </si>
  <si>
    <t>NOM14,prenom15</t>
  </si>
  <si>
    <t>2664010187075640</t>
  </si>
  <si>
    <t>NOM15,prenom16</t>
  </si>
  <si>
    <t>1575760021782171</t>
  </si>
  <si>
    <t>NOM16,prenom17</t>
  </si>
  <si>
    <t>1451451346757750</t>
  </si>
  <si>
    <t>NOM17,prenom18</t>
  </si>
  <si>
    <t>1737411658716890</t>
  </si>
  <si>
    <t>NOM18,prenom19</t>
  </si>
  <si>
    <t>1181745054127720</t>
  </si>
  <si>
    <t>NOM19,prenom20</t>
  </si>
  <si>
    <t>2348995989678860</t>
  </si>
  <si>
    <t>NOM20,prenom21</t>
  </si>
  <si>
    <t>2235824946908230</t>
  </si>
  <si>
    <t>NOM21,prenom22</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</si>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</sst>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0.00\ &quot;€&quot;"/>
    <numFmt numFmtId="165" formatCode="#,##0\ &quot;€&quot;"/>
    <numFmt numFmtId="166" formatCode="[$-40C]\ mmmm\ yyyy;@"/>
    <numFmt numFmtId="167" formatCode="[$-F800]dddd\,\ mmmm\ dd\,\ yyyy"/>
    <numFmt numFmtId="168" formatCode="mmmm\ yyyy;@"/>
    <numFmt numFmtId="169" formatCode="ddd\ dd\ mmm\ yyyy"/>
    <numFmt numFmtId="170" formatCode="dd\ mmm"/>
    <numFmt numFmtId="171" formatCode="mmmm\ yyyy"/>
    <numFmt numFmtId="172" formatCode="dddd\ dd\ mmmm\ yyyy"/>
    <numFmt numFmtId="173" formatCode="[&gt;=3000000000000]#&quot; &quot;##&quot; &quot;##&quot; &quot;##&quot; &quot;###&quot; &quot;###&quot; | &quot;##;#&quot; &quot;##&quot; &quot;##&quot; &quot;##&quot; &quot;###&quot; &quot;###"/>
    <numFmt numFmtId="174" formatCode="0000000000000000"/>
    <numFmt numFmtId="175" formatCode="0000"/>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amily val="2"/>
    </font>
    <font>
      <u/>
      <sz val="10"/>
      <color theme="11"/>
      <name val="Arial"/>
      <family val="2"/>
    </font>
    <font>
      <b/>
      <sz val="9"/>
      <color indexed="81"/>
      <name val="Arial"/>
      <family val="2"/>
    </font>
    <font>
      <sz val="9"/>
      <color indexed="81"/>
      <name val="Arial"/>
      <family val="2"/>
    </font>
    <font>
      <sz val="10"/>
      <color theme="0"/>
      <name val="Garamond"/>
      <family val="1"/>
    </font>
    <font>
      <b/>
      <sz val="10"/>
      <color rgb="FFFF0000"/>
      <name val="Verdana"/>
      <family val="2"/>
    </font>
    <font>
      <b/>
      <sz val="12"/>
      <name val="Arial"/>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1">
    <xf numFmtId="0" fontId="0" fillId="0" borderId="0"/>
    <xf numFmtId="0" fontId="4" fillId="0" borderId="0"/>
    <xf numFmtId="0" fontId="3" fillId="0" borderId="0"/>
    <xf numFmtId="0" fontId="5"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105">
    <xf numFmtId="0" fontId="0" fillId="0" borderId="0" xfId="0"/>
    <xf numFmtId="0" fontId="6" fillId="0" borderId="0" xfId="0" applyFont="1" applyAlignment="1">
      <alignment vertical="center"/>
    </xf>
    <xf numFmtId="165" fontId="6" fillId="0" borderId="0" xfId="0" applyNumberFormat="1" applyFont="1" applyAlignment="1">
      <alignment vertical="center"/>
    </xf>
    <xf numFmtId="3" fontId="7" fillId="0" borderId="0" xfId="0" applyNumberFormat="1" applyFont="1" applyAlignment="1">
      <alignment vertical="center" wrapText="1"/>
    </xf>
    <xf numFmtId="0" fontId="8" fillId="0" borderId="0" xfId="0" applyFont="1" applyAlignment="1">
      <alignment vertical="center" wrapText="1"/>
    </xf>
    <xf numFmtId="165" fontId="7" fillId="0" borderId="0" xfId="0" applyNumberFormat="1" applyFont="1" applyAlignment="1">
      <alignment vertical="center" wrapText="1"/>
    </xf>
    <xf numFmtId="0" fontId="8"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9" fontId="4" fillId="2" borderId="0" xfId="1" applyNumberFormat="1" applyFill="1" applyBorder="1" applyAlignment="1">
      <alignment horizontal="center"/>
    </xf>
    <xf numFmtId="0" fontId="4" fillId="2" borderId="0" xfId="1" applyFill="1" applyBorder="1" applyAlignment="1">
      <alignment horizontal="center"/>
    </xf>
    <xf numFmtId="171" fontId="4" fillId="0" borderId="0" xfId="1" applyNumberFormat="1" applyAlignment="1">
      <alignment horizontal="center"/>
    </xf>
    <xf numFmtId="167" fontId="4" fillId="0" borderId="0" xfId="1" applyNumberFormat="1" applyAlignment="1">
      <alignment horizontal="center"/>
    </xf>
    <xf numFmtId="171" fontId="4" fillId="0" borderId="1" xfId="1" applyNumberFormat="1" applyBorder="1" applyAlignment="1">
      <alignment horizontal="center"/>
    </xf>
    <xf numFmtId="171" fontId="4" fillId="0" borderId="1" xfId="0" applyNumberFormat="1" applyFont="1" applyBorder="1" applyAlignment="1">
      <alignment horizontal="center"/>
    </xf>
    <xf numFmtId="0" fontId="9" fillId="3" borderId="1" xfId="1" applyFont="1" applyFill="1" applyBorder="1" applyAlignment="1">
      <alignment horizontal="center"/>
    </xf>
    <xf numFmtId="168" fontId="4" fillId="4" borderId="1" xfId="1" applyNumberFormat="1" applyFill="1" applyBorder="1" applyAlignment="1">
      <alignment horizontal="center"/>
    </xf>
    <xf numFmtId="0" fontId="4" fillId="4" borderId="1" xfId="1" applyNumberFormat="1" applyFill="1" applyBorder="1" applyAlignment="1">
      <alignment horizontal="center"/>
    </xf>
    <xf numFmtId="0" fontId="10" fillId="3" borderId="1" xfId="1" applyFont="1" applyFill="1" applyBorder="1" applyAlignment="1">
      <alignment horizontal="center"/>
    </xf>
    <xf numFmtId="0" fontId="9" fillId="3" borderId="0" xfId="1" applyFont="1" applyFill="1" applyAlignment="1">
      <alignment horizontal="center"/>
    </xf>
    <xf numFmtId="168" fontId="4" fillId="4" borderId="0" xfId="1" applyNumberFormat="1" applyFill="1" applyBorder="1" applyAlignment="1">
      <alignment horizontal="center"/>
    </xf>
    <xf numFmtId="0" fontId="13" fillId="0" borderId="0" xfId="0" applyFont="1" applyAlignment="1">
      <alignment vertical="center"/>
    </xf>
    <xf numFmtId="165" fontId="13" fillId="0" borderId="0" xfId="0" applyNumberFormat="1" applyFont="1" applyAlignment="1">
      <alignment vertical="center"/>
    </xf>
    <xf numFmtId="0" fontId="13" fillId="0" borderId="0" xfId="0" applyFont="1" applyAlignment="1">
      <alignment vertical="center" wrapText="1"/>
    </xf>
    <xf numFmtId="0" fontId="12" fillId="0" borderId="0" xfId="0" applyFont="1" applyAlignment="1">
      <alignment horizontal="right" vertical="center" wrapText="1"/>
    </xf>
    <xf numFmtId="0" fontId="15" fillId="0" borderId="0" xfId="0" applyFont="1"/>
    <xf numFmtId="0" fontId="15" fillId="0" borderId="0" xfId="0" applyFont="1" applyAlignment="1">
      <alignment horizontal="left" readingOrder="1"/>
    </xf>
    <xf numFmtId="0" fontId="13" fillId="0" borderId="0"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center" vertical="center" wrapText="1"/>
    </xf>
    <xf numFmtId="165" fontId="14" fillId="0" borderId="1" xfId="0" applyNumberFormat="1" applyFont="1" applyBorder="1" applyAlignment="1" applyProtection="1">
      <alignment horizontal="center" vertical="center" wrapText="1"/>
    </xf>
    <xf numFmtId="0" fontId="14" fillId="0" borderId="2" xfId="0" applyFont="1" applyBorder="1" applyAlignment="1">
      <alignment horizontal="center" vertical="center"/>
    </xf>
    <xf numFmtId="0" fontId="9" fillId="3" borderId="1" xfId="1" applyNumberFormat="1" applyFont="1" applyFill="1" applyBorder="1" applyAlignment="1">
      <alignment horizontal="center"/>
    </xf>
    <xf numFmtId="167" fontId="4" fillId="4" borderId="1" xfId="1" applyNumberFormat="1" applyFill="1" applyBorder="1" applyAlignment="1">
      <alignment horizontal="center"/>
    </xf>
    <xf numFmtId="0" fontId="4" fillId="4" borderId="0" xfId="1" applyFill="1" applyAlignment="1">
      <alignment horizontal="center"/>
    </xf>
    <xf numFmtId="0" fontId="11" fillId="4" borderId="1" xfId="1" applyNumberFormat="1" applyFont="1" applyFill="1" applyBorder="1" applyAlignment="1">
      <alignment horizontal="center"/>
    </xf>
    <xf numFmtId="0" fontId="4" fillId="4" borderId="1" xfId="1" applyFill="1" applyBorder="1" applyAlignment="1">
      <alignment horizontal="center"/>
    </xf>
    <xf numFmtId="170" fontId="4" fillId="4" borderId="1" xfId="1" applyNumberFormat="1" applyFill="1" applyBorder="1" applyAlignment="1">
      <alignment horizontal="center"/>
    </xf>
    <xf numFmtId="0" fontId="0" fillId="0" borderId="0" xfId="0" applyBorder="1"/>
    <xf numFmtId="172" fontId="4" fillId="4" borderId="1" xfId="1" applyNumberFormat="1" applyFill="1" applyBorder="1" applyAlignment="1">
      <alignment horizontal="center"/>
    </xf>
    <xf numFmtId="165" fontId="14" fillId="0" borderId="2" xfId="0" applyNumberFormat="1" applyFont="1" applyBorder="1" applyAlignment="1" applyProtection="1">
      <alignment horizontal="center" vertical="center" wrapText="1"/>
    </xf>
    <xf numFmtId="0" fontId="3" fillId="0" borderId="1" xfId="2" applyBorder="1"/>
    <xf numFmtId="0" fontId="3" fillId="0" borderId="0" xfId="2"/>
    <xf numFmtId="0" fontId="3" fillId="0" borderId="0" xfId="2" applyAlignment="1">
      <alignment horizontal="center"/>
    </xf>
    <xf numFmtId="1" fontId="3" fillId="0" borderId="0" xfId="2" applyNumberFormat="1"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7" fillId="0" borderId="0" xfId="0" applyFont="1" applyBorder="1" applyAlignment="1">
      <alignment horizontal="left" vertical="center" indent="1"/>
    </xf>
    <xf numFmtId="0" fontId="1" fillId="0" borderId="0" xfId="2" applyFont="1"/>
    <xf numFmtId="174" fontId="13" fillId="0" borderId="0" xfId="0" applyNumberFormat="1" applyFont="1" applyAlignment="1">
      <alignment vertical="center" wrapText="1"/>
    </xf>
    <xf numFmtId="174" fontId="0" fillId="0" borderId="0" xfId="0" applyNumberFormat="1" applyBorder="1" applyAlignment="1">
      <alignment horizontal="center"/>
    </xf>
    <xf numFmtId="173" fontId="6" fillId="0" borderId="0" xfId="0" applyNumberFormat="1" applyFont="1" applyAlignment="1">
      <alignment vertical="center"/>
    </xf>
    <xf numFmtId="166" fontId="12" fillId="0" borderId="0" xfId="0" applyNumberFormat="1" applyFont="1" applyAlignment="1">
      <alignment horizontal="center" vertical="center" wrapText="1"/>
    </xf>
    <xf numFmtId="0" fontId="14" fillId="0" borderId="1" xfId="0" applyFont="1" applyBorder="1" applyAlignment="1" applyProtection="1">
      <alignment horizontal="center" vertical="center" wrapText="1"/>
    </xf>
    <xf numFmtId="166" fontId="12" fillId="0" borderId="0" xfId="0" applyNumberFormat="1" applyFont="1" applyAlignment="1">
      <alignment horizontal="center" vertical="center" wrapText="1"/>
    </xf>
    <xf numFmtId="0" fontId="9" fillId="6" borderId="0" xfId="1" applyFont="1" applyFill="1" applyAlignment="1">
      <alignment horizontal="center"/>
    </xf>
    <xf numFmtId="0" fontId="9" fillId="7" borderId="0" xfId="1" applyFont="1" applyFill="1" applyAlignment="1">
      <alignment horizontal="center"/>
    </xf>
    <xf numFmtId="0" fontId="9" fillId="8" borderId="0" xfId="1" applyFont="1" applyFill="1" applyAlignment="1">
      <alignment horizontal="center"/>
    </xf>
    <xf numFmtId="0" fontId="14" fillId="0" borderId="1" xfId="0" applyFont="1" applyBorder="1" applyAlignment="1" applyProtection="1">
      <alignment horizontal="center" vertical="center" wrapText="1"/>
    </xf>
    <xf numFmtId="165" fontId="13" fillId="0" borderId="1" xfId="0" applyNumberFormat="1" applyFont="1" applyBorder="1" applyAlignment="1">
      <alignment horizontal="center" vertical="center"/>
    </xf>
    <xf numFmtId="165" fontId="14" fillId="0" borderId="1" xfId="0" applyNumberFormat="1" applyFont="1" applyBorder="1" applyAlignment="1">
      <alignment horizontal="center" vertical="center"/>
    </xf>
    <xf numFmtId="0" fontId="12" fillId="0" borderId="0" xfId="0" applyFont="1" applyAlignment="1">
      <alignment horizontal="left" vertical="center" wrapText="1"/>
    </xf>
    <xf numFmtId="166" fontId="12" fillId="0" borderId="0" xfId="0" applyNumberFormat="1" applyFont="1" applyAlignment="1">
      <alignment horizontal="left" vertical="center" wrapText="1"/>
    </xf>
    <xf numFmtId="0" fontId="22" fillId="0" borderId="0" xfId="0" applyFont="1" applyAlignment="1">
      <alignment vertical="center"/>
    </xf>
    <xf numFmtId="0" fontId="13" fillId="0" borderId="1" xfId="0" applyFont="1" applyBorder="1" applyAlignment="1">
      <alignment horizontal="center" vertical="center"/>
    </xf>
    <xf numFmtId="164" fontId="13"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0" fontId="14" fillId="0" borderId="0" xfId="0" applyFont="1"/>
    <xf numFmtId="165" fontId="14" fillId="0" borderId="0" xfId="0" applyNumberFormat="1" applyFont="1" applyAlignment="1">
      <alignment vertical="center" wrapText="1"/>
    </xf>
    <xf numFmtId="0" fontId="14" fillId="0" borderId="0" xfId="0" applyFont="1" applyAlignment="1">
      <alignment horizontal="left" readingOrder="1"/>
    </xf>
    <xf numFmtId="167" fontId="0" fillId="0" borderId="0" xfId="0" applyNumberFormat="1" applyBorder="1" applyAlignment="1" applyProtection="1">
      <alignment horizontal="left" textRotation="70"/>
      <protection locked="0"/>
    </xf>
    <xf numFmtId="167" fontId="4" fillId="0" borderId="0" xfId="0" applyNumberFormat="1" applyFont="1" applyBorder="1" applyAlignment="1" applyProtection="1">
      <alignment horizontal="left" textRotation="70"/>
      <protection locked="0"/>
    </xf>
    <xf numFmtId="0" fontId="17" fillId="0" borderId="0" xfId="0" applyFont="1" applyAlignment="1" applyProtection="1">
      <alignment textRotation="70"/>
      <protection locked="0"/>
    </xf>
    <xf numFmtId="167" fontId="0" fillId="0" borderId="0" xfId="0" applyNumberFormat="1" applyBorder="1" applyAlignment="1" applyProtection="1">
      <alignment textRotation="70"/>
      <protection locked="0"/>
    </xf>
    <xf numFmtId="0" fontId="0" fillId="0" borderId="0" xfId="0" applyNumberFormat="1" applyBorder="1" applyAlignment="1" applyProtection="1">
      <alignment textRotation="70"/>
      <protection locked="0"/>
    </xf>
    <xf numFmtId="172" fontId="4" fillId="4" borderId="0" xfId="1" applyNumberFormat="1" applyFill="1" applyBorder="1" applyAlignment="1" applyProtection="1">
      <alignment horizontal="center"/>
      <protection locked="0"/>
    </xf>
    <xf numFmtId="167" fontId="4" fillId="4" borderId="0" xfId="1" applyNumberFormat="1" applyFill="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0" xfId="0" applyProtection="1">
      <protection locked="0"/>
    </xf>
    <xf numFmtId="0" fontId="0" fillId="0" borderId="0" xfId="0" applyBorder="1" applyAlignment="1" applyProtection="1">
      <alignment horizontal="center"/>
      <protection locked="0"/>
    </xf>
    <xf numFmtId="0" fontId="0" fillId="0" borderId="0" xfId="0" applyAlignment="1" applyProtection="1">
      <alignment horizontal="left"/>
      <protection locked="0"/>
    </xf>
    <xf numFmtId="0" fontId="4" fillId="0" borderId="0" xfId="0" applyFont="1" applyAlignment="1" applyProtection="1">
      <alignment horizontal="left"/>
      <protection locked="0"/>
    </xf>
    <xf numFmtId="0" fontId="0" fillId="0" borderId="0" xfId="0" applyBorder="1" applyProtection="1">
      <protection locked="0"/>
    </xf>
    <xf numFmtId="0" fontId="1" fillId="0" borderId="1" xfId="2" applyFont="1" applyBorder="1"/>
    <xf numFmtId="0" fontId="24" fillId="0" borderId="0" xfId="0" applyFont="1" applyAlignment="1">
      <alignment horizontal="center"/>
    </xf>
    <xf numFmtId="0" fontId="14" fillId="0" borderId="0" xfId="0" applyFont="1" applyAlignment="1">
      <alignment vertical="center"/>
    </xf>
    <xf numFmtId="175" fontId="14" fillId="0" borderId="0" xfId="0" applyNumberFormat="1" applyFont="1" applyAlignment="1">
      <alignment vertical="center"/>
    </xf>
    <xf numFmtId="1" fontId="0" fillId="0" borderId="0" xfId="0" applyNumberFormat="1"/>
    <xf numFmtId="0" fontId="18" fillId="0" borderId="0" xfId="50" applyAlignment="1"/>
    <xf numFmtId="0" fontId="0" fillId="0" borderId="0" xfId="0" quotePrefix="1"/>
    <xf numFmtId="14" fontId="0" fillId="0" borderId="0" xfId="0" applyNumberFormat="1"/>
    <xf numFmtId="0" fontId="14" fillId="0" borderId="1" xfId="0" applyFont="1" applyBorder="1" applyAlignment="1">
      <alignment horizontal="center" vertical="center"/>
    </xf>
    <xf numFmtId="0" fontId="12" fillId="0" borderId="0" xfId="0" applyFont="1" applyAlignment="1">
      <alignment horizontal="left" vertical="center" wrapText="1"/>
    </xf>
    <xf numFmtId="165" fontId="14" fillId="5" borderId="1" xfId="0" applyNumberFormat="1" applyFont="1" applyFill="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166" fontId="12" fillId="0" borderId="0" xfId="0" applyNumberFormat="1" applyFont="1" applyAlignment="1">
      <alignment horizontal="left" vertical="center" wrapText="1"/>
    </xf>
    <xf numFmtId="171" fontId="12" fillId="0" borderId="0" xfId="0" applyNumberFormat="1" applyFont="1" applyAlignment="1" applyProtection="1">
      <alignment horizontal="left" vertical="center" wrapText="1"/>
      <protection locked="0"/>
    </xf>
    <xf numFmtId="171" fontId="12" fillId="0" borderId="0" xfId="0" applyNumberFormat="1" applyFont="1" applyAlignment="1" applyProtection="1">
      <alignment horizontal="left" vertical="center" wrapText="1"/>
    </xf>
    <xf numFmtId="0" fontId="14" fillId="2" borderId="0" xfId="0" applyFont="1" applyFill="1" applyAlignment="1" applyProtection="1">
      <alignment horizontal="left" vertical="center" wrapText="1"/>
    </xf>
    <xf numFmtId="165" fontId="14" fillId="4" borderId="0" xfId="0" applyNumberFormat="1" applyFont="1" applyFill="1" applyBorder="1" applyAlignment="1" applyProtection="1">
      <alignment horizontal="center" vertical="center" wrapText="1"/>
    </xf>
    <xf numFmtId="167" fontId="6" fillId="0" borderId="0" xfId="0" applyNumberFormat="1" applyFont="1" applyAlignment="1">
      <alignment horizontal="center" vertical="center"/>
    </xf>
  </cellXfs>
  <cellStyles count="5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Normal" xfId="0" builtinId="0"/>
    <cellStyle name="Normal 2" xfId="1"/>
    <cellStyle name="Normal 3" xfId="2"/>
    <cellStyle name="Normal 4" xfId="3"/>
  </cellStyles>
  <dxfs count="35">
    <dxf>
      <font>
        <color auto="1"/>
      </font>
      <fill>
        <patternFill patternType="solid">
          <fgColor indexed="64"/>
          <bgColor theme="9"/>
        </patternFill>
      </fill>
    </dxf>
    <dxf>
      <font>
        <color auto="1"/>
      </font>
      <fill>
        <patternFill patternType="solid">
          <fgColor indexed="64"/>
          <bgColor theme="8"/>
        </patternFill>
      </fill>
    </dxf>
    <dxf>
      <font>
        <color auto="1"/>
      </font>
      <fill>
        <patternFill patternType="solid">
          <fgColor indexed="64"/>
          <bgColor theme="6"/>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0</xdr:colOff>
      <xdr:row>6</xdr:row>
      <xdr:rowOff>0</xdr:rowOff>
    </xdr:from>
    <xdr:to>
      <xdr:col>10</xdr:col>
      <xdr:colOff>390525</xdr:colOff>
      <xdr:row>13</xdr:row>
      <xdr:rowOff>19050</xdr:rowOff>
    </xdr:to>
    <xdr:sp macro="[0]!Synthese" textlink="">
      <xdr:nvSpPr>
        <xdr:cNvPr id="2" name="Flèche gauche 1"/>
        <xdr:cNvSpPr/>
      </xdr:nvSpPr>
      <xdr:spPr>
        <a:xfrm>
          <a:off x="8096250" y="1009650"/>
          <a:ext cx="2676525" cy="1152525"/>
        </a:xfrm>
        <a:prstGeom prst="lef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Synthèse</a:t>
          </a:r>
          <a:endParaRPr lang="fr-FR" sz="1100" b="1">
            <a:solidFill>
              <a:srgbClr val="FF0000"/>
            </a:solidFill>
          </a:endParaRPr>
        </a:p>
      </xdr:txBody>
    </xdr:sp>
    <xdr:clientData/>
  </xdr:twoCellAnchor>
  <xdr:twoCellAnchor>
    <xdr:from>
      <xdr:col>13</xdr:col>
      <xdr:colOff>0</xdr:colOff>
      <xdr:row>7</xdr:row>
      <xdr:rowOff>0</xdr:rowOff>
    </xdr:from>
    <xdr:to>
      <xdr:col>27</xdr:col>
      <xdr:colOff>704850</xdr:colOff>
      <xdr:row>48</xdr:row>
      <xdr:rowOff>152400</xdr:rowOff>
    </xdr:to>
    <xdr:sp macro="" textlink="">
      <xdr:nvSpPr>
        <xdr:cNvPr id="4" name="ZoneTexte 3"/>
        <xdr:cNvSpPr txBox="1"/>
      </xdr:nvSpPr>
      <xdr:spPr>
        <a:xfrm>
          <a:off x="12668250" y="1171575"/>
          <a:ext cx="11372850" cy="679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
          </a:r>
          <a:br>
            <a:rPr lang="fr-FR"/>
          </a:br>
          <a:r>
            <a:rPr lang="fr-FR"/>
            <a:t>Après près de 3 semaines de travail et bien sûr de votre aide au quotidien, mon projet excel est pratiquement fini.</a:t>
          </a:r>
          <a:br>
            <a:rPr lang="fr-FR"/>
          </a:br>
          <a:r>
            <a:rPr lang="fr-FR"/>
            <a:t/>
          </a:r>
          <a:br>
            <a:rPr lang="fr-FR"/>
          </a:br>
          <a:r>
            <a:rPr lang="fr-FR"/>
            <a:t>Je dois maintenant récupérer pour les 3 onglets : "Astreintes", "Prime encadrement de nuit" et "Indem horaire travail de nuit" les lignes dont les totaux sont supérieur à 0€ pour les ajouter dans un onglet "injection". Le but final étant d'injecter dans un logiciel de paye les écriture au lieu de les saisir 1 par 1;</a:t>
          </a:r>
          <a:br>
            <a:rPr lang="fr-FR"/>
          </a:br>
          <a:r>
            <a:rPr lang="fr-FR"/>
            <a:t/>
          </a:r>
          <a:br>
            <a:rPr lang="fr-FR"/>
          </a:br>
          <a:r>
            <a:rPr lang="fr-FR"/>
            <a:t>Cette récupération est pour moi "compliqué", je vais essayer de vous la détailler au maximum.</a:t>
          </a:r>
          <a:br>
            <a:rPr lang="fr-FR"/>
          </a:br>
          <a:r>
            <a:rPr lang="fr-FR"/>
            <a:t/>
          </a:r>
          <a:br>
            <a:rPr lang="fr-FR"/>
          </a:br>
          <a:r>
            <a:rPr lang="fr-FR"/>
            <a:t>Dans l'onglet Injection</a:t>
          </a:r>
          <a:br>
            <a:rPr lang="fr-FR"/>
          </a:br>
          <a:r>
            <a:rPr lang="fr-FR"/>
            <a:t/>
          </a:r>
          <a:br>
            <a:rPr lang="fr-FR"/>
          </a:br>
          <a:r>
            <a:rPr lang="fr-FR" b="1">
              <a:effectLst/>
            </a:rPr>
            <a:t>Colone Insée</a:t>
          </a:r>
          <a:r>
            <a:rPr lang="fr-FR"/>
            <a:t/>
          </a:r>
          <a:br>
            <a:rPr lang="fr-FR"/>
          </a:br>
          <a:r>
            <a:rPr lang="fr-FR"/>
            <a:t>Dans les 3 onglets si un personnel à un total &gt; 0€ récupérer le numéro Insée, il doit absolument correspondre au regard de celui du personnels dans l'onglet "Personnels", en effet son formatage est spécifique (et non celui sur l'état qui est formaté pour être plus lisible).</a:t>
          </a:r>
          <a:br>
            <a:rPr lang="fr-FR"/>
          </a:br>
          <a:r>
            <a:rPr lang="fr-FR"/>
            <a:t/>
          </a:r>
          <a:br>
            <a:rPr lang="fr-FR"/>
          </a:br>
          <a:r>
            <a:rPr lang="fr-FR"/>
            <a:t>Exemple </a:t>
          </a:r>
          <a:r>
            <a:rPr lang="fr-FR" b="1">
              <a:effectLst/>
            </a:rPr>
            <a:t>'1990513065077382</a:t>
          </a:r>
          <a:r>
            <a:rPr lang="fr-FR"/>
            <a:t> (apostrophe en premier et dernier chiffre à 0, mais suivant la liste dans l'onglet "Personnels",le dernier chiffre peut être 1, 2, 3 etc...)</a:t>
          </a:r>
          <a:br>
            <a:rPr lang="fr-FR"/>
          </a:br>
          <a:r>
            <a:rPr lang="fr-FR"/>
            <a:t/>
          </a:r>
          <a:br>
            <a:rPr lang="fr-FR"/>
          </a:br>
          <a:r>
            <a:rPr lang="fr-FR" b="1">
              <a:effectLst/>
            </a:rPr>
            <a:t>Colonne Nom, prénom</a:t>
          </a:r>
          <a:r>
            <a:rPr lang="fr-FR"/>
            <a:t/>
          </a:r>
          <a:br>
            <a:rPr lang="fr-FR"/>
          </a:br>
          <a:r>
            <a:rPr lang="fr-FR"/>
            <a:t>Au regard du numéro Insée pouvoir obtenir l'identification du personnels dans le format suivant : </a:t>
          </a:r>
          <a:r>
            <a:rPr lang="fr-FR" b="1">
              <a:effectLst/>
            </a:rPr>
            <a:t>Nom,prénom</a:t>
          </a:r>
          <a:r>
            <a:rPr lang="fr-FR"/>
            <a:t/>
          </a:r>
          <a:br>
            <a:rPr lang="fr-FR"/>
          </a:br>
          <a:r>
            <a:rPr lang="fr-FR"/>
            <a:t/>
          </a:r>
          <a:br>
            <a:rPr lang="fr-FR"/>
          </a:br>
          <a:r>
            <a:rPr lang="fr-FR" b="1">
              <a:effectLst/>
            </a:rPr>
            <a:t>Colonne Carte</a:t>
          </a:r>
          <a:r>
            <a:rPr lang="fr-FR"/>
            <a:t/>
          </a:r>
          <a:br>
            <a:rPr lang="fr-FR"/>
          </a:br>
          <a:r>
            <a:rPr lang="fr-FR"/>
            <a:t>Au regard de la ligne concernée récupérer la valeur pour chaque onglet de la case M2 exemple </a:t>
          </a:r>
          <a:r>
            <a:rPr lang="fr-FR" b="1">
              <a:effectLst/>
            </a:rPr>
            <a:t>22</a:t>
          </a:r>
          <a:r>
            <a:rPr lang="fr-FR"/>
            <a:t/>
          </a:r>
          <a:br>
            <a:rPr lang="fr-FR"/>
          </a:br>
          <a:r>
            <a:rPr lang="fr-FR"/>
            <a:t/>
          </a:r>
          <a:br>
            <a:rPr lang="fr-FR"/>
          </a:br>
          <a:r>
            <a:rPr lang="fr-FR" b="1">
              <a:effectLst/>
            </a:rPr>
            <a:t>Colonne Code indemnité</a:t>
          </a:r>
          <a:r>
            <a:rPr lang="fr-FR"/>
            <a:t/>
          </a:r>
          <a:br>
            <a:rPr lang="fr-FR"/>
          </a:br>
          <a:r>
            <a:rPr lang="fr-FR"/>
            <a:t>Au regard de la ligne concernée récupérer la valeur pour chaque onglet de la case N3 exemple </a:t>
          </a:r>
          <a:r>
            <a:rPr lang="fr-FR" b="1">
              <a:effectLst/>
            </a:rPr>
            <a:t>0667</a:t>
          </a:r>
          <a:r>
            <a:rPr lang="fr-FR"/>
            <a:t>, </a:t>
          </a:r>
          <a:r>
            <a:rPr lang="fr-FR" b="1">
              <a:effectLst/>
            </a:rPr>
            <a:t>1453</a:t>
          </a:r>
          <a:r>
            <a:rPr lang="fr-FR"/>
            <a:t>, </a:t>
          </a:r>
          <a:r>
            <a:rPr lang="fr-FR" b="1">
              <a:effectLst/>
            </a:rPr>
            <a:t>1523</a:t>
          </a:r>
          <a:r>
            <a:rPr lang="fr-FR"/>
            <a:t/>
          </a:r>
          <a:br>
            <a:rPr lang="fr-FR"/>
          </a:br>
          <a:r>
            <a:rPr lang="fr-FR"/>
            <a:t/>
          </a:r>
          <a:br>
            <a:rPr lang="fr-FR"/>
          </a:br>
          <a:r>
            <a:rPr lang="fr-FR" b="1">
              <a:effectLst/>
            </a:rPr>
            <a:t>Colonne date effet</a:t>
          </a:r>
          <a:r>
            <a:rPr lang="fr-FR"/>
            <a:t/>
          </a:r>
          <a:br>
            <a:rPr lang="fr-FR"/>
          </a:br>
          <a:r>
            <a:rPr lang="fr-FR"/>
            <a:t>Récupérer =Astreintes!E12 et le transformer en date XX/XX/XXXX par exemple septembre 2014 le transformer en </a:t>
          </a:r>
          <a:r>
            <a:rPr lang="fr-FR" b="1">
              <a:effectLst/>
            </a:rPr>
            <a:t>01/09/2014</a:t>
          </a:r>
          <a:r>
            <a:rPr lang="fr-FR"/>
            <a:t/>
          </a:r>
          <a:br>
            <a:rPr lang="fr-FR"/>
          </a:br>
          <a:r>
            <a:rPr lang="fr-FR"/>
            <a:t/>
          </a:r>
          <a:br>
            <a:rPr lang="fr-FR"/>
          </a:br>
          <a:r>
            <a:rPr lang="fr-FR" b="1">
              <a:effectLst/>
            </a:rPr>
            <a:t>Donnée B</a:t>
          </a:r>
          <a:r>
            <a:rPr lang="fr-FR"/>
            <a:t/>
          </a:r>
          <a:br>
            <a:rPr lang="fr-FR"/>
          </a:br>
          <a:r>
            <a:rPr lang="fr-FR"/>
            <a:t>Le montant total de la ligne pour le personnel au format</a:t>
          </a:r>
          <a:r>
            <a:rPr lang="fr-FR" b="1">
              <a:effectLst/>
            </a:rPr>
            <a:t> XX.XX</a:t>
          </a:r>
          <a:r>
            <a:rPr lang="fr-FR"/>
            <a:t> ou</a:t>
          </a:r>
          <a:r>
            <a:rPr lang="fr-FR" b="1">
              <a:effectLst/>
            </a:rPr>
            <a:t> XXX.XX</a:t>
          </a:r>
          <a:r>
            <a:rPr lang="fr-FR"/>
            <a:t/>
          </a:r>
          <a:br>
            <a:rPr lang="fr-FR"/>
          </a:br>
          <a:r>
            <a:rPr lang="fr-FR"/>
            <a:t/>
          </a:r>
          <a:br>
            <a:rPr lang="fr-FR"/>
          </a:br>
          <a:r>
            <a:rPr lang="fr-FR"/>
            <a:t>Par exemple un personnel peut avoir 3 lignes car 3 code indemnités différentes.</a:t>
          </a:r>
          <a:br>
            <a:rPr lang="fr-FR"/>
          </a:br>
          <a:r>
            <a:rPr lang="fr-FR"/>
            <a:t/>
          </a:r>
          <a:br>
            <a:rPr lang="fr-FR"/>
          </a:br>
          <a:r>
            <a:rPr lang="fr-FR"/>
            <a:t>Je joint un fichier pour être plus clair.</a:t>
          </a:r>
          <a:br>
            <a:rPr lang="fr-FR"/>
          </a:br>
          <a:r>
            <a:rPr lang="fr-FR"/>
            <a:t/>
          </a:r>
          <a:br>
            <a:rPr lang="fr-FR"/>
          </a:br>
          <a:r>
            <a:rPr lang="fr-FR"/>
            <a:t>Bien conscient de ma demande particulière, je tiens à vous remercier par avance de toute l'aide apportée, je reste disponible pour apporter des complément ou autre.</a:t>
          </a:r>
          <a:br>
            <a:rPr lang="fr-FR"/>
          </a:br>
          <a:r>
            <a:rPr lang="fr-FR"/>
            <a:t/>
          </a:r>
          <a:br>
            <a:rPr lang="fr-FR"/>
          </a:br>
          <a:r>
            <a:rPr lang="fr-FR"/>
            <a:t>Bien 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342900</xdr:colOff>
          <xdr:row>0</xdr:row>
          <xdr:rowOff>76200</xdr:rowOff>
        </xdr:from>
        <xdr:to>
          <xdr:col>1</xdr:col>
          <xdr:colOff>1828800</xdr:colOff>
          <xdr:row>2</xdr:row>
          <xdr:rowOff>45720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411480</xdr:colOff>
          <xdr:row>2</xdr:row>
          <xdr:rowOff>182880</xdr:rowOff>
        </xdr:from>
        <xdr:to>
          <xdr:col>1</xdr:col>
          <xdr:colOff>1341120</xdr:colOff>
          <xdr:row>4</xdr:row>
          <xdr:rowOff>68580</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2164080</xdr:colOff>
          <xdr:row>0</xdr:row>
          <xdr:rowOff>91440</xdr:rowOff>
        </xdr:from>
        <xdr:to>
          <xdr:col>3</xdr:col>
          <xdr:colOff>533400</xdr:colOff>
          <xdr:row>2</xdr:row>
          <xdr:rowOff>60960</xdr:rowOff>
        </xdr:to>
        <xdr:sp macro="" textlink="">
          <xdr:nvSpPr>
            <xdr:cNvPr id="1033" name="Button 9" hidden="1">
              <a:extLst>
                <a:ext uri="{63B3BB69-23CF-44E3-9099-C40C66FF867C}">
                  <a14:compatExt spid="_x0000_s103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Ajouter date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259080</xdr:colOff>
          <xdr:row>0</xdr:row>
          <xdr:rowOff>106680</xdr:rowOff>
        </xdr:from>
        <xdr:to>
          <xdr:col>1</xdr:col>
          <xdr:colOff>1592580</xdr:colOff>
          <xdr:row>2</xdr:row>
          <xdr:rowOff>76200</xdr:rowOff>
        </xdr:to>
        <xdr:sp macro="" textlink="">
          <xdr:nvSpPr>
            <xdr:cNvPr id="13313" name="Button 1" hidden="1">
              <a:extLst>
                <a:ext uri="{63B3BB69-23CF-44E3-9099-C40C66FF867C}">
                  <a14:compatExt spid="_x0000_s1331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685800</xdr:colOff>
          <xdr:row>2</xdr:row>
          <xdr:rowOff>220980</xdr:rowOff>
        </xdr:from>
        <xdr:to>
          <xdr:col>1</xdr:col>
          <xdr:colOff>1173480</xdr:colOff>
          <xdr:row>4</xdr:row>
          <xdr:rowOff>144780</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144780</xdr:colOff>
          <xdr:row>0</xdr:row>
          <xdr:rowOff>76200</xdr:rowOff>
        </xdr:from>
        <xdr:to>
          <xdr:col>1</xdr:col>
          <xdr:colOff>1592580</xdr:colOff>
          <xdr:row>2</xdr:row>
          <xdr:rowOff>45720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502920</xdr:colOff>
          <xdr:row>2</xdr:row>
          <xdr:rowOff>160020</xdr:rowOff>
        </xdr:from>
        <xdr:to>
          <xdr:col>1</xdr:col>
          <xdr:colOff>1249680</xdr:colOff>
          <xdr:row>4</xdr:row>
          <xdr:rowOff>114300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7</xdr:col>
      <xdr:colOff>1320800</xdr:colOff>
      <xdr:row>2844</xdr:row>
      <xdr:rowOff>12700</xdr:rowOff>
    </xdr:from>
    <xdr:to>
      <xdr:col>2824</xdr:col>
      <xdr:colOff>558800</xdr:colOff>
      <xdr:row>3118</xdr:row>
      <xdr:rowOff>139700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2844</xdr:row>
      <xdr:rowOff>12700</xdr:rowOff>
    </xdr:from>
    <xdr:to>
      <xdr:col>2824</xdr:col>
      <xdr:colOff>558800</xdr:colOff>
      <xdr:row>3118</xdr:row>
      <xdr:rowOff>139700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vba-synthetiser-3-tableaux-en-1-seul-t56355.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27"/>
  <sheetViews>
    <sheetView workbookViewId="0">
      <selection activeCell="D17" sqref="D17"/>
    </sheetView>
  </sheetViews>
  <sheetFormatPr baseColWidth="10" defaultRowHeight="13.2" x14ac:dyDescent="0.25"/>
  <cols>
    <col min="1" max="1" width="22" customWidth="1"/>
    <col min="2" max="2" width="20.33203125" customWidth="1"/>
    <col min="4" max="4" width="20.6640625" customWidth="1"/>
    <col min="5" max="5" width="24.109375" customWidth="1"/>
  </cols>
  <sheetData>
    <row r="1" spans="1:14" s="87" customFormat="1" ht="15.6" x14ac:dyDescent="0.3">
      <c r="A1" s="87" t="s">
        <v>219</v>
      </c>
      <c r="B1" s="87" t="s">
        <v>220</v>
      </c>
      <c r="C1" s="87" t="s">
        <v>221</v>
      </c>
      <c r="D1" s="87" t="s">
        <v>222</v>
      </c>
      <c r="E1" s="87" t="s">
        <v>223</v>
      </c>
      <c r="F1" s="87" t="s">
        <v>224</v>
      </c>
      <c r="N1" s="91" t="s">
        <v>225</v>
      </c>
    </row>
    <row r="2" spans="1:14" x14ac:dyDescent="0.25">
      <c r="A2" s="92" t="s">
        <v>282</v>
      </c>
      <c r="B2" t="s">
        <v>283</v>
      </c>
      <c r="C2">
        <v>22</v>
      </c>
      <c r="D2">
        <v>667</v>
      </c>
      <c r="E2" s="93">
        <v>41883</v>
      </c>
      <c r="F2">
        <v>40</v>
      </c>
    </row>
    <row r="3" spans="1:14" x14ac:dyDescent="0.25">
      <c r="A3" s="92" t="s">
        <v>284</v>
      </c>
      <c r="B3" t="s">
        <v>285</v>
      </c>
      <c r="C3">
        <v>22</v>
      </c>
      <c r="D3">
        <v>667</v>
      </c>
      <c r="E3" s="93">
        <v>41883</v>
      </c>
      <c r="F3">
        <v>20</v>
      </c>
    </row>
    <row r="4" spans="1:14" x14ac:dyDescent="0.25">
      <c r="A4" s="92" t="s">
        <v>286</v>
      </c>
      <c r="B4" t="s">
        <v>287</v>
      </c>
      <c r="C4">
        <v>22</v>
      </c>
      <c r="D4">
        <v>667</v>
      </c>
      <c r="E4" s="93">
        <v>41883</v>
      </c>
      <c r="F4">
        <v>10</v>
      </c>
    </row>
    <row r="5" spans="1:14" x14ac:dyDescent="0.25">
      <c r="A5" s="92" t="s">
        <v>288</v>
      </c>
      <c r="B5" t="s">
        <v>289</v>
      </c>
      <c r="C5">
        <v>22</v>
      </c>
      <c r="D5">
        <v>667</v>
      </c>
      <c r="E5" s="93">
        <v>41883</v>
      </c>
      <c r="F5">
        <v>10</v>
      </c>
    </row>
    <row r="6" spans="1:14" x14ac:dyDescent="0.25">
      <c r="A6" s="92" t="s">
        <v>290</v>
      </c>
      <c r="B6" t="s">
        <v>291</v>
      </c>
      <c r="C6">
        <v>22</v>
      </c>
      <c r="D6">
        <v>667</v>
      </c>
      <c r="E6" s="93">
        <v>41883</v>
      </c>
      <c r="F6">
        <v>10</v>
      </c>
    </row>
    <row r="7" spans="1:14" x14ac:dyDescent="0.25">
      <c r="A7" s="92" t="s">
        <v>292</v>
      </c>
      <c r="B7" t="s">
        <v>293</v>
      </c>
      <c r="C7">
        <v>22</v>
      </c>
      <c r="D7">
        <v>667</v>
      </c>
      <c r="E7" s="93">
        <v>41883</v>
      </c>
      <c r="F7">
        <v>10</v>
      </c>
    </row>
    <row r="8" spans="1:14" x14ac:dyDescent="0.25">
      <c r="A8" s="92" t="s">
        <v>294</v>
      </c>
      <c r="B8" t="s">
        <v>295</v>
      </c>
      <c r="C8">
        <v>22</v>
      </c>
      <c r="D8">
        <v>667</v>
      </c>
      <c r="E8" s="93">
        <v>41883</v>
      </c>
      <c r="F8">
        <v>10</v>
      </c>
    </row>
    <row r="9" spans="1:14" x14ac:dyDescent="0.25">
      <c r="A9" s="92" t="s">
        <v>296</v>
      </c>
      <c r="B9" t="s">
        <v>297</v>
      </c>
      <c r="C9">
        <v>22</v>
      </c>
      <c r="D9">
        <v>667</v>
      </c>
      <c r="E9" s="93">
        <v>41883</v>
      </c>
      <c r="F9">
        <v>30</v>
      </c>
    </row>
    <row r="10" spans="1:14" x14ac:dyDescent="0.25">
      <c r="A10" s="92" t="s">
        <v>298</v>
      </c>
      <c r="B10" t="s">
        <v>299</v>
      </c>
      <c r="C10">
        <v>22</v>
      </c>
      <c r="D10">
        <v>667</v>
      </c>
      <c r="E10" s="93">
        <v>41883</v>
      </c>
      <c r="F10">
        <v>30</v>
      </c>
    </row>
    <row r="11" spans="1:14" x14ac:dyDescent="0.25">
      <c r="A11" s="92" t="s">
        <v>300</v>
      </c>
      <c r="B11" t="s">
        <v>301</v>
      </c>
      <c r="C11">
        <v>22</v>
      </c>
      <c r="D11">
        <v>667</v>
      </c>
      <c r="E11" s="93">
        <v>41883</v>
      </c>
      <c r="F11">
        <v>30</v>
      </c>
    </row>
    <row r="12" spans="1:14" x14ac:dyDescent="0.25">
      <c r="A12" s="92" t="s">
        <v>302</v>
      </c>
      <c r="B12" t="s">
        <v>303</v>
      </c>
      <c r="C12">
        <v>22</v>
      </c>
      <c r="D12">
        <v>667</v>
      </c>
      <c r="E12" s="93">
        <v>41883</v>
      </c>
      <c r="F12">
        <v>10</v>
      </c>
    </row>
    <row r="13" spans="1:14" x14ac:dyDescent="0.25">
      <c r="A13" s="92" t="s">
        <v>304</v>
      </c>
      <c r="B13" t="s">
        <v>305</v>
      </c>
      <c r="C13">
        <v>22</v>
      </c>
      <c r="D13">
        <v>667</v>
      </c>
      <c r="E13" s="93">
        <v>41883</v>
      </c>
      <c r="F13">
        <v>10</v>
      </c>
    </row>
    <row r="14" spans="1:14" x14ac:dyDescent="0.25">
      <c r="A14" s="92" t="s">
        <v>306</v>
      </c>
      <c r="B14" t="s">
        <v>307</v>
      </c>
      <c r="C14">
        <v>22</v>
      </c>
      <c r="D14">
        <v>667</v>
      </c>
      <c r="E14" s="93">
        <v>41883</v>
      </c>
      <c r="F14">
        <v>10</v>
      </c>
    </row>
    <row r="15" spans="1:14" x14ac:dyDescent="0.25">
      <c r="A15" s="92" t="s">
        <v>308</v>
      </c>
      <c r="B15" t="s">
        <v>309</v>
      </c>
      <c r="C15">
        <v>22</v>
      </c>
      <c r="D15">
        <v>667</v>
      </c>
      <c r="E15" s="93">
        <v>41883</v>
      </c>
      <c r="F15">
        <v>10</v>
      </c>
    </row>
    <row r="16" spans="1:14" x14ac:dyDescent="0.25">
      <c r="A16" s="92" t="s">
        <v>310</v>
      </c>
      <c r="B16" t="s">
        <v>311</v>
      </c>
      <c r="C16">
        <v>22</v>
      </c>
      <c r="D16">
        <v>667</v>
      </c>
      <c r="E16" s="93">
        <v>41883</v>
      </c>
      <c r="F16">
        <v>10</v>
      </c>
    </row>
    <row r="17" spans="1:6" x14ac:dyDescent="0.25">
      <c r="A17" s="92" t="s">
        <v>312</v>
      </c>
      <c r="B17" t="s">
        <v>313</v>
      </c>
      <c r="C17">
        <v>22</v>
      </c>
      <c r="D17">
        <v>667</v>
      </c>
      <c r="E17" s="93">
        <v>41883</v>
      </c>
      <c r="F17">
        <v>10</v>
      </c>
    </row>
    <row r="18" spans="1:6" x14ac:dyDescent="0.25">
      <c r="A18" s="92" t="s">
        <v>314</v>
      </c>
      <c r="B18" t="s">
        <v>315</v>
      </c>
      <c r="C18">
        <v>22</v>
      </c>
      <c r="D18">
        <v>667</v>
      </c>
      <c r="E18" s="93">
        <v>41883</v>
      </c>
      <c r="F18">
        <v>10</v>
      </c>
    </row>
    <row r="19" spans="1:6" x14ac:dyDescent="0.25">
      <c r="A19" s="92" t="s">
        <v>316</v>
      </c>
      <c r="B19" t="s">
        <v>317</v>
      </c>
      <c r="C19">
        <v>22</v>
      </c>
      <c r="D19">
        <v>667</v>
      </c>
      <c r="E19" s="93">
        <v>41883</v>
      </c>
      <c r="F19">
        <v>10</v>
      </c>
    </row>
    <row r="20" spans="1:6" x14ac:dyDescent="0.25">
      <c r="A20" s="92" t="s">
        <v>318</v>
      </c>
      <c r="B20" t="s">
        <v>319</v>
      </c>
      <c r="C20">
        <v>22</v>
      </c>
      <c r="D20">
        <v>667</v>
      </c>
      <c r="E20" s="93">
        <v>41883</v>
      </c>
      <c r="F20">
        <v>10</v>
      </c>
    </row>
    <row r="21" spans="1:6" x14ac:dyDescent="0.25">
      <c r="A21" s="92" t="s">
        <v>320</v>
      </c>
      <c r="B21" t="s">
        <v>321</v>
      </c>
      <c r="C21">
        <v>22</v>
      </c>
      <c r="D21">
        <v>667</v>
      </c>
      <c r="E21" s="93">
        <v>41883</v>
      </c>
      <c r="F21">
        <v>20</v>
      </c>
    </row>
    <row r="22" spans="1:6" x14ac:dyDescent="0.25">
      <c r="A22" s="92" t="s">
        <v>290</v>
      </c>
      <c r="B22" t="s">
        <v>291</v>
      </c>
      <c r="C22">
        <v>22</v>
      </c>
      <c r="D22">
        <v>1453</v>
      </c>
      <c r="E22" s="93">
        <v>41883</v>
      </c>
      <c r="F22">
        <v>15.84</v>
      </c>
    </row>
    <row r="23" spans="1:6" x14ac:dyDescent="0.25">
      <c r="A23" s="92" t="s">
        <v>292</v>
      </c>
      <c r="B23" t="s">
        <v>293</v>
      </c>
      <c r="C23">
        <v>22</v>
      </c>
      <c r="D23">
        <v>1453</v>
      </c>
      <c r="E23" s="93">
        <v>41883</v>
      </c>
      <c r="F23">
        <v>15.84</v>
      </c>
    </row>
    <row r="24" spans="1:6" x14ac:dyDescent="0.25">
      <c r="A24" s="92" t="s">
        <v>304</v>
      </c>
      <c r="B24" t="s">
        <v>305</v>
      </c>
      <c r="C24">
        <v>22</v>
      </c>
      <c r="D24">
        <v>1453</v>
      </c>
      <c r="E24" s="93">
        <v>41883</v>
      </c>
      <c r="F24">
        <v>39.6</v>
      </c>
    </row>
    <row r="25" spans="1:6" x14ac:dyDescent="0.25">
      <c r="A25" s="92" t="s">
        <v>308</v>
      </c>
      <c r="B25" t="s">
        <v>309</v>
      </c>
      <c r="C25">
        <v>22</v>
      </c>
      <c r="D25">
        <v>1453</v>
      </c>
      <c r="E25" s="93">
        <v>41883</v>
      </c>
      <c r="F25">
        <v>39.6</v>
      </c>
    </row>
    <row r="26" spans="1:6" x14ac:dyDescent="0.25">
      <c r="A26" s="92" t="s">
        <v>310</v>
      </c>
      <c r="B26" t="s">
        <v>311</v>
      </c>
      <c r="C26">
        <v>22</v>
      </c>
      <c r="D26">
        <v>1453</v>
      </c>
      <c r="E26" s="93">
        <v>41883</v>
      </c>
      <c r="F26">
        <v>39.6</v>
      </c>
    </row>
    <row r="27" spans="1:6" x14ac:dyDescent="0.25">
      <c r="A27" s="92" t="s">
        <v>314</v>
      </c>
      <c r="B27" t="s">
        <v>315</v>
      </c>
      <c r="C27">
        <v>22</v>
      </c>
      <c r="D27">
        <v>1453</v>
      </c>
      <c r="E27" s="93">
        <v>41883</v>
      </c>
      <c r="F27">
        <v>39.6</v>
      </c>
    </row>
  </sheetData>
  <sheetProtection algorithmName="SHA-512" hashValue="pGGC4/tmkf2hcIgxu9vCCfsANWipT4hM6bbRLVrqQA1db1OR01mv8YJ9bsDlNVJpfXgyUivZ7oecIyjhMObUnQ==" saltValue="UYQ4U78vu2pjyTFKRMXFqw==" spinCount="100000" sheet="1" objects="1" scenarios="1"/>
  <hyperlinks>
    <hyperlink ref="N1" r:id="rId1"/>
  </hyperlinks>
  <pageMargins left="0.75" right="0.75" top="1" bottom="1" header="0.5" footer="0.5"/>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pageSetUpPr fitToPage="1"/>
  </sheetPr>
  <dimension ref="B1:U47"/>
  <sheetViews>
    <sheetView showGridLines="0" tabSelected="1" topLeftCell="A42" workbookViewId="0">
      <selection activeCell="G47" sqref="G47:I47"/>
    </sheetView>
  </sheetViews>
  <sheetFormatPr baseColWidth="10" defaultColWidth="10.88671875" defaultRowHeight="20.100000000000001" customHeight="1" x14ac:dyDescent="0.25"/>
  <cols>
    <col min="1" max="1" width="19.44140625" style="1" customWidth="1"/>
    <col min="2" max="2" width="34.88671875" style="1" customWidth="1"/>
    <col min="3" max="3" width="30" style="1" customWidth="1"/>
    <col min="4" max="4" width="35.6640625" style="1" customWidth="1"/>
    <col min="5" max="5" width="23" style="1" customWidth="1"/>
    <col min="6" max="6" width="12.44140625" style="1" customWidth="1"/>
    <col min="7" max="7" width="6.6640625" style="2" customWidth="1"/>
    <col min="8" max="8" width="10.33203125" style="2" customWidth="1"/>
    <col min="9" max="9" width="12" style="1" customWidth="1"/>
    <col min="10" max="10" width="8.6640625" style="2" customWidth="1"/>
    <col min="11" max="11" width="11.44140625" style="2" bestFit="1"/>
    <col min="12" max="12" width="11.6640625" style="2" customWidth="1"/>
    <col min="13" max="16" width="10.88671875" style="1"/>
    <col min="17" max="17" width="14.44140625" style="1" customWidth="1"/>
    <col min="18" max="16384" width="10.88671875" style="1"/>
  </cols>
  <sheetData>
    <row r="1" spans="2:14" ht="20.100000000000001" customHeight="1" x14ac:dyDescent="0.25">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9">
        <v>667</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5">
      <c r="G6" s="1"/>
      <c r="H6" s="1"/>
      <c r="J6" s="1"/>
      <c r="K6" s="1"/>
      <c r="L6" s="70"/>
      <c r="N6" s="5"/>
    </row>
    <row r="7" spans="2:14" ht="19.5" customHeight="1" x14ac:dyDescent="0.2">
      <c r="G7" s="1"/>
      <c r="H7" s="1"/>
      <c r="J7" s="1"/>
      <c r="K7" s="1"/>
      <c r="L7" s="71"/>
      <c r="N7" s="5"/>
    </row>
    <row r="8" spans="2:14" s="4" customFormat="1" ht="9.9" customHeight="1" x14ac:dyDescent="0.25">
      <c r="B8" s="1"/>
      <c r="C8" s="1"/>
      <c r="D8" s="1"/>
      <c r="E8" s="1"/>
      <c r="F8" s="1"/>
      <c r="G8" s="1"/>
      <c r="H8" s="1"/>
      <c r="I8" s="1"/>
      <c r="J8" s="1"/>
      <c r="K8" s="1"/>
      <c r="L8" s="1"/>
      <c r="M8" s="3"/>
    </row>
    <row r="9" spans="2:14" s="4" customFormat="1" ht="45.75" customHeight="1" x14ac:dyDescent="0.25">
      <c r="B9" s="1"/>
      <c r="C9" s="1"/>
      <c r="D9" s="1"/>
      <c r="E9" s="1"/>
      <c r="F9" s="1"/>
      <c r="G9" s="1"/>
      <c r="H9" s="1"/>
      <c r="I9" s="1"/>
      <c r="J9" s="1"/>
      <c r="K9" s="1"/>
      <c r="L9" s="1"/>
      <c r="M9" s="3"/>
    </row>
    <row r="10" spans="2:14" s="4" customFormat="1" ht="20.100000000000001" customHeight="1" x14ac:dyDescent="0.25">
      <c r="D10" s="25" t="s">
        <v>26</v>
      </c>
      <c r="E10" s="95" t="s">
        <v>49</v>
      </c>
      <c r="F10" s="95"/>
      <c r="G10" s="95"/>
      <c r="H10" s="95"/>
      <c r="I10" s="95"/>
      <c r="J10" s="95"/>
      <c r="K10" s="1"/>
      <c r="L10" s="1"/>
      <c r="M10" s="5"/>
      <c r="N10" s="5"/>
    </row>
    <row r="11" spans="2:14" s="4" customFormat="1" ht="20.100000000000001" customHeight="1" x14ac:dyDescent="0.25">
      <c r="D11" s="25" t="s">
        <v>27</v>
      </c>
      <c r="E11" s="95" t="s">
        <v>43</v>
      </c>
      <c r="F11" s="95"/>
      <c r="G11" s="95"/>
      <c r="H11" s="95"/>
      <c r="I11" s="95"/>
      <c r="J11" s="95"/>
      <c r="K11" s="1"/>
      <c r="L11" s="1"/>
    </row>
    <row r="12" spans="2:14" s="4" customFormat="1" ht="20.100000000000001" customHeight="1" x14ac:dyDescent="0.25">
      <c r="B12" s="24"/>
      <c r="C12" s="24"/>
      <c r="D12" s="25" t="s">
        <v>22</v>
      </c>
      <c r="E12" s="100">
        <v>41883</v>
      </c>
      <c r="F12" s="100"/>
      <c r="G12" s="100"/>
      <c r="H12" s="100"/>
      <c r="I12" s="100"/>
      <c r="J12" s="100"/>
      <c r="K12" s="1"/>
      <c r="L12" s="1"/>
    </row>
    <row r="13" spans="2:14" s="4" customFormat="1" ht="20.100000000000001" customHeight="1" x14ac:dyDescent="0.25">
      <c r="B13" s="24"/>
      <c r="C13" s="24"/>
      <c r="D13" s="25" t="s">
        <v>28</v>
      </c>
      <c r="E13" s="99">
        <f>EOMONTH(E12,2)</f>
        <v>41973</v>
      </c>
      <c r="F13" s="99"/>
      <c r="G13" s="99"/>
      <c r="H13" s="99"/>
      <c r="I13" s="99"/>
      <c r="J13" s="99"/>
      <c r="K13" s="1"/>
      <c r="L13" s="1"/>
    </row>
    <row r="14" spans="2:14" s="4" customFormat="1" ht="20.100000000000001" customHeight="1" x14ac:dyDescent="0.25">
      <c r="B14" s="24"/>
      <c r="C14" s="24"/>
      <c r="D14" s="63"/>
      <c r="E14" s="64"/>
      <c r="F14" s="64"/>
      <c r="G14" s="64"/>
      <c r="H14" s="64"/>
      <c r="I14" s="64"/>
      <c r="J14" s="64"/>
      <c r="K14" s="1"/>
      <c r="L14" s="1"/>
    </row>
    <row r="15" spans="2:14" ht="27" customHeight="1" x14ac:dyDescent="0.25">
      <c r="B15" s="22"/>
      <c r="C15" s="22"/>
      <c r="D15" s="22"/>
      <c r="E15" s="22"/>
      <c r="F15" s="22"/>
      <c r="G15" s="23"/>
      <c r="H15" s="23"/>
      <c r="I15" s="22"/>
      <c r="J15" s="23"/>
      <c r="K15" s="23"/>
      <c r="L15" s="23"/>
    </row>
    <row r="16" spans="2:14" ht="30" customHeight="1" x14ac:dyDescent="0.25">
      <c r="B16" s="28"/>
      <c r="C16" s="28"/>
      <c r="D16" s="28"/>
      <c r="E16" s="28"/>
      <c r="F16" s="97" t="s">
        <v>12</v>
      </c>
      <c r="G16" s="97"/>
      <c r="H16" s="97"/>
      <c r="I16" s="97" t="s">
        <v>13</v>
      </c>
      <c r="J16" s="97"/>
      <c r="K16" s="98"/>
      <c r="L16" s="96" t="s">
        <v>10</v>
      </c>
      <c r="M16" s="65"/>
    </row>
    <row r="17" spans="2:21" ht="27" customHeight="1" x14ac:dyDescent="0.25">
      <c r="B17" s="29" t="s">
        <v>31</v>
      </c>
      <c r="C17" s="32" t="s">
        <v>3</v>
      </c>
      <c r="D17" s="29" t="s">
        <v>29</v>
      </c>
      <c r="E17" s="32" t="s">
        <v>30</v>
      </c>
      <c r="F17" s="30" t="s">
        <v>1</v>
      </c>
      <c r="G17" s="31" t="s">
        <v>0</v>
      </c>
      <c r="H17" s="31" t="s">
        <v>2</v>
      </c>
      <c r="I17" s="30" t="s">
        <v>1</v>
      </c>
      <c r="J17" s="31" t="s">
        <v>0</v>
      </c>
      <c r="K17" s="41" t="s">
        <v>2</v>
      </c>
      <c r="L17" s="96"/>
      <c r="M17" s="65" t="e">
        <v>#VALUE!</v>
      </c>
      <c r="U17" s="53"/>
    </row>
    <row r="18" spans="2:21" ht="20.100000000000001" customHeight="1" x14ac:dyDescent="0.25">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IF(D18="","",INDIRECT("Planning!"&amp;ADDRESS(34,ROW()-15)))</f>
        <v>4</v>
      </c>
      <c r="G18" s="61">
        <f ca="1">IF(D18&lt;&gt;"",10,"")</f>
        <v>10</v>
      </c>
      <c r="H18" s="61">
        <f ca="1">IF(D18&lt;&gt;"",F18*G18,"")</f>
        <v>40</v>
      </c>
      <c r="I18" s="66">
        <f ca="1">IF(D18="","",INDIRECT("Planning!"&amp;ADDRESS(35,ROW()-15)))</f>
        <v>0</v>
      </c>
      <c r="J18" s="61">
        <f ca="1">IF(G18&lt;&gt;"",40,"")</f>
        <v>40</v>
      </c>
      <c r="K18" s="61">
        <f ca="1">IF(G18&lt;&gt;"",I18*J18,"")</f>
        <v>0</v>
      </c>
      <c r="L18" s="61">
        <f ca="1">IF(D18&lt;&gt;"",H18+K18,"")</f>
        <v>40</v>
      </c>
    </row>
    <row r="19" spans="2:21" ht="20.100000000000001" customHeight="1" x14ac:dyDescent="0.25">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IF(D19="","",INDIRECT("Planning!"&amp;ADDRESS(34,ROW()-15)))</f>
        <v>2</v>
      </c>
      <c r="G19" s="61">
        <f t="shared" ref="G19:G44" ca="1" si="2">IF(D19&lt;&gt;"",10,"")</f>
        <v>10</v>
      </c>
      <c r="H19" s="61">
        <f t="shared" ref="H19:H44" ca="1" si="3">IF(D19&lt;&gt;"",F19*G19,"")</f>
        <v>20</v>
      </c>
      <c r="I19" s="66">
        <f t="shared" ref="I19:I44" ca="1" si="4">IF(D19="","",INDIRECT("Planning!"&amp;ADDRESS(35,ROW()-15)))</f>
        <v>0</v>
      </c>
      <c r="J19" s="61">
        <f t="shared" ref="J19:J44" ca="1" si="5">IF(G19&lt;&gt;"",40,"")</f>
        <v>40</v>
      </c>
      <c r="K19" s="61">
        <f t="shared" ref="K19:K44" ca="1" si="6">IF(G19&lt;&gt;"",I19*J19,"")</f>
        <v>0</v>
      </c>
      <c r="L19" s="61">
        <f t="shared" ref="L19:L44" ca="1" si="7">IF(D19&lt;&gt;"",H19+K19,"")</f>
        <v>20</v>
      </c>
    </row>
    <row r="20" spans="2:21" ht="20.100000000000001" customHeight="1" x14ac:dyDescent="0.25">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1</v>
      </c>
      <c r="G20" s="61">
        <f t="shared" ca="1" si="2"/>
        <v>10</v>
      </c>
      <c r="H20" s="61">
        <f t="shared" ca="1" si="3"/>
        <v>10</v>
      </c>
      <c r="I20" s="66">
        <f t="shared" ca="1" si="4"/>
        <v>0</v>
      </c>
      <c r="J20" s="61">
        <f t="shared" ca="1" si="5"/>
        <v>40</v>
      </c>
      <c r="K20" s="61">
        <f t="shared" ca="1" si="6"/>
        <v>0</v>
      </c>
      <c r="L20" s="61">
        <f t="shared" ca="1" si="7"/>
        <v>10</v>
      </c>
    </row>
    <row r="21" spans="2:21" ht="20.100000000000001" customHeight="1" x14ac:dyDescent="0.25">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1</v>
      </c>
      <c r="G21" s="61">
        <f t="shared" ca="1" si="2"/>
        <v>10</v>
      </c>
      <c r="H21" s="61">
        <f t="shared" ca="1" si="3"/>
        <v>10</v>
      </c>
      <c r="I21" s="66">
        <f t="shared" ca="1" si="4"/>
        <v>0</v>
      </c>
      <c r="J21" s="61">
        <f t="shared" ca="1" si="5"/>
        <v>40</v>
      </c>
      <c r="K21" s="61">
        <f t="shared" ca="1" si="6"/>
        <v>0</v>
      </c>
      <c r="L21" s="61">
        <f t="shared" ca="1" si="7"/>
        <v>10</v>
      </c>
    </row>
    <row r="22" spans="2:21" ht="20.100000000000001" customHeight="1" x14ac:dyDescent="0.25">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1</v>
      </c>
      <c r="G22" s="61">
        <f t="shared" ca="1" si="2"/>
        <v>10</v>
      </c>
      <c r="H22" s="61">
        <f t="shared" ca="1" si="3"/>
        <v>10</v>
      </c>
      <c r="I22" s="66">
        <f t="shared" ca="1" si="4"/>
        <v>0</v>
      </c>
      <c r="J22" s="61">
        <f t="shared" ca="1" si="5"/>
        <v>40</v>
      </c>
      <c r="K22" s="61">
        <f t="shared" ca="1" si="6"/>
        <v>0</v>
      </c>
      <c r="L22" s="61">
        <f t="shared" ca="1" si="7"/>
        <v>10</v>
      </c>
    </row>
    <row r="23" spans="2:21" ht="20.100000000000001" customHeight="1" x14ac:dyDescent="0.25">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1</v>
      </c>
      <c r="G23" s="61">
        <f t="shared" ca="1" si="2"/>
        <v>10</v>
      </c>
      <c r="H23" s="61">
        <f t="shared" ca="1" si="3"/>
        <v>10</v>
      </c>
      <c r="I23" s="66">
        <f t="shared" ca="1" si="4"/>
        <v>0</v>
      </c>
      <c r="J23" s="61">
        <f t="shared" ca="1" si="5"/>
        <v>40</v>
      </c>
      <c r="K23" s="61">
        <f t="shared" ca="1" si="6"/>
        <v>0</v>
      </c>
      <c r="L23" s="61">
        <f t="shared" ca="1" si="7"/>
        <v>10</v>
      </c>
    </row>
    <row r="24" spans="2:21" ht="20.100000000000001" customHeight="1" x14ac:dyDescent="0.25">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1</v>
      </c>
      <c r="G24" s="61">
        <f t="shared" ca="1" si="2"/>
        <v>10</v>
      </c>
      <c r="H24" s="61">
        <f t="shared" ca="1" si="3"/>
        <v>10</v>
      </c>
      <c r="I24" s="66">
        <f t="shared" ca="1" si="4"/>
        <v>0</v>
      </c>
      <c r="J24" s="61">
        <f t="shared" ca="1" si="5"/>
        <v>40</v>
      </c>
      <c r="K24" s="61">
        <f t="shared" ca="1" si="6"/>
        <v>0</v>
      </c>
      <c r="L24" s="61">
        <f t="shared" ca="1" si="7"/>
        <v>10</v>
      </c>
    </row>
    <row r="25" spans="2:21" ht="20.100000000000001" customHeight="1" x14ac:dyDescent="0.25">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3</v>
      </c>
      <c r="G25" s="61">
        <f t="shared" ca="1" si="2"/>
        <v>10</v>
      </c>
      <c r="H25" s="61">
        <f t="shared" ca="1" si="3"/>
        <v>30</v>
      </c>
      <c r="I25" s="66">
        <f t="shared" ca="1" si="4"/>
        <v>0</v>
      </c>
      <c r="J25" s="61">
        <f t="shared" ca="1" si="5"/>
        <v>40</v>
      </c>
      <c r="K25" s="61">
        <f t="shared" ca="1" si="6"/>
        <v>0</v>
      </c>
      <c r="L25" s="61">
        <f t="shared" ca="1" si="7"/>
        <v>30</v>
      </c>
    </row>
    <row r="26" spans="2:21" ht="20.100000000000001" customHeight="1" x14ac:dyDescent="0.25">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3</v>
      </c>
      <c r="G26" s="61">
        <f t="shared" ca="1" si="2"/>
        <v>10</v>
      </c>
      <c r="H26" s="61">
        <f t="shared" ca="1" si="3"/>
        <v>30</v>
      </c>
      <c r="I26" s="66">
        <f t="shared" ca="1" si="4"/>
        <v>0</v>
      </c>
      <c r="J26" s="61">
        <f t="shared" ca="1" si="5"/>
        <v>40</v>
      </c>
      <c r="K26" s="61">
        <f t="shared" ca="1" si="6"/>
        <v>0</v>
      </c>
      <c r="L26" s="61">
        <f t="shared" ca="1" si="7"/>
        <v>30</v>
      </c>
    </row>
    <row r="27" spans="2:21" ht="20.100000000000001" customHeight="1" x14ac:dyDescent="0.25">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3</v>
      </c>
      <c r="G27" s="61">
        <f t="shared" ca="1" si="2"/>
        <v>10</v>
      </c>
      <c r="H27" s="61">
        <f t="shared" ca="1" si="3"/>
        <v>30</v>
      </c>
      <c r="I27" s="66">
        <f t="shared" ca="1" si="4"/>
        <v>0</v>
      </c>
      <c r="J27" s="61">
        <f t="shared" ca="1" si="5"/>
        <v>40</v>
      </c>
      <c r="K27" s="61">
        <f t="shared" ca="1" si="6"/>
        <v>0</v>
      </c>
      <c r="L27" s="61">
        <f t="shared" ca="1" si="7"/>
        <v>30</v>
      </c>
    </row>
    <row r="28" spans="2:21" ht="20.100000000000001" customHeight="1" x14ac:dyDescent="0.25">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1</v>
      </c>
      <c r="G28" s="61">
        <f t="shared" ca="1" si="2"/>
        <v>10</v>
      </c>
      <c r="H28" s="61">
        <f t="shared" ca="1" si="3"/>
        <v>10</v>
      </c>
      <c r="I28" s="66">
        <f t="shared" ca="1" si="4"/>
        <v>0</v>
      </c>
      <c r="J28" s="61">
        <f t="shared" ca="1" si="5"/>
        <v>40</v>
      </c>
      <c r="K28" s="61">
        <f t="shared" ca="1" si="6"/>
        <v>0</v>
      </c>
      <c r="L28" s="61">
        <f t="shared" ca="1" si="7"/>
        <v>10</v>
      </c>
    </row>
    <row r="29" spans="2:21" ht="20.100000000000001" customHeight="1" x14ac:dyDescent="0.25">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v>
      </c>
      <c r="G29" s="61">
        <f t="shared" ca="1" si="2"/>
        <v>10</v>
      </c>
      <c r="H29" s="61">
        <f t="shared" ca="1" si="3"/>
        <v>10</v>
      </c>
      <c r="I29" s="66">
        <f t="shared" ca="1" si="4"/>
        <v>0</v>
      </c>
      <c r="J29" s="61">
        <f t="shared" ca="1" si="5"/>
        <v>40</v>
      </c>
      <c r="K29" s="61">
        <f t="shared" ca="1" si="6"/>
        <v>0</v>
      </c>
      <c r="L29" s="61">
        <f t="shared" ca="1" si="7"/>
        <v>10</v>
      </c>
    </row>
    <row r="30" spans="2:21" ht="20.100000000000001" customHeight="1" x14ac:dyDescent="0.25">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1</v>
      </c>
      <c r="G30" s="61">
        <f t="shared" ca="1" si="2"/>
        <v>10</v>
      </c>
      <c r="H30" s="61">
        <f t="shared" ca="1" si="3"/>
        <v>10</v>
      </c>
      <c r="I30" s="66">
        <f t="shared" ca="1" si="4"/>
        <v>0</v>
      </c>
      <c r="J30" s="61">
        <f t="shared" ca="1" si="5"/>
        <v>40</v>
      </c>
      <c r="K30" s="61">
        <f t="shared" ca="1" si="6"/>
        <v>0</v>
      </c>
      <c r="L30" s="61">
        <f t="shared" ca="1" si="7"/>
        <v>10</v>
      </c>
    </row>
    <row r="31" spans="2:21" ht="20.100000000000001" customHeight="1" x14ac:dyDescent="0.25">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v>
      </c>
      <c r="G31" s="61">
        <f t="shared" ca="1" si="2"/>
        <v>10</v>
      </c>
      <c r="H31" s="61">
        <f t="shared" ca="1" si="3"/>
        <v>10</v>
      </c>
      <c r="I31" s="66">
        <f t="shared" ca="1" si="4"/>
        <v>0</v>
      </c>
      <c r="J31" s="61">
        <f t="shared" ca="1" si="5"/>
        <v>40</v>
      </c>
      <c r="K31" s="61">
        <f t="shared" ca="1" si="6"/>
        <v>0</v>
      </c>
      <c r="L31" s="61">
        <f t="shared" ca="1" si="7"/>
        <v>10</v>
      </c>
    </row>
    <row r="32" spans="2:21" ht="20.100000000000001" customHeight="1" x14ac:dyDescent="0.25">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v>
      </c>
      <c r="G32" s="61">
        <f t="shared" ca="1" si="2"/>
        <v>10</v>
      </c>
      <c r="H32" s="61">
        <f t="shared" ca="1" si="3"/>
        <v>10</v>
      </c>
      <c r="I32" s="66">
        <f t="shared" ca="1" si="4"/>
        <v>0</v>
      </c>
      <c r="J32" s="61">
        <f t="shared" ca="1" si="5"/>
        <v>40</v>
      </c>
      <c r="K32" s="61">
        <f t="shared" ca="1" si="6"/>
        <v>0</v>
      </c>
      <c r="L32" s="61">
        <f t="shared" ca="1" si="7"/>
        <v>10</v>
      </c>
    </row>
    <row r="33" spans="2:12" ht="20.100000000000001" customHeight="1" x14ac:dyDescent="0.25">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1</v>
      </c>
      <c r="G33" s="61">
        <f t="shared" ca="1" si="2"/>
        <v>10</v>
      </c>
      <c r="H33" s="61">
        <f t="shared" ca="1" si="3"/>
        <v>10</v>
      </c>
      <c r="I33" s="66">
        <f t="shared" ca="1" si="4"/>
        <v>0</v>
      </c>
      <c r="J33" s="61">
        <f t="shared" ca="1" si="5"/>
        <v>40</v>
      </c>
      <c r="K33" s="61">
        <f t="shared" ca="1" si="6"/>
        <v>0</v>
      </c>
      <c r="L33" s="61">
        <f t="shared" ca="1" si="7"/>
        <v>10</v>
      </c>
    </row>
    <row r="34" spans="2:12" ht="20.100000000000001" customHeight="1" x14ac:dyDescent="0.25">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v>
      </c>
      <c r="G34" s="61">
        <f t="shared" ca="1" si="2"/>
        <v>10</v>
      </c>
      <c r="H34" s="61">
        <f t="shared" ca="1" si="3"/>
        <v>10</v>
      </c>
      <c r="I34" s="66">
        <f t="shared" ca="1" si="4"/>
        <v>0</v>
      </c>
      <c r="J34" s="61">
        <f t="shared" ca="1" si="5"/>
        <v>40</v>
      </c>
      <c r="K34" s="61">
        <f t="shared" ca="1" si="6"/>
        <v>0</v>
      </c>
      <c r="L34" s="61">
        <f t="shared" ca="1" si="7"/>
        <v>10</v>
      </c>
    </row>
    <row r="35" spans="2:12" ht="20.100000000000001" customHeight="1" x14ac:dyDescent="0.25">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1</v>
      </c>
      <c r="G35" s="61">
        <f t="shared" ca="1" si="2"/>
        <v>10</v>
      </c>
      <c r="H35" s="61">
        <f t="shared" ca="1" si="3"/>
        <v>10</v>
      </c>
      <c r="I35" s="66">
        <f t="shared" ca="1" si="4"/>
        <v>0</v>
      </c>
      <c r="J35" s="61">
        <f t="shared" ca="1" si="5"/>
        <v>40</v>
      </c>
      <c r="K35" s="61">
        <f t="shared" ca="1" si="6"/>
        <v>0</v>
      </c>
      <c r="L35" s="61">
        <f t="shared" ca="1" si="7"/>
        <v>10</v>
      </c>
    </row>
    <row r="36" spans="2:12" ht="20.100000000000001" customHeight="1" x14ac:dyDescent="0.25">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1</v>
      </c>
      <c r="G36" s="61">
        <f t="shared" ca="1" si="2"/>
        <v>10</v>
      </c>
      <c r="H36" s="61">
        <f t="shared" ca="1" si="3"/>
        <v>10</v>
      </c>
      <c r="I36" s="66">
        <f t="shared" ca="1" si="4"/>
        <v>0</v>
      </c>
      <c r="J36" s="61">
        <f t="shared" ca="1" si="5"/>
        <v>40</v>
      </c>
      <c r="K36" s="61">
        <f t="shared" ca="1" si="6"/>
        <v>0</v>
      </c>
      <c r="L36" s="61">
        <f t="shared" ca="1" si="7"/>
        <v>10</v>
      </c>
    </row>
    <row r="37" spans="2:12" ht="20.100000000000001" customHeight="1" x14ac:dyDescent="0.25">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2</v>
      </c>
      <c r="G37" s="61">
        <f t="shared" ca="1" si="2"/>
        <v>10</v>
      </c>
      <c r="H37" s="61">
        <f t="shared" ca="1" si="3"/>
        <v>20</v>
      </c>
      <c r="I37" s="66">
        <f t="shared" ca="1" si="4"/>
        <v>0</v>
      </c>
      <c r="J37" s="61">
        <f t="shared" ca="1" si="5"/>
        <v>40</v>
      </c>
      <c r="K37" s="61">
        <f t="shared" ca="1" si="6"/>
        <v>0</v>
      </c>
      <c r="L37" s="61">
        <f t="shared" ca="1" si="7"/>
        <v>20</v>
      </c>
    </row>
    <row r="38" spans="2:12" ht="20.100000000000001" customHeight="1" x14ac:dyDescent="0.25">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1">
        <f t="shared" ca="1" si="2"/>
        <v>10</v>
      </c>
      <c r="H38" s="61">
        <f t="shared" ca="1" si="3"/>
        <v>0</v>
      </c>
      <c r="I38" s="66">
        <f t="shared" ca="1" si="4"/>
        <v>0</v>
      </c>
      <c r="J38" s="61">
        <f t="shared" ca="1" si="5"/>
        <v>40</v>
      </c>
      <c r="K38" s="61">
        <f t="shared" ca="1" si="6"/>
        <v>0</v>
      </c>
      <c r="L38" s="61">
        <f t="shared" ca="1" si="7"/>
        <v>0</v>
      </c>
    </row>
    <row r="39" spans="2:12" ht="20.100000000000001" customHeight="1" x14ac:dyDescent="0.25">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1">
        <f t="shared" ca="1" si="2"/>
        <v>10</v>
      </c>
      <c r="H39" s="61">
        <f t="shared" ca="1" si="3"/>
        <v>0</v>
      </c>
      <c r="I39" s="66">
        <f t="shared" ca="1" si="4"/>
        <v>0</v>
      </c>
      <c r="J39" s="61">
        <f t="shared" ca="1" si="5"/>
        <v>40</v>
      </c>
      <c r="K39" s="61">
        <f t="shared" ca="1" si="6"/>
        <v>0</v>
      </c>
      <c r="L39" s="61">
        <f t="shared" ca="1" si="7"/>
        <v>0</v>
      </c>
    </row>
    <row r="40" spans="2:12" ht="20.100000000000001" customHeight="1" x14ac:dyDescent="0.25">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1">
        <f t="shared" ca="1" si="2"/>
        <v>10</v>
      </c>
      <c r="H40" s="61">
        <f t="shared" ca="1" si="3"/>
        <v>0</v>
      </c>
      <c r="I40" s="66">
        <f t="shared" ca="1" si="4"/>
        <v>0</v>
      </c>
      <c r="J40" s="61">
        <f t="shared" ca="1" si="5"/>
        <v>40</v>
      </c>
      <c r="K40" s="61">
        <f t="shared" ca="1" si="6"/>
        <v>0</v>
      </c>
      <c r="L40" s="61">
        <f t="shared" ca="1" si="7"/>
        <v>0</v>
      </c>
    </row>
    <row r="41" spans="2:12" ht="20.100000000000001" customHeight="1" x14ac:dyDescent="0.25">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1">
        <f t="shared" ca="1" si="2"/>
        <v>10</v>
      </c>
      <c r="H41" s="61">
        <f t="shared" ca="1" si="3"/>
        <v>0</v>
      </c>
      <c r="I41" s="66">
        <f t="shared" ca="1" si="4"/>
        <v>0</v>
      </c>
      <c r="J41" s="61">
        <f t="shared" ca="1" si="5"/>
        <v>40</v>
      </c>
      <c r="K41" s="61">
        <f t="shared" ca="1" si="6"/>
        <v>0</v>
      </c>
      <c r="L41" s="61">
        <f t="shared" ca="1" si="7"/>
        <v>0</v>
      </c>
    </row>
    <row r="42" spans="2:12" ht="20.100000000000001" customHeight="1" x14ac:dyDescent="0.25">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1">
        <f t="shared" ca="1" si="2"/>
        <v>10</v>
      </c>
      <c r="H42" s="61">
        <f t="shared" ca="1" si="3"/>
        <v>0</v>
      </c>
      <c r="I42" s="66">
        <f t="shared" ca="1" si="4"/>
        <v>0</v>
      </c>
      <c r="J42" s="61">
        <f t="shared" ca="1" si="5"/>
        <v>40</v>
      </c>
      <c r="K42" s="61">
        <f t="shared" ca="1" si="6"/>
        <v>0</v>
      </c>
      <c r="L42" s="61">
        <f t="shared" ca="1" si="7"/>
        <v>0</v>
      </c>
    </row>
    <row r="43" spans="2:12" ht="20.100000000000001" customHeight="1" x14ac:dyDescent="0.25">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1">
        <f t="shared" ca="1" si="2"/>
        <v>10</v>
      </c>
      <c r="H43" s="61">
        <f t="shared" ca="1" si="3"/>
        <v>0</v>
      </c>
      <c r="I43" s="66">
        <f t="shared" ca="1" si="4"/>
        <v>0</v>
      </c>
      <c r="J43" s="61">
        <f t="shared" ca="1" si="5"/>
        <v>40</v>
      </c>
      <c r="K43" s="61">
        <f t="shared" ca="1" si="6"/>
        <v>0</v>
      </c>
      <c r="L43" s="61">
        <f t="shared" ca="1" si="7"/>
        <v>0</v>
      </c>
    </row>
    <row r="44" spans="2:12" ht="20.100000000000001" customHeight="1" x14ac:dyDescent="0.25">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1">
        <f t="shared" ca="1" si="2"/>
        <v>10</v>
      </c>
      <c r="H44" s="61">
        <f t="shared" ca="1" si="3"/>
        <v>0</v>
      </c>
      <c r="I44" s="66">
        <f t="shared" ca="1" si="4"/>
        <v>0</v>
      </c>
      <c r="J44" s="61">
        <f t="shared" ca="1" si="5"/>
        <v>40</v>
      </c>
      <c r="K44" s="61">
        <f t="shared" ca="1" si="6"/>
        <v>0</v>
      </c>
      <c r="L44" s="61">
        <f t="shared" ca="1" si="7"/>
        <v>0</v>
      </c>
    </row>
    <row r="45" spans="2:12" ht="20.100000000000001" customHeight="1" x14ac:dyDescent="0.25">
      <c r="F45" s="94" t="s">
        <v>47</v>
      </c>
      <c r="G45" s="94"/>
      <c r="H45" s="61">
        <f ca="1">SUM(H18:H44)</f>
        <v>310</v>
      </c>
      <c r="I45" s="94" t="s">
        <v>47</v>
      </c>
      <c r="J45" s="94"/>
      <c r="K45" s="61">
        <f t="shared" ref="K45:L45" ca="1" si="8">SUM(K18:K44)</f>
        <v>0</v>
      </c>
      <c r="L45" s="62">
        <f t="shared" ca="1" si="8"/>
        <v>310</v>
      </c>
    </row>
    <row r="47" spans="2:12" ht="20.100000000000001" customHeight="1" x14ac:dyDescent="0.25">
      <c r="F47" s="1" t="s">
        <v>322</v>
      </c>
      <c r="G47" s="104">
        <v>41981.412928240738</v>
      </c>
      <c r="H47" s="104"/>
      <c r="I47" s="104"/>
    </row>
  </sheetData>
  <protectedRanges>
    <protectedRange sqref="E12:J12" name="Plage1"/>
  </protectedRanges>
  <sortState ref="A18:M37">
    <sortCondition ref="M18"/>
  </sortState>
  <mergeCells count="10">
    <mergeCell ref="G47:I47"/>
    <mergeCell ref="I45:J45"/>
    <mergeCell ref="F45:G45"/>
    <mergeCell ref="E10:J10"/>
    <mergeCell ref="L16:L17"/>
    <mergeCell ref="F16:H16"/>
    <mergeCell ref="I16:K16"/>
    <mergeCell ref="E13:J13"/>
    <mergeCell ref="E12:J12"/>
    <mergeCell ref="E11:J11"/>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pageMargins left="0" right="0" top="0" bottom="0" header="0" footer="0"/>
  <pageSetup paperSize="9" scale="5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Feuil3.Nettoyage">
                <anchor>
                  <from>
                    <xdr:col>0</xdr:col>
                    <xdr:colOff>342900</xdr:colOff>
                    <xdr:row>0</xdr:row>
                    <xdr:rowOff>76200</xdr:rowOff>
                  </from>
                  <to>
                    <xdr:col>1</xdr:col>
                    <xdr:colOff>1828800</xdr:colOff>
                    <xdr:row>2</xdr:row>
                    <xdr:rowOff>45720</xdr:rowOff>
                  </to>
                </anchor>
              </controlPr>
            </control>
          </mc:Choice>
        </mc:AlternateContent>
        <mc:AlternateContent xmlns:mc="http://schemas.openxmlformats.org/markup-compatibility/2006">
          <mc:Choice Requires="x14">
            <control shapeId="1032" r:id="rId5" name="Button 8">
              <controlPr defaultSize="0" print="0" autoFill="0" autoPict="0" macro="[0]!Feuil3.InitialiseFormule">
                <anchor>
                  <from>
                    <xdr:col>0</xdr:col>
                    <xdr:colOff>411480</xdr:colOff>
                    <xdr:row>2</xdr:row>
                    <xdr:rowOff>182880</xdr:rowOff>
                  </from>
                  <to>
                    <xdr:col>1</xdr:col>
                    <xdr:colOff>1341120</xdr:colOff>
                    <xdr:row>4</xdr:row>
                    <xdr:rowOff>68580</xdr:rowOff>
                  </to>
                </anchor>
              </controlPr>
            </control>
          </mc:Choice>
        </mc:AlternateContent>
        <mc:AlternateContent xmlns:mc="http://schemas.openxmlformats.org/markup-compatibility/2006">
          <mc:Choice Requires="x14">
            <control shapeId="1033" r:id="rId6" name="Button 9">
              <controlPr defaultSize="0" print="0" autoFill="0" autoPict="0" macro="[0]!ajtot">
                <anchor>
                  <from>
                    <xdr:col>1</xdr:col>
                    <xdr:colOff>2164080</xdr:colOff>
                    <xdr:row>0</xdr:row>
                    <xdr:rowOff>91440</xdr:rowOff>
                  </from>
                  <to>
                    <xdr:col>3</xdr:col>
                    <xdr:colOff>533400</xdr:colOff>
                    <xdr:row>2</xdr:row>
                    <xdr:rowOff>60960</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9"/>
    <pageSetUpPr fitToPage="1"/>
  </sheetPr>
  <dimension ref="B1:U45"/>
  <sheetViews>
    <sheetView showGridLines="0" workbookViewId="0">
      <selection activeCell="D9" sqref="D9"/>
    </sheetView>
  </sheetViews>
  <sheetFormatPr baseColWidth="10" defaultColWidth="10.88671875" defaultRowHeight="20.100000000000001" customHeight="1" x14ac:dyDescent="0.25"/>
  <cols>
    <col min="1" max="1" width="21.6640625" style="1" customWidth="1"/>
    <col min="2" max="2" width="34.88671875" style="1" customWidth="1"/>
    <col min="3" max="3" width="30" style="1" customWidth="1"/>
    <col min="4" max="4" width="30.44140625" style="1" customWidth="1"/>
    <col min="5" max="5" width="23" style="1" customWidth="1"/>
    <col min="6" max="6" width="12.44140625" style="1" customWidth="1"/>
    <col min="7" max="7" width="6.6640625" style="2" customWidth="1"/>
    <col min="8" max="8" width="10.33203125" style="2" customWidth="1"/>
    <col min="9" max="9" width="12" style="1" customWidth="1"/>
    <col min="10" max="10" width="8.6640625" style="2" customWidth="1"/>
    <col min="11" max="11" width="10.88671875" style="2"/>
    <col min="12" max="12" width="11.6640625" style="2" customWidth="1"/>
    <col min="13" max="16" width="10.88671875" style="1"/>
    <col min="17" max="17" width="14.44140625" style="1" customWidth="1"/>
    <col min="18" max="16384" width="10.88671875" style="1"/>
  </cols>
  <sheetData>
    <row r="1" spans="2:14" ht="20.100000000000001" customHeight="1" x14ac:dyDescent="0.25">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8">
        <v>1543</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5">
      <c r="G6" s="1"/>
      <c r="H6" s="1"/>
      <c r="J6" s="1"/>
      <c r="K6" s="1"/>
      <c r="L6" s="5"/>
      <c r="N6" s="5"/>
    </row>
    <row r="7" spans="2:14" ht="20.100000000000001" customHeight="1" x14ac:dyDescent="0.3">
      <c r="G7" s="1"/>
      <c r="H7" s="1"/>
      <c r="J7" s="1"/>
      <c r="K7" s="1"/>
      <c r="L7" s="27"/>
      <c r="N7" s="5"/>
    </row>
    <row r="8" spans="2:14" s="4" customFormat="1" ht="9.9" customHeight="1" x14ac:dyDescent="0.25">
      <c r="B8" s="1"/>
      <c r="C8" s="1"/>
      <c r="D8" s="1"/>
      <c r="E8" s="1"/>
      <c r="F8" s="1"/>
      <c r="G8" s="1"/>
      <c r="H8" s="1"/>
      <c r="I8" s="1"/>
      <c r="J8" s="1"/>
      <c r="K8" s="1"/>
      <c r="L8" s="1"/>
      <c r="M8" s="3"/>
    </row>
    <row r="9" spans="2:14" s="4" customFormat="1" ht="39" customHeight="1" x14ac:dyDescent="0.25">
      <c r="B9" s="1"/>
      <c r="C9" s="1"/>
      <c r="D9" s="1"/>
      <c r="E9" s="1"/>
      <c r="F9" s="1"/>
      <c r="G9" s="1"/>
      <c r="H9" s="1"/>
      <c r="I9" s="1"/>
      <c r="J9" s="1"/>
      <c r="K9" s="1"/>
      <c r="L9" s="1"/>
      <c r="M9" s="3"/>
    </row>
    <row r="10" spans="2:14" s="4" customFormat="1" ht="20.100000000000001" customHeight="1" x14ac:dyDescent="0.25">
      <c r="D10" s="25" t="s">
        <v>26</v>
      </c>
      <c r="E10" s="95" t="s">
        <v>50</v>
      </c>
      <c r="F10" s="95"/>
      <c r="G10" s="95"/>
      <c r="H10" s="95"/>
      <c r="I10" s="95"/>
      <c r="J10" s="95"/>
      <c r="K10" s="1"/>
      <c r="L10" s="1"/>
      <c r="M10" s="5"/>
      <c r="N10" s="5"/>
    </row>
    <row r="11" spans="2:14" s="4" customFormat="1" ht="20.100000000000001" customHeight="1" x14ac:dyDescent="0.25">
      <c r="D11" s="25" t="s">
        <v>27</v>
      </c>
      <c r="E11" s="95" t="s">
        <v>35</v>
      </c>
      <c r="F11" s="95"/>
      <c r="G11" s="95"/>
      <c r="H11" s="95"/>
      <c r="I11" s="95"/>
      <c r="J11" s="95"/>
      <c r="K11" s="1"/>
      <c r="L11" s="1"/>
    </row>
    <row r="12" spans="2:14" s="4" customFormat="1" ht="20.100000000000001" customHeight="1" x14ac:dyDescent="0.25">
      <c r="B12" s="24"/>
      <c r="C12" s="24"/>
      <c r="D12" s="25" t="s">
        <v>22</v>
      </c>
      <c r="E12" s="101">
        <f>Astreintes!E12</f>
        <v>41883</v>
      </c>
      <c r="F12" s="101"/>
      <c r="G12" s="101"/>
      <c r="H12" s="101"/>
      <c r="I12" s="101"/>
      <c r="J12" s="101"/>
      <c r="K12" s="1"/>
      <c r="L12" s="1"/>
    </row>
    <row r="13" spans="2:14" s="4" customFormat="1" ht="20.100000000000001" customHeight="1" x14ac:dyDescent="0.25">
      <c r="B13" s="24"/>
      <c r="C13" s="24"/>
      <c r="D13" s="25" t="s">
        <v>28</v>
      </c>
      <c r="E13" s="99">
        <f>EOMONTH(E12,2)</f>
        <v>41973</v>
      </c>
      <c r="F13" s="99"/>
      <c r="G13" s="99"/>
      <c r="H13" s="99"/>
      <c r="I13" s="99"/>
      <c r="J13" s="99"/>
      <c r="K13" s="1"/>
      <c r="L13" s="1"/>
    </row>
    <row r="14" spans="2:14" s="4" customFormat="1" ht="20.100000000000001" customHeight="1" x14ac:dyDescent="0.25">
      <c r="B14" s="24"/>
      <c r="C14" s="24"/>
      <c r="D14" s="25"/>
      <c r="E14" s="56"/>
      <c r="F14" s="56"/>
      <c r="G14" s="56"/>
      <c r="H14" s="56"/>
      <c r="I14" s="56"/>
      <c r="J14" s="56"/>
      <c r="K14" s="1"/>
      <c r="L14" s="1"/>
    </row>
    <row r="15" spans="2:14" ht="27" customHeight="1" x14ac:dyDescent="0.25">
      <c r="B15" s="22"/>
      <c r="C15" s="22"/>
      <c r="D15" s="22"/>
      <c r="E15" s="22"/>
      <c r="F15" s="22"/>
      <c r="G15" s="23"/>
      <c r="H15" s="23"/>
      <c r="I15" s="22"/>
      <c r="J15" s="23"/>
      <c r="K15" s="23"/>
      <c r="L15" s="23"/>
    </row>
    <row r="16" spans="2:14" ht="30" customHeight="1" x14ac:dyDescent="0.25">
      <c r="B16" s="28"/>
      <c r="C16" s="28"/>
      <c r="D16" s="28"/>
      <c r="E16" s="28"/>
      <c r="F16" s="97" t="s">
        <v>40</v>
      </c>
      <c r="G16" s="97"/>
      <c r="H16" s="97"/>
      <c r="I16" s="97" t="s">
        <v>41</v>
      </c>
      <c r="J16" s="97"/>
      <c r="K16" s="97"/>
      <c r="L16" s="96" t="s">
        <v>10</v>
      </c>
      <c r="M16" s="65"/>
    </row>
    <row r="17" spans="2:21" ht="27" customHeight="1" x14ac:dyDescent="0.25">
      <c r="B17" s="29" t="s">
        <v>31</v>
      </c>
      <c r="C17" s="32" t="s">
        <v>3</v>
      </c>
      <c r="D17" s="29" t="s">
        <v>29</v>
      </c>
      <c r="E17" s="32" t="s">
        <v>30</v>
      </c>
      <c r="F17" s="55" t="s">
        <v>1</v>
      </c>
      <c r="G17" s="31" t="s">
        <v>0</v>
      </c>
      <c r="H17" s="31" t="s">
        <v>2</v>
      </c>
      <c r="I17" s="55" t="s">
        <v>1</v>
      </c>
      <c r="J17" s="31" t="s">
        <v>0</v>
      </c>
      <c r="K17" s="41" t="s">
        <v>2</v>
      </c>
      <c r="L17" s="96"/>
      <c r="M17" s="65" t="e">
        <v>#VALUE!</v>
      </c>
      <c r="U17" s="53"/>
    </row>
    <row r="18" spans="2:21" ht="20.100000000000001" customHeight="1" x14ac:dyDescent="0.25">
      <c r="B18" t="str">
        <f>IF(Personnels!A1="","",MID(Personnels!A1,2,1)&amp;" "&amp;MID(Personnels!A1,3,2)&amp;" "&amp;MID(Personnels!A1,5,2)&amp;" "&amp;MID(Personnels!A1,7,2)&amp;" "&amp;MID(Personnels!A1,9,3)&amp;" "&amp;MID(Personnels!A1,12,3)&amp;" "&amp;CHAR(124)&amp;" "&amp;MID(Personnels!A1,15,2))</f>
        <v>1 94 23 43 417 619 | 97</v>
      </c>
      <c r="C18" t="str">
        <f>Personnels!F1</f>
        <v>Grade2</v>
      </c>
      <c r="D18" t="str">
        <f ca="1">IF(INDIRECT("Planning!"&amp;ADDRESS(1,ROW()-15))="","",INDIRECT("Planning!"&amp;ADDRESS(1,ROW()-15)))</f>
        <v>NOM10</v>
      </c>
      <c r="E18" t="str">
        <f>Personnels!C1</f>
        <v>prenom3</v>
      </c>
      <c r="F18">
        <f ca="1">IF(D18="","",INDIRECT("Planning!"&amp;ADDRESS(37,ROW()-15)))</f>
        <v>0</v>
      </c>
      <c r="G18">
        <f ca="1">IF(D18&lt;&gt;"",15,"")</f>
        <v>15</v>
      </c>
      <c r="H18">
        <f ca="1">IF(D18&lt;&gt;"",F18*G18,"")</f>
        <v>0</v>
      </c>
      <c r="I18">
        <f ca="1">IF(D18="","",INDIRECT("Planning!"&amp;ADDRESS(38,ROW()-15)))</f>
        <v>0</v>
      </c>
      <c r="J18">
        <f ca="1">IF(G18&lt;&gt;"",20,"")</f>
        <v>20</v>
      </c>
      <c r="K18">
        <f ca="1">IF(G18&lt;&gt;"",I18*J18,"")</f>
        <v>0</v>
      </c>
      <c r="L18">
        <f ca="1">IF(D18&lt;&gt;"",H18+K18,"")</f>
        <v>0</v>
      </c>
    </row>
    <row r="19" spans="2:21" ht="20.100000000000001" customHeight="1" x14ac:dyDescent="0.25">
      <c r="B19"/>
      <c r="C19"/>
      <c r="D19"/>
      <c r="E19"/>
      <c r="F19"/>
      <c r="G19"/>
      <c r="H19"/>
      <c r="I19"/>
      <c r="J19"/>
      <c r="K19"/>
      <c r="L19"/>
    </row>
    <row r="20" spans="2:21" ht="20.100000000000001" customHeight="1" x14ac:dyDescent="0.25">
      <c r="B20"/>
      <c r="C20"/>
      <c r="D20"/>
      <c r="E20"/>
      <c r="F20"/>
      <c r="G20"/>
      <c r="H20"/>
      <c r="I20"/>
      <c r="J20"/>
      <c r="K20"/>
      <c r="L20"/>
    </row>
    <row r="21" spans="2:21" ht="20.100000000000001" customHeight="1" x14ac:dyDescent="0.25">
      <c r="B21"/>
      <c r="C21"/>
      <c r="D21"/>
      <c r="E21"/>
      <c r="F21"/>
      <c r="G21"/>
      <c r="H21"/>
      <c r="I21"/>
      <c r="J21"/>
      <c r="K21"/>
      <c r="L21"/>
    </row>
    <row r="22" spans="2:21" ht="20.100000000000001" customHeight="1" x14ac:dyDescent="0.25">
      <c r="B22"/>
      <c r="C22"/>
      <c r="D22"/>
      <c r="E22"/>
      <c r="F22"/>
      <c r="G22"/>
      <c r="H22"/>
      <c r="I22"/>
      <c r="J22"/>
      <c r="K22"/>
      <c r="L22"/>
    </row>
    <row r="23" spans="2:21" ht="20.100000000000001" customHeight="1" x14ac:dyDescent="0.25">
      <c r="B23"/>
      <c r="C23"/>
      <c r="D23"/>
      <c r="E23"/>
      <c r="F23"/>
      <c r="G23"/>
      <c r="H23"/>
      <c r="I23"/>
      <c r="J23"/>
      <c r="K23"/>
      <c r="L23"/>
    </row>
    <row r="24" spans="2:21" ht="20.100000000000001" customHeight="1" x14ac:dyDescent="0.25">
      <c r="B24"/>
      <c r="C24"/>
      <c r="D24"/>
      <c r="E24"/>
      <c r="F24"/>
      <c r="G24"/>
      <c r="H24"/>
      <c r="I24"/>
      <c r="J24"/>
      <c r="K24"/>
      <c r="L24"/>
    </row>
    <row r="25" spans="2:21" ht="20.100000000000001" customHeight="1" x14ac:dyDescent="0.25">
      <c r="B25"/>
      <c r="C25"/>
      <c r="D25"/>
      <c r="E25"/>
      <c r="F25"/>
      <c r="G25"/>
      <c r="H25"/>
      <c r="I25"/>
      <c r="J25"/>
      <c r="K25"/>
      <c r="L25"/>
    </row>
    <row r="26" spans="2:21" ht="20.100000000000001" customHeight="1" x14ac:dyDescent="0.25">
      <c r="B26"/>
      <c r="C26"/>
      <c r="D26"/>
      <c r="E26"/>
      <c r="F26"/>
      <c r="G26"/>
      <c r="H26"/>
      <c r="I26"/>
      <c r="J26"/>
      <c r="K26"/>
      <c r="L26"/>
    </row>
    <row r="27" spans="2:21" ht="20.100000000000001" customHeight="1" x14ac:dyDescent="0.25">
      <c r="B27"/>
      <c r="C27"/>
      <c r="D27"/>
      <c r="E27"/>
      <c r="F27"/>
      <c r="G27"/>
      <c r="H27"/>
      <c r="I27"/>
      <c r="J27"/>
      <c r="K27"/>
      <c r="L27"/>
    </row>
    <row r="28" spans="2:21" ht="20.100000000000001" customHeight="1" x14ac:dyDescent="0.25">
      <c r="B28"/>
      <c r="C28"/>
      <c r="D28"/>
      <c r="E28"/>
      <c r="F28"/>
      <c r="G28"/>
      <c r="H28"/>
      <c r="I28"/>
      <c r="J28"/>
      <c r="K28"/>
      <c r="L28"/>
    </row>
    <row r="29" spans="2:21" ht="20.100000000000001" customHeight="1" x14ac:dyDescent="0.25">
      <c r="B29"/>
      <c r="C29"/>
      <c r="D29"/>
      <c r="E29"/>
      <c r="F29"/>
      <c r="G29"/>
      <c r="H29"/>
      <c r="I29"/>
      <c r="J29"/>
      <c r="K29"/>
      <c r="L29"/>
    </row>
    <row r="30" spans="2:21" ht="20.100000000000001" customHeight="1" x14ac:dyDescent="0.25">
      <c r="B30"/>
      <c r="C30"/>
      <c r="D30"/>
      <c r="E30"/>
      <c r="F30"/>
      <c r="G30"/>
      <c r="H30"/>
      <c r="I30"/>
      <c r="J30"/>
      <c r="K30"/>
      <c r="L30"/>
    </row>
    <row r="31" spans="2:21" ht="20.100000000000001" customHeight="1" x14ac:dyDescent="0.25">
      <c r="B31"/>
      <c r="C31"/>
      <c r="D31"/>
      <c r="E31"/>
      <c r="F31"/>
      <c r="G31"/>
      <c r="H31"/>
      <c r="I31"/>
      <c r="J31"/>
      <c r="K31"/>
      <c r="L31"/>
    </row>
    <row r="32" spans="2:21" ht="20.100000000000001" customHeight="1" x14ac:dyDescent="0.25">
      <c r="B32"/>
      <c r="C32"/>
      <c r="D32"/>
      <c r="E32"/>
      <c r="F32"/>
      <c r="G32"/>
      <c r="H32"/>
      <c r="I32"/>
      <c r="J32"/>
      <c r="K32"/>
      <c r="L32"/>
    </row>
    <row r="33" spans="2:12" ht="20.100000000000001" customHeight="1" x14ac:dyDescent="0.25">
      <c r="B33"/>
      <c r="C33"/>
      <c r="D33"/>
      <c r="E33"/>
      <c r="F33"/>
      <c r="G33"/>
      <c r="H33"/>
      <c r="I33"/>
      <c r="J33"/>
      <c r="K33"/>
      <c r="L33"/>
    </row>
    <row r="34" spans="2:12" ht="20.100000000000001" customHeight="1" x14ac:dyDescent="0.25">
      <c r="B34"/>
      <c r="C34"/>
      <c r="D34"/>
      <c r="E34"/>
      <c r="F34"/>
      <c r="G34"/>
      <c r="H34"/>
      <c r="I34"/>
      <c r="J34"/>
      <c r="K34"/>
      <c r="L34"/>
    </row>
    <row r="35" spans="2:12" ht="20.100000000000001" customHeight="1" x14ac:dyDescent="0.25">
      <c r="B35"/>
      <c r="C35"/>
      <c r="D35"/>
      <c r="E35"/>
      <c r="F35"/>
      <c r="G35"/>
      <c r="H35"/>
      <c r="I35"/>
      <c r="J35"/>
      <c r="K35"/>
      <c r="L35"/>
    </row>
    <row r="36" spans="2:12" ht="20.100000000000001" customHeight="1" x14ac:dyDescent="0.25">
      <c r="B36"/>
      <c r="C36"/>
      <c r="D36"/>
      <c r="E36"/>
      <c r="F36"/>
      <c r="G36"/>
      <c r="H36"/>
      <c r="I36"/>
      <c r="J36"/>
      <c r="K36"/>
      <c r="L36"/>
    </row>
    <row r="37" spans="2:12" ht="20.100000000000001" customHeight="1" x14ac:dyDescent="0.25">
      <c r="B37"/>
      <c r="C37"/>
      <c r="D37"/>
      <c r="E37"/>
      <c r="F37"/>
      <c r="G37"/>
      <c r="H37"/>
      <c r="I37"/>
      <c r="J37"/>
      <c r="K37"/>
      <c r="L37"/>
    </row>
    <row r="38" spans="2:12" ht="20.100000000000001" customHeight="1" x14ac:dyDescent="0.25">
      <c r="B38"/>
      <c r="C38"/>
      <c r="D38"/>
      <c r="E38"/>
      <c r="F38"/>
      <c r="G38"/>
      <c r="H38"/>
      <c r="I38"/>
      <c r="J38"/>
      <c r="K38"/>
      <c r="L38"/>
    </row>
    <row r="39" spans="2:12" ht="20.100000000000001" customHeight="1" x14ac:dyDescent="0.25">
      <c r="B39"/>
      <c r="C39"/>
      <c r="D39"/>
      <c r="E39"/>
      <c r="F39"/>
      <c r="G39"/>
      <c r="H39"/>
      <c r="I39"/>
      <c r="J39"/>
      <c r="K39"/>
      <c r="L39"/>
    </row>
    <row r="40" spans="2:12" ht="20.100000000000001" customHeight="1" x14ac:dyDescent="0.25">
      <c r="B40"/>
      <c r="C40"/>
      <c r="D40"/>
      <c r="E40"/>
      <c r="F40"/>
      <c r="G40"/>
      <c r="H40"/>
      <c r="I40"/>
      <c r="J40"/>
      <c r="K40"/>
      <c r="L40"/>
    </row>
    <row r="41" spans="2:12" ht="20.100000000000001" customHeight="1" x14ac:dyDescent="0.25">
      <c r="B41"/>
      <c r="C41"/>
      <c r="D41"/>
      <c r="E41"/>
      <c r="F41"/>
      <c r="G41"/>
      <c r="H41"/>
      <c r="I41"/>
      <c r="J41"/>
      <c r="K41"/>
      <c r="L41"/>
    </row>
    <row r="42" spans="2:12" ht="20.100000000000001" customHeight="1" x14ac:dyDescent="0.25">
      <c r="B42"/>
      <c r="C42"/>
      <c r="D42"/>
      <c r="E42"/>
      <c r="F42"/>
      <c r="G42"/>
      <c r="H42"/>
      <c r="I42"/>
      <c r="J42"/>
      <c r="K42"/>
      <c r="L42"/>
    </row>
    <row r="43" spans="2:12" ht="20.100000000000001" customHeight="1" x14ac:dyDescent="0.25">
      <c r="B43"/>
      <c r="C43"/>
      <c r="D43"/>
      <c r="E43"/>
      <c r="F43"/>
      <c r="G43"/>
      <c r="H43"/>
      <c r="I43"/>
      <c r="J43"/>
      <c r="K43"/>
      <c r="L43"/>
    </row>
    <row r="44" spans="2:12" ht="20.100000000000001" customHeight="1" x14ac:dyDescent="0.25">
      <c r="B44"/>
      <c r="C44"/>
      <c r="D44"/>
      <c r="E44"/>
      <c r="F44"/>
      <c r="G44"/>
      <c r="H44"/>
      <c r="I44"/>
      <c r="J44"/>
      <c r="K44"/>
      <c r="L44"/>
    </row>
    <row r="45" spans="2:12" ht="20.100000000000001" customHeight="1" x14ac:dyDescent="0.25">
      <c r="B45"/>
      <c r="C45"/>
      <c r="D45"/>
      <c r="E45"/>
      <c r="F45"/>
      <c r="G45"/>
      <c r="H45"/>
      <c r="I45"/>
      <c r="J45"/>
      <c r="K45"/>
      <c r="L45"/>
    </row>
  </sheetData>
  <sheetProtection algorithmName="SHA-512" hashValue="yolJnUXSSGTniZmKjmWuVfBeZiphCXISgCSL8JURKQbfLabj2k2v7pPJB+l6nhoz+qs/5Esj+ToX03FX8NJFQA==" saltValue="VDG+N6HFXbDcTGiMQf9j9A==" spinCount="100000" sheet="1" objects="1" scenarios="1"/>
  <sortState ref="A18:M18">
    <sortCondition ref="M18"/>
  </sortState>
  <mergeCells count="7">
    <mergeCell ref="L16:L17"/>
    <mergeCell ref="E10:J10"/>
    <mergeCell ref="E11:J11"/>
    <mergeCell ref="E12:J12"/>
    <mergeCell ref="E13:J13"/>
    <mergeCell ref="F16:H16"/>
    <mergeCell ref="I16:K16"/>
  </mergeCells>
  <dataValidations count="1">
    <dataValidation type="list" allowBlank="1" showInputMessage="1" showErrorMessage="1" sqref="E10:J10">
      <formula1>Liste_affectation_deroulante</formula1>
    </dataValidation>
  </dataValidations>
  <pageMargins left="0" right="0" top="0" bottom="0" header="0" footer="0"/>
  <pageSetup paperSize="9" scale="60"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Feuil11.Nettoyage1543">
                <anchor>
                  <from>
                    <xdr:col>0</xdr:col>
                    <xdr:colOff>259080</xdr:colOff>
                    <xdr:row>0</xdr:row>
                    <xdr:rowOff>106680</xdr:rowOff>
                  </from>
                  <to>
                    <xdr:col>1</xdr:col>
                    <xdr:colOff>1592580</xdr:colOff>
                    <xdr:row>2</xdr:row>
                    <xdr:rowOff>76200</xdr:rowOff>
                  </to>
                </anchor>
              </controlPr>
            </control>
          </mc:Choice>
        </mc:AlternateContent>
        <mc:AlternateContent xmlns:mc="http://schemas.openxmlformats.org/markup-compatibility/2006">
          <mc:Choice Requires="x14">
            <control shapeId="13314" r:id="rId4" name="Button 2">
              <controlPr defaultSize="0" print="0" autoFill="0" autoPict="0" macro="[0]!Feuil11.InitialiseFormule1543">
                <anchor>
                  <from>
                    <xdr:col>0</xdr:col>
                    <xdr:colOff>685800</xdr:colOff>
                    <xdr:row>2</xdr:row>
                    <xdr:rowOff>220980</xdr:rowOff>
                  </from>
                  <to>
                    <xdr:col>1</xdr:col>
                    <xdr:colOff>1173480</xdr:colOff>
                    <xdr:row>4</xdr:row>
                    <xdr:rowOff>144780</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8"/>
    <pageSetUpPr fitToPage="1"/>
  </sheetPr>
  <dimension ref="B1:N45"/>
  <sheetViews>
    <sheetView showGridLines="0" topLeftCell="A10" workbookViewId="0">
      <selection activeCell="C10" sqref="C10"/>
    </sheetView>
  </sheetViews>
  <sheetFormatPr baseColWidth="10" defaultColWidth="10.88671875" defaultRowHeight="20.100000000000001" customHeight="1" x14ac:dyDescent="0.25"/>
  <cols>
    <col min="1" max="1" width="19.88671875" style="1" customWidth="1"/>
    <col min="2" max="2" width="34.88671875" style="1" customWidth="1"/>
    <col min="3" max="3" width="30" style="1" customWidth="1"/>
    <col min="4" max="4" width="35.6640625" style="1" customWidth="1"/>
    <col min="5" max="5" width="23" style="1" customWidth="1"/>
    <col min="6" max="6" width="12.44140625" style="1" customWidth="1"/>
    <col min="7" max="7" width="10.109375" style="2" customWidth="1"/>
    <col min="8" max="8" width="10.33203125" style="2" customWidth="1"/>
    <col min="9" max="9" width="11.6640625" style="2" customWidth="1"/>
    <col min="10" max="16384" width="10.88671875" style="1"/>
  </cols>
  <sheetData>
    <row r="1" spans="2:14" ht="20.100000000000001" customHeight="1" x14ac:dyDescent="0.25">
      <c r="G1" s="1"/>
      <c r="H1" s="1"/>
      <c r="I1" s="1"/>
    </row>
    <row r="2" spans="2:14" ht="20.100000000000001" customHeight="1" x14ac:dyDescent="0.3">
      <c r="G2" s="1"/>
      <c r="H2" s="1"/>
      <c r="I2" s="26"/>
      <c r="L2" s="69"/>
      <c r="M2" s="88">
        <v>22</v>
      </c>
      <c r="N2" s="6"/>
    </row>
    <row r="3" spans="2:14" ht="20.100000000000001" customHeight="1" x14ac:dyDescent="0.3">
      <c r="G3" s="1"/>
      <c r="H3" s="1"/>
      <c r="I3" s="26"/>
      <c r="L3" s="69"/>
      <c r="N3" s="88">
        <v>1453</v>
      </c>
    </row>
    <row r="4" spans="2:14" ht="22.5" customHeight="1" x14ac:dyDescent="0.3">
      <c r="G4" s="1"/>
      <c r="H4" s="1"/>
      <c r="I4" s="26"/>
      <c r="L4" s="102"/>
      <c r="M4" s="102"/>
      <c r="N4" s="102"/>
    </row>
    <row r="5" spans="2:14" ht="20.100000000000001" customHeight="1" x14ac:dyDescent="0.3">
      <c r="G5" s="1"/>
      <c r="H5" s="1"/>
      <c r="I5" s="26"/>
    </row>
    <row r="6" spans="2:14" ht="19.5" hidden="1" customHeight="1" x14ac:dyDescent="0.25">
      <c r="G6" s="1"/>
      <c r="H6" s="1"/>
      <c r="I6" s="5"/>
    </row>
    <row r="7" spans="2:14" ht="20.100000000000001" customHeight="1" x14ac:dyDescent="0.3">
      <c r="G7" s="1"/>
      <c r="H7" s="1"/>
      <c r="I7" s="27"/>
    </row>
    <row r="8" spans="2:14" s="4" customFormat="1" ht="9.9" customHeight="1" x14ac:dyDescent="0.25">
      <c r="B8" s="1"/>
      <c r="C8" s="1"/>
      <c r="D8" s="1"/>
      <c r="E8" s="1"/>
      <c r="F8" s="1"/>
      <c r="G8" s="1"/>
      <c r="H8" s="1"/>
      <c r="I8" s="1"/>
    </row>
    <row r="9" spans="2:14" s="4" customFormat="1" ht="9.9" customHeight="1" x14ac:dyDescent="0.25">
      <c r="B9" s="1"/>
      <c r="C9" s="1"/>
      <c r="D9" s="1"/>
      <c r="E9" s="1"/>
      <c r="F9" s="1"/>
      <c r="G9" s="1"/>
      <c r="H9" s="1"/>
      <c r="I9" s="1"/>
    </row>
    <row r="10" spans="2:14" s="4" customFormat="1" ht="20.100000000000001" customHeight="1" x14ac:dyDescent="0.25">
      <c r="D10" s="25" t="s">
        <v>26</v>
      </c>
      <c r="E10" s="95" t="str">
        <f>Astreintes!E10:J10</f>
        <v>AF1</v>
      </c>
      <c r="F10" s="95"/>
      <c r="G10" s="95"/>
      <c r="H10" s="95"/>
      <c r="I10" s="1"/>
    </row>
    <row r="11" spans="2:14" s="4" customFormat="1" ht="20.100000000000001" customHeight="1" x14ac:dyDescent="0.25">
      <c r="D11" s="25" t="s">
        <v>27</v>
      </c>
      <c r="E11" s="95" t="s">
        <v>46</v>
      </c>
      <c r="F11" s="95"/>
      <c r="G11" s="95"/>
      <c r="H11" s="95"/>
      <c r="I11" s="1"/>
    </row>
    <row r="12" spans="2:14" s="4" customFormat="1" ht="20.100000000000001" customHeight="1" x14ac:dyDescent="0.25">
      <c r="B12" s="24"/>
      <c r="C12" s="24"/>
      <c r="D12" s="25" t="s">
        <v>22</v>
      </c>
      <c r="E12" s="101">
        <f>Astreintes!E12</f>
        <v>41883</v>
      </c>
      <c r="F12" s="101"/>
      <c r="G12" s="101"/>
      <c r="H12" s="101"/>
      <c r="I12" s="1"/>
    </row>
    <row r="13" spans="2:14" s="4" customFormat="1" ht="20.100000000000001" customHeight="1" x14ac:dyDescent="0.25">
      <c r="B13" s="24"/>
      <c r="C13" s="24"/>
      <c r="D13" s="25" t="s">
        <v>28</v>
      </c>
      <c r="E13" s="99">
        <f>EOMONTH(E12,2)</f>
        <v>41973</v>
      </c>
      <c r="F13" s="99"/>
      <c r="G13" s="99"/>
      <c r="H13" s="99"/>
      <c r="I13" s="1"/>
    </row>
    <row r="14" spans="2:14" s="4" customFormat="1" ht="20.100000000000001" customHeight="1" x14ac:dyDescent="0.25">
      <c r="B14" s="24"/>
      <c r="C14" s="24"/>
      <c r="D14" s="25"/>
      <c r="E14" s="54"/>
      <c r="F14" s="54"/>
      <c r="G14" s="54"/>
      <c r="H14" s="54"/>
      <c r="I14" s="1"/>
    </row>
    <row r="15" spans="2:14" ht="27" customHeight="1" x14ac:dyDescent="0.25">
      <c r="B15" s="22"/>
      <c r="C15" s="22"/>
      <c r="D15" s="22"/>
      <c r="E15" s="22"/>
      <c r="F15" s="22"/>
      <c r="G15" s="23"/>
      <c r="H15" s="23"/>
      <c r="I15" s="23"/>
    </row>
    <row r="16" spans="2:14" ht="30" customHeight="1" x14ac:dyDescent="0.25">
      <c r="B16" s="28"/>
      <c r="C16" s="28"/>
      <c r="D16" s="28"/>
      <c r="E16" s="28"/>
      <c r="F16" s="97" t="s">
        <v>40</v>
      </c>
      <c r="G16" s="97"/>
      <c r="H16" s="97"/>
      <c r="I16" s="103"/>
    </row>
    <row r="17" spans="2:12" ht="27" customHeight="1" x14ac:dyDescent="0.25">
      <c r="B17" s="29" t="s">
        <v>31</v>
      </c>
      <c r="C17" s="32" t="s">
        <v>3</v>
      </c>
      <c r="D17" s="29" t="s">
        <v>29</v>
      </c>
      <c r="E17" s="32" t="s">
        <v>30</v>
      </c>
      <c r="F17" s="60" t="s">
        <v>1</v>
      </c>
      <c r="G17" s="31" t="s">
        <v>0</v>
      </c>
      <c r="H17" s="31" t="s">
        <v>2</v>
      </c>
      <c r="I17" s="103"/>
      <c r="L17" s="53"/>
    </row>
    <row r="18" spans="2:12" ht="20.100000000000001" customHeight="1" x14ac:dyDescent="0.25">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IF(D18="","",INDIRECT("Planning!"&amp;ADDRESS(40,ROW()-15)))</f>
        <v>0</v>
      </c>
      <c r="G18" s="67">
        <f ca="1">IF(D18&lt;&gt;"",2.64,"")</f>
        <v>2.64</v>
      </c>
      <c r="H18" s="67">
        <f ca="1">IF(D18&lt;&gt;"",F18*G18,"")</f>
        <v>0</v>
      </c>
      <c r="I18"/>
      <c r="J18"/>
      <c r="K18"/>
      <c r="L18"/>
    </row>
    <row r="19" spans="2:12" ht="20.100000000000001" customHeight="1" x14ac:dyDescent="0.25">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IF(D19="","",INDIRECT("Planning!"&amp;ADDRESS(40,ROW()-15)))</f>
        <v>0</v>
      </c>
      <c r="G19" s="67">
        <f t="shared" ref="G19:G44" ca="1" si="2">IF(D19&lt;&gt;"",2.64,"")</f>
        <v>2.64</v>
      </c>
      <c r="H19" s="67">
        <f t="shared" ref="H19:H44" ca="1" si="3">IF(D19&lt;&gt;"",F19*G19,"")</f>
        <v>0</v>
      </c>
      <c r="I19"/>
      <c r="J19"/>
      <c r="K19"/>
      <c r="L19"/>
    </row>
    <row r="20" spans="2:12" ht="20.100000000000001" customHeight="1" x14ac:dyDescent="0.25">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0</v>
      </c>
      <c r="G20" s="67">
        <f t="shared" ca="1" si="2"/>
        <v>2.64</v>
      </c>
      <c r="H20" s="67">
        <f t="shared" ca="1" si="3"/>
        <v>0</v>
      </c>
      <c r="I20"/>
      <c r="J20"/>
      <c r="K20"/>
      <c r="L20"/>
    </row>
    <row r="21" spans="2:12" ht="20.100000000000001" customHeight="1" x14ac:dyDescent="0.25">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0</v>
      </c>
      <c r="G21" s="67">
        <f t="shared" ca="1" si="2"/>
        <v>2.64</v>
      </c>
      <c r="H21" s="67">
        <f t="shared" ca="1" si="3"/>
        <v>0</v>
      </c>
      <c r="I21"/>
      <c r="J21"/>
      <c r="K21"/>
      <c r="L21"/>
    </row>
    <row r="22" spans="2:12" ht="20.100000000000001" customHeight="1" x14ac:dyDescent="0.25">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6</v>
      </c>
      <c r="G22" s="67">
        <f t="shared" ca="1" si="2"/>
        <v>2.64</v>
      </c>
      <c r="H22" s="67">
        <f t="shared" ca="1" si="3"/>
        <v>15.84</v>
      </c>
      <c r="I22"/>
      <c r="J22"/>
      <c r="K22"/>
      <c r="L22"/>
    </row>
    <row r="23" spans="2:12" ht="20.100000000000001" customHeight="1" x14ac:dyDescent="0.25">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6</v>
      </c>
      <c r="G23" s="67">
        <f t="shared" ca="1" si="2"/>
        <v>2.64</v>
      </c>
      <c r="H23" s="67">
        <f t="shared" ca="1" si="3"/>
        <v>15.84</v>
      </c>
      <c r="I23"/>
      <c r="J23"/>
      <c r="K23"/>
      <c r="L23"/>
    </row>
    <row r="24" spans="2:12" ht="20.100000000000001" customHeight="1" x14ac:dyDescent="0.25">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0</v>
      </c>
      <c r="G24" s="67">
        <f t="shared" ca="1" si="2"/>
        <v>2.64</v>
      </c>
      <c r="H24" s="67">
        <f t="shared" ca="1" si="3"/>
        <v>0</v>
      </c>
      <c r="I24"/>
      <c r="J24"/>
      <c r="K24"/>
      <c r="L24"/>
    </row>
    <row r="25" spans="2:12" ht="20.100000000000001" customHeight="1" x14ac:dyDescent="0.25">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0</v>
      </c>
      <c r="G25" s="67">
        <f t="shared" ca="1" si="2"/>
        <v>2.64</v>
      </c>
      <c r="H25" s="67">
        <f t="shared" ca="1" si="3"/>
        <v>0</v>
      </c>
    </row>
    <row r="26" spans="2:12" ht="20.100000000000001" customHeight="1" x14ac:dyDescent="0.25">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0</v>
      </c>
      <c r="G26" s="67">
        <f t="shared" ca="1" si="2"/>
        <v>2.64</v>
      </c>
      <c r="H26" s="67">
        <f t="shared" ca="1" si="3"/>
        <v>0</v>
      </c>
    </row>
    <row r="27" spans="2:12" ht="20.100000000000001" customHeight="1" x14ac:dyDescent="0.25">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0</v>
      </c>
      <c r="G27" s="67">
        <f t="shared" ca="1" si="2"/>
        <v>2.64</v>
      </c>
      <c r="H27" s="67">
        <f t="shared" ca="1" si="3"/>
        <v>0</v>
      </c>
    </row>
    <row r="28" spans="2:12" ht="20.100000000000001" customHeight="1" x14ac:dyDescent="0.25">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0</v>
      </c>
      <c r="G28" s="67">
        <f t="shared" ca="1" si="2"/>
        <v>2.64</v>
      </c>
      <c r="H28" s="67">
        <f t="shared" ca="1" si="3"/>
        <v>0</v>
      </c>
    </row>
    <row r="29" spans="2:12" ht="20.100000000000001" customHeight="1" x14ac:dyDescent="0.25">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15</v>
      </c>
      <c r="G29" s="67">
        <f t="shared" ca="1" si="2"/>
        <v>2.64</v>
      </c>
      <c r="H29" s="67">
        <f t="shared" ca="1" si="3"/>
        <v>39.6</v>
      </c>
    </row>
    <row r="30" spans="2:12" ht="20.100000000000001" customHeight="1" x14ac:dyDescent="0.25">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0</v>
      </c>
      <c r="G30" s="67">
        <f t="shared" ca="1" si="2"/>
        <v>2.64</v>
      </c>
      <c r="H30" s="67">
        <f t="shared" ca="1" si="3"/>
        <v>0</v>
      </c>
    </row>
    <row r="31" spans="2:12" ht="20.100000000000001" customHeight="1" x14ac:dyDescent="0.25">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15</v>
      </c>
      <c r="G31" s="67">
        <f t="shared" ca="1" si="2"/>
        <v>2.64</v>
      </c>
      <c r="H31" s="67">
        <f t="shared" ca="1" si="3"/>
        <v>39.6</v>
      </c>
    </row>
    <row r="32" spans="2:12" ht="20.100000000000001" customHeight="1" x14ac:dyDescent="0.25">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15</v>
      </c>
      <c r="G32" s="67">
        <f t="shared" ca="1" si="2"/>
        <v>2.64</v>
      </c>
      <c r="H32" s="67">
        <f t="shared" ca="1" si="3"/>
        <v>39.6</v>
      </c>
    </row>
    <row r="33" spans="2:8" ht="20.100000000000001" customHeight="1" x14ac:dyDescent="0.25">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0</v>
      </c>
      <c r="G33" s="67">
        <f t="shared" ca="1" si="2"/>
        <v>2.64</v>
      </c>
      <c r="H33" s="67">
        <f t="shared" ca="1" si="3"/>
        <v>0</v>
      </c>
    </row>
    <row r="34" spans="2:8" ht="20.100000000000001" customHeight="1" x14ac:dyDescent="0.25">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15</v>
      </c>
      <c r="G34" s="67">
        <f t="shared" ca="1" si="2"/>
        <v>2.64</v>
      </c>
      <c r="H34" s="67">
        <f t="shared" ca="1" si="3"/>
        <v>39.6</v>
      </c>
    </row>
    <row r="35" spans="2:8" ht="20.100000000000001" customHeight="1" x14ac:dyDescent="0.25">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0</v>
      </c>
      <c r="G35" s="67">
        <f t="shared" ca="1" si="2"/>
        <v>2.64</v>
      </c>
      <c r="H35" s="67">
        <f t="shared" ca="1" si="3"/>
        <v>0</v>
      </c>
    </row>
    <row r="36" spans="2:8" ht="20.100000000000001" customHeight="1" x14ac:dyDescent="0.25">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0</v>
      </c>
      <c r="G36" s="67">
        <f t="shared" ca="1" si="2"/>
        <v>2.64</v>
      </c>
      <c r="H36" s="67">
        <f t="shared" ca="1" si="3"/>
        <v>0</v>
      </c>
    </row>
    <row r="37" spans="2:8" ht="20.100000000000001" customHeight="1" x14ac:dyDescent="0.25">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0</v>
      </c>
      <c r="G37" s="67">
        <f t="shared" ca="1" si="2"/>
        <v>2.64</v>
      </c>
      <c r="H37" s="67">
        <f t="shared" ca="1" si="3"/>
        <v>0</v>
      </c>
    </row>
    <row r="38" spans="2:8" ht="20.100000000000001" customHeight="1" x14ac:dyDescent="0.25">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7">
        <f t="shared" ca="1" si="2"/>
        <v>2.64</v>
      </c>
      <c r="H38" s="67">
        <f t="shared" ca="1" si="3"/>
        <v>0</v>
      </c>
    </row>
    <row r="39" spans="2:8" ht="20.100000000000001" customHeight="1" x14ac:dyDescent="0.25">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7">
        <f t="shared" ca="1" si="2"/>
        <v>2.64</v>
      </c>
      <c r="H39" s="67">
        <f t="shared" ca="1" si="3"/>
        <v>0</v>
      </c>
    </row>
    <row r="40" spans="2:8" ht="20.100000000000001" customHeight="1" x14ac:dyDescent="0.25">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7">
        <f t="shared" ca="1" si="2"/>
        <v>2.64</v>
      </c>
      <c r="H40" s="67">
        <f t="shared" ca="1" si="3"/>
        <v>0</v>
      </c>
    </row>
    <row r="41" spans="2:8" ht="20.100000000000001" customHeight="1" x14ac:dyDescent="0.25">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7">
        <f t="shared" ca="1" si="2"/>
        <v>2.64</v>
      </c>
      <c r="H41" s="67">
        <f t="shared" ca="1" si="3"/>
        <v>0</v>
      </c>
    </row>
    <row r="42" spans="2:8" ht="20.100000000000001" customHeight="1" x14ac:dyDescent="0.25">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7">
        <f t="shared" ca="1" si="2"/>
        <v>2.64</v>
      </c>
      <c r="H42" s="67">
        <f t="shared" ca="1" si="3"/>
        <v>0</v>
      </c>
    </row>
    <row r="43" spans="2:8" ht="20.100000000000001" customHeight="1" x14ac:dyDescent="0.25">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7">
        <f t="shared" ca="1" si="2"/>
        <v>2.64</v>
      </c>
      <c r="H43" s="67">
        <f t="shared" ca="1" si="3"/>
        <v>0</v>
      </c>
    </row>
    <row r="44" spans="2:8" ht="20.100000000000001" customHeight="1" x14ac:dyDescent="0.25">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7">
        <f t="shared" ca="1" si="2"/>
        <v>2.64</v>
      </c>
      <c r="H44" s="67">
        <f t="shared" ca="1" si="3"/>
        <v>0</v>
      </c>
    </row>
    <row r="45" spans="2:8" ht="20.100000000000001" customHeight="1" x14ac:dyDescent="0.25">
      <c r="F45" s="94" t="s">
        <v>47</v>
      </c>
      <c r="G45" s="94"/>
      <c r="H45" s="68">
        <f ca="1">SUM(H18:H44)</f>
        <v>190.07999999999998</v>
      </c>
    </row>
  </sheetData>
  <sheetProtection algorithmName="SHA-512" hashValue="p1abzQ/xtBJ8Ok0/e3x/adQzuIori85cHCZ5w4fMJETw8wGeLmQFpTDHNs7rDVZkUtMNWXBXM4JwTY4pZKronQ==" saltValue="38uQqK4eg8ZMNH5nFjMUiw==" spinCount="100000" sheet="1" objects="1" scenarios="1"/>
  <sortState ref="A18:I23">
    <sortCondition ref="I18"/>
  </sortState>
  <mergeCells count="8">
    <mergeCell ref="F45:G45"/>
    <mergeCell ref="L4:N4"/>
    <mergeCell ref="I16:I17"/>
    <mergeCell ref="E10:H10"/>
    <mergeCell ref="E11:H11"/>
    <mergeCell ref="E12:H12"/>
    <mergeCell ref="E13:H13"/>
    <mergeCell ref="F16:H16"/>
  </mergeCells>
  <dataValidations count="1">
    <dataValidation type="list" allowBlank="1" showInputMessage="1" showErrorMessage="1" sqref="E10:H10">
      <formula1>Liste_affectation_deroulante</formula1>
    </dataValidation>
  </dataValidations>
  <pageMargins left="0" right="0" top="0" bottom="0" header="0" footer="0"/>
  <pageSetup paperSize="9" scale="61"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102" r:id="rId3" name="Button 6">
              <controlPr defaultSize="0" print="0" autoFill="0" autoPict="0" macro="[0]!Feuil10.Nettoyage1453">
                <anchor>
                  <from>
                    <xdr:col>0</xdr:col>
                    <xdr:colOff>144780</xdr:colOff>
                    <xdr:row>0</xdr:row>
                    <xdr:rowOff>76200</xdr:rowOff>
                  </from>
                  <to>
                    <xdr:col>1</xdr:col>
                    <xdr:colOff>1592580</xdr:colOff>
                    <xdr:row>2</xdr:row>
                    <xdr:rowOff>45720</xdr:rowOff>
                  </to>
                </anchor>
              </controlPr>
            </control>
          </mc:Choice>
        </mc:AlternateContent>
        <mc:AlternateContent xmlns:mc="http://schemas.openxmlformats.org/markup-compatibility/2006">
          <mc:Choice Requires="x14">
            <control shapeId="4103" r:id="rId4" name="Button 7">
              <controlPr defaultSize="0" print="0" autoFill="0" autoPict="0" macro="[0]!Feuil10.InitialiseFormule1453">
                <anchor>
                  <from>
                    <xdr:col>0</xdr:col>
                    <xdr:colOff>502920</xdr:colOff>
                    <xdr:row>2</xdr:row>
                    <xdr:rowOff>160020</xdr:rowOff>
                  </from>
                  <to>
                    <xdr:col>1</xdr:col>
                    <xdr:colOff>1249680</xdr:colOff>
                    <xdr:row>4</xdr:row>
                    <xdr:rowOff>114300</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DQ42"/>
  <sheetViews>
    <sheetView showGridLines="0" zoomScale="125" zoomScaleNormal="125" zoomScalePageLayoutView="125" workbookViewId="0">
      <pane xSplit="2" topLeftCell="C1" activePane="topRight" state="frozen"/>
      <selection pane="topRight" activeCell="A25" sqref="A25"/>
    </sheetView>
  </sheetViews>
  <sheetFormatPr baseColWidth="10" defaultColWidth="10.88671875" defaultRowHeight="13.2" x14ac:dyDescent="0.25"/>
  <cols>
    <col min="1" max="1" width="31.33203125" style="83" customWidth="1"/>
    <col min="2" max="2" width="10.6640625" style="83" hidden="1" customWidth="1"/>
    <col min="3" max="29" width="5.6640625" style="81" customWidth="1"/>
    <col min="30" max="70" width="5.6640625" style="81" hidden="1" customWidth="1"/>
    <col min="71" max="75" width="5.6640625" style="81" customWidth="1"/>
    <col min="76" max="16384" width="10.88671875" style="81"/>
  </cols>
  <sheetData>
    <row r="1" spans="1:95" s="75" customFormat="1" ht="124.5" customHeight="1" x14ac:dyDescent="0.25">
      <c r="A1" s="72"/>
      <c r="B1" s="73" t="s">
        <v>45</v>
      </c>
      <c r="C1" s="74" t="str">
        <f>Personnels!B9</f>
        <v>NOM10</v>
      </c>
      <c r="D1" s="74" t="str">
        <f>Personnels!B10</f>
        <v>NOM11</v>
      </c>
      <c r="E1" s="74" t="str">
        <f>Personnels!B11</f>
        <v>NOM12</v>
      </c>
      <c r="F1" s="74" t="str">
        <f>Personnels!B12</f>
        <v>NOM13</v>
      </c>
      <c r="G1" s="74" t="str">
        <f>Personnels!B13</f>
        <v>NOM14</v>
      </c>
      <c r="H1" s="74" t="str">
        <f>Personnels!B14</f>
        <v>NOM15</v>
      </c>
      <c r="I1" s="74" t="str">
        <f>Personnels!B15</f>
        <v>NOM16</v>
      </c>
      <c r="J1" s="74" t="str">
        <f>Personnels!B16</f>
        <v>NOM17</v>
      </c>
      <c r="K1" s="74" t="str">
        <f>Personnels!B17</f>
        <v>NOM18</v>
      </c>
      <c r="L1" s="74" t="str">
        <f>Personnels!B18</f>
        <v>NOM19</v>
      </c>
      <c r="M1" s="74" t="str">
        <f>Personnels!B1</f>
        <v>NOM2</v>
      </c>
      <c r="N1" s="75" t="str">
        <f>Personnels!B19</f>
        <v>NOM20</v>
      </c>
      <c r="O1" s="75" t="str">
        <f>Personnels!B20</f>
        <v>NOM21</v>
      </c>
      <c r="P1" s="75" t="str">
        <f>Personnels!B21</f>
        <v>NOM22</v>
      </c>
      <c r="Q1" s="75" t="str">
        <f>Personnels!B22</f>
        <v>NOM23</v>
      </c>
      <c r="R1" s="75" t="str">
        <f>Personnels!B23</f>
        <v>NOM24</v>
      </c>
      <c r="S1" s="75" t="str">
        <f>Personnels!B24</f>
        <v>NOM25</v>
      </c>
      <c r="T1" s="75" t="str">
        <f>Personnels!B25</f>
        <v>NOM26</v>
      </c>
      <c r="U1" s="75" t="str">
        <f>Personnels!B26</f>
        <v>NOM27</v>
      </c>
      <c r="V1" s="75" t="str">
        <f>Personnels!B27</f>
        <v>NOM28</v>
      </c>
      <c r="W1" s="74" t="str">
        <f>Personnels!B2</f>
        <v>NOM3</v>
      </c>
      <c r="X1" s="74" t="str">
        <f>Personnels!B3</f>
        <v>NOM4</v>
      </c>
      <c r="Y1" s="74" t="str">
        <f>Personnels!B4</f>
        <v>NOM5</v>
      </c>
      <c r="Z1" s="74" t="str">
        <f>Personnels!B5</f>
        <v>NOM6</v>
      </c>
      <c r="AA1" s="74" t="str">
        <f>Personnels!B6</f>
        <v>NOM7</v>
      </c>
      <c r="AB1" s="74" t="str">
        <f>Personnels!B7</f>
        <v>NOM8</v>
      </c>
      <c r="AC1" s="74" t="str">
        <f>Personnels!B8</f>
        <v>NOM9</v>
      </c>
      <c r="AD1" s="76" t="str">
        <f>Personnels!B57</f>
        <v/>
      </c>
      <c r="AE1" s="76" t="str">
        <f>Personnels!B58</f>
        <v/>
      </c>
      <c r="AF1" s="76" t="str">
        <f>Personnels!B59</f>
        <v/>
      </c>
      <c r="AG1" s="76" t="str">
        <f>Personnels!B60</f>
        <v/>
      </c>
      <c r="AH1" s="76" t="str">
        <f>Personnels!B61</f>
        <v/>
      </c>
      <c r="AI1" s="76" t="str">
        <f>Personnels!B62</f>
        <v/>
      </c>
      <c r="AJ1" s="76" t="str">
        <f>Personnels!B63</f>
        <v/>
      </c>
      <c r="AK1" s="76" t="str">
        <f>Personnels!B64</f>
        <v/>
      </c>
      <c r="AL1" s="76" t="str">
        <f>Personnels!B65</f>
        <v/>
      </c>
      <c r="AM1" s="76" t="str">
        <f>Personnels!B66</f>
        <v/>
      </c>
      <c r="AN1" s="75" t="str">
        <f>Personnels!B28</f>
        <v/>
      </c>
      <c r="AO1" s="75" t="str">
        <f>Personnels!B29</f>
        <v/>
      </c>
      <c r="AP1" s="75" t="str">
        <f>Personnels!B30</f>
        <v/>
      </c>
      <c r="AQ1" s="75" t="str">
        <f>Personnels!B31</f>
        <v/>
      </c>
      <c r="AR1" s="75" t="str">
        <f>Personnels!B32</f>
        <v/>
      </c>
      <c r="AS1" s="75" t="str">
        <f>Personnels!B33</f>
        <v/>
      </c>
      <c r="AT1" s="75" t="str">
        <f>Personnels!B34</f>
        <v/>
      </c>
      <c r="AU1" s="75" t="str">
        <f>Personnels!B35</f>
        <v/>
      </c>
      <c r="AV1" s="75" t="str">
        <f>Personnels!B38</f>
        <v/>
      </c>
      <c r="AW1" s="75" t="str">
        <f>Personnels!B36</f>
        <v/>
      </c>
      <c r="AX1" s="75" t="str">
        <f>Personnels!B37</f>
        <v/>
      </c>
      <c r="AY1" s="75" t="str">
        <f>Personnels!B39</f>
        <v/>
      </c>
      <c r="AZ1" s="75" t="str">
        <f>Personnels!B40</f>
        <v/>
      </c>
      <c r="BA1" s="75" t="str">
        <f>Personnels!B41</f>
        <v/>
      </c>
      <c r="BB1" s="75" t="str">
        <f>Personnels!B42</f>
        <v/>
      </c>
      <c r="BC1" s="75" t="str">
        <f>Personnels!B43</f>
        <v/>
      </c>
      <c r="BD1" s="75" t="str">
        <f>Personnels!B44</f>
        <v/>
      </c>
      <c r="BE1" s="75" t="str">
        <f>Personnels!B45</f>
        <v/>
      </c>
      <c r="BF1" s="75" t="str">
        <f>Personnels!B46</f>
        <v/>
      </c>
      <c r="BG1" s="75" t="str">
        <f>Personnels!B47</f>
        <v/>
      </c>
      <c r="BH1" s="76" t="str">
        <f>Personnels!B48</f>
        <v/>
      </c>
      <c r="BI1" s="76" t="str">
        <f>Personnels!B49</f>
        <v/>
      </c>
      <c r="BJ1" s="76" t="str">
        <f>Personnels!B50</f>
        <v/>
      </c>
      <c r="BK1" s="76" t="str">
        <f>Personnels!B51</f>
        <v/>
      </c>
      <c r="BL1" s="76" t="str">
        <f>Personnels!B52</f>
        <v/>
      </c>
      <c r="BM1" s="76" t="str">
        <f>Personnels!B53</f>
        <v/>
      </c>
      <c r="BN1" s="76" t="str">
        <f>Personnels!B54</f>
        <v/>
      </c>
      <c r="BO1" s="76" t="str">
        <f>Personnels!B55</f>
        <v/>
      </c>
      <c r="BP1" s="76"/>
      <c r="BQ1" s="76"/>
      <c r="BR1" s="76"/>
      <c r="BS1" s="76"/>
      <c r="BT1" s="76"/>
      <c r="BU1" s="76"/>
    </row>
    <row r="2" spans="1:95" x14ac:dyDescent="0.25">
      <c r="A2" s="77">
        <f>IF(ROWS(Paramètres!$B$1:'Paramètres'!B1)-1&lt;Paramètres!$B$2,Paramètres!$B$1+ROWS(Paramètres!$B$1:'Paramètres'!B1)-1,"")</f>
        <v>41883</v>
      </c>
      <c r="B2" s="78" t="str">
        <f t="shared" ref="B2:B32" si="0">IF(AND(WEEKDAY(A2,2)&lt;6,ISERROR(MATCH(A2,Fériés,0))),"JRS","Feri")</f>
        <v>JRS</v>
      </c>
      <c r="C2" s="79" t="s">
        <v>42</v>
      </c>
      <c r="D2" s="79" t="s">
        <v>42</v>
      </c>
      <c r="E2" s="79" t="s">
        <v>44</v>
      </c>
      <c r="F2" s="79" t="s">
        <v>44</v>
      </c>
      <c r="G2" s="80">
        <v>6</v>
      </c>
      <c r="H2" s="80">
        <v>6</v>
      </c>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c r="BS2" s="80"/>
      <c r="BT2" s="80"/>
      <c r="BU2" s="80"/>
      <c r="BV2" s="80"/>
      <c r="BW2" s="80"/>
      <c r="BX2" s="80"/>
      <c r="BY2" s="80"/>
      <c r="BZ2" s="80"/>
      <c r="CA2" s="80"/>
      <c r="CB2" s="80"/>
      <c r="CC2" s="80"/>
      <c r="CD2" s="80"/>
      <c r="CE2" s="80"/>
      <c r="CF2" s="80"/>
      <c r="CG2" s="80"/>
      <c r="CH2" s="80"/>
      <c r="CI2" s="80"/>
      <c r="CJ2" s="80"/>
      <c r="CK2" s="80"/>
      <c r="CL2" s="80"/>
      <c r="CM2" s="80"/>
      <c r="CN2" s="80"/>
      <c r="CO2" s="80"/>
      <c r="CP2" s="80"/>
      <c r="CQ2" s="80"/>
    </row>
    <row r="3" spans="1:95" x14ac:dyDescent="0.25">
      <c r="A3" s="77">
        <f>IF(ROWS(Paramètres!$B$1:'Paramètres'!B2)-1&lt;Paramètres!$B$2,Paramètres!$B$1+ROWS(Paramètres!$B$1:'Paramètres'!B2)-1,"")</f>
        <v>41884</v>
      </c>
      <c r="B3" s="78" t="str">
        <f t="shared" si="0"/>
        <v>JRS</v>
      </c>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row>
    <row r="4" spans="1:95" x14ac:dyDescent="0.25">
      <c r="A4" s="77">
        <f>IF(ROWS(Paramètres!$B$1:'Paramètres'!B3)-1&lt;Paramètres!$B$2,Paramètres!$B$1+ROWS(Paramètres!$B$1:'Paramètres'!B3)-1,"")</f>
        <v>41885</v>
      </c>
      <c r="B4" s="78" t="str">
        <f t="shared" si="0"/>
        <v>JRS</v>
      </c>
      <c r="C4" s="80" t="s">
        <v>42</v>
      </c>
      <c r="D4" s="80" t="s">
        <v>42</v>
      </c>
      <c r="E4" s="80" t="s">
        <v>42</v>
      </c>
      <c r="F4" s="80" t="s">
        <v>42</v>
      </c>
      <c r="G4" s="80" t="s">
        <v>42</v>
      </c>
      <c r="H4" s="80" t="s">
        <v>42</v>
      </c>
      <c r="I4" s="80" t="s">
        <v>42</v>
      </c>
      <c r="J4" s="80" t="s">
        <v>42</v>
      </c>
      <c r="K4" s="80" t="s">
        <v>42</v>
      </c>
      <c r="L4" s="80" t="s">
        <v>42</v>
      </c>
      <c r="M4" s="80" t="s">
        <v>42</v>
      </c>
      <c r="N4" s="80" t="s">
        <v>42</v>
      </c>
      <c r="O4" s="80" t="s">
        <v>42</v>
      </c>
      <c r="P4" s="80" t="s">
        <v>42</v>
      </c>
      <c r="Q4" s="80" t="s">
        <v>42</v>
      </c>
      <c r="R4" s="80" t="s">
        <v>42</v>
      </c>
      <c r="S4" s="80" t="s">
        <v>42</v>
      </c>
      <c r="T4" s="80" t="s">
        <v>42</v>
      </c>
      <c r="U4" s="80" t="s">
        <v>42</v>
      </c>
      <c r="V4" s="80" t="s">
        <v>42</v>
      </c>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row>
    <row r="5" spans="1:95" x14ac:dyDescent="0.25">
      <c r="A5" s="77">
        <f>IF(ROWS(Paramètres!$B$1:'Paramètres'!B4)-1&lt;Paramètres!$B$2,Paramètres!$B$1+ROWS(Paramètres!$B$1:'Paramètres'!B4)-1,"")</f>
        <v>41886</v>
      </c>
      <c r="B5" s="78" t="str">
        <f t="shared" si="0"/>
        <v>JRS</v>
      </c>
      <c r="C5" s="80" t="s">
        <v>42</v>
      </c>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80"/>
      <c r="CM5" s="80"/>
      <c r="CN5" s="80"/>
      <c r="CO5" s="80"/>
      <c r="CP5" s="80"/>
      <c r="CQ5" s="80"/>
    </row>
    <row r="6" spans="1:95" x14ac:dyDescent="0.25">
      <c r="A6" s="77">
        <f>IF(ROWS(Paramètres!$B$1:'Paramètres'!B5)-1&lt;Paramètres!$B$2,Paramètres!$B$1+ROWS(Paramètres!$B$1:'Paramètres'!B5)-1,"")</f>
        <v>41887</v>
      </c>
      <c r="B6" s="78" t="str">
        <f t="shared" si="0"/>
        <v>JRS</v>
      </c>
      <c r="C6" s="80" t="s">
        <v>42</v>
      </c>
      <c r="D6" s="80"/>
      <c r="E6" s="80" t="s">
        <v>44</v>
      </c>
      <c r="F6" s="80"/>
      <c r="G6" s="80"/>
      <c r="H6" s="80"/>
      <c r="I6" s="80"/>
      <c r="J6" s="80"/>
      <c r="K6" s="80"/>
      <c r="L6" s="80"/>
      <c r="M6" s="80"/>
      <c r="N6" s="80"/>
      <c r="O6" s="80"/>
      <c r="P6" s="80"/>
      <c r="Q6" s="80"/>
      <c r="R6" s="80"/>
      <c r="S6" s="80">
        <v>15</v>
      </c>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80"/>
      <c r="CM6" s="80"/>
      <c r="CN6" s="80"/>
      <c r="CO6" s="80"/>
      <c r="CP6" s="80"/>
      <c r="CQ6" s="80"/>
    </row>
    <row r="7" spans="1:95" x14ac:dyDescent="0.25">
      <c r="A7" s="77">
        <f>IF(ROWS(Paramètres!$B$1:'Paramètres'!B6)-1&lt;Paramètres!$B$2,Paramètres!$B$1+ROWS(Paramètres!$B$1:'Paramètres'!B6)-1,"")</f>
        <v>41888</v>
      </c>
      <c r="B7" s="78" t="str">
        <f t="shared" si="0"/>
        <v>Feri</v>
      </c>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c r="CO7" s="80"/>
      <c r="CP7" s="80"/>
      <c r="CQ7" s="80"/>
    </row>
    <row r="8" spans="1:95" x14ac:dyDescent="0.25">
      <c r="A8" s="77">
        <f>IF(ROWS(Paramètres!$B$1:'Paramètres'!B7)-1&lt;Paramètres!$B$2,Paramètres!$B$1+ROWS(Paramètres!$B$1:'Paramètres'!B7)-1,"")</f>
        <v>41889</v>
      </c>
      <c r="B8" s="78" t="str">
        <f t="shared" si="0"/>
        <v>Feri</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c r="CO8" s="80"/>
      <c r="CP8" s="80"/>
      <c r="CQ8" s="80"/>
    </row>
    <row r="9" spans="1:95" x14ac:dyDescent="0.25">
      <c r="A9" s="77">
        <f>IF(ROWS(Paramètres!$B$1:'Paramètres'!B8)-1&lt;Paramètres!$B$2,Paramètres!$B$1+ROWS(Paramètres!$B$1:'Paramètres'!B8)-1,"")</f>
        <v>41890</v>
      </c>
      <c r="B9" s="78" t="str">
        <f t="shared" si="0"/>
        <v>JRS</v>
      </c>
      <c r="C9" s="80"/>
      <c r="D9" s="80"/>
      <c r="E9" s="80"/>
      <c r="F9" s="80"/>
      <c r="G9" s="80"/>
      <c r="H9" s="80"/>
      <c r="I9" s="80"/>
      <c r="J9" s="80"/>
      <c r="K9" s="80"/>
      <c r="L9" s="80"/>
      <c r="M9" s="80"/>
      <c r="N9" s="80"/>
      <c r="O9" s="80"/>
      <c r="P9" s="80"/>
      <c r="Q9" s="80"/>
      <c r="R9" s="80"/>
      <c r="S9" s="80"/>
      <c r="T9" s="80"/>
      <c r="U9" s="80"/>
      <c r="V9" s="80" t="s">
        <v>42</v>
      </c>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c r="CO9" s="80"/>
      <c r="CP9" s="80"/>
      <c r="CQ9" s="80"/>
    </row>
    <row r="10" spans="1:95" x14ac:dyDescent="0.25">
      <c r="A10" s="77">
        <f>IF(ROWS(Paramètres!$B$1:'Paramètres'!B9)-1&lt;Paramètres!$B$2,Paramètres!$B$1+ROWS(Paramètres!$B$1:'Paramètres'!B9)-1,"")</f>
        <v>41891</v>
      </c>
      <c r="B10" s="78" t="str">
        <f t="shared" si="0"/>
        <v>JRS</v>
      </c>
      <c r="C10" s="80"/>
      <c r="D10" s="80"/>
      <c r="E10" s="80"/>
      <c r="F10" s="80"/>
      <c r="G10" s="80"/>
      <c r="H10" s="80"/>
      <c r="I10" s="80"/>
      <c r="J10" s="80"/>
      <c r="K10" s="80"/>
      <c r="L10" s="80"/>
      <c r="M10" s="80"/>
      <c r="N10" s="80">
        <v>15</v>
      </c>
      <c r="O10" s="80"/>
      <c r="P10" s="80"/>
      <c r="Q10" s="80">
        <v>15</v>
      </c>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c r="BY10" s="80"/>
      <c r="BZ10" s="80"/>
      <c r="CA10" s="80"/>
      <c r="CB10" s="80"/>
      <c r="CC10" s="80"/>
      <c r="CD10" s="80"/>
      <c r="CE10" s="80"/>
      <c r="CF10" s="80"/>
      <c r="CG10" s="80"/>
      <c r="CH10" s="80"/>
      <c r="CI10" s="80"/>
      <c r="CJ10" s="80"/>
      <c r="CK10" s="80"/>
      <c r="CL10" s="80"/>
      <c r="CM10" s="80"/>
      <c r="CN10" s="80"/>
      <c r="CO10" s="80"/>
      <c r="CP10" s="80"/>
      <c r="CQ10" s="80"/>
    </row>
    <row r="11" spans="1:95" x14ac:dyDescent="0.25">
      <c r="A11" s="77">
        <f>IF(ROWS(Paramètres!$B$1:'Paramètres'!B10)-1&lt;Paramètres!$B$2,Paramètres!$B$1+ROWS(Paramètres!$B$1:'Paramètres'!B10)-1,"")</f>
        <v>41892</v>
      </c>
      <c r="B11" s="78" t="str">
        <f t="shared" si="0"/>
        <v>JRS</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c r="BM11" s="80"/>
      <c r="BN11" s="80"/>
      <c r="BO11" s="80"/>
      <c r="BP11" s="80"/>
      <c r="BQ11" s="80"/>
      <c r="BR11" s="80"/>
      <c r="BS11" s="80"/>
      <c r="BT11" s="80"/>
      <c r="BU11" s="80"/>
      <c r="BV11" s="80"/>
      <c r="BW11" s="80"/>
      <c r="BX11" s="80"/>
      <c r="BY11" s="80"/>
      <c r="BZ11" s="80"/>
      <c r="CA11" s="80"/>
      <c r="CB11" s="80"/>
      <c r="CC11" s="80"/>
      <c r="CD11" s="80"/>
      <c r="CE11" s="80"/>
      <c r="CF11" s="80"/>
      <c r="CG11" s="80"/>
      <c r="CH11" s="80"/>
      <c r="CI11" s="80"/>
      <c r="CJ11" s="80"/>
      <c r="CK11" s="80"/>
      <c r="CL11" s="80"/>
      <c r="CM11" s="80"/>
      <c r="CN11" s="80"/>
      <c r="CO11" s="80"/>
      <c r="CP11" s="80"/>
      <c r="CQ11" s="80"/>
    </row>
    <row r="12" spans="1:95" x14ac:dyDescent="0.25">
      <c r="A12" s="77">
        <f>IF(ROWS(Paramètres!$B$1:'Paramètres'!B11)-1&lt;Paramètres!$B$2,Paramètres!$B$1+ROWS(Paramètres!$B$1:'Paramètres'!B11)-1,"")</f>
        <v>41893</v>
      </c>
      <c r="B12" s="78" t="str">
        <f t="shared" si="0"/>
        <v>JRS</v>
      </c>
      <c r="C12" s="80"/>
      <c r="D12" s="80"/>
      <c r="E12" s="80"/>
      <c r="F12" s="80"/>
      <c r="G12" s="80"/>
      <c r="H12" s="80"/>
      <c r="I12" s="80"/>
      <c r="J12" s="80" t="s">
        <v>42</v>
      </c>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c r="BY12" s="80"/>
      <c r="BZ12" s="80"/>
      <c r="CA12" s="80"/>
      <c r="CB12" s="80"/>
      <c r="CC12" s="80"/>
      <c r="CD12" s="80"/>
      <c r="CE12" s="80"/>
      <c r="CF12" s="80"/>
      <c r="CG12" s="80"/>
      <c r="CH12" s="80"/>
      <c r="CI12" s="80"/>
      <c r="CJ12" s="80"/>
      <c r="CK12" s="80"/>
      <c r="CL12" s="80"/>
      <c r="CM12" s="80"/>
      <c r="CN12" s="80"/>
      <c r="CO12" s="80"/>
      <c r="CP12" s="80"/>
      <c r="CQ12" s="80"/>
    </row>
    <row r="13" spans="1:95" x14ac:dyDescent="0.25">
      <c r="A13" s="77">
        <f>IF(ROWS(Paramètres!$B$1:'Paramètres'!B12)-1&lt;Paramètres!$B$2,Paramètres!$B$1+ROWS(Paramètres!$B$1:'Paramètres'!B12)-1,"")</f>
        <v>41894</v>
      </c>
      <c r="B13" s="78" t="str">
        <f t="shared" si="0"/>
        <v>JRS</v>
      </c>
      <c r="C13" s="80"/>
      <c r="D13" s="80"/>
      <c r="E13" s="80"/>
      <c r="F13" s="80"/>
      <c r="G13" s="80"/>
      <c r="H13" s="80"/>
      <c r="I13" s="80"/>
      <c r="J13" s="80" t="s">
        <v>42</v>
      </c>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row>
    <row r="14" spans="1:95" x14ac:dyDescent="0.25">
      <c r="A14" s="77">
        <f>IF(ROWS(Paramètres!$B$1:'Paramètres'!B13)-1&lt;Paramètres!$B$2,Paramètres!$B$1+ROWS(Paramètres!$B$1:'Paramètres'!B13)-1,"")</f>
        <v>41895</v>
      </c>
      <c r="B14" s="78" t="str">
        <f t="shared" si="0"/>
        <v>Feri</v>
      </c>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c r="BA14" s="80"/>
      <c r="BB14" s="80"/>
      <c r="BC14" s="80"/>
      <c r="BD14" s="80"/>
      <c r="BE14" s="80"/>
      <c r="BF14" s="80"/>
      <c r="BG14" s="80"/>
      <c r="BH14" s="80"/>
      <c r="BI14" s="80"/>
      <c r="BJ14" s="80"/>
      <c r="BK14" s="80"/>
      <c r="BL14" s="80"/>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row>
    <row r="15" spans="1:95" x14ac:dyDescent="0.25">
      <c r="A15" s="77">
        <f>IF(ROWS(Paramètres!$B$1:'Paramètres'!B14)-1&lt;Paramètres!$B$2,Paramètres!$B$1+ROWS(Paramètres!$B$1:'Paramètres'!B14)-1,"")</f>
        <v>41896</v>
      </c>
      <c r="B15" s="78" t="str">
        <f t="shared" si="0"/>
        <v>Feri</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row>
    <row r="16" spans="1:95" x14ac:dyDescent="0.25">
      <c r="A16" s="77">
        <f>IF(ROWS(Paramètres!$B$1:'Paramètres'!B15)-1&lt;Paramètres!$B$2,Paramètres!$B$1+ROWS(Paramètres!$B$1:'Paramètres'!B15)-1,"")</f>
        <v>41897</v>
      </c>
      <c r="B16" s="78" t="str">
        <f t="shared" si="0"/>
        <v>JRS</v>
      </c>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c r="BM16" s="80"/>
      <c r="BN16" s="80"/>
      <c r="BO16" s="80"/>
      <c r="BP16" s="80"/>
      <c r="BQ16" s="80"/>
      <c r="BR16" s="80"/>
      <c r="BS16" s="80"/>
      <c r="BT16" s="80"/>
      <c r="BU16" s="80"/>
      <c r="BV16" s="80"/>
      <c r="BW16" s="80"/>
      <c r="BX16" s="80"/>
      <c r="BY16" s="80"/>
      <c r="BZ16" s="80"/>
      <c r="CA16" s="80"/>
      <c r="CB16" s="80"/>
      <c r="CC16" s="80"/>
      <c r="CD16" s="80"/>
      <c r="CE16" s="80"/>
      <c r="CF16" s="80"/>
      <c r="CG16" s="80"/>
      <c r="CH16" s="80"/>
      <c r="CI16" s="80"/>
      <c r="CJ16" s="80"/>
      <c r="CK16" s="80"/>
      <c r="CL16" s="80"/>
      <c r="CM16" s="80"/>
      <c r="CN16" s="80"/>
      <c r="CO16" s="80"/>
      <c r="CP16" s="80"/>
      <c r="CQ16" s="80"/>
    </row>
    <row r="17" spans="1:95" x14ac:dyDescent="0.25">
      <c r="A17" s="77">
        <f>IF(ROWS(Paramètres!$B$1:'Paramètres'!B16)-1&lt;Paramètres!$B$2,Paramètres!$B$1+ROWS(Paramètres!$B$1:'Paramètres'!B16)-1,"")</f>
        <v>41898</v>
      </c>
      <c r="B17" s="78" t="str">
        <f t="shared" si="0"/>
        <v>JRS</v>
      </c>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c r="BA17" s="80"/>
      <c r="BB17" s="80"/>
      <c r="BC17" s="80"/>
      <c r="BD17" s="80"/>
      <c r="BE17" s="80"/>
      <c r="BF17" s="80"/>
      <c r="BG17" s="80"/>
      <c r="BH17" s="80"/>
      <c r="BI17" s="80"/>
      <c r="BJ17" s="80"/>
      <c r="BK17" s="80"/>
      <c r="BL17" s="80"/>
      <c r="BM17" s="80"/>
      <c r="BN17" s="80"/>
      <c r="BO17" s="80"/>
      <c r="BP17" s="80"/>
      <c r="BQ17" s="80"/>
      <c r="BR17" s="80"/>
      <c r="BS17" s="80"/>
      <c r="BT17" s="80"/>
      <c r="BU17" s="80"/>
      <c r="BV17" s="80"/>
      <c r="BW17" s="80"/>
      <c r="BX17" s="80"/>
      <c r="BY17" s="80"/>
      <c r="BZ17" s="80"/>
      <c r="CA17" s="80"/>
      <c r="CB17" s="80"/>
      <c r="CC17" s="80"/>
      <c r="CD17" s="80"/>
      <c r="CE17" s="80"/>
      <c r="CF17" s="80"/>
      <c r="CG17" s="80"/>
      <c r="CH17" s="80"/>
      <c r="CI17" s="80"/>
      <c r="CJ17" s="80"/>
      <c r="CK17" s="80"/>
      <c r="CL17" s="80"/>
      <c r="CM17" s="80"/>
      <c r="CN17" s="80"/>
      <c r="CO17" s="80"/>
      <c r="CP17" s="80"/>
      <c r="CQ17" s="80"/>
    </row>
    <row r="18" spans="1:95" x14ac:dyDescent="0.25">
      <c r="A18" s="77">
        <f>IF(ROWS(Paramètres!$B$1:'Paramètres'!B17)-1&lt;Paramètres!$B$2,Paramètres!$B$1+ROWS(Paramètres!$B$1:'Paramètres'!B17)-1,"")</f>
        <v>41899</v>
      </c>
      <c r="B18" s="78" t="str">
        <f t="shared" si="0"/>
        <v>JRS</v>
      </c>
      <c r="C18" s="80"/>
      <c r="D18" s="80"/>
      <c r="E18" s="80"/>
      <c r="F18" s="80"/>
      <c r="G18" s="80"/>
      <c r="H18" s="80"/>
      <c r="I18" s="80"/>
      <c r="J18" s="80"/>
      <c r="K18" s="80"/>
      <c r="L18" s="80"/>
      <c r="M18" s="80"/>
      <c r="N18" s="80"/>
      <c r="O18" s="80"/>
      <c r="P18" s="80">
        <v>15</v>
      </c>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0"/>
      <c r="BV18" s="80"/>
      <c r="BW18" s="80"/>
      <c r="BX18" s="80"/>
      <c r="BY18" s="80"/>
      <c r="BZ18" s="80"/>
      <c r="CA18" s="80"/>
      <c r="CB18" s="80"/>
      <c r="CC18" s="80"/>
      <c r="CD18" s="80"/>
      <c r="CE18" s="80"/>
      <c r="CF18" s="80"/>
      <c r="CG18" s="80"/>
      <c r="CH18" s="80"/>
      <c r="CI18" s="80"/>
      <c r="CJ18" s="80"/>
      <c r="CK18" s="80"/>
      <c r="CL18" s="80"/>
      <c r="CM18" s="80"/>
      <c r="CN18" s="80"/>
      <c r="CO18" s="80"/>
      <c r="CP18" s="80"/>
      <c r="CQ18" s="80"/>
    </row>
    <row r="19" spans="1:95" x14ac:dyDescent="0.25">
      <c r="A19" s="77">
        <f>IF(ROWS(Paramètres!$B$1:'Paramètres'!B18)-1&lt;Paramètres!$B$2,Paramètres!$B$1+ROWS(Paramètres!$B$1:'Paramètres'!B18)-1,"")</f>
        <v>41900</v>
      </c>
      <c r="B19" s="78" t="str">
        <f t="shared" si="0"/>
        <v>JRS</v>
      </c>
      <c r="C19" s="80"/>
      <c r="D19" s="80"/>
      <c r="E19" s="80"/>
      <c r="F19" s="80"/>
      <c r="G19" s="80"/>
      <c r="H19" s="80"/>
      <c r="I19" s="80"/>
      <c r="J19" s="80"/>
      <c r="K19" s="80" t="s">
        <v>42</v>
      </c>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row>
    <row r="20" spans="1:95" x14ac:dyDescent="0.25">
      <c r="A20" s="77">
        <f>IF(ROWS(Paramètres!$B$1:'Paramètres'!B19)-1&lt;Paramètres!$B$2,Paramètres!$B$1+ROWS(Paramètres!$B$1:'Paramètres'!B19)-1,"")</f>
        <v>41901</v>
      </c>
      <c r="B20" s="78" t="str">
        <f t="shared" si="0"/>
        <v>JRS</v>
      </c>
      <c r="C20" s="80"/>
      <c r="D20" s="80"/>
      <c r="E20" s="80"/>
      <c r="F20" s="80"/>
      <c r="G20" s="80"/>
      <c r="H20" s="80"/>
      <c r="I20" s="80"/>
      <c r="J20" s="80"/>
      <c r="K20" s="80" t="s">
        <v>42</v>
      </c>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row>
    <row r="21" spans="1:95" x14ac:dyDescent="0.25">
      <c r="A21" s="77">
        <f>IF(ROWS(Paramètres!$B$1:'Paramètres'!B20)-1&lt;Paramètres!$B$2,Paramètres!$B$1+ROWS(Paramètres!$B$1:'Paramètres'!B20)-1,"")</f>
        <v>41902</v>
      </c>
      <c r="B21" s="78" t="str">
        <f t="shared" si="0"/>
        <v>Feri</v>
      </c>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I21" s="80"/>
      <c r="BJ21" s="80"/>
      <c r="BK21" s="80"/>
      <c r="BL21" s="80"/>
      <c r="BM21" s="80"/>
      <c r="BN21" s="80"/>
      <c r="BO21" s="80"/>
      <c r="BP21" s="80"/>
      <c r="BQ21" s="80"/>
      <c r="BR21" s="80"/>
      <c r="BS21" s="80"/>
      <c r="BT21" s="80"/>
      <c r="BU21" s="80"/>
      <c r="BV21" s="80"/>
      <c r="BW21" s="80"/>
      <c r="BX21" s="80"/>
      <c r="BY21" s="80"/>
      <c r="BZ21" s="80"/>
      <c r="CA21" s="80"/>
      <c r="CB21" s="80"/>
      <c r="CC21" s="80"/>
      <c r="CD21" s="80"/>
      <c r="CE21" s="80"/>
      <c r="CF21" s="80"/>
      <c r="CG21" s="80"/>
      <c r="CH21" s="80"/>
      <c r="CI21" s="80"/>
      <c r="CJ21" s="80"/>
      <c r="CK21" s="80"/>
      <c r="CL21" s="80"/>
      <c r="CM21" s="80"/>
      <c r="CN21" s="80"/>
      <c r="CO21" s="80"/>
      <c r="CP21" s="80"/>
      <c r="CQ21" s="80"/>
    </row>
    <row r="22" spans="1:95" x14ac:dyDescent="0.25">
      <c r="A22" s="77">
        <f>IF(ROWS(Paramètres!$B$1:'Paramètres'!B21)-1&lt;Paramètres!$B$2,Paramètres!$B$1+ROWS(Paramètres!$B$1:'Paramètres'!B21)-1,"")</f>
        <v>41903</v>
      </c>
      <c r="B22" s="78" t="str">
        <f t="shared" si="0"/>
        <v>Feri</v>
      </c>
      <c r="C22" s="80"/>
      <c r="D22" s="80"/>
      <c r="E22" s="80"/>
      <c r="F22" s="80"/>
      <c r="G22" s="80"/>
      <c r="H22" s="80" t="s">
        <v>44</v>
      </c>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0"/>
      <c r="BV22" s="80"/>
      <c r="BW22" s="80"/>
      <c r="BX22" s="80"/>
      <c r="BY22" s="80"/>
      <c r="BZ22" s="80"/>
      <c r="CA22" s="80"/>
      <c r="CB22" s="80"/>
      <c r="CC22" s="80"/>
      <c r="CD22" s="80"/>
      <c r="CE22" s="80"/>
      <c r="CF22" s="80"/>
      <c r="CG22" s="80"/>
      <c r="CH22" s="80"/>
      <c r="CI22" s="80"/>
      <c r="CJ22" s="80"/>
      <c r="CK22" s="80"/>
      <c r="CL22" s="80"/>
      <c r="CM22" s="80"/>
      <c r="CN22" s="80"/>
      <c r="CO22" s="80"/>
      <c r="CP22" s="80"/>
      <c r="CQ22" s="80"/>
    </row>
    <row r="23" spans="1:95" x14ac:dyDescent="0.25">
      <c r="A23" s="77">
        <f>IF(ROWS(Paramètres!$B$1:'Paramètres'!B22)-1&lt;Paramètres!$B$2,Paramètres!$B$1+ROWS(Paramètres!$B$1:'Paramètres'!B22)-1,"")</f>
        <v>41904</v>
      </c>
      <c r="B23" s="78" t="str">
        <f t="shared" si="0"/>
        <v>JRS</v>
      </c>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row>
    <row r="24" spans="1:95" x14ac:dyDescent="0.25">
      <c r="A24" s="77">
        <f>IF(ROWS(Paramètres!$B$1:'Paramètres'!B23)-1&lt;Paramètres!$B$2,Paramètres!$B$1+ROWS(Paramètres!$B$1:'Paramètres'!B23)-1,"")</f>
        <v>41905</v>
      </c>
      <c r="B24" s="78" t="str">
        <f t="shared" si="0"/>
        <v>JRS</v>
      </c>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0"/>
      <c r="BQ24" s="80"/>
      <c r="BR24" s="80"/>
      <c r="BS24" s="80"/>
      <c r="BT24" s="80"/>
      <c r="BU24" s="80"/>
      <c r="BV24" s="80"/>
      <c r="BW24" s="80"/>
      <c r="BX24" s="80"/>
      <c r="BY24" s="80"/>
      <c r="BZ24" s="80"/>
      <c r="CA24" s="80"/>
      <c r="CB24" s="80"/>
      <c r="CC24" s="80"/>
      <c r="CD24" s="80"/>
      <c r="CE24" s="80"/>
      <c r="CF24" s="80"/>
      <c r="CG24" s="80"/>
      <c r="CH24" s="80"/>
      <c r="CI24" s="80"/>
      <c r="CJ24" s="80"/>
      <c r="CK24" s="80"/>
      <c r="CL24" s="80"/>
      <c r="CM24" s="80"/>
      <c r="CN24" s="80"/>
      <c r="CO24" s="80"/>
      <c r="CP24" s="80"/>
      <c r="CQ24" s="80"/>
    </row>
    <row r="25" spans="1:95" x14ac:dyDescent="0.25">
      <c r="A25" s="77">
        <f>IF(ROWS(Paramètres!$B$1:'Paramètres'!B24)-1&lt;Paramètres!$B$2,Paramètres!$B$1+ROWS(Paramètres!$B$1:'Paramètres'!B24)-1,"")</f>
        <v>41906</v>
      </c>
      <c r="B25" s="78" t="str">
        <f t="shared" si="0"/>
        <v>JRS</v>
      </c>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c r="BA25" s="80"/>
      <c r="BB25" s="80"/>
      <c r="BC25" s="80"/>
      <c r="BD25" s="80"/>
      <c r="BE25" s="80"/>
      <c r="BF25" s="80"/>
      <c r="BG25" s="80"/>
      <c r="BH25" s="80"/>
      <c r="BI25" s="80"/>
      <c r="BJ25" s="80"/>
      <c r="BK25" s="80"/>
      <c r="BL25" s="80"/>
      <c r="BM25" s="80"/>
      <c r="BN25" s="80"/>
      <c r="BO25" s="80"/>
      <c r="BP25" s="80"/>
      <c r="BQ25" s="80"/>
      <c r="BR25" s="80"/>
      <c r="BS25" s="80"/>
      <c r="BT25" s="80"/>
      <c r="BU25" s="80"/>
      <c r="BV25" s="80"/>
      <c r="BW25" s="80"/>
      <c r="BX25" s="80"/>
      <c r="BY25" s="80"/>
      <c r="BZ25" s="80"/>
      <c r="CA25" s="80"/>
      <c r="CB25" s="80"/>
      <c r="CC25" s="80"/>
      <c r="CD25" s="80"/>
      <c r="CE25" s="80"/>
      <c r="CF25" s="80"/>
      <c r="CG25" s="80"/>
      <c r="CH25" s="80"/>
      <c r="CI25" s="80"/>
      <c r="CJ25" s="80"/>
      <c r="CK25" s="80"/>
      <c r="CL25" s="80"/>
      <c r="CM25" s="80"/>
      <c r="CN25" s="80"/>
      <c r="CO25" s="80"/>
      <c r="CP25" s="80"/>
      <c r="CQ25" s="80"/>
    </row>
    <row r="26" spans="1:95" x14ac:dyDescent="0.25">
      <c r="A26" s="77">
        <f>IF(ROWS(Paramètres!$B$1:'Paramètres'!B25)-1&lt;Paramètres!$B$2,Paramètres!$B$1+ROWS(Paramètres!$B$1:'Paramètres'!B25)-1,"")</f>
        <v>41907</v>
      </c>
      <c r="B26" s="78" t="str">
        <f t="shared" si="0"/>
        <v>JRS</v>
      </c>
      <c r="C26" s="80"/>
      <c r="D26" s="80"/>
      <c r="E26" s="80"/>
      <c r="F26" s="80"/>
      <c r="G26" s="80"/>
      <c r="H26" s="80"/>
      <c r="I26" s="80"/>
      <c r="J26" s="80"/>
      <c r="K26" s="80"/>
      <c r="L26" s="80" t="s">
        <v>42</v>
      </c>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c r="BM26" s="80"/>
      <c r="BN26" s="80"/>
      <c r="BO26" s="80"/>
      <c r="BP26" s="80"/>
      <c r="BQ26" s="80"/>
      <c r="BR26" s="80"/>
      <c r="BS26" s="80"/>
      <c r="BT26" s="80"/>
      <c r="BU26" s="80"/>
      <c r="BV26" s="80"/>
      <c r="BW26" s="80"/>
      <c r="BX26" s="80"/>
      <c r="BY26" s="80"/>
      <c r="BZ26" s="80"/>
      <c r="CA26" s="80"/>
      <c r="CB26" s="80"/>
      <c r="CC26" s="80"/>
      <c r="CD26" s="80"/>
      <c r="CE26" s="80"/>
      <c r="CF26" s="80"/>
      <c r="CG26" s="80"/>
      <c r="CH26" s="80"/>
      <c r="CI26" s="80"/>
      <c r="CJ26" s="80"/>
      <c r="CK26" s="80"/>
      <c r="CL26" s="80"/>
      <c r="CM26" s="80"/>
      <c r="CN26" s="80"/>
      <c r="CO26" s="80"/>
      <c r="CP26" s="80"/>
      <c r="CQ26" s="80"/>
    </row>
    <row r="27" spans="1:95" x14ac:dyDescent="0.25">
      <c r="A27" s="77">
        <f>IF(ROWS(Paramètres!$B$1:'Paramètres'!B26)-1&lt;Paramètres!$B$2,Paramètres!$B$1+ROWS(Paramètres!$B$1:'Paramètres'!B26)-1,"")</f>
        <v>41908</v>
      </c>
      <c r="B27" s="78" t="str">
        <f t="shared" si="0"/>
        <v>JRS</v>
      </c>
      <c r="C27" s="80"/>
      <c r="D27" s="80"/>
      <c r="E27" s="80"/>
      <c r="F27" s="80"/>
      <c r="G27" s="80"/>
      <c r="H27" s="80"/>
      <c r="I27" s="80"/>
      <c r="J27" s="80"/>
      <c r="K27" s="80"/>
      <c r="L27" s="80" t="s">
        <v>42</v>
      </c>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c r="BW27" s="80"/>
      <c r="BX27" s="80"/>
      <c r="BY27" s="80"/>
      <c r="BZ27" s="80"/>
      <c r="CA27" s="80"/>
      <c r="CB27" s="80"/>
      <c r="CC27" s="80"/>
      <c r="CD27" s="80"/>
      <c r="CE27" s="80"/>
      <c r="CF27" s="80"/>
      <c r="CG27" s="80"/>
      <c r="CH27" s="80"/>
      <c r="CI27" s="80"/>
      <c r="CJ27" s="80"/>
      <c r="CK27" s="80"/>
      <c r="CL27" s="80"/>
      <c r="CM27" s="80"/>
      <c r="CN27" s="80"/>
      <c r="CO27" s="80"/>
      <c r="CP27" s="80"/>
      <c r="CQ27" s="80"/>
    </row>
    <row r="28" spans="1:95" x14ac:dyDescent="0.25">
      <c r="A28" s="77">
        <f>IF(ROWS(Paramètres!$B$1:'Paramètres'!B27)-1&lt;Paramètres!$B$2,Paramètres!$B$1+ROWS(Paramètres!$B$1:'Paramètres'!B27)-1,"")</f>
        <v>41909</v>
      </c>
      <c r="B28" s="78" t="str">
        <f t="shared" si="0"/>
        <v>Feri</v>
      </c>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80"/>
      <c r="BN28" s="80"/>
      <c r="BO28" s="80"/>
      <c r="BP28" s="80"/>
      <c r="BQ28" s="80"/>
      <c r="BR28" s="80"/>
      <c r="BS28" s="80"/>
      <c r="BT28" s="80"/>
      <c r="BU28" s="80"/>
      <c r="BV28" s="80"/>
      <c r="BW28" s="80"/>
      <c r="BX28" s="80"/>
      <c r="BY28" s="80"/>
      <c r="BZ28" s="80"/>
      <c r="CA28" s="80"/>
      <c r="CB28" s="80"/>
      <c r="CC28" s="80"/>
      <c r="CD28" s="80"/>
      <c r="CE28" s="80"/>
      <c r="CF28" s="80"/>
      <c r="CG28" s="80"/>
      <c r="CH28" s="80"/>
      <c r="CI28" s="80"/>
      <c r="CJ28" s="80"/>
      <c r="CK28" s="80"/>
      <c r="CL28" s="80"/>
      <c r="CM28" s="80"/>
      <c r="CN28" s="80"/>
      <c r="CO28" s="80"/>
      <c r="CP28" s="80"/>
      <c r="CQ28" s="80"/>
    </row>
    <row r="29" spans="1:95" x14ac:dyDescent="0.25">
      <c r="A29" s="77">
        <f>IF(ROWS(Paramètres!$B$1:'Paramètres'!B28)-1&lt;Paramètres!$B$2,Paramètres!$B$1+ROWS(Paramètres!$B$1:'Paramètres'!B28)-1,"")</f>
        <v>41910</v>
      </c>
      <c r="B29" s="78" t="str">
        <f t="shared" si="0"/>
        <v>Feri</v>
      </c>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c r="BN29" s="80"/>
      <c r="BO29" s="80"/>
      <c r="BP29" s="80"/>
      <c r="BQ29" s="80"/>
      <c r="BR29" s="80"/>
      <c r="BS29" s="80"/>
      <c r="BT29" s="80"/>
      <c r="BU29" s="80"/>
      <c r="BV29" s="80"/>
      <c r="BW29" s="80"/>
      <c r="BX29" s="80"/>
      <c r="BY29" s="80"/>
      <c r="BZ29" s="80"/>
      <c r="CA29" s="80"/>
      <c r="CB29" s="80"/>
      <c r="CC29" s="80"/>
      <c r="CD29" s="80"/>
      <c r="CE29" s="80"/>
      <c r="CF29" s="80"/>
      <c r="CG29" s="80"/>
      <c r="CH29" s="80"/>
      <c r="CI29" s="80"/>
      <c r="CJ29" s="80"/>
      <c r="CK29" s="80"/>
      <c r="CL29" s="80"/>
      <c r="CM29" s="80"/>
      <c r="CN29" s="80"/>
      <c r="CO29" s="80"/>
      <c r="CP29" s="80"/>
      <c r="CQ29" s="80"/>
    </row>
    <row r="30" spans="1:95" x14ac:dyDescent="0.25">
      <c r="A30" s="77">
        <f>IF(ROWS(Paramètres!$B$1:'Paramètres'!B29)-1&lt;Paramètres!$B$2,Paramètres!$B$1+ROWS(Paramètres!$B$1:'Paramètres'!B29)-1,"")</f>
        <v>41911</v>
      </c>
      <c r="B30" s="78" t="str">
        <f t="shared" si="0"/>
        <v>JRS</v>
      </c>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c r="BA30" s="80"/>
      <c r="BB30" s="80"/>
      <c r="BC30" s="80"/>
      <c r="BD30" s="80"/>
      <c r="BE30" s="80"/>
      <c r="BF30" s="80"/>
      <c r="BG30" s="80"/>
      <c r="BH30" s="80"/>
      <c r="BI30" s="80"/>
      <c r="BJ30" s="80"/>
      <c r="BK30" s="80"/>
      <c r="BL30" s="80"/>
      <c r="BM30" s="80"/>
      <c r="BN30" s="80"/>
      <c r="BO30" s="80"/>
      <c r="BP30" s="80"/>
      <c r="BQ30" s="80"/>
      <c r="BR30" s="80"/>
      <c r="BS30" s="80"/>
      <c r="BT30" s="80"/>
      <c r="BU30" s="80"/>
      <c r="BV30" s="80"/>
      <c r="BW30" s="80"/>
      <c r="BX30" s="80"/>
      <c r="BY30" s="80"/>
      <c r="BZ30" s="80"/>
      <c r="CA30" s="80"/>
      <c r="CB30" s="80"/>
      <c r="CC30" s="80"/>
      <c r="CD30" s="80"/>
      <c r="CE30" s="80"/>
      <c r="CF30" s="80"/>
      <c r="CG30" s="80"/>
      <c r="CH30" s="80"/>
      <c r="CI30" s="80"/>
      <c r="CJ30" s="80"/>
      <c r="CK30" s="80"/>
      <c r="CL30" s="80"/>
      <c r="CM30" s="80"/>
      <c r="CN30" s="80"/>
      <c r="CO30" s="80"/>
      <c r="CP30" s="80"/>
      <c r="CQ30" s="80"/>
    </row>
    <row r="31" spans="1:95" x14ac:dyDescent="0.25">
      <c r="A31" s="77">
        <f>IF(ROWS(Paramètres!$B$1:'Paramètres'!B30)-1&lt;Paramètres!$B$2,Paramètres!$B$1+ROWS(Paramètres!$B$1:'Paramètres'!B30)-1,"")</f>
        <v>41912</v>
      </c>
      <c r="B31" s="78" t="str">
        <f t="shared" si="0"/>
        <v>JRS</v>
      </c>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c r="BA31" s="80"/>
      <c r="BB31" s="80"/>
      <c r="BC31" s="80"/>
      <c r="BD31" s="80"/>
      <c r="BE31" s="80"/>
      <c r="BF31" s="80"/>
      <c r="BG31" s="80"/>
      <c r="BH31" s="80"/>
      <c r="BI31" s="80"/>
      <c r="BJ31" s="80"/>
      <c r="BK31" s="80"/>
      <c r="BL31" s="80"/>
      <c r="BM31" s="80"/>
      <c r="BN31" s="80"/>
      <c r="BO31" s="80"/>
      <c r="BP31" s="80"/>
      <c r="BQ31" s="80"/>
      <c r="BR31" s="80"/>
      <c r="BS31" s="80"/>
      <c r="BT31" s="80"/>
      <c r="BU31" s="80"/>
      <c r="BV31" s="80"/>
      <c r="BW31" s="80"/>
      <c r="BX31" s="80"/>
      <c r="BY31" s="80"/>
      <c r="BZ31" s="80"/>
      <c r="CA31" s="80"/>
      <c r="CB31" s="80"/>
      <c r="CC31" s="80"/>
      <c r="CD31" s="80"/>
      <c r="CE31" s="80"/>
      <c r="CF31" s="80"/>
      <c r="CG31" s="80"/>
      <c r="CH31" s="80"/>
      <c r="CI31" s="80"/>
      <c r="CJ31" s="80"/>
      <c r="CK31" s="80"/>
      <c r="CL31" s="80"/>
      <c r="CM31" s="80"/>
      <c r="CN31" s="80"/>
      <c r="CO31" s="80"/>
      <c r="CP31" s="80"/>
      <c r="CQ31" s="80"/>
    </row>
    <row r="32" spans="1:95" x14ac:dyDescent="0.25">
      <c r="A32" s="77" t="str">
        <f>IF(ROWS(Paramètres!$B$1:'Paramètres'!B31)-1&lt;Paramètres!$B$2,Paramètres!$B$1+ROWS(Paramètres!$B$1:'Paramètres'!B31)-1,"")</f>
        <v/>
      </c>
      <c r="B32" s="78" t="e">
        <f t="shared" si="0"/>
        <v>#VALUE!</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c r="BA32" s="80"/>
      <c r="BB32" s="80"/>
      <c r="BC32" s="80"/>
      <c r="BD32" s="80"/>
      <c r="BE32" s="80"/>
      <c r="BF32" s="80"/>
      <c r="BG32" s="80"/>
      <c r="BH32" s="80"/>
      <c r="BI32" s="80"/>
      <c r="BJ32" s="80"/>
      <c r="BK32" s="80"/>
      <c r="BL32" s="80"/>
      <c r="BM32" s="80"/>
      <c r="BN32" s="80"/>
      <c r="BO32" s="80"/>
      <c r="BP32" s="80"/>
      <c r="BQ32" s="80"/>
      <c r="BR32" s="80"/>
      <c r="BS32" s="80"/>
      <c r="BT32" s="80"/>
      <c r="BU32" s="80"/>
      <c r="BV32" s="80"/>
      <c r="BW32" s="80"/>
      <c r="BX32" s="80"/>
      <c r="BY32" s="80"/>
      <c r="BZ32" s="80"/>
      <c r="CA32" s="80"/>
      <c r="CB32" s="80"/>
      <c r="CC32" s="80"/>
      <c r="CD32" s="80"/>
      <c r="CE32" s="80"/>
      <c r="CF32" s="80"/>
      <c r="CG32" s="80"/>
      <c r="CH32" s="80"/>
      <c r="CI32" s="80"/>
      <c r="CJ32" s="80"/>
      <c r="CK32" s="80"/>
      <c r="CL32" s="80"/>
      <c r="CM32" s="80"/>
      <c r="CN32" s="80"/>
      <c r="CO32" s="80"/>
      <c r="CP32" s="80"/>
      <c r="CQ32" s="80"/>
    </row>
    <row r="33" spans="1:121" x14ac:dyDescent="0.25">
      <c r="A33" s="78"/>
      <c r="B33" s="78"/>
      <c r="C33" s="82"/>
      <c r="D33" s="82"/>
      <c r="E33" s="82"/>
      <c r="F33" s="82"/>
      <c r="G33" s="82"/>
      <c r="H33" s="82"/>
      <c r="I33" s="82"/>
      <c r="J33" s="79"/>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row>
    <row r="34" spans="1:121" hidden="1" x14ac:dyDescent="0.25">
      <c r="A34" s="83" t="s">
        <v>36</v>
      </c>
      <c r="B34" s="84" t="s">
        <v>33</v>
      </c>
      <c r="C34" s="82">
        <f t="shared" ref="C34:BN34" si="1">COUNTIFS(C$2:C$32,"A",JSFERIE,"Jrs")</f>
        <v>4</v>
      </c>
      <c r="D34" s="82">
        <f t="shared" si="1"/>
        <v>2</v>
      </c>
      <c r="E34" s="82">
        <f t="shared" si="1"/>
        <v>1</v>
      </c>
      <c r="F34" s="82">
        <f t="shared" si="1"/>
        <v>1</v>
      </c>
      <c r="G34" s="82">
        <f t="shared" si="1"/>
        <v>1</v>
      </c>
      <c r="H34" s="82">
        <f t="shared" si="1"/>
        <v>1</v>
      </c>
      <c r="I34" s="82">
        <f t="shared" si="1"/>
        <v>1</v>
      </c>
      <c r="J34" s="82">
        <f t="shared" si="1"/>
        <v>3</v>
      </c>
      <c r="K34" s="82">
        <f t="shared" si="1"/>
        <v>3</v>
      </c>
      <c r="L34" s="82">
        <f t="shared" si="1"/>
        <v>3</v>
      </c>
      <c r="M34" s="82">
        <f t="shared" si="1"/>
        <v>1</v>
      </c>
      <c r="N34" s="82">
        <f t="shared" si="1"/>
        <v>1</v>
      </c>
      <c r="O34" s="82">
        <f t="shared" si="1"/>
        <v>1</v>
      </c>
      <c r="P34" s="82">
        <f t="shared" si="1"/>
        <v>1</v>
      </c>
      <c r="Q34" s="82">
        <f t="shared" si="1"/>
        <v>1</v>
      </c>
      <c r="R34" s="82">
        <f t="shared" si="1"/>
        <v>1</v>
      </c>
      <c r="S34" s="82">
        <f t="shared" si="1"/>
        <v>1</v>
      </c>
      <c r="T34" s="82">
        <f t="shared" si="1"/>
        <v>1</v>
      </c>
      <c r="U34" s="82">
        <f t="shared" si="1"/>
        <v>1</v>
      </c>
      <c r="V34" s="82">
        <f t="shared" si="1"/>
        <v>2</v>
      </c>
      <c r="W34" s="82">
        <f t="shared" si="1"/>
        <v>0</v>
      </c>
      <c r="X34" s="82">
        <f t="shared" si="1"/>
        <v>0</v>
      </c>
      <c r="Y34" s="82">
        <f t="shared" si="1"/>
        <v>0</v>
      </c>
      <c r="Z34" s="82">
        <f t="shared" si="1"/>
        <v>0</v>
      </c>
      <c r="AA34" s="82">
        <f t="shared" si="1"/>
        <v>0</v>
      </c>
      <c r="AB34" s="82">
        <f t="shared" si="1"/>
        <v>0</v>
      </c>
      <c r="AC34" s="82">
        <f t="shared" si="1"/>
        <v>0</v>
      </c>
      <c r="AD34" s="82">
        <f t="shared" si="1"/>
        <v>0</v>
      </c>
      <c r="AE34" s="82">
        <f t="shared" si="1"/>
        <v>0</v>
      </c>
      <c r="AF34" s="82">
        <f t="shared" si="1"/>
        <v>0</v>
      </c>
      <c r="AG34" s="82">
        <f t="shared" si="1"/>
        <v>0</v>
      </c>
      <c r="AH34" s="82">
        <f t="shared" si="1"/>
        <v>0</v>
      </c>
      <c r="AI34" s="82">
        <f t="shared" si="1"/>
        <v>0</v>
      </c>
      <c r="AJ34" s="82">
        <f t="shared" si="1"/>
        <v>0</v>
      </c>
      <c r="AK34" s="82">
        <f t="shared" si="1"/>
        <v>0</v>
      </c>
      <c r="AL34" s="82">
        <f t="shared" si="1"/>
        <v>0</v>
      </c>
      <c r="AM34" s="82">
        <f t="shared" si="1"/>
        <v>0</v>
      </c>
      <c r="AN34" s="82">
        <f t="shared" si="1"/>
        <v>0</v>
      </c>
      <c r="AO34" s="82">
        <f t="shared" si="1"/>
        <v>0</v>
      </c>
      <c r="AP34" s="82">
        <f t="shared" si="1"/>
        <v>0</v>
      </c>
      <c r="AQ34" s="82">
        <f t="shared" si="1"/>
        <v>0</v>
      </c>
      <c r="AR34" s="82">
        <f t="shared" si="1"/>
        <v>0</v>
      </c>
      <c r="AS34" s="82">
        <f t="shared" si="1"/>
        <v>0</v>
      </c>
      <c r="AT34" s="82">
        <f t="shared" si="1"/>
        <v>0</v>
      </c>
      <c r="AU34" s="82">
        <f t="shared" si="1"/>
        <v>0</v>
      </c>
      <c r="AV34" s="82">
        <f t="shared" si="1"/>
        <v>0</v>
      </c>
      <c r="AW34" s="82">
        <f t="shared" si="1"/>
        <v>0</v>
      </c>
      <c r="AX34" s="82">
        <f t="shared" si="1"/>
        <v>0</v>
      </c>
      <c r="AY34" s="82">
        <f t="shared" si="1"/>
        <v>0</v>
      </c>
      <c r="AZ34" s="82">
        <f t="shared" si="1"/>
        <v>0</v>
      </c>
      <c r="BA34" s="82">
        <f t="shared" si="1"/>
        <v>0</v>
      </c>
      <c r="BB34" s="82">
        <f t="shared" si="1"/>
        <v>0</v>
      </c>
      <c r="BC34" s="82">
        <f t="shared" si="1"/>
        <v>0</v>
      </c>
      <c r="BD34" s="82">
        <f t="shared" si="1"/>
        <v>0</v>
      </c>
      <c r="BE34" s="82">
        <f t="shared" si="1"/>
        <v>0</v>
      </c>
      <c r="BF34" s="82">
        <f t="shared" si="1"/>
        <v>0</v>
      </c>
      <c r="BG34" s="82">
        <f t="shared" si="1"/>
        <v>0</v>
      </c>
      <c r="BH34" s="82">
        <f t="shared" si="1"/>
        <v>0</v>
      </c>
      <c r="BI34" s="82">
        <f t="shared" si="1"/>
        <v>0</v>
      </c>
      <c r="BJ34" s="82">
        <f t="shared" si="1"/>
        <v>0</v>
      </c>
      <c r="BK34" s="82">
        <f t="shared" si="1"/>
        <v>0</v>
      </c>
      <c r="BL34" s="82">
        <f t="shared" si="1"/>
        <v>0</v>
      </c>
      <c r="BM34" s="82">
        <f t="shared" si="1"/>
        <v>0</v>
      </c>
      <c r="BN34" s="82">
        <f t="shared" si="1"/>
        <v>0</v>
      </c>
      <c r="BO34" s="82">
        <f t="shared" ref="BO34:DQ34" si="2">COUNTIFS(BO$2:BO$32,"A",JSFERIE,"Jrs")</f>
        <v>0</v>
      </c>
      <c r="BP34" s="82">
        <f t="shared" si="2"/>
        <v>0</v>
      </c>
      <c r="BQ34" s="82">
        <f t="shared" si="2"/>
        <v>0</v>
      </c>
      <c r="BR34" s="82">
        <f t="shared" si="2"/>
        <v>0</v>
      </c>
      <c r="BS34" s="82">
        <f t="shared" si="2"/>
        <v>0</v>
      </c>
      <c r="BT34" s="82">
        <f t="shared" si="2"/>
        <v>0</v>
      </c>
      <c r="BU34" s="82">
        <f t="shared" si="2"/>
        <v>0</v>
      </c>
      <c r="BV34" s="82">
        <f t="shared" si="2"/>
        <v>0</v>
      </c>
      <c r="BW34" s="82">
        <f t="shared" si="2"/>
        <v>0</v>
      </c>
      <c r="BX34" s="82">
        <f t="shared" si="2"/>
        <v>0</v>
      </c>
      <c r="BY34" s="82">
        <f t="shared" si="2"/>
        <v>0</v>
      </c>
      <c r="BZ34" s="82">
        <f t="shared" si="2"/>
        <v>0</v>
      </c>
      <c r="CA34" s="82">
        <f t="shared" si="2"/>
        <v>0</v>
      </c>
      <c r="CB34" s="82">
        <f t="shared" si="2"/>
        <v>0</v>
      </c>
      <c r="CC34" s="82">
        <f t="shared" si="2"/>
        <v>0</v>
      </c>
      <c r="CD34" s="82">
        <f t="shared" si="2"/>
        <v>0</v>
      </c>
      <c r="CE34" s="82">
        <f t="shared" si="2"/>
        <v>0</v>
      </c>
      <c r="CF34" s="82">
        <f t="shared" si="2"/>
        <v>0</v>
      </c>
      <c r="CG34" s="82">
        <f t="shared" si="2"/>
        <v>0</v>
      </c>
      <c r="CH34" s="82">
        <f t="shared" si="2"/>
        <v>0</v>
      </c>
      <c r="CI34" s="82">
        <f t="shared" si="2"/>
        <v>0</v>
      </c>
      <c r="CJ34" s="82">
        <f t="shared" si="2"/>
        <v>0</v>
      </c>
      <c r="CK34" s="82">
        <f t="shared" si="2"/>
        <v>0</v>
      </c>
      <c r="CL34" s="82">
        <f t="shared" si="2"/>
        <v>0</v>
      </c>
      <c r="CM34" s="82">
        <f t="shared" si="2"/>
        <v>0</v>
      </c>
      <c r="CN34" s="82">
        <f t="shared" si="2"/>
        <v>0</v>
      </c>
      <c r="CO34" s="82">
        <f t="shared" si="2"/>
        <v>0</v>
      </c>
      <c r="CP34" s="82">
        <f t="shared" si="2"/>
        <v>0</v>
      </c>
      <c r="CQ34" s="82">
        <f t="shared" si="2"/>
        <v>0</v>
      </c>
      <c r="CR34" s="82">
        <f t="shared" si="2"/>
        <v>0</v>
      </c>
      <c r="CS34" s="82">
        <f t="shared" si="2"/>
        <v>0</v>
      </c>
      <c r="CT34" s="82">
        <f t="shared" si="2"/>
        <v>0</v>
      </c>
      <c r="CU34" s="82">
        <f t="shared" si="2"/>
        <v>0</v>
      </c>
      <c r="CV34" s="82">
        <f t="shared" si="2"/>
        <v>0</v>
      </c>
      <c r="CW34" s="82">
        <f t="shared" si="2"/>
        <v>0</v>
      </c>
      <c r="CX34" s="82">
        <f t="shared" si="2"/>
        <v>0</v>
      </c>
      <c r="CY34" s="82">
        <f t="shared" si="2"/>
        <v>0</v>
      </c>
      <c r="CZ34" s="82">
        <f t="shared" si="2"/>
        <v>0</v>
      </c>
      <c r="DA34" s="82">
        <f t="shared" si="2"/>
        <v>0</v>
      </c>
      <c r="DB34" s="82">
        <f t="shared" si="2"/>
        <v>0</v>
      </c>
      <c r="DC34" s="82">
        <f t="shared" si="2"/>
        <v>0</v>
      </c>
      <c r="DD34" s="82">
        <f t="shared" si="2"/>
        <v>0</v>
      </c>
      <c r="DE34" s="82">
        <f t="shared" si="2"/>
        <v>0</v>
      </c>
      <c r="DF34" s="82">
        <f t="shared" si="2"/>
        <v>0</v>
      </c>
      <c r="DG34" s="82">
        <f t="shared" si="2"/>
        <v>0</v>
      </c>
      <c r="DH34" s="82">
        <f t="shared" si="2"/>
        <v>0</v>
      </c>
      <c r="DI34" s="82">
        <f t="shared" si="2"/>
        <v>0</v>
      </c>
      <c r="DJ34" s="82">
        <f t="shared" si="2"/>
        <v>0</v>
      </c>
      <c r="DK34" s="82">
        <f t="shared" si="2"/>
        <v>0</v>
      </c>
      <c r="DL34" s="82">
        <f t="shared" si="2"/>
        <v>0</v>
      </c>
      <c r="DM34" s="82">
        <f t="shared" si="2"/>
        <v>0</v>
      </c>
      <c r="DN34" s="82">
        <f t="shared" si="2"/>
        <v>0</v>
      </c>
      <c r="DO34" s="82">
        <f t="shared" si="2"/>
        <v>0</v>
      </c>
      <c r="DP34" s="82">
        <f t="shared" si="2"/>
        <v>0</v>
      </c>
      <c r="DQ34" s="82">
        <f t="shared" si="2"/>
        <v>0</v>
      </c>
    </row>
    <row r="35" spans="1:121" hidden="1" x14ac:dyDescent="0.25">
      <c r="A35" s="83" t="s">
        <v>37</v>
      </c>
      <c r="B35" s="84" t="s">
        <v>34</v>
      </c>
      <c r="C35" s="82">
        <f t="shared" ref="C35:BN35" si="3">COUNTIFS(C$2:C$32,"A",JSFERIE,"Feri")</f>
        <v>0</v>
      </c>
      <c r="D35" s="82">
        <f t="shared" si="3"/>
        <v>0</v>
      </c>
      <c r="E35" s="82">
        <f t="shared" si="3"/>
        <v>0</v>
      </c>
      <c r="F35" s="82">
        <f t="shared" si="3"/>
        <v>0</v>
      </c>
      <c r="G35" s="82">
        <f t="shared" si="3"/>
        <v>0</v>
      </c>
      <c r="H35" s="82">
        <f t="shared" si="3"/>
        <v>0</v>
      </c>
      <c r="I35" s="82">
        <f t="shared" si="3"/>
        <v>0</v>
      </c>
      <c r="J35" s="82">
        <f t="shared" si="3"/>
        <v>0</v>
      </c>
      <c r="K35" s="82">
        <f t="shared" si="3"/>
        <v>0</v>
      </c>
      <c r="L35" s="82">
        <f t="shared" si="3"/>
        <v>0</v>
      </c>
      <c r="M35" s="82">
        <f t="shared" si="3"/>
        <v>0</v>
      </c>
      <c r="N35" s="82">
        <f t="shared" si="3"/>
        <v>0</v>
      </c>
      <c r="O35" s="82">
        <f t="shared" si="3"/>
        <v>0</v>
      </c>
      <c r="P35" s="82">
        <f t="shared" si="3"/>
        <v>0</v>
      </c>
      <c r="Q35" s="82">
        <f t="shared" si="3"/>
        <v>0</v>
      </c>
      <c r="R35" s="82">
        <f t="shared" si="3"/>
        <v>0</v>
      </c>
      <c r="S35" s="82">
        <f t="shared" si="3"/>
        <v>0</v>
      </c>
      <c r="T35" s="82">
        <f t="shared" si="3"/>
        <v>0</v>
      </c>
      <c r="U35" s="82">
        <f t="shared" si="3"/>
        <v>0</v>
      </c>
      <c r="V35" s="82">
        <f t="shared" si="3"/>
        <v>0</v>
      </c>
      <c r="W35" s="82">
        <f t="shared" si="3"/>
        <v>0</v>
      </c>
      <c r="X35" s="82">
        <f t="shared" si="3"/>
        <v>0</v>
      </c>
      <c r="Y35" s="82">
        <f t="shared" si="3"/>
        <v>0</v>
      </c>
      <c r="Z35" s="82">
        <f t="shared" si="3"/>
        <v>0</v>
      </c>
      <c r="AA35" s="82">
        <f t="shared" si="3"/>
        <v>0</v>
      </c>
      <c r="AB35" s="82">
        <f t="shared" si="3"/>
        <v>0</v>
      </c>
      <c r="AC35" s="82">
        <f t="shared" si="3"/>
        <v>0</v>
      </c>
      <c r="AD35" s="82">
        <f t="shared" si="3"/>
        <v>0</v>
      </c>
      <c r="AE35" s="82">
        <f t="shared" si="3"/>
        <v>0</v>
      </c>
      <c r="AF35" s="82">
        <f t="shared" si="3"/>
        <v>0</v>
      </c>
      <c r="AG35" s="82">
        <f t="shared" si="3"/>
        <v>0</v>
      </c>
      <c r="AH35" s="82">
        <f t="shared" si="3"/>
        <v>0</v>
      </c>
      <c r="AI35" s="82">
        <f t="shared" si="3"/>
        <v>0</v>
      </c>
      <c r="AJ35" s="82">
        <f t="shared" si="3"/>
        <v>0</v>
      </c>
      <c r="AK35" s="82">
        <f t="shared" si="3"/>
        <v>0</v>
      </c>
      <c r="AL35" s="82">
        <f t="shared" si="3"/>
        <v>0</v>
      </c>
      <c r="AM35" s="82">
        <f t="shared" si="3"/>
        <v>0</v>
      </c>
      <c r="AN35" s="82">
        <f t="shared" si="3"/>
        <v>0</v>
      </c>
      <c r="AO35" s="82">
        <f t="shared" si="3"/>
        <v>0</v>
      </c>
      <c r="AP35" s="82">
        <f t="shared" si="3"/>
        <v>0</v>
      </c>
      <c r="AQ35" s="82">
        <f t="shared" si="3"/>
        <v>0</v>
      </c>
      <c r="AR35" s="82">
        <f t="shared" si="3"/>
        <v>0</v>
      </c>
      <c r="AS35" s="82">
        <f t="shared" si="3"/>
        <v>0</v>
      </c>
      <c r="AT35" s="82">
        <f t="shared" si="3"/>
        <v>0</v>
      </c>
      <c r="AU35" s="82">
        <f t="shared" si="3"/>
        <v>0</v>
      </c>
      <c r="AV35" s="82">
        <f t="shared" si="3"/>
        <v>0</v>
      </c>
      <c r="AW35" s="82">
        <f t="shared" si="3"/>
        <v>0</v>
      </c>
      <c r="AX35" s="82">
        <f t="shared" si="3"/>
        <v>0</v>
      </c>
      <c r="AY35" s="82">
        <f t="shared" si="3"/>
        <v>0</v>
      </c>
      <c r="AZ35" s="82">
        <f t="shared" si="3"/>
        <v>0</v>
      </c>
      <c r="BA35" s="82">
        <f t="shared" si="3"/>
        <v>0</v>
      </c>
      <c r="BB35" s="82">
        <f t="shared" si="3"/>
        <v>0</v>
      </c>
      <c r="BC35" s="82">
        <f t="shared" si="3"/>
        <v>0</v>
      </c>
      <c r="BD35" s="82">
        <f t="shared" si="3"/>
        <v>0</v>
      </c>
      <c r="BE35" s="82">
        <f t="shared" si="3"/>
        <v>0</v>
      </c>
      <c r="BF35" s="82">
        <f t="shared" si="3"/>
        <v>0</v>
      </c>
      <c r="BG35" s="82">
        <f t="shared" si="3"/>
        <v>0</v>
      </c>
      <c r="BH35" s="82">
        <f t="shared" si="3"/>
        <v>0</v>
      </c>
      <c r="BI35" s="82">
        <f t="shared" si="3"/>
        <v>0</v>
      </c>
      <c r="BJ35" s="82">
        <f t="shared" si="3"/>
        <v>0</v>
      </c>
      <c r="BK35" s="82">
        <f t="shared" si="3"/>
        <v>0</v>
      </c>
      <c r="BL35" s="82">
        <f t="shared" si="3"/>
        <v>0</v>
      </c>
      <c r="BM35" s="82">
        <f t="shared" si="3"/>
        <v>0</v>
      </c>
      <c r="BN35" s="82">
        <f t="shared" si="3"/>
        <v>0</v>
      </c>
      <c r="BO35" s="82">
        <f t="shared" ref="BO35:DQ35" si="4">COUNTIFS(BO$2:BO$32,"A",JSFERIE,"Feri")</f>
        <v>0</v>
      </c>
      <c r="BP35" s="82">
        <f t="shared" si="4"/>
        <v>0</v>
      </c>
      <c r="BQ35" s="82">
        <f t="shared" si="4"/>
        <v>0</v>
      </c>
      <c r="BR35" s="82">
        <f t="shared" si="4"/>
        <v>0</v>
      </c>
      <c r="BS35" s="82">
        <f t="shared" si="4"/>
        <v>0</v>
      </c>
      <c r="BT35" s="82">
        <f t="shared" si="4"/>
        <v>0</v>
      </c>
      <c r="BU35" s="82">
        <f t="shared" si="4"/>
        <v>0</v>
      </c>
      <c r="BV35" s="82">
        <f t="shared" si="4"/>
        <v>0</v>
      </c>
      <c r="BW35" s="82">
        <f t="shared" si="4"/>
        <v>0</v>
      </c>
      <c r="BX35" s="82">
        <f t="shared" si="4"/>
        <v>0</v>
      </c>
      <c r="BY35" s="82">
        <f t="shared" si="4"/>
        <v>0</v>
      </c>
      <c r="BZ35" s="82">
        <f t="shared" si="4"/>
        <v>0</v>
      </c>
      <c r="CA35" s="82">
        <f t="shared" si="4"/>
        <v>0</v>
      </c>
      <c r="CB35" s="82">
        <f t="shared" si="4"/>
        <v>0</v>
      </c>
      <c r="CC35" s="82">
        <f t="shared" si="4"/>
        <v>0</v>
      </c>
      <c r="CD35" s="82">
        <f t="shared" si="4"/>
        <v>0</v>
      </c>
      <c r="CE35" s="82">
        <f t="shared" si="4"/>
        <v>0</v>
      </c>
      <c r="CF35" s="82">
        <f t="shared" si="4"/>
        <v>0</v>
      </c>
      <c r="CG35" s="82">
        <f t="shared" si="4"/>
        <v>0</v>
      </c>
      <c r="CH35" s="82">
        <f t="shared" si="4"/>
        <v>0</v>
      </c>
      <c r="CI35" s="82">
        <f t="shared" si="4"/>
        <v>0</v>
      </c>
      <c r="CJ35" s="82">
        <f t="shared" si="4"/>
        <v>0</v>
      </c>
      <c r="CK35" s="82">
        <f t="shared" si="4"/>
        <v>0</v>
      </c>
      <c r="CL35" s="82">
        <f t="shared" si="4"/>
        <v>0</v>
      </c>
      <c r="CM35" s="82">
        <f t="shared" si="4"/>
        <v>0</v>
      </c>
      <c r="CN35" s="82">
        <f t="shared" si="4"/>
        <v>0</v>
      </c>
      <c r="CO35" s="82">
        <f t="shared" si="4"/>
        <v>0</v>
      </c>
      <c r="CP35" s="82">
        <f t="shared" si="4"/>
        <v>0</v>
      </c>
      <c r="CQ35" s="82">
        <f t="shared" si="4"/>
        <v>0</v>
      </c>
      <c r="CR35" s="82">
        <f t="shared" si="4"/>
        <v>0</v>
      </c>
      <c r="CS35" s="82">
        <f t="shared" si="4"/>
        <v>0</v>
      </c>
      <c r="CT35" s="82">
        <f t="shared" si="4"/>
        <v>0</v>
      </c>
      <c r="CU35" s="82">
        <f t="shared" si="4"/>
        <v>0</v>
      </c>
      <c r="CV35" s="82">
        <f t="shared" si="4"/>
        <v>0</v>
      </c>
      <c r="CW35" s="82">
        <f t="shared" si="4"/>
        <v>0</v>
      </c>
      <c r="CX35" s="82">
        <f t="shared" si="4"/>
        <v>0</v>
      </c>
      <c r="CY35" s="82">
        <f t="shared" si="4"/>
        <v>0</v>
      </c>
      <c r="CZ35" s="82">
        <f t="shared" si="4"/>
        <v>0</v>
      </c>
      <c r="DA35" s="82">
        <f t="shared" si="4"/>
        <v>0</v>
      </c>
      <c r="DB35" s="82">
        <f t="shared" si="4"/>
        <v>0</v>
      </c>
      <c r="DC35" s="82">
        <f t="shared" si="4"/>
        <v>0</v>
      </c>
      <c r="DD35" s="82">
        <f t="shared" si="4"/>
        <v>0</v>
      </c>
      <c r="DE35" s="82">
        <f t="shared" si="4"/>
        <v>0</v>
      </c>
      <c r="DF35" s="82">
        <f t="shared" si="4"/>
        <v>0</v>
      </c>
      <c r="DG35" s="82">
        <f t="shared" si="4"/>
        <v>0</v>
      </c>
      <c r="DH35" s="82">
        <f t="shared" si="4"/>
        <v>0</v>
      </c>
      <c r="DI35" s="82">
        <f t="shared" si="4"/>
        <v>0</v>
      </c>
      <c r="DJ35" s="82">
        <f t="shared" si="4"/>
        <v>0</v>
      </c>
      <c r="DK35" s="82">
        <f t="shared" si="4"/>
        <v>0</v>
      </c>
      <c r="DL35" s="82">
        <f t="shared" si="4"/>
        <v>0</v>
      </c>
      <c r="DM35" s="82">
        <f t="shared" si="4"/>
        <v>0</v>
      </c>
      <c r="DN35" s="82">
        <f t="shared" si="4"/>
        <v>0</v>
      </c>
      <c r="DO35" s="82">
        <f t="shared" si="4"/>
        <v>0</v>
      </c>
      <c r="DP35" s="82">
        <f t="shared" si="4"/>
        <v>0</v>
      </c>
      <c r="DQ35" s="82">
        <f t="shared" si="4"/>
        <v>0</v>
      </c>
    </row>
    <row r="36" spans="1:121" hidden="1" x14ac:dyDescent="0.25">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5"/>
      <c r="CZ36" s="85"/>
      <c r="DA36" s="85"/>
      <c r="DB36" s="85"/>
      <c r="DC36" s="85"/>
      <c r="DD36" s="85"/>
      <c r="DE36" s="85"/>
      <c r="DF36" s="85"/>
      <c r="DG36" s="85"/>
      <c r="DH36" s="85"/>
      <c r="DI36" s="85"/>
      <c r="DJ36" s="85"/>
      <c r="DK36" s="85"/>
      <c r="DL36" s="85"/>
      <c r="DM36" s="85"/>
      <c r="DN36" s="85"/>
      <c r="DO36" s="85"/>
      <c r="DP36" s="85"/>
      <c r="DQ36" s="85"/>
    </row>
    <row r="37" spans="1:121" hidden="1" x14ac:dyDescent="0.25">
      <c r="A37" s="83" t="s">
        <v>38</v>
      </c>
      <c r="B37" s="84" t="s">
        <v>33</v>
      </c>
      <c r="C37" s="82">
        <f t="shared" ref="C37:BN37" si="5">COUNTIFS(C$2:C$32,"PEN",JSFERIE,"Jrs")</f>
        <v>0</v>
      </c>
      <c r="D37" s="82">
        <f t="shared" si="5"/>
        <v>0</v>
      </c>
      <c r="E37" s="82">
        <f t="shared" si="5"/>
        <v>2</v>
      </c>
      <c r="F37" s="82">
        <f t="shared" si="5"/>
        <v>1</v>
      </c>
      <c r="G37" s="82">
        <f t="shared" si="5"/>
        <v>0</v>
      </c>
      <c r="H37" s="82">
        <f t="shared" si="5"/>
        <v>0</v>
      </c>
      <c r="I37" s="82">
        <f t="shared" si="5"/>
        <v>0</v>
      </c>
      <c r="J37" s="82">
        <f t="shared" si="5"/>
        <v>0</v>
      </c>
      <c r="K37" s="82">
        <f t="shared" si="5"/>
        <v>0</v>
      </c>
      <c r="L37" s="82">
        <f t="shared" si="5"/>
        <v>0</v>
      </c>
      <c r="M37" s="82">
        <f t="shared" si="5"/>
        <v>0</v>
      </c>
      <c r="N37" s="82">
        <f t="shared" si="5"/>
        <v>0</v>
      </c>
      <c r="O37" s="82">
        <f t="shared" si="5"/>
        <v>0</v>
      </c>
      <c r="P37" s="82">
        <f t="shared" si="5"/>
        <v>0</v>
      </c>
      <c r="Q37" s="82">
        <f t="shared" si="5"/>
        <v>0</v>
      </c>
      <c r="R37" s="82">
        <f t="shared" si="5"/>
        <v>0</v>
      </c>
      <c r="S37" s="82">
        <f t="shared" si="5"/>
        <v>0</v>
      </c>
      <c r="T37" s="82">
        <f t="shared" si="5"/>
        <v>0</v>
      </c>
      <c r="U37" s="82">
        <f t="shared" si="5"/>
        <v>0</v>
      </c>
      <c r="V37" s="82">
        <f t="shared" si="5"/>
        <v>0</v>
      </c>
      <c r="W37" s="82">
        <f t="shared" si="5"/>
        <v>0</v>
      </c>
      <c r="X37" s="82">
        <f t="shared" si="5"/>
        <v>0</v>
      </c>
      <c r="Y37" s="82">
        <f t="shared" si="5"/>
        <v>0</v>
      </c>
      <c r="Z37" s="82">
        <f t="shared" si="5"/>
        <v>0</v>
      </c>
      <c r="AA37" s="82">
        <f t="shared" si="5"/>
        <v>0</v>
      </c>
      <c r="AB37" s="82">
        <f t="shared" si="5"/>
        <v>0</v>
      </c>
      <c r="AC37" s="82">
        <f t="shared" si="5"/>
        <v>0</v>
      </c>
      <c r="AD37" s="82">
        <f t="shared" si="5"/>
        <v>0</v>
      </c>
      <c r="AE37" s="82">
        <f t="shared" si="5"/>
        <v>0</v>
      </c>
      <c r="AF37" s="82">
        <f t="shared" si="5"/>
        <v>0</v>
      </c>
      <c r="AG37" s="82">
        <f t="shared" si="5"/>
        <v>0</v>
      </c>
      <c r="AH37" s="82">
        <f t="shared" si="5"/>
        <v>0</v>
      </c>
      <c r="AI37" s="82">
        <f t="shared" si="5"/>
        <v>0</v>
      </c>
      <c r="AJ37" s="82">
        <f t="shared" si="5"/>
        <v>0</v>
      </c>
      <c r="AK37" s="82">
        <f t="shared" si="5"/>
        <v>0</v>
      </c>
      <c r="AL37" s="82">
        <f t="shared" si="5"/>
        <v>0</v>
      </c>
      <c r="AM37" s="82">
        <f t="shared" si="5"/>
        <v>0</v>
      </c>
      <c r="AN37" s="82">
        <f t="shared" si="5"/>
        <v>0</v>
      </c>
      <c r="AO37" s="82">
        <f t="shared" si="5"/>
        <v>0</v>
      </c>
      <c r="AP37" s="82">
        <f t="shared" si="5"/>
        <v>0</v>
      </c>
      <c r="AQ37" s="82">
        <f t="shared" si="5"/>
        <v>0</v>
      </c>
      <c r="AR37" s="82">
        <f t="shared" si="5"/>
        <v>0</v>
      </c>
      <c r="AS37" s="82">
        <f t="shared" si="5"/>
        <v>0</v>
      </c>
      <c r="AT37" s="82">
        <f t="shared" si="5"/>
        <v>0</v>
      </c>
      <c r="AU37" s="82">
        <f t="shared" si="5"/>
        <v>0</v>
      </c>
      <c r="AV37" s="82">
        <f t="shared" si="5"/>
        <v>0</v>
      </c>
      <c r="AW37" s="82">
        <f t="shared" si="5"/>
        <v>0</v>
      </c>
      <c r="AX37" s="82">
        <f t="shared" si="5"/>
        <v>0</v>
      </c>
      <c r="AY37" s="82">
        <f t="shared" si="5"/>
        <v>0</v>
      </c>
      <c r="AZ37" s="82">
        <f t="shared" si="5"/>
        <v>0</v>
      </c>
      <c r="BA37" s="82">
        <f t="shared" si="5"/>
        <v>0</v>
      </c>
      <c r="BB37" s="82">
        <f t="shared" si="5"/>
        <v>0</v>
      </c>
      <c r="BC37" s="82">
        <f t="shared" si="5"/>
        <v>0</v>
      </c>
      <c r="BD37" s="82">
        <f t="shared" si="5"/>
        <v>0</v>
      </c>
      <c r="BE37" s="82">
        <f t="shared" si="5"/>
        <v>0</v>
      </c>
      <c r="BF37" s="82">
        <f t="shared" si="5"/>
        <v>0</v>
      </c>
      <c r="BG37" s="82">
        <f t="shared" si="5"/>
        <v>0</v>
      </c>
      <c r="BH37" s="82">
        <f t="shared" si="5"/>
        <v>0</v>
      </c>
      <c r="BI37" s="82">
        <f t="shared" si="5"/>
        <v>0</v>
      </c>
      <c r="BJ37" s="82">
        <f t="shared" si="5"/>
        <v>0</v>
      </c>
      <c r="BK37" s="82">
        <f t="shared" si="5"/>
        <v>0</v>
      </c>
      <c r="BL37" s="82">
        <f t="shared" si="5"/>
        <v>0</v>
      </c>
      <c r="BM37" s="82">
        <f t="shared" si="5"/>
        <v>0</v>
      </c>
      <c r="BN37" s="82">
        <f t="shared" si="5"/>
        <v>0</v>
      </c>
      <c r="BO37" s="82">
        <f t="shared" ref="BO37:DQ37" si="6">COUNTIFS(BO$2:BO$32,"PEN",JSFERIE,"Jrs")</f>
        <v>0</v>
      </c>
      <c r="BP37" s="82">
        <f t="shared" si="6"/>
        <v>0</v>
      </c>
      <c r="BQ37" s="82">
        <f t="shared" si="6"/>
        <v>0</v>
      </c>
      <c r="BR37" s="82">
        <f t="shared" si="6"/>
        <v>0</v>
      </c>
      <c r="BS37" s="82">
        <f t="shared" si="6"/>
        <v>0</v>
      </c>
      <c r="BT37" s="82">
        <f t="shared" si="6"/>
        <v>0</v>
      </c>
      <c r="BU37" s="82">
        <f t="shared" si="6"/>
        <v>0</v>
      </c>
      <c r="BV37" s="82">
        <f t="shared" si="6"/>
        <v>0</v>
      </c>
      <c r="BW37" s="82">
        <f t="shared" si="6"/>
        <v>0</v>
      </c>
      <c r="BX37" s="82">
        <f t="shared" si="6"/>
        <v>0</v>
      </c>
      <c r="BY37" s="82">
        <f t="shared" si="6"/>
        <v>0</v>
      </c>
      <c r="BZ37" s="82">
        <f t="shared" si="6"/>
        <v>0</v>
      </c>
      <c r="CA37" s="82">
        <f t="shared" si="6"/>
        <v>0</v>
      </c>
      <c r="CB37" s="82">
        <f t="shared" si="6"/>
        <v>0</v>
      </c>
      <c r="CC37" s="82">
        <f t="shared" si="6"/>
        <v>0</v>
      </c>
      <c r="CD37" s="82">
        <f t="shared" si="6"/>
        <v>0</v>
      </c>
      <c r="CE37" s="82">
        <f t="shared" si="6"/>
        <v>0</v>
      </c>
      <c r="CF37" s="82">
        <f t="shared" si="6"/>
        <v>0</v>
      </c>
      <c r="CG37" s="82">
        <f t="shared" si="6"/>
        <v>0</v>
      </c>
      <c r="CH37" s="82">
        <f t="shared" si="6"/>
        <v>0</v>
      </c>
      <c r="CI37" s="82">
        <f t="shared" si="6"/>
        <v>0</v>
      </c>
      <c r="CJ37" s="82">
        <f t="shared" si="6"/>
        <v>0</v>
      </c>
      <c r="CK37" s="82">
        <f t="shared" si="6"/>
        <v>0</v>
      </c>
      <c r="CL37" s="82">
        <f t="shared" si="6"/>
        <v>0</v>
      </c>
      <c r="CM37" s="82">
        <f t="shared" si="6"/>
        <v>0</v>
      </c>
      <c r="CN37" s="82">
        <f t="shared" si="6"/>
        <v>0</v>
      </c>
      <c r="CO37" s="82">
        <f t="shared" si="6"/>
        <v>0</v>
      </c>
      <c r="CP37" s="82">
        <f t="shared" si="6"/>
        <v>0</v>
      </c>
      <c r="CQ37" s="82">
        <f t="shared" si="6"/>
        <v>0</v>
      </c>
      <c r="CR37" s="82">
        <f t="shared" si="6"/>
        <v>0</v>
      </c>
      <c r="CS37" s="82">
        <f t="shared" si="6"/>
        <v>0</v>
      </c>
      <c r="CT37" s="82">
        <f t="shared" si="6"/>
        <v>0</v>
      </c>
      <c r="CU37" s="82">
        <f t="shared" si="6"/>
        <v>0</v>
      </c>
      <c r="CV37" s="82">
        <f t="shared" si="6"/>
        <v>0</v>
      </c>
      <c r="CW37" s="82">
        <f t="shared" si="6"/>
        <v>0</v>
      </c>
      <c r="CX37" s="82">
        <f t="shared" si="6"/>
        <v>0</v>
      </c>
      <c r="CY37" s="82">
        <f t="shared" si="6"/>
        <v>0</v>
      </c>
      <c r="CZ37" s="82">
        <f t="shared" si="6"/>
        <v>0</v>
      </c>
      <c r="DA37" s="82">
        <f t="shared" si="6"/>
        <v>0</v>
      </c>
      <c r="DB37" s="82">
        <f t="shared" si="6"/>
        <v>0</v>
      </c>
      <c r="DC37" s="82">
        <f t="shared" si="6"/>
        <v>0</v>
      </c>
      <c r="DD37" s="82">
        <f t="shared" si="6"/>
        <v>0</v>
      </c>
      <c r="DE37" s="82">
        <f t="shared" si="6"/>
        <v>0</v>
      </c>
      <c r="DF37" s="82">
        <f t="shared" si="6"/>
        <v>0</v>
      </c>
      <c r="DG37" s="82">
        <f t="shared" si="6"/>
        <v>0</v>
      </c>
      <c r="DH37" s="82">
        <f t="shared" si="6"/>
        <v>0</v>
      </c>
      <c r="DI37" s="82">
        <f t="shared" si="6"/>
        <v>0</v>
      </c>
      <c r="DJ37" s="82">
        <f t="shared" si="6"/>
        <v>0</v>
      </c>
      <c r="DK37" s="82">
        <f t="shared" si="6"/>
        <v>0</v>
      </c>
      <c r="DL37" s="82">
        <f t="shared" si="6"/>
        <v>0</v>
      </c>
      <c r="DM37" s="82">
        <f t="shared" si="6"/>
        <v>0</v>
      </c>
      <c r="DN37" s="82">
        <f t="shared" si="6"/>
        <v>0</v>
      </c>
      <c r="DO37" s="82">
        <f t="shared" si="6"/>
        <v>0</v>
      </c>
      <c r="DP37" s="82">
        <f t="shared" si="6"/>
        <v>0</v>
      </c>
      <c r="DQ37" s="82">
        <f t="shared" si="6"/>
        <v>0</v>
      </c>
    </row>
    <row r="38" spans="1:121" hidden="1" x14ac:dyDescent="0.25">
      <c r="A38" s="83" t="s">
        <v>39</v>
      </c>
      <c r="B38" s="84" t="s">
        <v>34</v>
      </c>
      <c r="C38" s="82">
        <f t="shared" ref="C38:BN38" si="7">COUNTIFS(C$2:C$32,"PEN",JSFERIE,"Feri")</f>
        <v>0</v>
      </c>
      <c r="D38" s="82">
        <f t="shared" si="7"/>
        <v>0</v>
      </c>
      <c r="E38" s="82">
        <f t="shared" si="7"/>
        <v>0</v>
      </c>
      <c r="F38" s="82">
        <f t="shared" si="7"/>
        <v>0</v>
      </c>
      <c r="G38" s="82">
        <f t="shared" si="7"/>
        <v>0</v>
      </c>
      <c r="H38" s="82">
        <f t="shared" si="7"/>
        <v>1</v>
      </c>
      <c r="I38" s="82">
        <f t="shared" si="7"/>
        <v>0</v>
      </c>
      <c r="J38" s="82">
        <f t="shared" si="7"/>
        <v>0</v>
      </c>
      <c r="K38" s="82">
        <f t="shared" si="7"/>
        <v>0</v>
      </c>
      <c r="L38" s="82">
        <f t="shared" si="7"/>
        <v>0</v>
      </c>
      <c r="M38" s="82">
        <f t="shared" si="7"/>
        <v>0</v>
      </c>
      <c r="N38" s="82">
        <f t="shared" si="7"/>
        <v>0</v>
      </c>
      <c r="O38" s="82">
        <f t="shared" si="7"/>
        <v>0</v>
      </c>
      <c r="P38" s="82">
        <f t="shared" si="7"/>
        <v>0</v>
      </c>
      <c r="Q38" s="82">
        <f t="shared" si="7"/>
        <v>0</v>
      </c>
      <c r="R38" s="82">
        <f t="shared" si="7"/>
        <v>0</v>
      </c>
      <c r="S38" s="82">
        <f t="shared" si="7"/>
        <v>0</v>
      </c>
      <c r="T38" s="82">
        <f t="shared" si="7"/>
        <v>0</v>
      </c>
      <c r="U38" s="82">
        <f t="shared" si="7"/>
        <v>0</v>
      </c>
      <c r="V38" s="82">
        <f t="shared" si="7"/>
        <v>0</v>
      </c>
      <c r="W38" s="82">
        <f t="shared" si="7"/>
        <v>0</v>
      </c>
      <c r="X38" s="82">
        <f t="shared" si="7"/>
        <v>0</v>
      </c>
      <c r="Y38" s="82">
        <f t="shared" si="7"/>
        <v>0</v>
      </c>
      <c r="Z38" s="82">
        <f t="shared" si="7"/>
        <v>0</v>
      </c>
      <c r="AA38" s="82">
        <f t="shared" si="7"/>
        <v>0</v>
      </c>
      <c r="AB38" s="82">
        <f t="shared" si="7"/>
        <v>0</v>
      </c>
      <c r="AC38" s="82">
        <f t="shared" si="7"/>
        <v>0</v>
      </c>
      <c r="AD38" s="82">
        <f t="shared" si="7"/>
        <v>0</v>
      </c>
      <c r="AE38" s="82">
        <f t="shared" si="7"/>
        <v>0</v>
      </c>
      <c r="AF38" s="82">
        <f t="shared" si="7"/>
        <v>0</v>
      </c>
      <c r="AG38" s="82">
        <f t="shared" si="7"/>
        <v>0</v>
      </c>
      <c r="AH38" s="82">
        <f t="shared" si="7"/>
        <v>0</v>
      </c>
      <c r="AI38" s="82">
        <f t="shared" si="7"/>
        <v>0</v>
      </c>
      <c r="AJ38" s="82">
        <f t="shared" si="7"/>
        <v>0</v>
      </c>
      <c r="AK38" s="82">
        <f t="shared" si="7"/>
        <v>0</v>
      </c>
      <c r="AL38" s="82">
        <f t="shared" si="7"/>
        <v>0</v>
      </c>
      <c r="AM38" s="82">
        <f t="shared" si="7"/>
        <v>0</v>
      </c>
      <c r="AN38" s="82">
        <f t="shared" si="7"/>
        <v>0</v>
      </c>
      <c r="AO38" s="82">
        <f t="shared" si="7"/>
        <v>0</v>
      </c>
      <c r="AP38" s="82">
        <f t="shared" si="7"/>
        <v>0</v>
      </c>
      <c r="AQ38" s="82">
        <f t="shared" si="7"/>
        <v>0</v>
      </c>
      <c r="AR38" s="82">
        <f t="shared" si="7"/>
        <v>0</v>
      </c>
      <c r="AS38" s="82">
        <f t="shared" si="7"/>
        <v>0</v>
      </c>
      <c r="AT38" s="82">
        <f t="shared" si="7"/>
        <v>0</v>
      </c>
      <c r="AU38" s="82">
        <f t="shared" si="7"/>
        <v>0</v>
      </c>
      <c r="AV38" s="82">
        <f t="shared" si="7"/>
        <v>0</v>
      </c>
      <c r="AW38" s="82">
        <f t="shared" si="7"/>
        <v>0</v>
      </c>
      <c r="AX38" s="82">
        <f t="shared" si="7"/>
        <v>0</v>
      </c>
      <c r="AY38" s="82">
        <f t="shared" si="7"/>
        <v>0</v>
      </c>
      <c r="AZ38" s="82">
        <f t="shared" si="7"/>
        <v>0</v>
      </c>
      <c r="BA38" s="82">
        <f t="shared" si="7"/>
        <v>0</v>
      </c>
      <c r="BB38" s="82">
        <f t="shared" si="7"/>
        <v>0</v>
      </c>
      <c r="BC38" s="82">
        <f t="shared" si="7"/>
        <v>0</v>
      </c>
      <c r="BD38" s="82">
        <f t="shared" si="7"/>
        <v>0</v>
      </c>
      <c r="BE38" s="82">
        <f t="shared" si="7"/>
        <v>0</v>
      </c>
      <c r="BF38" s="82">
        <f t="shared" si="7"/>
        <v>0</v>
      </c>
      <c r="BG38" s="82">
        <f t="shared" si="7"/>
        <v>0</v>
      </c>
      <c r="BH38" s="82">
        <f t="shared" si="7"/>
        <v>0</v>
      </c>
      <c r="BI38" s="82">
        <f t="shared" si="7"/>
        <v>0</v>
      </c>
      <c r="BJ38" s="82">
        <f t="shared" si="7"/>
        <v>0</v>
      </c>
      <c r="BK38" s="82">
        <f t="shared" si="7"/>
        <v>0</v>
      </c>
      <c r="BL38" s="82">
        <f t="shared" si="7"/>
        <v>0</v>
      </c>
      <c r="BM38" s="82">
        <f t="shared" si="7"/>
        <v>0</v>
      </c>
      <c r="BN38" s="82">
        <f t="shared" si="7"/>
        <v>0</v>
      </c>
      <c r="BO38" s="82">
        <f t="shared" ref="BO38:DQ38" si="8">COUNTIFS(BO$2:BO$32,"PEN",JSFERIE,"Feri")</f>
        <v>0</v>
      </c>
      <c r="BP38" s="82">
        <f t="shared" si="8"/>
        <v>0</v>
      </c>
      <c r="BQ38" s="82">
        <f t="shared" si="8"/>
        <v>0</v>
      </c>
      <c r="BR38" s="82">
        <f t="shared" si="8"/>
        <v>0</v>
      </c>
      <c r="BS38" s="82">
        <f t="shared" si="8"/>
        <v>0</v>
      </c>
      <c r="BT38" s="82">
        <f t="shared" si="8"/>
        <v>0</v>
      </c>
      <c r="BU38" s="82">
        <f t="shared" si="8"/>
        <v>0</v>
      </c>
      <c r="BV38" s="82">
        <f t="shared" si="8"/>
        <v>0</v>
      </c>
      <c r="BW38" s="82">
        <f t="shared" si="8"/>
        <v>0</v>
      </c>
      <c r="BX38" s="82">
        <f t="shared" si="8"/>
        <v>0</v>
      </c>
      <c r="BY38" s="82">
        <f t="shared" si="8"/>
        <v>0</v>
      </c>
      <c r="BZ38" s="82">
        <f t="shared" si="8"/>
        <v>0</v>
      </c>
      <c r="CA38" s="82">
        <f t="shared" si="8"/>
        <v>0</v>
      </c>
      <c r="CB38" s="82">
        <f t="shared" si="8"/>
        <v>0</v>
      </c>
      <c r="CC38" s="82">
        <f t="shared" si="8"/>
        <v>0</v>
      </c>
      <c r="CD38" s="82">
        <f t="shared" si="8"/>
        <v>0</v>
      </c>
      <c r="CE38" s="82">
        <f t="shared" si="8"/>
        <v>0</v>
      </c>
      <c r="CF38" s="82">
        <f t="shared" si="8"/>
        <v>0</v>
      </c>
      <c r="CG38" s="82">
        <f t="shared" si="8"/>
        <v>0</v>
      </c>
      <c r="CH38" s="82">
        <f t="shared" si="8"/>
        <v>0</v>
      </c>
      <c r="CI38" s="82">
        <f t="shared" si="8"/>
        <v>0</v>
      </c>
      <c r="CJ38" s="82">
        <f t="shared" si="8"/>
        <v>0</v>
      </c>
      <c r="CK38" s="82">
        <f t="shared" si="8"/>
        <v>0</v>
      </c>
      <c r="CL38" s="82">
        <f t="shared" si="8"/>
        <v>0</v>
      </c>
      <c r="CM38" s="82">
        <f t="shared" si="8"/>
        <v>0</v>
      </c>
      <c r="CN38" s="82">
        <f t="shared" si="8"/>
        <v>0</v>
      </c>
      <c r="CO38" s="82">
        <f t="shared" si="8"/>
        <v>0</v>
      </c>
      <c r="CP38" s="82">
        <f t="shared" si="8"/>
        <v>0</v>
      </c>
      <c r="CQ38" s="82">
        <f t="shared" si="8"/>
        <v>0</v>
      </c>
      <c r="CR38" s="82">
        <f t="shared" si="8"/>
        <v>0</v>
      </c>
      <c r="CS38" s="82">
        <f t="shared" si="8"/>
        <v>0</v>
      </c>
      <c r="CT38" s="82">
        <f t="shared" si="8"/>
        <v>0</v>
      </c>
      <c r="CU38" s="82">
        <f t="shared" si="8"/>
        <v>0</v>
      </c>
      <c r="CV38" s="82">
        <f t="shared" si="8"/>
        <v>0</v>
      </c>
      <c r="CW38" s="82">
        <f t="shared" si="8"/>
        <v>0</v>
      </c>
      <c r="CX38" s="82">
        <f t="shared" si="8"/>
        <v>0</v>
      </c>
      <c r="CY38" s="82">
        <f t="shared" si="8"/>
        <v>0</v>
      </c>
      <c r="CZ38" s="82">
        <f t="shared" si="8"/>
        <v>0</v>
      </c>
      <c r="DA38" s="82">
        <f t="shared" si="8"/>
        <v>0</v>
      </c>
      <c r="DB38" s="82">
        <f t="shared" si="8"/>
        <v>0</v>
      </c>
      <c r="DC38" s="82">
        <f t="shared" si="8"/>
        <v>0</v>
      </c>
      <c r="DD38" s="82">
        <f t="shared" si="8"/>
        <v>0</v>
      </c>
      <c r="DE38" s="82">
        <f t="shared" si="8"/>
        <v>0</v>
      </c>
      <c r="DF38" s="82">
        <f t="shared" si="8"/>
        <v>0</v>
      </c>
      <c r="DG38" s="82">
        <f t="shared" si="8"/>
        <v>0</v>
      </c>
      <c r="DH38" s="82">
        <f t="shared" si="8"/>
        <v>0</v>
      </c>
      <c r="DI38" s="82">
        <f t="shared" si="8"/>
        <v>0</v>
      </c>
      <c r="DJ38" s="82">
        <f t="shared" si="8"/>
        <v>0</v>
      </c>
      <c r="DK38" s="82">
        <f t="shared" si="8"/>
        <v>0</v>
      </c>
      <c r="DL38" s="82">
        <f t="shared" si="8"/>
        <v>0</v>
      </c>
      <c r="DM38" s="82">
        <f t="shared" si="8"/>
        <v>0</v>
      </c>
      <c r="DN38" s="82">
        <f t="shared" si="8"/>
        <v>0</v>
      </c>
      <c r="DO38" s="82">
        <f t="shared" si="8"/>
        <v>0</v>
      </c>
      <c r="DP38" s="82">
        <f t="shared" si="8"/>
        <v>0</v>
      </c>
      <c r="DQ38" s="82">
        <f t="shared" si="8"/>
        <v>0</v>
      </c>
    </row>
    <row r="39" spans="1:121" hidden="1" x14ac:dyDescent="0.25"/>
    <row r="40" spans="1:121" hidden="1" x14ac:dyDescent="0.25">
      <c r="A40" s="83">
        <v>1543</v>
      </c>
      <c r="B40" s="84" t="s">
        <v>33</v>
      </c>
      <c r="C40" s="82">
        <f>SUM(C2:C32)</f>
        <v>0</v>
      </c>
      <c r="D40" s="82">
        <f t="shared" ref="D40:BO40" si="9">SUM(D2:D32)</f>
        <v>0</v>
      </c>
      <c r="E40" s="82">
        <f t="shared" si="9"/>
        <v>0</v>
      </c>
      <c r="F40" s="82">
        <f t="shared" si="9"/>
        <v>0</v>
      </c>
      <c r="G40" s="82">
        <f t="shared" si="9"/>
        <v>6</v>
      </c>
      <c r="H40" s="82">
        <f t="shared" si="9"/>
        <v>6</v>
      </c>
      <c r="I40" s="82">
        <f t="shared" si="9"/>
        <v>0</v>
      </c>
      <c r="J40" s="82">
        <f t="shared" si="9"/>
        <v>0</v>
      </c>
      <c r="K40" s="82">
        <f t="shared" si="9"/>
        <v>0</v>
      </c>
      <c r="L40" s="82">
        <f t="shared" si="9"/>
        <v>0</v>
      </c>
      <c r="M40" s="82">
        <f t="shared" si="9"/>
        <v>0</v>
      </c>
      <c r="N40" s="82">
        <f t="shared" si="9"/>
        <v>15</v>
      </c>
      <c r="O40" s="82">
        <f t="shared" si="9"/>
        <v>0</v>
      </c>
      <c r="P40" s="82">
        <f t="shared" si="9"/>
        <v>15</v>
      </c>
      <c r="Q40" s="82">
        <f t="shared" si="9"/>
        <v>15</v>
      </c>
      <c r="R40" s="82">
        <f t="shared" si="9"/>
        <v>0</v>
      </c>
      <c r="S40" s="82">
        <f t="shared" si="9"/>
        <v>15</v>
      </c>
      <c r="T40" s="82">
        <f t="shared" si="9"/>
        <v>0</v>
      </c>
      <c r="U40" s="82">
        <f t="shared" si="9"/>
        <v>0</v>
      </c>
      <c r="V40" s="82">
        <f t="shared" si="9"/>
        <v>0</v>
      </c>
      <c r="W40" s="82">
        <f t="shared" si="9"/>
        <v>0</v>
      </c>
      <c r="X40" s="82">
        <f t="shared" si="9"/>
        <v>0</v>
      </c>
      <c r="Y40" s="82">
        <f t="shared" si="9"/>
        <v>0</v>
      </c>
      <c r="Z40" s="82">
        <f t="shared" si="9"/>
        <v>0</v>
      </c>
      <c r="AA40" s="82">
        <f t="shared" si="9"/>
        <v>0</v>
      </c>
      <c r="AB40" s="82">
        <f t="shared" si="9"/>
        <v>0</v>
      </c>
      <c r="AC40" s="82">
        <f t="shared" si="9"/>
        <v>0</v>
      </c>
      <c r="AD40" s="82">
        <f t="shared" si="9"/>
        <v>0</v>
      </c>
      <c r="AE40" s="82">
        <f t="shared" si="9"/>
        <v>0</v>
      </c>
      <c r="AF40" s="82">
        <f t="shared" si="9"/>
        <v>0</v>
      </c>
      <c r="AG40" s="82">
        <f t="shared" si="9"/>
        <v>0</v>
      </c>
      <c r="AH40" s="82">
        <f t="shared" si="9"/>
        <v>0</v>
      </c>
      <c r="AI40" s="82">
        <f t="shared" si="9"/>
        <v>0</v>
      </c>
      <c r="AJ40" s="82">
        <f t="shared" si="9"/>
        <v>0</v>
      </c>
      <c r="AK40" s="82">
        <f t="shared" si="9"/>
        <v>0</v>
      </c>
      <c r="AL40" s="82">
        <f t="shared" si="9"/>
        <v>0</v>
      </c>
      <c r="AM40" s="82">
        <f t="shared" si="9"/>
        <v>0</v>
      </c>
      <c r="AN40" s="82">
        <f t="shared" si="9"/>
        <v>0</v>
      </c>
      <c r="AO40" s="82">
        <f t="shared" si="9"/>
        <v>0</v>
      </c>
      <c r="AP40" s="82">
        <f t="shared" si="9"/>
        <v>0</v>
      </c>
      <c r="AQ40" s="82">
        <f t="shared" si="9"/>
        <v>0</v>
      </c>
      <c r="AR40" s="82">
        <f t="shared" si="9"/>
        <v>0</v>
      </c>
      <c r="AS40" s="82">
        <f t="shared" si="9"/>
        <v>0</v>
      </c>
      <c r="AT40" s="82">
        <f t="shared" si="9"/>
        <v>0</v>
      </c>
      <c r="AU40" s="82">
        <f t="shared" si="9"/>
        <v>0</v>
      </c>
      <c r="AV40" s="82">
        <f t="shared" si="9"/>
        <v>0</v>
      </c>
      <c r="AW40" s="82">
        <f t="shared" si="9"/>
        <v>0</v>
      </c>
      <c r="AX40" s="82">
        <f t="shared" si="9"/>
        <v>0</v>
      </c>
      <c r="AY40" s="82">
        <f t="shared" si="9"/>
        <v>0</v>
      </c>
      <c r="AZ40" s="82">
        <f t="shared" si="9"/>
        <v>0</v>
      </c>
      <c r="BA40" s="82">
        <f t="shared" si="9"/>
        <v>0</v>
      </c>
      <c r="BB40" s="82">
        <f t="shared" si="9"/>
        <v>0</v>
      </c>
      <c r="BC40" s="82">
        <f t="shared" si="9"/>
        <v>0</v>
      </c>
      <c r="BD40" s="82">
        <f t="shared" si="9"/>
        <v>0</v>
      </c>
      <c r="BE40" s="82">
        <f t="shared" si="9"/>
        <v>0</v>
      </c>
      <c r="BF40" s="82">
        <f t="shared" si="9"/>
        <v>0</v>
      </c>
      <c r="BG40" s="82">
        <f t="shared" si="9"/>
        <v>0</v>
      </c>
      <c r="BH40" s="82">
        <f t="shared" si="9"/>
        <v>0</v>
      </c>
      <c r="BI40" s="82">
        <f t="shared" si="9"/>
        <v>0</v>
      </c>
      <c r="BJ40" s="82">
        <f t="shared" si="9"/>
        <v>0</v>
      </c>
      <c r="BK40" s="82">
        <f t="shared" si="9"/>
        <v>0</v>
      </c>
      <c r="BL40" s="82">
        <f t="shared" si="9"/>
        <v>0</v>
      </c>
      <c r="BM40" s="82">
        <f t="shared" si="9"/>
        <v>0</v>
      </c>
      <c r="BN40" s="82">
        <f t="shared" si="9"/>
        <v>0</v>
      </c>
      <c r="BO40" s="82">
        <f t="shared" si="9"/>
        <v>0</v>
      </c>
      <c r="BP40" s="82">
        <f t="shared" ref="BP40:DQ40" si="10">SUM(BP2:BP32)</f>
        <v>0</v>
      </c>
      <c r="BQ40" s="82">
        <f t="shared" si="10"/>
        <v>0</v>
      </c>
      <c r="BR40" s="82">
        <f t="shared" si="10"/>
        <v>0</v>
      </c>
      <c r="BS40" s="82">
        <f t="shared" si="10"/>
        <v>0</v>
      </c>
      <c r="BT40" s="82">
        <f t="shared" si="10"/>
        <v>0</v>
      </c>
      <c r="BU40" s="82">
        <f t="shared" si="10"/>
        <v>0</v>
      </c>
      <c r="BV40" s="82">
        <f t="shared" si="10"/>
        <v>0</v>
      </c>
      <c r="BW40" s="82">
        <f t="shared" si="10"/>
        <v>0</v>
      </c>
      <c r="BX40" s="82">
        <f t="shared" si="10"/>
        <v>0</v>
      </c>
      <c r="BY40" s="82">
        <f t="shared" si="10"/>
        <v>0</v>
      </c>
      <c r="BZ40" s="82">
        <f t="shared" si="10"/>
        <v>0</v>
      </c>
      <c r="CA40" s="82">
        <f t="shared" si="10"/>
        <v>0</v>
      </c>
      <c r="CB40" s="82">
        <f t="shared" si="10"/>
        <v>0</v>
      </c>
      <c r="CC40" s="82">
        <f t="shared" si="10"/>
        <v>0</v>
      </c>
      <c r="CD40" s="82">
        <f t="shared" si="10"/>
        <v>0</v>
      </c>
      <c r="CE40" s="82">
        <f t="shared" si="10"/>
        <v>0</v>
      </c>
      <c r="CF40" s="82">
        <f t="shared" si="10"/>
        <v>0</v>
      </c>
      <c r="CG40" s="82">
        <f t="shared" si="10"/>
        <v>0</v>
      </c>
      <c r="CH40" s="82">
        <f t="shared" si="10"/>
        <v>0</v>
      </c>
      <c r="CI40" s="82">
        <f t="shared" si="10"/>
        <v>0</v>
      </c>
      <c r="CJ40" s="82">
        <f t="shared" si="10"/>
        <v>0</v>
      </c>
      <c r="CK40" s="82">
        <f t="shared" si="10"/>
        <v>0</v>
      </c>
      <c r="CL40" s="82">
        <f t="shared" si="10"/>
        <v>0</v>
      </c>
      <c r="CM40" s="82">
        <f t="shared" si="10"/>
        <v>0</v>
      </c>
      <c r="CN40" s="82">
        <f t="shared" si="10"/>
        <v>0</v>
      </c>
      <c r="CO40" s="82">
        <f t="shared" si="10"/>
        <v>0</v>
      </c>
      <c r="CP40" s="82">
        <f t="shared" si="10"/>
        <v>0</v>
      </c>
      <c r="CQ40" s="82">
        <f t="shared" si="10"/>
        <v>0</v>
      </c>
      <c r="CR40" s="82">
        <f t="shared" si="10"/>
        <v>0</v>
      </c>
      <c r="CS40" s="82">
        <f t="shared" si="10"/>
        <v>0</v>
      </c>
      <c r="CT40" s="82">
        <f t="shared" si="10"/>
        <v>0</v>
      </c>
      <c r="CU40" s="82">
        <f t="shared" si="10"/>
        <v>0</v>
      </c>
      <c r="CV40" s="82">
        <f t="shared" si="10"/>
        <v>0</v>
      </c>
      <c r="CW40" s="82">
        <f t="shared" si="10"/>
        <v>0</v>
      </c>
      <c r="CX40" s="82">
        <f t="shared" si="10"/>
        <v>0</v>
      </c>
      <c r="CY40" s="82">
        <f t="shared" si="10"/>
        <v>0</v>
      </c>
      <c r="CZ40" s="82">
        <f t="shared" si="10"/>
        <v>0</v>
      </c>
      <c r="DA40" s="82">
        <f t="shared" si="10"/>
        <v>0</v>
      </c>
      <c r="DB40" s="82">
        <f t="shared" si="10"/>
        <v>0</v>
      </c>
      <c r="DC40" s="82">
        <f t="shared" si="10"/>
        <v>0</v>
      </c>
      <c r="DD40" s="82">
        <f t="shared" si="10"/>
        <v>0</v>
      </c>
      <c r="DE40" s="82">
        <f t="shared" si="10"/>
        <v>0</v>
      </c>
      <c r="DF40" s="82">
        <f t="shared" si="10"/>
        <v>0</v>
      </c>
      <c r="DG40" s="82">
        <f t="shared" si="10"/>
        <v>0</v>
      </c>
      <c r="DH40" s="82">
        <f t="shared" si="10"/>
        <v>0</v>
      </c>
      <c r="DI40" s="82">
        <f t="shared" si="10"/>
        <v>0</v>
      </c>
      <c r="DJ40" s="82">
        <f t="shared" si="10"/>
        <v>0</v>
      </c>
      <c r="DK40" s="82">
        <f t="shared" si="10"/>
        <v>0</v>
      </c>
      <c r="DL40" s="82">
        <f t="shared" si="10"/>
        <v>0</v>
      </c>
      <c r="DM40" s="82">
        <f t="shared" si="10"/>
        <v>0</v>
      </c>
      <c r="DN40" s="82">
        <f t="shared" si="10"/>
        <v>0</v>
      </c>
      <c r="DO40" s="82">
        <f t="shared" si="10"/>
        <v>0</v>
      </c>
      <c r="DP40" s="82">
        <f t="shared" si="10"/>
        <v>0</v>
      </c>
      <c r="DQ40" s="82">
        <f t="shared" si="10"/>
        <v>0</v>
      </c>
    </row>
    <row r="41" spans="1:121" hidden="1" x14ac:dyDescent="0.25"/>
    <row r="42" spans="1:121" hidden="1" x14ac:dyDescent="0.25"/>
  </sheetData>
  <sheetProtection formatRows="0" selectLockedCells="1"/>
  <sortState columnSort="1" ref="C1:AC1">
    <sortCondition ref="C1:AC1"/>
  </sortState>
  <phoneticPr fontId="5" type="noConversion"/>
  <conditionalFormatting sqref="A2:A28 B33">
    <cfRule type="expression" dxfId="34" priority="820">
      <formula>$A2&lt;&gt;""</formula>
    </cfRule>
  </conditionalFormatting>
  <conditionalFormatting sqref="A29:A33">
    <cfRule type="expression" dxfId="33" priority="827">
      <formula>$A29&lt;&gt;""</formula>
    </cfRule>
    <cfRule type="expression" dxfId="32" priority="828">
      <formula>OR(WEEKDAY(#REF!)=1,WEEKDAY(#REF!)=2)</formula>
    </cfRule>
  </conditionalFormatting>
  <conditionalFormatting sqref="A1 V1:XFD1">
    <cfRule type="expression" dxfId="31" priority="814">
      <formula>A1&lt;&gt;""</formula>
    </cfRule>
  </conditionalFormatting>
  <conditionalFormatting sqref="C1:U1 C2:CQ32">
    <cfRule type="expression" dxfId="30" priority="807">
      <formula>C$1&lt;&gt;""</formula>
    </cfRule>
  </conditionalFormatting>
  <conditionalFormatting sqref="A2:A30">
    <cfRule type="expression" dxfId="29" priority="142">
      <formula>OR(A2=jours_fériés_année_en_cours)</formula>
    </cfRule>
    <cfRule type="expression" dxfId="28" priority="824">
      <formula>OR(WEEKDAY(A3)=1,WEEKDAY(A3)=2)</formula>
    </cfRule>
  </conditionalFormatting>
  <conditionalFormatting sqref="A31:A33">
    <cfRule type="expression" dxfId="27" priority="197">
      <formula>IF($A$31="",$C$1&lt;&gt;"")</formula>
    </cfRule>
    <cfRule type="expression" dxfId="26" priority="210">
      <formula>A$1&lt;&gt;""</formula>
    </cfRule>
    <cfRule type="expression" dxfId="25" priority="755">
      <formula>IF($A$31="",$C$1&lt;&gt;"")</formula>
    </cfRule>
    <cfRule type="expression" dxfId="24" priority="763">
      <formula>A$1&lt;&gt;""</formula>
    </cfRule>
  </conditionalFormatting>
  <conditionalFormatting sqref="B33">
    <cfRule type="expression" dxfId="23" priority="76">
      <formula>$A33&lt;&gt;""</formula>
    </cfRule>
    <cfRule type="expression" dxfId="22" priority="77">
      <formula>OR(WEEKDAY(#REF!)=1,WEEKDAY(#REF!)=2)</formula>
    </cfRule>
  </conditionalFormatting>
  <conditionalFormatting sqref="B33">
    <cfRule type="expression" dxfId="21" priority="69">
      <formula>IF($A$31="",$C$1&lt;&gt;"")</formula>
    </cfRule>
    <cfRule type="expression" dxfId="20" priority="70">
      <formula>B$1&lt;&gt;""</formula>
    </cfRule>
    <cfRule type="expression" dxfId="19" priority="71">
      <formula>IF($A$31="",$C$1&lt;&gt;"")</formula>
    </cfRule>
    <cfRule type="expression" dxfId="18" priority="72">
      <formula>B$1&lt;&gt;""</formula>
    </cfRule>
  </conditionalFormatting>
  <conditionalFormatting sqref="A31:A33">
    <cfRule type="expression" dxfId="17" priority="833">
      <formula>OR(A31=jours_fériés_année_en_cours)</formula>
    </cfRule>
    <cfRule type="expression" dxfId="16" priority="834">
      <formula>OR(WEEKDAY(#REF!)=1,WEEKDAY(#REF!)=2)</formula>
    </cfRule>
  </conditionalFormatting>
  <conditionalFormatting sqref="B33">
    <cfRule type="expression" dxfId="15" priority="840">
      <formula>OR(B33=feries)</formula>
    </cfRule>
    <cfRule type="expression" dxfId="14" priority="841">
      <formula>OR(WEEKDAY(#REF!)=1,WEEKDAY(#REF!)=2)</formula>
    </cfRule>
  </conditionalFormatting>
  <conditionalFormatting sqref="C2:CQ32">
    <cfRule type="cellIs" dxfId="13" priority="67" operator="equal">
      <formula>"AS"</formula>
    </cfRule>
  </conditionalFormatting>
  <conditionalFormatting sqref="B1">
    <cfRule type="expression" dxfId="12" priority="13">
      <formula>B1&lt;&gt;""</formula>
    </cfRule>
  </conditionalFormatting>
  <conditionalFormatting sqref="B2:B32">
    <cfRule type="expression" dxfId="11" priority="9">
      <formula>$A2&lt;&gt;""</formula>
    </cfRule>
  </conditionalFormatting>
  <conditionalFormatting sqref="B29:B32">
    <cfRule type="expression" dxfId="10" priority="11">
      <formula>$A29&lt;&gt;""</formula>
    </cfRule>
    <cfRule type="expression" dxfId="9" priority="12">
      <formula>OR(WEEKDAY(#REF!)=1,WEEKDAY(#REF!)=2)</formula>
    </cfRule>
  </conditionalFormatting>
  <conditionalFormatting sqref="B2:B32">
    <cfRule type="expression" dxfId="8" priority="4">
      <formula>OR(B2=feries)</formula>
    </cfRule>
    <cfRule type="expression" dxfId="7" priority="10">
      <formula>OR(WEEKDAY(B3)=1,WEEKDAY(B3)=2)</formula>
    </cfRule>
  </conditionalFormatting>
  <conditionalFormatting sqref="B31">
    <cfRule type="expression" dxfId="6" priority="5">
      <formula>IF($A$31="",$C$1&lt;&gt;"")</formula>
    </cfRule>
    <cfRule type="expression" dxfId="5" priority="6">
      <formula>B$1&lt;&gt;""</formula>
    </cfRule>
    <cfRule type="expression" dxfId="4" priority="7">
      <formula>IF($A$31="",$C$1&lt;&gt;"")</formula>
    </cfRule>
    <cfRule type="expression" dxfId="3" priority="8">
      <formula>B$1&lt;&gt;""</formula>
    </cfRule>
  </conditionalFormatting>
  <conditionalFormatting sqref="C2:CQ32">
    <cfRule type="containsText" dxfId="2" priority="3" operator="containsText" text="A">
      <formula>NOT(ISERROR(SEARCH("A",C2)))</formula>
    </cfRule>
  </conditionalFormatting>
  <conditionalFormatting sqref="C2:CQ32">
    <cfRule type="cellIs" dxfId="1" priority="1" operator="between">
      <formula>6</formula>
      <formula>15</formula>
    </cfRule>
    <cfRule type="containsText" dxfId="0" priority="2" operator="containsText" text="PEN">
      <formula>NOT(ISERROR(SEARCH("PEN",C2)))</formula>
    </cfRule>
  </conditionalFormatting>
  <pageMargins left="0.70866141732283472" right="0.70866141732283472" top="0.74803149606299213" bottom="0.74803149606299213" header="0.31496062992125984" footer="0.31496062992125984"/>
  <pageSetup paperSize="9" orientation="landscape"/>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Paramètres!$M$1:$M$12</xm:f>
          </x14:formula1>
          <xm:sqref>C2:CQ32</xm:sqref>
        </x14:dataValidation>
      </x14:dataValidation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208"/>
  <sheetViews>
    <sheetView workbookViewId="0">
      <selection activeCell="F49" sqref="F49"/>
    </sheetView>
  </sheetViews>
  <sheetFormatPr baseColWidth="10" defaultColWidth="10.88671875" defaultRowHeight="13.2" x14ac:dyDescent="0.25"/>
  <cols>
    <col min="1" max="1" width="22.33203125" style="52" customWidth="1"/>
    <col min="2" max="2" width="24.44140625" style="47" customWidth="1"/>
    <col min="3" max="3" width="24.44140625" style="46" customWidth="1"/>
    <col min="4" max="4" width="22.44140625" style="46" customWidth="1"/>
    <col min="5" max="5" width="13.33203125" style="46" customWidth="1"/>
    <col min="6" max="6" width="26.109375" style="46" customWidth="1"/>
    <col min="7" max="7" width="26" style="46" customWidth="1"/>
    <col min="8" max="8" width="29.88671875" style="39" customWidth="1"/>
    <col min="9" max="16384" width="10.88671875" style="39"/>
  </cols>
  <sheetData>
    <row r="1" spans="1:9" ht="15" customHeight="1" x14ac:dyDescent="0.25">
      <c r="A1" s="51" t="str">
        <f>IF(ROWS('Liste complète des PERS DIR'!$G$1:'Liste complète des PERS DIR'!H2)&gt;COUNT('Liste complète des PERS DIR'!$H$1:$H$56),"",INDEX('Liste complète des PERS DIR'!$A$1:$G$56,SMALL('Liste complète des PERS DIR'!$H$1:$H$56,ROWS('Liste complète des PERS DIR'!$G$1:'Liste complète des PERS DIR'!H2)),1))</f>
        <v>'1942343417619970</v>
      </c>
      <c r="B1" s="24" t="str">
        <f>IF(ROWS('Liste complète des PERS DIR'!$G$1:'Liste complète des PERS DIR'!H2)&gt;COUNT('Liste complète des PERS DIR'!$H$1:$H$56),"",INDEX('Liste complète des PERS DIR'!$A$1:$G$56,SMALL('Liste complète des PERS DIR'!$H$1:$H$56,ROWS('Liste complète des PERS DIR'!$G$1:'Liste complète des PERS DIR'!H2)),2))</f>
        <v>NOM2</v>
      </c>
      <c r="C1" s="24" t="str">
        <f>IF(ROWS('Liste complète des PERS DIR'!$G$1:'Liste complète des PERS DIR'!I2)&gt;COUNT('Liste complète des PERS DIR'!$H$1:$H$56),"",INDEX('Liste complète des PERS DIR'!$A$1:$G$56,SMALL('Liste complète des PERS DIR'!$H$1:$H$56,ROWS('Liste complète des PERS DIR'!$G$1:'Liste complète des PERS DIR'!I2)),3))</f>
        <v>prenom3</v>
      </c>
      <c r="D1" s="24">
        <f>IF(ROWS('Liste complète des PERS DIR'!$G$1:'Liste complète des PERS DIR'!H2)&gt;COUNT('Liste complète des PERS DIR'!$H$1:$H$56),"",INDEX('Liste complète des PERS DIR'!$A$1:$G$56,SMALL('Liste complète des PERS DIR'!$H$1:$H$56,ROWS('Liste complète des PERS DIR'!$G$1:'Liste complète des PERS DIR'!H2)),4))</f>
        <v>210</v>
      </c>
      <c r="E1" s="24">
        <f>IF(ROWS('Liste complète des PERS DIR'!$G$1:'Liste complète des PERS DIR'!H2)&gt;COUNT('Liste complète des PERS DIR'!$H$1:$H$56),"",INDEX('Liste complète des PERS DIR'!$A$1:$G$56,SMALL('Liste complète des PERS DIR'!$H$1:$H$56,ROWS('Liste complète des PERS DIR'!$G$1:'Liste complète des PERS DIR'!H2)),5))</f>
        <v>12083</v>
      </c>
      <c r="F1" s="24" t="str">
        <f>IF(ROWS('Liste complète des PERS DIR'!$G$1:'Liste complète des PERS DIR'!H2)&gt;COUNT('Liste complète des PERS DIR'!$H$1:$H$56),"",INDEX('Liste complète des PERS DIR'!$A$1:$G$56,SMALL('Liste complète des PERS DIR'!$H$1:$H$56,ROWS('Liste complète des PERS DIR'!$G$1:'Liste complète des PERS DIR'!H2)),6))</f>
        <v>Grade2</v>
      </c>
      <c r="G1" s="24" t="str">
        <f>IF(ROWS('Liste complète des PERS DIR'!$G$1:'Liste complète des PERS DIR'!H2)&gt;COUNT('Liste complète des PERS DIR'!$H$1:$H$56),"",INDEX('Liste complète des PERS DIR'!$A$1:$G$56,SMALL('Liste complète des PERS DIR'!$H$1:$H$56,ROWS('Liste complète des PERS DIR'!$G$1:'Liste complète des PERS DIR'!H2)),7))</f>
        <v>AF1</v>
      </c>
      <c r="H1" s="46" t="str">
        <f>B1&amp; " " &amp; LEFT(C1,1)</f>
        <v>NOM2 p</v>
      </c>
    </row>
    <row r="2" spans="1:9" ht="15" customHeight="1" x14ac:dyDescent="0.25">
      <c r="A2" s="51" t="str">
        <f>IF(ROWS('Liste complète des PERS DIR'!$G$1:'Liste complète des PERS DIR'!H3)&gt;COUNT('Liste complète des PERS DIR'!$H$1:$H$56),"",INDEX('Liste complète des PERS DIR'!$A$1:$G$56,SMALL('Liste complète des PERS DIR'!$H$1:$H$56,ROWS('Liste complète des PERS DIR'!$G$1:'Liste complète des PERS DIR'!H3)),1))</f>
        <v>'1634432598946761</v>
      </c>
      <c r="B2" s="24" t="str">
        <f>IF(ROWS('Liste complète des PERS DIR'!$G$1:'Liste complète des PERS DIR'!H3)&gt;COUNT('Liste complète des PERS DIR'!$H$1:$H$56),"",INDEX('Liste complète des PERS DIR'!$A$1:$G$56,SMALL('Liste complète des PERS DIR'!$H$1:$H$56,ROWS('Liste complète des PERS DIR'!$G$1:'Liste complète des PERS DIR'!H3)),2))</f>
        <v>NOM3</v>
      </c>
      <c r="C2" s="24" t="str">
        <f>IF(ROWS('Liste complète des PERS DIR'!$G$1:'Liste complète des PERS DIR'!I3)&gt;COUNT('Liste complète des PERS DIR'!$H$1:$H$56),"",INDEX('Liste complète des PERS DIR'!$A$1:$G$56,SMALL('Liste complète des PERS DIR'!$H$1:$H$56,ROWS('Liste complète des PERS DIR'!$G$1:'Liste complète des PERS DIR'!I3)),3))</f>
        <v>prenom4</v>
      </c>
      <c r="D2" s="24">
        <f>IF(ROWS('Liste complète des PERS DIR'!$G$1:'Liste complète des PERS DIR'!H3)&gt;COUNT('Liste complète des PERS DIR'!$H$1:$H$56),"",INDEX('Liste complète des PERS DIR'!$A$1:$G$56,SMALL('Liste complète des PERS DIR'!$H$1:$H$56,ROWS('Liste complète des PERS DIR'!$G$1:'Liste complète des PERS DIR'!H3)),4))</f>
        <v>210</v>
      </c>
      <c r="E2" s="24">
        <f>IF(ROWS('Liste complète des PERS DIR'!$G$1:'Liste complète des PERS DIR'!H3)&gt;COUNT('Liste complète des PERS DIR'!$H$1:$H$56),"",INDEX('Liste complète des PERS DIR'!$A$1:$G$56,SMALL('Liste complète des PERS DIR'!$H$1:$H$56,ROWS('Liste complète des PERS DIR'!$G$1:'Liste complète des PERS DIR'!H3)),5))</f>
        <v>12083</v>
      </c>
      <c r="F2" s="24" t="str">
        <f>IF(ROWS('Liste complète des PERS DIR'!$G$1:'Liste complète des PERS DIR'!H3)&gt;COUNT('Liste complète des PERS DIR'!$H$1:$H$56),"",INDEX('Liste complète des PERS DIR'!$A$1:$G$56,SMALL('Liste complète des PERS DIR'!$H$1:$H$56,ROWS('Liste complète des PERS DIR'!$G$1:'Liste complète des PERS DIR'!H3)),6))</f>
        <v>Grade3</v>
      </c>
      <c r="G2" s="24" t="str">
        <f>IF(ROWS('Liste complète des PERS DIR'!$G$1:'Liste complète des PERS DIR'!H3)&gt;COUNT('Liste complète des PERS DIR'!$H$1:$H$56),"",INDEX('Liste complète des PERS DIR'!$A$1:$G$56,SMALL('Liste complète des PERS DIR'!$H$1:$H$56,ROWS('Liste complète des PERS DIR'!$G$1:'Liste complète des PERS DIR'!H3)),7))</f>
        <v>AF1</v>
      </c>
      <c r="H2" s="46" t="str">
        <f t="shared" ref="H2:H19" si="0">B2&amp; " " &amp; LEFT(C2,1)</f>
        <v>NOM3 p</v>
      </c>
    </row>
    <row r="3" spans="1:9" ht="15" customHeight="1" x14ac:dyDescent="0.25">
      <c r="A3" s="51" t="str">
        <f>IF(ROWS('Liste complète des PERS DIR'!$G$1:'Liste complète des PERS DIR'!H4)&gt;COUNT('Liste complète des PERS DIR'!$H$1:$H$56),"",INDEX('Liste complète des PERS DIR'!$A$1:$G$56,SMALL('Liste complète des PERS DIR'!$H$1:$H$56,ROWS('Liste complète des PERS DIR'!$G$1:'Liste complète des PERS DIR'!H4)),1))</f>
        <v>'2979531317871351</v>
      </c>
      <c r="B3" s="24" t="str">
        <f>IF(ROWS('Liste complète des PERS DIR'!$G$1:'Liste complète des PERS DIR'!H4)&gt;COUNT('Liste complète des PERS DIR'!$H$1:$H$56),"",INDEX('Liste complète des PERS DIR'!$A$1:$G$56,SMALL('Liste complète des PERS DIR'!$H$1:$H$56,ROWS('Liste complète des PERS DIR'!$G$1:'Liste complète des PERS DIR'!H4)),2))</f>
        <v>NOM4</v>
      </c>
      <c r="C3" s="24" t="str">
        <f>IF(ROWS('Liste complète des PERS DIR'!$G$1:'Liste complète des PERS DIR'!I4)&gt;COUNT('Liste complète des PERS DIR'!$H$1:$H$56),"",INDEX('Liste complète des PERS DIR'!$A$1:$G$56,SMALL('Liste complète des PERS DIR'!$H$1:$H$56,ROWS('Liste complète des PERS DIR'!$G$1:'Liste complète des PERS DIR'!I4)),3))</f>
        <v>prenom5</v>
      </c>
      <c r="D3" s="24">
        <f>IF(ROWS('Liste complète des PERS DIR'!$G$1:'Liste complète des PERS DIR'!H4)&gt;COUNT('Liste complète des PERS DIR'!$H$1:$H$56),"",INDEX('Liste complète des PERS DIR'!$A$1:$G$56,SMALL('Liste complète des PERS DIR'!$H$1:$H$56,ROWS('Liste complète des PERS DIR'!$G$1:'Liste complète des PERS DIR'!H4)),4))</f>
        <v>210</v>
      </c>
      <c r="E3" s="24">
        <f>IF(ROWS('Liste complète des PERS DIR'!$G$1:'Liste complète des PERS DIR'!H4)&gt;COUNT('Liste complète des PERS DIR'!$H$1:$H$56),"",INDEX('Liste complète des PERS DIR'!$A$1:$G$56,SMALL('Liste complète des PERS DIR'!$H$1:$H$56,ROWS('Liste complète des PERS DIR'!$G$1:'Liste complète des PERS DIR'!H4)),5))</f>
        <v>12083</v>
      </c>
      <c r="F3" s="24" t="str">
        <f>IF(ROWS('Liste complète des PERS DIR'!$G$1:'Liste complète des PERS DIR'!H4)&gt;COUNT('Liste complète des PERS DIR'!$H$1:$H$56),"",INDEX('Liste complète des PERS DIR'!$A$1:$G$56,SMALL('Liste complète des PERS DIR'!$H$1:$H$56,ROWS('Liste complète des PERS DIR'!$G$1:'Liste complète des PERS DIR'!H4)),6))</f>
        <v>Grade4</v>
      </c>
      <c r="G3" s="24" t="str">
        <f>IF(ROWS('Liste complète des PERS DIR'!$G$1:'Liste complète des PERS DIR'!H4)&gt;COUNT('Liste complète des PERS DIR'!$H$1:$H$56),"",INDEX('Liste complète des PERS DIR'!$A$1:$G$56,SMALL('Liste complète des PERS DIR'!$H$1:$H$56,ROWS('Liste complète des PERS DIR'!$G$1:'Liste complète des PERS DIR'!H4)),7))</f>
        <v>AF1</v>
      </c>
      <c r="H3" s="46" t="str">
        <f t="shared" si="0"/>
        <v>NOM4 p</v>
      </c>
      <c r="I3" s="49"/>
    </row>
    <row r="4" spans="1:9" ht="15" customHeight="1" x14ac:dyDescent="0.25">
      <c r="A4" s="51" t="str">
        <f>IF(ROWS('Liste complète des PERS DIR'!$G$1:'Liste complète des PERS DIR'!H5)&gt;COUNT('Liste complète des PERS DIR'!$H$1:$H$56),"",INDEX('Liste complète des PERS DIR'!$A$1:$G$56,SMALL('Liste complète des PERS DIR'!$H$1:$H$56,ROWS('Liste complète des PERS DIR'!$G$1:'Liste complète des PERS DIR'!H5)),1))</f>
        <v>'1806740123807271</v>
      </c>
      <c r="B4" s="24" t="str">
        <f>IF(ROWS('Liste complète des PERS DIR'!$G$1:'Liste complète des PERS DIR'!H5)&gt;COUNT('Liste complète des PERS DIR'!$H$1:$H$56),"",INDEX('Liste complète des PERS DIR'!$A$1:$G$56,SMALL('Liste complète des PERS DIR'!$H$1:$H$56,ROWS('Liste complète des PERS DIR'!$G$1:'Liste complète des PERS DIR'!H5)),2))</f>
        <v>NOM5</v>
      </c>
      <c r="C4" s="24" t="str">
        <f>IF(ROWS('Liste complète des PERS DIR'!$G$1:'Liste complète des PERS DIR'!I5)&gt;COUNT('Liste complète des PERS DIR'!$H$1:$H$56),"",INDEX('Liste complète des PERS DIR'!$A$1:$G$56,SMALL('Liste complète des PERS DIR'!$H$1:$H$56,ROWS('Liste complète des PERS DIR'!$G$1:'Liste complète des PERS DIR'!I5)),3))</f>
        <v>prenom6</v>
      </c>
      <c r="D4" s="24">
        <f>IF(ROWS('Liste complète des PERS DIR'!$G$1:'Liste complète des PERS DIR'!H5)&gt;COUNT('Liste complète des PERS DIR'!$H$1:$H$56),"",INDEX('Liste complète des PERS DIR'!$A$1:$G$56,SMALL('Liste complète des PERS DIR'!$H$1:$H$56,ROWS('Liste complète des PERS DIR'!$G$1:'Liste complète des PERS DIR'!H5)),4))</f>
        <v>210</v>
      </c>
      <c r="E4" s="24">
        <f>IF(ROWS('Liste complète des PERS DIR'!$G$1:'Liste complète des PERS DIR'!H5)&gt;COUNT('Liste complète des PERS DIR'!$H$1:$H$56),"",INDEX('Liste complète des PERS DIR'!$A$1:$G$56,SMALL('Liste complète des PERS DIR'!$H$1:$H$56,ROWS('Liste complète des PERS DIR'!$G$1:'Liste complète des PERS DIR'!H5)),5))</f>
        <v>12083</v>
      </c>
      <c r="F4" s="24" t="str">
        <f>IF(ROWS('Liste complète des PERS DIR'!$G$1:'Liste complète des PERS DIR'!H5)&gt;COUNT('Liste complète des PERS DIR'!$H$1:$H$56),"",INDEX('Liste complète des PERS DIR'!$A$1:$G$56,SMALL('Liste complète des PERS DIR'!$H$1:$H$56,ROWS('Liste complète des PERS DIR'!$G$1:'Liste complète des PERS DIR'!H5)),6))</f>
        <v>Grade5</v>
      </c>
      <c r="G4" s="24" t="str">
        <f>IF(ROWS('Liste complète des PERS DIR'!$G$1:'Liste complète des PERS DIR'!H5)&gt;COUNT('Liste complète des PERS DIR'!$H$1:$H$56),"",INDEX('Liste complète des PERS DIR'!$A$1:$G$56,SMALL('Liste complète des PERS DIR'!$H$1:$H$56,ROWS('Liste complète des PERS DIR'!$G$1:'Liste complète des PERS DIR'!H5)),7))</f>
        <v>AF1</v>
      </c>
      <c r="H4" s="46" t="str">
        <f t="shared" si="0"/>
        <v>NOM5 p</v>
      </c>
    </row>
    <row r="5" spans="1:9" ht="15" customHeight="1" x14ac:dyDescent="0.25">
      <c r="A5" s="51" t="str">
        <f>IF(ROWS('Liste complète des PERS DIR'!$G$1:'Liste complète des PERS DIR'!H6)&gt;COUNT('Liste complète des PERS DIR'!$H$1:$H$56),"",INDEX('Liste complète des PERS DIR'!$A$1:$G$56,SMALL('Liste complète des PERS DIR'!$H$1:$H$56,ROWS('Liste complète des PERS DIR'!$G$1:'Liste complète des PERS DIR'!H6)),1))</f>
        <v>'2334849185860180</v>
      </c>
      <c r="B5" s="24" t="str">
        <f>IF(ROWS('Liste complète des PERS DIR'!$G$1:'Liste complète des PERS DIR'!H6)&gt;COUNT('Liste complète des PERS DIR'!$H$1:$H$56),"",INDEX('Liste complète des PERS DIR'!$A$1:$G$56,SMALL('Liste complète des PERS DIR'!$H$1:$H$56,ROWS('Liste complète des PERS DIR'!$G$1:'Liste complète des PERS DIR'!H6)),2))</f>
        <v>NOM6</v>
      </c>
      <c r="C5" s="24" t="str">
        <f>IF(ROWS('Liste complète des PERS DIR'!$G$1:'Liste complète des PERS DIR'!I6)&gt;COUNT('Liste complète des PERS DIR'!$H$1:$H$56),"",INDEX('Liste complète des PERS DIR'!$A$1:$G$56,SMALL('Liste complète des PERS DIR'!$H$1:$H$56,ROWS('Liste complète des PERS DIR'!$G$1:'Liste complète des PERS DIR'!I6)),3))</f>
        <v>prenom7</v>
      </c>
      <c r="D5" s="24">
        <f>IF(ROWS('Liste complète des PERS DIR'!$G$1:'Liste complète des PERS DIR'!H6)&gt;COUNT('Liste complète des PERS DIR'!$H$1:$H$56),"",INDEX('Liste complète des PERS DIR'!$A$1:$G$56,SMALL('Liste complète des PERS DIR'!$H$1:$H$56,ROWS('Liste complète des PERS DIR'!$G$1:'Liste complète des PERS DIR'!H6)),4))</f>
        <v>210</v>
      </c>
      <c r="E5" s="24">
        <f>IF(ROWS('Liste complète des PERS DIR'!$G$1:'Liste complète des PERS DIR'!H6)&gt;COUNT('Liste complète des PERS DIR'!$H$1:$H$56),"",INDEX('Liste complète des PERS DIR'!$A$1:$G$56,SMALL('Liste complète des PERS DIR'!$H$1:$H$56,ROWS('Liste complète des PERS DIR'!$G$1:'Liste complète des PERS DIR'!H6)),5))</f>
        <v>12083</v>
      </c>
      <c r="F5" s="24" t="str">
        <f>IF(ROWS('Liste complète des PERS DIR'!$G$1:'Liste complète des PERS DIR'!H6)&gt;COUNT('Liste complète des PERS DIR'!$H$1:$H$56),"",INDEX('Liste complète des PERS DIR'!$A$1:$G$56,SMALL('Liste complète des PERS DIR'!$H$1:$H$56,ROWS('Liste complète des PERS DIR'!$G$1:'Liste complète des PERS DIR'!H6)),6))</f>
        <v>Grade6</v>
      </c>
      <c r="G5" s="24" t="str">
        <f>IF(ROWS('Liste complète des PERS DIR'!$G$1:'Liste complète des PERS DIR'!H6)&gt;COUNT('Liste complète des PERS DIR'!$H$1:$H$56),"",INDEX('Liste complète des PERS DIR'!$A$1:$G$56,SMALL('Liste complète des PERS DIR'!$H$1:$H$56,ROWS('Liste complète des PERS DIR'!$G$1:'Liste complète des PERS DIR'!H6)),7))</f>
        <v>AF1</v>
      </c>
      <c r="H5" s="46" t="str">
        <f t="shared" si="0"/>
        <v>NOM6 p</v>
      </c>
    </row>
    <row r="6" spans="1:9" ht="15" customHeight="1" x14ac:dyDescent="0.25">
      <c r="A6" s="51" t="str">
        <f>IF(ROWS('Liste complète des PERS DIR'!$G$1:'Liste complète des PERS DIR'!H7)&gt;COUNT('Liste complète des PERS DIR'!$H$1:$H$56),"",INDEX('Liste complète des PERS DIR'!$A$1:$G$56,SMALL('Liste complète des PERS DIR'!$H$1:$H$56,ROWS('Liste complète des PERS DIR'!$G$1:'Liste complète des PERS DIR'!H7)),1))</f>
        <v>'1945715383916011</v>
      </c>
      <c r="B6" s="24" t="str">
        <f>IF(ROWS('Liste complète des PERS DIR'!$G$1:'Liste complète des PERS DIR'!H7)&gt;COUNT('Liste complète des PERS DIR'!$H$1:$H$56),"",INDEX('Liste complète des PERS DIR'!$A$1:$G$56,SMALL('Liste complète des PERS DIR'!$H$1:$H$56,ROWS('Liste complète des PERS DIR'!$G$1:'Liste complète des PERS DIR'!H7)),2))</f>
        <v>NOM7</v>
      </c>
      <c r="C6" s="24" t="str">
        <f>IF(ROWS('Liste complète des PERS DIR'!$G$1:'Liste complète des PERS DIR'!I7)&gt;COUNT('Liste complète des PERS DIR'!$H$1:$H$56),"",INDEX('Liste complète des PERS DIR'!$A$1:$G$56,SMALL('Liste complète des PERS DIR'!$H$1:$H$56,ROWS('Liste complète des PERS DIR'!$G$1:'Liste complète des PERS DIR'!I7)),3))</f>
        <v>prenom8</v>
      </c>
      <c r="D6" s="24">
        <f>IF(ROWS('Liste complète des PERS DIR'!$G$1:'Liste complète des PERS DIR'!H7)&gt;COUNT('Liste complète des PERS DIR'!$H$1:$H$56),"",INDEX('Liste complète des PERS DIR'!$A$1:$G$56,SMALL('Liste complète des PERS DIR'!$H$1:$H$56,ROWS('Liste complète des PERS DIR'!$G$1:'Liste complète des PERS DIR'!H7)),4))</f>
        <v>210</v>
      </c>
      <c r="E6" s="24">
        <f>IF(ROWS('Liste complète des PERS DIR'!$G$1:'Liste complète des PERS DIR'!H7)&gt;COUNT('Liste complète des PERS DIR'!$H$1:$H$56),"",INDEX('Liste complète des PERS DIR'!$A$1:$G$56,SMALL('Liste complète des PERS DIR'!$H$1:$H$56,ROWS('Liste complète des PERS DIR'!$G$1:'Liste complète des PERS DIR'!H7)),5))</f>
        <v>12083</v>
      </c>
      <c r="F6" s="24" t="str">
        <f>IF(ROWS('Liste complète des PERS DIR'!$G$1:'Liste complète des PERS DIR'!H7)&gt;COUNT('Liste complète des PERS DIR'!$H$1:$H$56),"",INDEX('Liste complète des PERS DIR'!$A$1:$G$56,SMALL('Liste complète des PERS DIR'!$H$1:$H$56,ROWS('Liste complète des PERS DIR'!$G$1:'Liste complète des PERS DIR'!H7)),6))</f>
        <v>Grade7</v>
      </c>
      <c r="G6" s="24" t="str">
        <f>IF(ROWS('Liste complète des PERS DIR'!$G$1:'Liste complète des PERS DIR'!H7)&gt;COUNT('Liste complète des PERS DIR'!$H$1:$H$56),"",INDEX('Liste complète des PERS DIR'!$A$1:$G$56,SMALL('Liste complète des PERS DIR'!$H$1:$H$56,ROWS('Liste complète des PERS DIR'!$G$1:'Liste complète des PERS DIR'!H7)),7))</f>
        <v>AF1</v>
      </c>
      <c r="H6" s="46" t="str">
        <f t="shared" si="0"/>
        <v>NOM7 p</v>
      </c>
    </row>
    <row r="7" spans="1:9" ht="15" customHeight="1" x14ac:dyDescent="0.25">
      <c r="A7" s="51" t="str">
        <f>IF(ROWS('Liste complète des PERS DIR'!$G$1:'Liste complète des PERS DIR'!H8)&gt;COUNT('Liste complète des PERS DIR'!$H$1:$H$56),"",INDEX('Liste complète des PERS DIR'!$A$1:$G$56,SMALL('Liste complète des PERS DIR'!$H$1:$H$56,ROWS('Liste complète des PERS DIR'!$G$1:'Liste complète des PERS DIR'!H8)),1))</f>
        <v>'2759796023028080</v>
      </c>
      <c r="B7" s="24" t="str">
        <f>IF(ROWS('Liste complète des PERS DIR'!$G$1:'Liste complète des PERS DIR'!H8)&gt;COUNT('Liste complète des PERS DIR'!$H$1:$H$56),"",INDEX('Liste complète des PERS DIR'!$A$1:$G$56,SMALL('Liste complète des PERS DIR'!$H$1:$H$56,ROWS('Liste complète des PERS DIR'!$G$1:'Liste complète des PERS DIR'!H8)),2))</f>
        <v>NOM8</v>
      </c>
      <c r="C7" s="24" t="str">
        <f>IF(ROWS('Liste complète des PERS DIR'!$G$1:'Liste complète des PERS DIR'!I8)&gt;COUNT('Liste complète des PERS DIR'!$H$1:$H$56),"",INDEX('Liste complète des PERS DIR'!$A$1:$G$56,SMALL('Liste complète des PERS DIR'!$H$1:$H$56,ROWS('Liste complète des PERS DIR'!$G$1:'Liste complète des PERS DIR'!I8)),3))</f>
        <v>prenom9</v>
      </c>
      <c r="D7" s="24">
        <f>IF(ROWS('Liste complète des PERS DIR'!$G$1:'Liste complète des PERS DIR'!H8)&gt;COUNT('Liste complète des PERS DIR'!$H$1:$H$56),"",INDEX('Liste complète des PERS DIR'!$A$1:$G$56,SMALL('Liste complète des PERS DIR'!$H$1:$H$56,ROWS('Liste complète des PERS DIR'!$G$1:'Liste complète des PERS DIR'!H8)),4))</f>
        <v>210</v>
      </c>
      <c r="E7" s="24">
        <f>IF(ROWS('Liste complète des PERS DIR'!$G$1:'Liste complète des PERS DIR'!H8)&gt;COUNT('Liste complète des PERS DIR'!$H$1:$H$56),"",INDEX('Liste complète des PERS DIR'!$A$1:$G$56,SMALL('Liste complète des PERS DIR'!$H$1:$H$56,ROWS('Liste complète des PERS DIR'!$G$1:'Liste complète des PERS DIR'!H8)),5))</f>
        <v>12083</v>
      </c>
      <c r="F7" s="24" t="str">
        <f>IF(ROWS('Liste complète des PERS DIR'!$G$1:'Liste complète des PERS DIR'!H8)&gt;COUNT('Liste complète des PERS DIR'!$H$1:$H$56),"",INDEX('Liste complète des PERS DIR'!$A$1:$G$56,SMALL('Liste complète des PERS DIR'!$H$1:$H$56,ROWS('Liste complète des PERS DIR'!$G$1:'Liste complète des PERS DIR'!H8)),6))</f>
        <v>Grade8</v>
      </c>
      <c r="G7" s="24" t="str">
        <f>IF(ROWS('Liste complète des PERS DIR'!$G$1:'Liste complète des PERS DIR'!H8)&gt;COUNT('Liste complète des PERS DIR'!$H$1:$H$56),"",INDEX('Liste complète des PERS DIR'!$A$1:$G$56,SMALL('Liste complète des PERS DIR'!$H$1:$H$56,ROWS('Liste complète des PERS DIR'!$G$1:'Liste complète des PERS DIR'!H8)),7))</f>
        <v>AF1</v>
      </c>
      <c r="H7" s="46" t="str">
        <f t="shared" si="0"/>
        <v>NOM8 p</v>
      </c>
    </row>
    <row r="8" spans="1:9" ht="15" customHeight="1" x14ac:dyDescent="0.25">
      <c r="A8" s="51" t="str">
        <f>IF(ROWS('Liste complète des PERS DIR'!$G$1:'Liste complète des PERS DIR'!H9)&gt;COUNT('Liste complète des PERS DIR'!$H$1:$H$56),"",INDEX('Liste complète des PERS DIR'!$A$1:$G$56,SMALL('Liste complète des PERS DIR'!$H$1:$H$56,ROWS('Liste complète des PERS DIR'!$G$1:'Liste complète des PERS DIR'!H9)),1))</f>
        <v>'2889415963624480</v>
      </c>
      <c r="B8" s="24" t="str">
        <f>IF(ROWS('Liste complète des PERS DIR'!$G$1:'Liste complète des PERS DIR'!H9)&gt;COUNT('Liste complète des PERS DIR'!$H$1:$H$56),"",INDEX('Liste complète des PERS DIR'!$A$1:$G$56,SMALL('Liste complète des PERS DIR'!$H$1:$H$56,ROWS('Liste complète des PERS DIR'!$G$1:'Liste complète des PERS DIR'!H9)),2))</f>
        <v>NOM9</v>
      </c>
      <c r="C8" s="24" t="str">
        <f>IF(ROWS('Liste complète des PERS DIR'!$G$1:'Liste complète des PERS DIR'!I9)&gt;COUNT('Liste complète des PERS DIR'!$H$1:$H$56),"",INDEX('Liste complète des PERS DIR'!$A$1:$G$56,SMALL('Liste complète des PERS DIR'!$H$1:$H$56,ROWS('Liste complète des PERS DIR'!$G$1:'Liste complète des PERS DIR'!I9)),3))</f>
        <v>prenom10</v>
      </c>
      <c r="D8" s="24">
        <f>IF(ROWS('Liste complète des PERS DIR'!$G$1:'Liste complète des PERS DIR'!H9)&gt;COUNT('Liste complète des PERS DIR'!$H$1:$H$56),"",INDEX('Liste complète des PERS DIR'!$A$1:$G$56,SMALL('Liste complète des PERS DIR'!$H$1:$H$56,ROWS('Liste complète des PERS DIR'!$G$1:'Liste complète des PERS DIR'!H9)),4))</f>
        <v>210</v>
      </c>
      <c r="E8" s="24">
        <f>IF(ROWS('Liste complète des PERS DIR'!$G$1:'Liste complète des PERS DIR'!H9)&gt;COUNT('Liste complète des PERS DIR'!$H$1:$H$56),"",INDEX('Liste complète des PERS DIR'!$A$1:$G$56,SMALL('Liste complète des PERS DIR'!$H$1:$H$56,ROWS('Liste complète des PERS DIR'!$G$1:'Liste complète des PERS DIR'!H9)),5))</f>
        <v>12083</v>
      </c>
      <c r="F8" s="24" t="str">
        <f>IF(ROWS('Liste complète des PERS DIR'!$G$1:'Liste complète des PERS DIR'!H9)&gt;COUNT('Liste complète des PERS DIR'!$H$1:$H$56),"",INDEX('Liste complète des PERS DIR'!$A$1:$G$56,SMALL('Liste complète des PERS DIR'!$H$1:$H$56,ROWS('Liste complète des PERS DIR'!$G$1:'Liste complète des PERS DIR'!H9)),6))</f>
        <v>Grade9</v>
      </c>
      <c r="G8" s="24" t="str">
        <f>IF(ROWS('Liste complète des PERS DIR'!$G$1:'Liste complète des PERS DIR'!H9)&gt;COUNT('Liste complète des PERS DIR'!$H$1:$H$56),"",INDEX('Liste complète des PERS DIR'!$A$1:$G$56,SMALL('Liste complète des PERS DIR'!$H$1:$H$56,ROWS('Liste complète des PERS DIR'!$G$1:'Liste complète des PERS DIR'!H9)),7))</f>
        <v>AF1</v>
      </c>
      <c r="H8" s="46" t="str">
        <f t="shared" si="0"/>
        <v>NOM9 p</v>
      </c>
      <c r="I8" s="46"/>
    </row>
    <row r="9" spans="1:9" ht="15" customHeight="1" x14ac:dyDescent="0.25">
      <c r="A9" s="51" t="str">
        <f>IF(ROWS('Liste complète des PERS DIR'!$G$1:'Liste complète des PERS DIR'!H10)&gt;COUNT('Liste complète des PERS DIR'!$H$1:$H$56),"",INDEX('Liste complète des PERS DIR'!$A$1:$G$56,SMALL('Liste complète des PERS DIR'!$H$1:$H$56,ROWS('Liste complète des PERS DIR'!$G$1:'Liste complète des PERS DIR'!H10)),1))</f>
        <v>'1691447345496571</v>
      </c>
      <c r="B9" s="24" t="str">
        <f>IF(ROWS('Liste complète des PERS DIR'!$G$1:'Liste complète des PERS DIR'!H10)&gt;COUNT('Liste complète des PERS DIR'!$H$1:$H$56),"",INDEX('Liste complète des PERS DIR'!$A$1:$G$56,SMALL('Liste complète des PERS DIR'!$H$1:$H$56,ROWS('Liste complète des PERS DIR'!$G$1:'Liste complète des PERS DIR'!H10)),2))</f>
        <v>NOM10</v>
      </c>
      <c r="C9" s="24" t="str">
        <f>IF(ROWS('Liste complète des PERS DIR'!$G$1:'Liste complète des PERS DIR'!I10)&gt;COUNT('Liste complète des PERS DIR'!$H$1:$H$56),"",INDEX('Liste complète des PERS DIR'!$A$1:$G$56,SMALL('Liste complète des PERS DIR'!$H$1:$H$56,ROWS('Liste complète des PERS DIR'!$G$1:'Liste complète des PERS DIR'!I10)),3))</f>
        <v>prenom11</v>
      </c>
      <c r="D9" s="24">
        <f>IF(ROWS('Liste complète des PERS DIR'!$G$1:'Liste complète des PERS DIR'!H10)&gt;COUNT('Liste complète des PERS DIR'!$H$1:$H$56),"",INDEX('Liste complète des PERS DIR'!$A$1:$G$56,SMALL('Liste complète des PERS DIR'!$H$1:$H$56,ROWS('Liste complète des PERS DIR'!$G$1:'Liste complète des PERS DIR'!H10)),4))</f>
        <v>210</v>
      </c>
      <c r="E9" s="24">
        <f>IF(ROWS('Liste complète des PERS DIR'!$G$1:'Liste complète des PERS DIR'!H10)&gt;COUNT('Liste complète des PERS DIR'!$H$1:$H$56),"",INDEX('Liste complète des PERS DIR'!$A$1:$G$56,SMALL('Liste complète des PERS DIR'!$H$1:$H$56,ROWS('Liste complète des PERS DIR'!$G$1:'Liste complète des PERS DIR'!H10)),5))</f>
        <v>12083</v>
      </c>
      <c r="F9" s="24" t="str">
        <f>IF(ROWS('Liste complète des PERS DIR'!$G$1:'Liste complète des PERS DIR'!H10)&gt;COUNT('Liste complète des PERS DIR'!$H$1:$H$56),"",INDEX('Liste complète des PERS DIR'!$A$1:$G$56,SMALL('Liste complète des PERS DIR'!$H$1:$H$56,ROWS('Liste complète des PERS DIR'!$G$1:'Liste complète des PERS DIR'!H10)),6))</f>
        <v>Grade10</v>
      </c>
      <c r="G9" s="24" t="str">
        <f>IF(ROWS('Liste complète des PERS DIR'!$G$1:'Liste complète des PERS DIR'!H10)&gt;COUNT('Liste complète des PERS DIR'!$H$1:$H$56),"",INDEX('Liste complète des PERS DIR'!$A$1:$G$56,SMALL('Liste complète des PERS DIR'!$H$1:$H$56,ROWS('Liste complète des PERS DIR'!$G$1:'Liste complète des PERS DIR'!H10)),7))</f>
        <v>AF1</v>
      </c>
      <c r="H9" s="46" t="str">
        <f t="shared" si="0"/>
        <v>NOM10 p</v>
      </c>
    </row>
    <row r="10" spans="1:9" ht="15" customHeight="1" x14ac:dyDescent="0.25">
      <c r="A10" s="51" t="str">
        <f>IF(ROWS('Liste complète des PERS DIR'!$G$1:'Liste complète des PERS DIR'!H11)&gt;COUNT('Liste complète des PERS DIR'!$H$1:$H$56),"",INDEX('Liste complète des PERS DIR'!$A$1:$G$56,SMALL('Liste complète des PERS DIR'!$H$1:$H$56,ROWS('Liste complète des PERS DIR'!$G$1:'Liste complète des PERS DIR'!H11)),1))</f>
        <v>'1265426548873740</v>
      </c>
      <c r="B10" s="24" t="str">
        <f>IF(ROWS('Liste complète des PERS DIR'!$G$1:'Liste complète des PERS DIR'!H11)&gt;COUNT('Liste complète des PERS DIR'!$H$1:$H$56),"",INDEX('Liste complète des PERS DIR'!$A$1:$G$56,SMALL('Liste complète des PERS DIR'!$H$1:$H$56,ROWS('Liste complète des PERS DIR'!$G$1:'Liste complète des PERS DIR'!H11)),2))</f>
        <v>NOM11</v>
      </c>
      <c r="C10" s="24" t="str">
        <f>IF(ROWS('Liste complète des PERS DIR'!$G$1:'Liste complète des PERS DIR'!I11)&gt;COUNT('Liste complète des PERS DIR'!$H$1:$H$56),"",INDEX('Liste complète des PERS DIR'!$A$1:$G$56,SMALL('Liste complète des PERS DIR'!$H$1:$H$56,ROWS('Liste complète des PERS DIR'!$G$1:'Liste complète des PERS DIR'!I11)),3))</f>
        <v>prenom12</v>
      </c>
      <c r="D10" s="24">
        <f>IF(ROWS('Liste complète des PERS DIR'!$G$1:'Liste complète des PERS DIR'!H11)&gt;COUNT('Liste complète des PERS DIR'!$H$1:$H$56),"",INDEX('Liste complète des PERS DIR'!$A$1:$G$56,SMALL('Liste complète des PERS DIR'!$H$1:$H$56,ROWS('Liste complète des PERS DIR'!$G$1:'Liste complète des PERS DIR'!H11)),4))</f>
        <v>210</v>
      </c>
      <c r="E10" s="24">
        <f>IF(ROWS('Liste complète des PERS DIR'!$G$1:'Liste complète des PERS DIR'!H11)&gt;COUNT('Liste complète des PERS DIR'!$H$1:$H$56),"",INDEX('Liste complète des PERS DIR'!$A$1:$G$56,SMALL('Liste complète des PERS DIR'!$H$1:$H$56,ROWS('Liste complète des PERS DIR'!$G$1:'Liste complète des PERS DIR'!H11)),5))</f>
        <v>12083</v>
      </c>
      <c r="F10" s="24" t="str">
        <f>IF(ROWS('Liste complète des PERS DIR'!$G$1:'Liste complète des PERS DIR'!H11)&gt;COUNT('Liste complète des PERS DIR'!$H$1:$H$56),"",INDEX('Liste complète des PERS DIR'!$A$1:$G$56,SMALL('Liste complète des PERS DIR'!$H$1:$H$56,ROWS('Liste complète des PERS DIR'!$G$1:'Liste complète des PERS DIR'!H11)),6))</f>
        <v>Grade11</v>
      </c>
      <c r="G10" s="24" t="str">
        <f>IF(ROWS('Liste complète des PERS DIR'!$G$1:'Liste complète des PERS DIR'!H11)&gt;COUNT('Liste complète des PERS DIR'!$H$1:$H$56),"",INDEX('Liste complète des PERS DIR'!$A$1:$G$56,SMALL('Liste complète des PERS DIR'!$H$1:$H$56,ROWS('Liste complète des PERS DIR'!$G$1:'Liste complète des PERS DIR'!H11)),7))</f>
        <v>AF1</v>
      </c>
      <c r="H10" s="46" t="str">
        <f t="shared" si="0"/>
        <v>NOM11 p</v>
      </c>
    </row>
    <row r="11" spans="1:9" ht="15" customHeight="1" x14ac:dyDescent="0.25">
      <c r="A11" s="51" t="str">
        <f>IF(ROWS('Liste complète des PERS DIR'!$G$1:'Liste complète des PERS DIR'!H12)&gt;COUNT('Liste complète des PERS DIR'!$H$1:$H$56),"",INDEX('Liste complète des PERS DIR'!$A$1:$G$56,SMALL('Liste complète des PERS DIR'!$H$1:$H$56,ROWS('Liste complète des PERS DIR'!$G$1:'Liste complète des PERS DIR'!H12)),1))</f>
        <v>'2907106861189701</v>
      </c>
      <c r="B11" s="24" t="str">
        <f>IF(ROWS('Liste complète des PERS DIR'!$G$1:'Liste complète des PERS DIR'!H12)&gt;COUNT('Liste complète des PERS DIR'!$H$1:$H$56),"",INDEX('Liste complète des PERS DIR'!$A$1:$G$56,SMALL('Liste complète des PERS DIR'!$H$1:$H$56,ROWS('Liste complète des PERS DIR'!$G$1:'Liste complète des PERS DIR'!H12)),2))</f>
        <v>NOM12</v>
      </c>
      <c r="C11" s="24" t="str">
        <f>IF(ROWS('Liste complète des PERS DIR'!$G$1:'Liste complète des PERS DIR'!I12)&gt;COUNT('Liste complète des PERS DIR'!$H$1:$H$56),"",INDEX('Liste complète des PERS DIR'!$A$1:$G$56,SMALL('Liste complète des PERS DIR'!$H$1:$H$56,ROWS('Liste complète des PERS DIR'!$G$1:'Liste complète des PERS DIR'!I12)),3))</f>
        <v>prenom13</v>
      </c>
      <c r="D11" s="24">
        <f>IF(ROWS('Liste complète des PERS DIR'!$G$1:'Liste complète des PERS DIR'!H12)&gt;COUNT('Liste complète des PERS DIR'!$H$1:$H$56),"",INDEX('Liste complète des PERS DIR'!$A$1:$G$56,SMALL('Liste complète des PERS DIR'!$H$1:$H$56,ROWS('Liste complète des PERS DIR'!$G$1:'Liste complète des PERS DIR'!H12)),4))</f>
        <v>210</v>
      </c>
      <c r="E11" s="24">
        <f>IF(ROWS('Liste complète des PERS DIR'!$G$1:'Liste complète des PERS DIR'!H12)&gt;COUNT('Liste complète des PERS DIR'!$H$1:$H$56),"",INDEX('Liste complète des PERS DIR'!$A$1:$G$56,SMALL('Liste complète des PERS DIR'!$H$1:$H$56,ROWS('Liste complète des PERS DIR'!$G$1:'Liste complète des PERS DIR'!H12)),5))</f>
        <v>12083</v>
      </c>
      <c r="F11" s="24" t="str">
        <f>IF(ROWS('Liste complète des PERS DIR'!$G$1:'Liste complète des PERS DIR'!H12)&gt;COUNT('Liste complète des PERS DIR'!$H$1:$H$56),"",INDEX('Liste complète des PERS DIR'!$A$1:$G$56,SMALL('Liste complète des PERS DIR'!$H$1:$H$56,ROWS('Liste complète des PERS DIR'!$G$1:'Liste complète des PERS DIR'!H12)),6))</f>
        <v>Grade12</v>
      </c>
      <c r="G11" s="24" t="str">
        <f>IF(ROWS('Liste complète des PERS DIR'!$G$1:'Liste complète des PERS DIR'!H12)&gt;COUNT('Liste complète des PERS DIR'!$H$1:$H$56),"",INDEX('Liste complète des PERS DIR'!$A$1:$G$56,SMALL('Liste complète des PERS DIR'!$H$1:$H$56,ROWS('Liste complète des PERS DIR'!$G$1:'Liste complète des PERS DIR'!H12)),7))</f>
        <v>AF1</v>
      </c>
      <c r="H11" s="46" t="str">
        <f t="shared" si="0"/>
        <v>NOM12 p</v>
      </c>
    </row>
    <row r="12" spans="1:9" ht="15" customHeight="1" x14ac:dyDescent="0.25">
      <c r="A12" s="51" t="str">
        <f>IF(ROWS('Liste complète des PERS DIR'!$G$1:'Liste complète des PERS DIR'!H13)&gt;COUNT('Liste complète des PERS DIR'!$H$1:$H$56),"",INDEX('Liste complète des PERS DIR'!$A$1:$G$56,SMALL('Liste complète des PERS DIR'!$H$1:$H$56,ROWS('Liste complète des PERS DIR'!$G$1:'Liste complète des PERS DIR'!H13)),1))</f>
        <v>'1829596988344040</v>
      </c>
      <c r="B12" s="24" t="str">
        <f>IF(ROWS('Liste complète des PERS DIR'!$G$1:'Liste complète des PERS DIR'!H13)&gt;COUNT('Liste complète des PERS DIR'!$H$1:$H$56),"",INDEX('Liste complète des PERS DIR'!$A$1:$G$56,SMALL('Liste complète des PERS DIR'!$H$1:$H$56,ROWS('Liste complète des PERS DIR'!$G$1:'Liste complète des PERS DIR'!H13)),2))</f>
        <v>NOM13</v>
      </c>
      <c r="C12" s="24" t="str">
        <f>IF(ROWS('Liste complète des PERS DIR'!$G$1:'Liste complète des PERS DIR'!I13)&gt;COUNT('Liste complète des PERS DIR'!$H$1:$H$56),"",INDEX('Liste complète des PERS DIR'!$A$1:$G$56,SMALL('Liste complète des PERS DIR'!$H$1:$H$56,ROWS('Liste complète des PERS DIR'!$G$1:'Liste complète des PERS DIR'!I13)),3))</f>
        <v>prenom14</v>
      </c>
      <c r="D12" s="24">
        <f>IF(ROWS('Liste complète des PERS DIR'!$G$1:'Liste complète des PERS DIR'!H13)&gt;COUNT('Liste complète des PERS DIR'!$H$1:$H$56),"",INDEX('Liste complète des PERS DIR'!$A$1:$G$56,SMALL('Liste complète des PERS DIR'!$H$1:$H$56,ROWS('Liste complète des PERS DIR'!$G$1:'Liste complète des PERS DIR'!H13)),4))</f>
        <v>210</v>
      </c>
      <c r="E12" s="24">
        <f>IF(ROWS('Liste complète des PERS DIR'!$G$1:'Liste complète des PERS DIR'!H13)&gt;COUNT('Liste complète des PERS DIR'!$H$1:$H$56),"",INDEX('Liste complète des PERS DIR'!$A$1:$G$56,SMALL('Liste complète des PERS DIR'!$H$1:$H$56,ROWS('Liste complète des PERS DIR'!$G$1:'Liste complète des PERS DIR'!H13)),5))</f>
        <v>12083</v>
      </c>
      <c r="F12" s="24" t="str">
        <f>IF(ROWS('Liste complète des PERS DIR'!$G$1:'Liste complète des PERS DIR'!H13)&gt;COUNT('Liste complète des PERS DIR'!$H$1:$H$56),"",INDEX('Liste complète des PERS DIR'!$A$1:$G$56,SMALL('Liste complète des PERS DIR'!$H$1:$H$56,ROWS('Liste complète des PERS DIR'!$G$1:'Liste complète des PERS DIR'!H13)),6))</f>
        <v>Grade13</v>
      </c>
      <c r="G12" s="24" t="str">
        <f>IF(ROWS('Liste complète des PERS DIR'!$G$1:'Liste complète des PERS DIR'!H13)&gt;COUNT('Liste complète des PERS DIR'!$H$1:$H$56),"",INDEX('Liste complète des PERS DIR'!$A$1:$G$56,SMALL('Liste complète des PERS DIR'!$H$1:$H$56,ROWS('Liste complète des PERS DIR'!$G$1:'Liste complète des PERS DIR'!H13)),7))</f>
        <v>AF1</v>
      </c>
      <c r="H12" s="46" t="str">
        <f t="shared" si="0"/>
        <v>NOM13 p</v>
      </c>
    </row>
    <row r="13" spans="1:9" ht="15" customHeight="1" x14ac:dyDescent="0.25">
      <c r="A13" s="51" t="str">
        <f>IF(ROWS('Liste complète des PERS DIR'!$G$1:'Liste complète des PERS DIR'!H14)&gt;COUNT('Liste complète des PERS DIR'!$H$1:$H$56),"",INDEX('Liste complète des PERS DIR'!$A$1:$G$56,SMALL('Liste complète des PERS DIR'!$H$1:$H$56,ROWS('Liste complète des PERS DIR'!$G$1:'Liste complète des PERS DIR'!H14)),1))</f>
        <v>'1883490540151990</v>
      </c>
      <c r="B13" s="24" t="str">
        <f>IF(ROWS('Liste complète des PERS DIR'!$G$1:'Liste complète des PERS DIR'!H14)&gt;COUNT('Liste complète des PERS DIR'!$H$1:$H$56),"",INDEX('Liste complète des PERS DIR'!$A$1:$G$56,SMALL('Liste complète des PERS DIR'!$H$1:$H$56,ROWS('Liste complète des PERS DIR'!$G$1:'Liste complète des PERS DIR'!H14)),2))</f>
        <v>NOM14</v>
      </c>
      <c r="C13" s="24" t="str">
        <f>IF(ROWS('Liste complète des PERS DIR'!$G$1:'Liste complète des PERS DIR'!I14)&gt;COUNT('Liste complète des PERS DIR'!$H$1:$H$56),"",INDEX('Liste complète des PERS DIR'!$A$1:$G$56,SMALL('Liste complète des PERS DIR'!$H$1:$H$56,ROWS('Liste complète des PERS DIR'!$G$1:'Liste complète des PERS DIR'!I14)),3))</f>
        <v>prenom15</v>
      </c>
      <c r="D13" s="24">
        <f>IF(ROWS('Liste complète des PERS DIR'!$G$1:'Liste complète des PERS DIR'!H14)&gt;COUNT('Liste complète des PERS DIR'!$H$1:$H$56),"",INDEX('Liste complète des PERS DIR'!$A$1:$G$56,SMALL('Liste complète des PERS DIR'!$H$1:$H$56,ROWS('Liste complète des PERS DIR'!$G$1:'Liste complète des PERS DIR'!H14)),4))</f>
        <v>210</v>
      </c>
      <c r="E13" s="24">
        <f>IF(ROWS('Liste complète des PERS DIR'!$G$1:'Liste complète des PERS DIR'!H14)&gt;COUNT('Liste complète des PERS DIR'!$H$1:$H$56),"",INDEX('Liste complète des PERS DIR'!$A$1:$G$56,SMALL('Liste complète des PERS DIR'!$H$1:$H$56,ROWS('Liste complète des PERS DIR'!$G$1:'Liste complète des PERS DIR'!H14)),5))</f>
        <v>12083</v>
      </c>
      <c r="F13" s="24" t="str">
        <f>IF(ROWS('Liste complète des PERS DIR'!$G$1:'Liste complète des PERS DIR'!H14)&gt;COUNT('Liste complète des PERS DIR'!$H$1:$H$56),"",INDEX('Liste complète des PERS DIR'!$A$1:$G$56,SMALL('Liste complète des PERS DIR'!$H$1:$H$56,ROWS('Liste complète des PERS DIR'!$G$1:'Liste complète des PERS DIR'!H14)),6))</f>
        <v>Grade14</v>
      </c>
      <c r="G13" s="24" t="str">
        <f>IF(ROWS('Liste complète des PERS DIR'!$G$1:'Liste complète des PERS DIR'!H14)&gt;COUNT('Liste complète des PERS DIR'!$H$1:$H$56),"",INDEX('Liste complète des PERS DIR'!$A$1:$G$56,SMALL('Liste complète des PERS DIR'!$H$1:$H$56,ROWS('Liste complète des PERS DIR'!$G$1:'Liste complète des PERS DIR'!H14)),7))</f>
        <v>AF1</v>
      </c>
      <c r="H13" s="46" t="str">
        <f t="shared" si="0"/>
        <v>NOM14 p</v>
      </c>
    </row>
    <row r="14" spans="1:9" ht="15" customHeight="1" x14ac:dyDescent="0.25">
      <c r="A14" s="51" t="str">
        <f>IF(ROWS('Liste complète des PERS DIR'!$G$1:'Liste complète des PERS DIR'!H15)&gt;COUNT('Liste complète des PERS DIR'!$H$1:$H$56),"",INDEX('Liste complète des PERS DIR'!$A$1:$G$56,SMALL('Liste complète des PERS DIR'!$H$1:$H$56,ROWS('Liste complète des PERS DIR'!$G$1:'Liste complète des PERS DIR'!H15)),1))</f>
        <v>'2664010187075640</v>
      </c>
      <c r="B14" s="24" t="str">
        <f>IF(ROWS('Liste complète des PERS DIR'!$G$1:'Liste complète des PERS DIR'!H15)&gt;COUNT('Liste complète des PERS DIR'!$H$1:$H$56),"",INDEX('Liste complète des PERS DIR'!$A$1:$G$56,SMALL('Liste complète des PERS DIR'!$H$1:$H$56,ROWS('Liste complète des PERS DIR'!$G$1:'Liste complète des PERS DIR'!H15)),2))</f>
        <v>NOM15</v>
      </c>
      <c r="C14" s="24" t="str">
        <f>IF(ROWS('Liste complète des PERS DIR'!$G$1:'Liste complète des PERS DIR'!I15)&gt;COUNT('Liste complète des PERS DIR'!$H$1:$H$56),"",INDEX('Liste complète des PERS DIR'!$A$1:$G$56,SMALL('Liste complète des PERS DIR'!$H$1:$H$56,ROWS('Liste complète des PERS DIR'!$G$1:'Liste complète des PERS DIR'!I15)),3))</f>
        <v>prenom16</v>
      </c>
      <c r="D14" s="24">
        <f>IF(ROWS('Liste complète des PERS DIR'!$G$1:'Liste complète des PERS DIR'!H15)&gt;COUNT('Liste complète des PERS DIR'!$H$1:$H$56),"",INDEX('Liste complète des PERS DIR'!$A$1:$G$56,SMALL('Liste complète des PERS DIR'!$H$1:$H$56,ROWS('Liste complète des PERS DIR'!$G$1:'Liste complète des PERS DIR'!H15)),4))</f>
        <v>210</v>
      </c>
      <c r="E14" s="24">
        <f>IF(ROWS('Liste complète des PERS DIR'!$G$1:'Liste complète des PERS DIR'!H15)&gt;COUNT('Liste complète des PERS DIR'!$H$1:$H$56),"",INDEX('Liste complète des PERS DIR'!$A$1:$G$56,SMALL('Liste complète des PERS DIR'!$H$1:$H$56,ROWS('Liste complète des PERS DIR'!$G$1:'Liste complète des PERS DIR'!H15)),5))</f>
        <v>12083</v>
      </c>
      <c r="F14" s="24" t="str">
        <f>IF(ROWS('Liste complète des PERS DIR'!$G$1:'Liste complète des PERS DIR'!H15)&gt;COUNT('Liste complète des PERS DIR'!$H$1:$H$56),"",INDEX('Liste complète des PERS DIR'!$A$1:$G$56,SMALL('Liste complète des PERS DIR'!$H$1:$H$56,ROWS('Liste complète des PERS DIR'!$G$1:'Liste complète des PERS DIR'!H15)),6))</f>
        <v>Grade15</v>
      </c>
      <c r="G14" s="24" t="str">
        <f>IF(ROWS('Liste complète des PERS DIR'!$G$1:'Liste complète des PERS DIR'!H15)&gt;COUNT('Liste complète des PERS DIR'!$H$1:$H$56),"",INDEX('Liste complète des PERS DIR'!$A$1:$G$56,SMALL('Liste complète des PERS DIR'!$H$1:$H$56,ROWS('Liste complète des PERS DIR'!$G$1:'Liste complète des PERS DIR'!H15)),7))</f>
        <v>AF1</v>
      </c>
      <c r="H14" s="46" t="str">
        <f t="shared" si="0"/>
        <v>NOM15 p</v>
      </c>
    </row>
    <row r="15" spans="1:9" ht="15" customHeight="1" x14ac:dyDescent="0.25">
      <c r="A15" s="51" t="str">
        <f>IF(ROWS('Liste complète des PERS DIR'!$G$1:'Liste complète des PERS DIR'!H16)&gt;COUNT('Liste complète des PERS DIR'!$H$1:$H$56),"",INDEX('Liste complète des PERS DIR'!$A$1:$G$56,SMALL('Liste complète des PERS DIR'!$H$1:$H$56,ROWS('Liste complète des PERS DIR'!$G$1:'Liste complète des PERS DIR'!H16)),1))</f>
        <v>'1575760021782171</v>
      </c>
      <c r="B15" s="24" t="str">
        <f>IF(ROWS('Liste complète des PERS DIR'!$G$1:'Liste complète des PERS DIR'!H16)&gt;COUNT('Liste complète des PERS DIR'!$H$1:$H$56),"",INDEX('Liste complète des PERS DIR'!$A$1:$G$56,SMALL('Liste complète des PERS DIR'!$H$1:$H$56,ROWS('Liste complète des PERS DIR'!$G$1:'Liste complète des PERS DIR'!H16)),2))</f>
        <v>NOM16</v>
      </c>
      <c r="C15" s="24" t="str">
        <f>IF(ROWS('Liste complète des PERS DIR'!$G$1:'Liste complète des PERS DIR'!I16)&gt;COUNT('Liste complète des PERS DIR'!$H$1:$H$56),"",INDEX('Liste complète des PERS DIR'!$A$1:$G$56,SMALL('Liste complète des PERS DIR'!$H$1:$H$56,ROWS('Liste complète des PERS DIR'!$G$1:'Liste complète des PERS DIR'!I16)),3))</f>
        <v>prenom17</v>
      </c>
      <c r="D15" s="24">
        <f>IF(ROWS('Liste complète des PERS DIR'!$G$1:'Liste complète des PERS DIR'!H16)&gt;COUNT('Liste complète des PERS DIR'!$H$1:$H$56),"",INDEX('Liste complète des PERS DIR'!$A$1:$G$56,SMALL('Liste complète des PERS DIR'!$H$1:$H$56,ROWS('Liste complète des PERS DIR'!$G$1:'Liste complète des PERS DIR'!H16)),4))</f>
        <v>210</v>
      </c>
      <c r="E15" s="24">
        <f>IF(ROWS('Liste complète des PERS DIR'!$G$1:'Liste complète des PERS DIR'!H16)&gt;COUNT('Liste complète des PERS DIR'!$H$1:$H$56),"",INDEX('Liste complète des PERS DIR'!$A$1:$G$56,SMALL('Liste complète des PERS DIR'!$H$1:$H$56,ROWS('Liste complète des PERS DIR'!$G$1:'Liste complète des PERS DIR'!H16)),5))</f>
        <v>12083</v>
      </c>
      <c r="F15" s="24" t="str">
        <f>IF(ROWS('Liste complète des PERS DIR'!$G$1:'Liste complète des PERS DIR'!H16)&gt;COUNT('Liste complète des PERS DIR'!$H$1:$H$56),"",INDEX('Liste complète des PERS DIR'!$A$1:$G$56,SMALL('Liste complète des PERS DIR'!$H$1:$H$56,ROWS('Liste complète des PERS DIR'!$G$1:'Liste complète des PERS DIR'!H16)),6))</f>
        <v>Grade16</v>
      </c>
      <c r="G15" s="24" t="str">
        <f>IF(ROWS('Liste complète des PERS DIR'!$G$1:'Liste complète des PERS DIR'!H16)&gt;COUNT('Liste complète des PERS DIR'!$H$1:$H$56),"",INDEX('Liste complète des PERS DIR'!$A$1:$G$56,SMALL('Liste complète des PERS DIR'!$H$1:$H$56,ROWS('Liste complète des PERS DIR'!$G$1:'Liste complète des PERS DIR'!H16)),7))</f>
        <v>AF1</v>
      </c>
      <c r="H15" s="46" t="str">
        <f t="shared" si="0"/>
        <v>NOM16 p</v>
      </c>
    </row>
    <row r="16" spans="1:9" ht="15" customHeight="1" x14ac:dyDescent="0.25">
      <c r="A16" s="51" t="str">
        <f>IF(ROWS('Liste complète des PERS DIR'!$G$1:'Liste complète des PERS DIR'!H17)&gt;COUNT('Liste complète des PERS DIR'!$H$1:$H$56),"",INDEX('Liste complète des PERS DIR'!$A$1:$G$56,SMALL('Liste complète des PERS DIR'!$H$1:$H$56,ROWS('Liste complète des PERS DIR'!$G$1:'Liste complète des PERS DIR'!H17)),1))</f>
        <v>'1451451346757750</v>
      </c>
      <c r="B16" s="24" t="str">
        <f>IF(ROWS('Liste complète des PERS DIR'!$G$1:'Liste complète des PERS DIR'!H17)&gt;COUNT('Liste complète des PERS DIR'!$H$1:$H$56),"",INDEX('Liste complète des PERS DIR'!$A$1:$G$56,SMALL('Liste complète des PERS DIR'!$H$1:$H$56,ROWS('Liste complète des PERS DIR'!$G$1:'Liste complète des PERS DIR'!H17)),2))</f>
        <v>NOM17</v>
      </c>
      <c r="C16" s="24" t="str">
        <f>IF(ROWS('Liste complète des PERS DIR'!$G$1:'Liste complète des PERS DIR'!I17)&gt;COUNT('Liste complète des PERS DIR'!$H$1:$H$56),"",INDEX('Liste complète des PERS DIR'!$A$1:$G$56,SMALL('Liste complète des PERS DIR'!$H$1:$H$56,ROWS('Liste complète des PERS DIR'!$G$1:'Liste complète des PERS DIR'!I17)),3))</f>
        <v>prenom18</v>
      </c>
      <c r="D16" s="24">
        <f>IF(ROWS('Liste complète des PERS DIR'!$G$1:'Liste complète des PERS DIR'!H17)&gt;COUNT('Liste complète des PERS DIR'!$H$1:$H$56),"",INDEX('Liste complète des PERS DIR'!$A$1:$G$56,SMALL('Liste complète des PERS DIR'!$H$1:$H$56,ROWS('Liste complète des PERS DIR'!$G$1:'Liste complète des PERS DIR'!H17)),4))</f>
        <v>210</v>
      </c>
      <c r="E16" s="24">
        <f>IF(ROWS('Liste complète des PERS DIR'!$G$1:'Liste complète des PERS DIR'!H17)&gt;COUNT('Liste complète des PERS DIR'!$H$1:$H$56),"",INDEX('Liste complète des PERS DIR'!$A$1:$G$56,SMALL('Liste complète des PERS DIR'!$H$1:$H$56,ROWS('Liste complète des PERS DIR'!$G$1:'Liste complète des PERS DIR'!H17)),5))</f>
        <v>12083</v>
      </c>
      <c r="F16" s="24" t="str">
        <f>IF(ROWS('Liste complète des PERS DIR'!$G$1:'Liste complète des PERS DIR'!H17)&gt;COUNT('Liste complète des PERS DIR'!$H$1:$H$56),"",INDEX('Liste complète des PERS DIR'!$A$1:$G$56,SMALL('Liste complète des PERS DIR'!$H$1:$H$56,ROWS('Liste complète des PERS DIR'!$G$1:'Liste complète des PERS DIR'!H17)),6))</f>
        <v>Grade17</v>
      </c>
      <c r="G16" s="24" t="str">
        <f>IF(ROWS('Liste complète des PERS DIR'!$G$1:'Liste complète des PERS DIR'!H17)&gt;COUNT('Liste complète des PERS DIR'!$H$1:$H$56),"",INDEX('Liste complète des PERS DIR'!$A$1:$G$56,SMALL('Liste complète des PERS DIR'!$H$1:$H$56,ROWS('Liste complète des PERS DIR'!$G$1:'Liste complète des PERS DIR'!H17)),7))</f>
        <v>AF1</v>
      </c>
      <c r="H16" s="46" t="str">
        <f t="shared" si="0"/>
        <v>NOM17 p</v>
      </c>
    </row>
    <row r="17" spans="1:8" ht="15" customHeight="1" x14ac:dyDescent="0.25">
      <c r="A17" s="51" t="str">
        <f>IF(ROWS('Liste complète des PERS DIR'!$G$1:'Liste complète des PERS DIR'!H18)&gt;COUNT('Liste complète des PERS DIR'!$H$1:$H$56),"",INDEX('Liste complète des PERS DIR'!$A$1:$G$56,SMALL('Liste complète des PERS DIR'!$H$1:$H$56,ROWS('Liste complète des PERS DIR'!$G$1:'Liste complète des PERS DIR'!H18)),1))</f>
        <v>'1737411658716890</v>
      </c>
      <c r="B17" s="24" t="str">
        <f>IF(ROWS('Liste complète des PERS DIR'!$G$1:'Liste complète des PERS DIR'!H18)&gt;COUNT('Liste complète des PERS DIR'!$H$1:$H$56),"",INDEX('Liste complète des PERS DIR'!$A$1:$G$56,SMALL('Liste complète des PERS DIR'!$H$1:$H$56,ROWS('Liste complète des PERS DIR'!$G$1:'Liste complète des PERS DIR'!H18)),2))</f>
        <v>NOM18</v>
      </c>
      <c r="C17" s="24" t="str">
        <f>IF(ROWS('Liste complète des PERS DIR'!$G$1:'Liste complète des PERS DIR'!I18)&gt;COUNT('Liste complète des PERS DIR'!$H$1:$H$56),"",INDEX('Liste complète des PERS DIR'!$A$1:$G$56,SMALL('Liste complète des PERS DIR'!$H$1:$H$56,ROWS('Liste complète des PERS DIR'!$G$1:'Liste complète des PERS DIR'!I18)),3))</f>
        <v>prenom19</v>
      </c>
      <c r="D17" s="24">
        <f>IF(ROWS('Liste complète des PERS DIR'!$G$1:'Liste complète des PERS DIR'!H18)&gt;COUNT('Liste complète des PERS DIR'!$H$1:$H$56),"",INDEX('Liste complète des PERS DIR'!$A$1:$G$56,SMALL('Liste complète des PERS DIR'!$H$1:$H$56,ROWS('Liste complète des PERS DIR'!$G$1:'Liste complète des PERS DIR'!H18)),4))</f>
        <v>210</v>
      </c>
      <c r="E17" s="24">
        <f>IF(ROWS('Liste complète des PERS DIR'!$G$1:'Liste complète des PERS DIR'!H18)&gt;COUNT('Liste complète des PERS DIR'!$H$1:$H$56),"",INDEX('Liste complète des PERS DIR'!$A$1:$G$56,SMALL('Liste complète des PERS DIR'!$H$1:$H$56,ROWS('Liste complète des PERS DIR'!$G$1:'Liste complète des PERS DIR'!H18)),5))</f>
        <v>12083</v>
      </c>
      <c r="F17" s="24" t="str">
        <f>IF(ROWS('Liste complète des PERS DIR'!$G$1:'Liste complète des PERS DIR'!H18)&gt;COUNT('Liste complète des PERS DIR'!$H$1:$H$56),"",INDEX('Liste complète des PERS DIR'!$A$1:$G$56,SMALL('Liste complète des PERS DIR'!$H$1:$H$56,ROWS('Liste complète des PERS DIR'!$G$1:'Liste complète des PERS DIR'!H18)),6))</f>
        <v>Grade18</v>
      </c>
      <c r="G17" s="24" t="str">
        <f>IF(ROWS('Liste complète des PERS DIR'!$G$1:'Liste complète des PERS DIR'!H18)&gt;COUNT('Liste complète des PERS DIR'!$H$1:$H$56),"",INDEX('Liste complète des PERS DIR'!$A$1:$G$56,SMALL('Liste complète des PERS DIR'!$H$1:$H$56,ROWS('Liste complète des PERS DIR'!$G$1:'Liste complète des PERS DIR'!H18)),7))</f>
        <v>AF1</v>
      </c>
      <c r="H17" s="46" t="str">
        <f t="shared" si="0"/>
        <v>NOM18 p</v>
      </c>
    </row>
    <row r="18" spans="1:8" ht="15" customHeight="1" x14ac:dyDescent="0.25">
      <c r="A18" s="51" t="str">
        <f>IF(ROWS('Liste complète des PERS DIR'!$G$1:'Liste complète des PERS DIR'!H19)&gt;COUNT('Liste complète des PERS DIR'!$H$1:$H$56),"",INDEX('Liste complète des PERS DIR'!$A$1:$G$56,SMALL('Liste complète des PERS DIR'!$H$1:$H$56,ROWS('Liste complète des PERS DIR'!$G$1:'Liste complète des PERS DIR'!H19)),1))</f>
        <v>'1181745054127720</v>
      </c>
      <c r="B18" s="24" t="str">
        <f>IF(ROWS('Liste complète des PERS DIR'!$G$1:'Liste complète des PERS DIR'!H19)&gt;COUNT('Liste complète des PERS DIR'!$H$1:$H$56),"",INDEX('Liste complète des PERS DIR'!$A$1:$G$56,SMALL('Liste complète des PERS DIR'!$H$1:$H$56,ROWS('Liste complète des PERS DIR'!$G$1:'Liste complète des PERS DIR'!H19)),2))</f>
        <v>NOM19</v>
      </c>
      <c r="C18" s="24" t="str">
        <f>IF(ROWS('Liste complète des PERS DIR'!$G$1:'Liste complète des PERS DIR'!I19)&gt;COUNT('Liste complète des PERS DIR'!$H$1:$H$56),"",INDEX('Liste complète des PERS DIR'!$A$1:$G$56,SMALL('Liste complète des PERS DIR'!$H$1:$H$56,ROWS('Liste complète des PERS DIR'!$G$1:'Liste complète des PERS DIR'!I19)),3))</f>
        <v>prenom20</v>
      </c>
      <c r="D18" s="24">
        <f>IF(ROWS('Liste complète des PERS DIR'!$G$1:'Liste complète des PERS DIR'!H19)&gt;COUNT('Liste complète des PERS DIR'!$H$1:$H$56),"",INDEX('Liste complète des PERS DIR'!$A$1:$G$56,SMALL('Liste complète des PERS DIR'!$H$1:$H$56,ROWS('Liste complète des PERS DIR'!$G$1:'Liste complète des PERS DIR'!H19)),4))</f>
        <v>210</v>
      </c>
      <c r="E18" s="24">
        <f>IF(ROWS('Liste complète des PERS DIR'!$G$1:'Liste complète des PERS DIR'!H19)&gt;COUNT('Liste complète des PERS DIR'!$H$1:$H$56),"",INDEX('Liste complète des PERS DIR'!$A$1:$G$56,SMALL('Liste complète des PERS DIR'!$H$1:$H$56,ROWS('Liste complète des PERS DIR'!$G$1:'Liste complète des PERS DIR'!H19)),5))</f>
        <v>12083</v>
      </c>
      <c r="F18" s="24" t="str">
        <f>IF(ROWS('Liste complète des PERS DIR'!$G$1:'Liste complète des PERS DIR'!H19)&gt;COUNT('Liste complète des PERS DIR'!$H$1:$H$56),"",INDEX('Liste complète des PERS DIR'!$A$1:$G$56,SMALL('Liste complète des PERS DIR'!$H$1:$H$56,ROWS('Liste complète des PERS DIR'!$G$1:'Liste complète des PERS DIR'!H19)),6))</f>
        <v>Grade19</v>
      </c>
      <c r="G18" s="24" t="str">
        <f>IF(ROWS('Liste complète des PERS DIR'!$G$1:'Liste complète des PERS DIR'!H19)&gt;COUNT('Liste complète des PERS DIR'!$H$1:$H$56),"",INDEX('Liste complète des PERS DIR'!$A$1:$G$56,SMALL('Liste complète des PERS DIR'!$H$1:$H$56,ROWS('Liste complète des PERS DIR'!$G$1:'Liste complète des PERS DIR'!H19)),7))</f>
        <v>AF1</v>
      </c>
      <c r="H18" s="46" t="str">
        <f t="shared" si="0"/>
        <v>NOM19 p</v>
      </c>
    </row>
    <row r="19" spans="1:8" ht="15" customHeight="1" x14ac:dyDescent="0.25">
      <c r="A19" s="51" t="str">
        <f>IF(ROWS('Liste complète des PERS DIR'!$G$1:'Liste complète des PERS DIR'!H20)&gt;COUNT('Liste complète des PERS DIR'!$H$1:$H$56),"",INDEX('Liste complète des PERS DIR'!$A$1:$G$56,SMALL('Liste complète des PERS DIR'!$H$1:$H$56,ROWS('Liste complète des PERS DIR'!$G$1:'Liste complète des PERS DIR'!H20)),1))</f>
        <v>'2348995989678860</v>
      </c>
      <c r="B19" s="24" t="str">
        <f>IF(ROWS('Liste complète des PERS DIR'!$G$1:'Liste complète des PERS DIR'!H20)&gt;COUNT('Liste complète des PERS DIR'!$H$1:$H$56),"",INDEX('Liste complète des PERS DIR'!$A$1:$G$56,SMALL('Liste complète des PERS DIR'!$H$1:$H$56,ROWS('Liste complète des PERS DIR'!$G$1:'Liste complète des PERS DIR'!H20)),2))</f>
        <v>NOM20</v>
      </c>
      <c r="C19" s="24" t="str">
        <f>IF(ROWS('Liste complète des PERS DIR'!$G$1:'Liste complète des PERS DIR'!I20)&gt;COUNT('Liste complète des PERS DIR'!$H$1:$H$56),"",INDEX('Liste complète des PERS DIR'!$A$1:$G$56,SMALL('Liste complète des PERS DIR'!$H$1:$H$56,ROWS('Liste complète des PERS DIR'!$G$1:'Liste complète des PERS DIR'!I20)),3))</f>
        <v>prenom21</v>
      </c>
      <c r="D19" s="24">
        <f>IF(ROWS('Liste complète des PERS DIR'!$G$1:'Liste complète des PERS DIR'!H20)&gt;COUNT('Liste complète des PERS DIR'!$H$1:$H$56),"",INDEX('Liste complète des PERS DIR'!$A$1:$G$56,SMALL('Liste complète des PERS DIR'!$H$1:$H$56,ROWS('Liste complète des PERS DIR'!$G$1:'Liste complète des PERS DIR'!H20)),4))</f>
        <v>210</v>
      </c>
      <c r="E19" s="24">
        <f>IF(ROWS('Liste complète des PERS DIR'!$G$1:'Liste complète des PERS DIR'!H20)&gt;COUNT('Liste complète des PERS DIR'!$H$1:$H$56),"",INDEX('Liste complète des PERS DIR'!$A$1:$G$56,SMALL('Liste complète des PERS DIR'!$H$1:$H$56,ROWS('Liste complète des PERS DIR'!$G$1:'Liste complète des PERS DIR'!H20)),5))</f>
        <v>12083</v>
      </c>
      <c r="F19" s="24" t="str">
        <f>IF(ROWS('Liste complète des PERS DIR'!$G$1:'Liste complète des PERS DIR'!H20)&gt;COUNT('Liste complète des PERS DIR'!$H$1:$H$56),"",INDEX('Liste complète des PERS DIR'!$A$1:$G$56,SMALL('Liste complète des PERS DIR'!$H$1:$H$56,ROWS('Liste complète des PERS DIR'!$G$1:'Liste complète des PERS DIR'!H20)),6))</f>
        <v>Grade20</v>
      </c>
      <c r="G19" s="24" t="str">
        <f>IF(ROWS('Liste complète des PERS DIR'!$G$1:'Liste complète des PERS DIR'!H20)&gt;COUNT('Liste complète des PERS DIR'!$H$1:$H$56),"",INDEX('Liste complète des PERS DIR'!$A$1:$G$56,SMALL('Liste complète des PERS DIR'!$H$1:$H$56,ROWS('Liste complète des PERS DIR'!$G$1:'Liste complète des PERS DIR'!H20)),7))</f>
        <v>AF1</v>
      </c>
      <c r="H19" s="46" t="str">
        <f t="shared" si="0"/>
        <v>NOM20 p</v>
      </c>
    </row>
    <row r="20" spans="1:8" ht="15" customHeight="1" x14ac:dyDescent="0.25">
      <c r="A20" s="51" t="str">
        <f>IF(ROWS('Liste complète des PERS DIR'!$G$1:'Liste complète des PERS DIR'!H21)&gt;COUNT('Liste complète des PERS DIR'!$H$1:$H$56),"",INDEX('Liste complète des PERS DIR'!$A$1:$G$56,SMALL('Liste complète des PERS DIR'!$H$1:$H$56,ROWS('Liste complète des PERS DIR'!$G$1:'Liste complète des PERS DIR'!H21)),1))</f>
        <v>'2235824946908230</v>
      </c>
      <c r="B20" s="24" t="str">
        <f>IF(ROWS('Liste complète des PERS DIR'!$G$1:'Liste complète des PERS DIR'!H21)&gt;COUNT('Liste complète des PERS DIR'!$H$1:$H$56),"",INDEX('Liste complète des PERS DIR'!$A$1:$G$56,SMALL('Liste complète des PERS DIR'!$H$1:$H$56,ROWS('Liste complète des PERS DIR'!$G$1:'Liste complète des PERS DIR'!H21)),2))</f>
        <v>NOM21</v>
      </c>
      <c r="C20" s="24" t="str">
        <f>IF(ROWS('Liste complète des PERS DIR'!$G$1:'Liste complète des PERS DIR'!I21)&gt;COUNT('Liste complète des PERS DIR'!$H$1:$H$56),"",INDEX('Liste complète des PERS DIR'!$A$1:$G$56,SMALL('Liste complète des PERS DIR'!$H$1:$H$56,ROWS('Liste complète des PERS DIR'!$G$1:'Liste complète des PERS DIR'!I21)),3))</f>
        <v>prenom22</v>
      </c>
      <c r="D20" s="24">
        <f>IF(ROWS('Liste complète des PERS DIR'!$G$1:'Liste complète des PERS DIR'!H21)&gt;COUNT('Liste complète des PERS DIR'!$H$1:$H$56),"",INDEX('Liste complète des PERS DIR'!$A$1:$G$56,SMALL('Liste complète des PERS DIR'!$H$1:$H$56,ROWS('Liste complète des PERS DIR'!$G$1:'Liste complète des PERS DIR'!H21)),4))</f>
        <v>210</v>
      </c>
      <c r="E20" s="24">
        <f>IF(ROWS('Liste complète des PERS DIR'!$G$1:'Liste complète des PERS DIR'!H21)&gt;COUNT('Liste complète des PERS DIR'!$H$1:$H$56),"",INDEX('Liste complète des PERS DIR'!$A$1:$G$56,SMALL('Liste complète des PERS DIR'!$H$1:$H$56,ROWS('Liste complète des PERS DIR'!$G$1:'Liste complète des PERS DIR'!H21)),5))</f>
        <v>12083</v>
      </c>
      <c r="F20" s="24" t="str">
        <f>IF(ROWS('Liste complète des PERS DIR'!$G$1:'Liste complète des PERS DIR'!H21)&gt;COUNT('Liste complète des PERS DIR'!$H$1:$H$56),"",INDEX('Liste complète des PERS DIR'!$A$1:$G$56,SMALL('Liste complète des PERS DIR'!$H$1:$H$56,ROWS('Liste complète des PERS DIR'!$G$1:'Liste complète des PERS DIR'!H21)),6))</f>
        <v>Grade21</v>
      </c>
      <c r="G20" s="24" t="str">
        <f>IF(ROWS('Liste complète des PERS DIR'!$G$1:'Liste complète des PERS DIR'!H21)&gt;COUNT('Liste complète des PERS DIR'!$H$1:$H$56),"",INDEX('Liste complète des PERS DIR'!$A$1:$G$56,SMALL('Liste complète des PERS DIR'!$H$1:$H$56,ROWS('Liste complète des PERS DIR'!$G$1:'Liste complète des PERS DIR'!H21)),7))</f>
        <v>AF1</v>
      </c>
      <c r="H20" s="46" t="str">
        <f t="shared" ref="H20:H27" si="1">B20&amp; " " &amp; LEFT(C20,1)</f>
        <v>NOM21 p</v>
      </c>
    </row>
    <row r="21" spans="1:8" ht="15" customHeight="1" x14ac:dyDescent="0.25">
      <c r="A21" s="51" t="str">
        <f>IF(ROWS('Liste complète des PERS DIR'!$G$1:'Liste complète des PERS DIR'!H22)&gt;COUNT('Liste complète des PERS DIR'!$H$1:$H$56),"",INDEX('Liste complète des PERS DIR'!$A$1:$G$56,SMALL('Liste complète des PERS DIR'!$H$1:$H$56,ROWS('Liste complète des PERS DIR'!$G$1:'Liste complète des PERS DIR'!H22)),1))</f>
        <v>'1040407491429821</v>
      </c>
      <c r="B21" s="24" t="str">
        <f>IF(ROWS('Liste complète des PERS DIR'!$G$1:'Liste complète des PERS DIR'!H22)&gt;COUNT('Liste complète des PERS DIR'!$H$1:$H$56),"",INDEX('Liste complète des PERS DIR'!$A$1:$G$56,SMALL('Liste complète des PERS DIR'!$H$1:$H$56,ROWS('Liste complète des PERS DIR'!$G$1:'Liste complète des PERS DIR'!H22)),2))</f>
        <v>NOM22</v>
      </c>
      <c r="C21" s="24" t="str">
        <f>IF(ROWS('Liste complète des PERS DIR'!$G$1:'Liste complète des PERS DIR'!I22)&gt;COUNT('Liste complète des PERS DIR'!$H$1:$H$56),"",INDEX('Liste complète des PERS DIR'!$A$1:$G$56,SMALL('Liste complète des PERS DIR'!$H$1:$H$56,ROWS('Liste complète des PERS DIR'!$G$1:'Liste complète des PERS DIR'!I22)),3))</f>
        <v>prenom23</v>
      </c>
      <c r="D21" s="24">
        <f>IF(ROWS('Liste complète des PERS DIR'!$G$1:'Liste complète des PERS DIR'!H22)&gt;COUNT('Liste complète des PERS DIR'!$H$1:$H$56),"",INDEX('Liste complète des PERS DIR'!$A$1:$G$56,SMALL('Liste complète des PERS DIR'!$H$1:$H$56,ROWS('Liste complète des PERS DIR'!$G$1:'Liste complète des PERS DIR'!H22)),4))</f>
        <v>210</v>
      </c>
      <c r="E21" s="24">
        <f>IF(ROWS('Liste complète des PERS DIR'!$G$1:'Liste complète des PERS DIR'!H22)&gt;COUNT('Liste complète des PERS DIR'!$H$1:$H$56),"",INDEX('Liste complète des PERS DIR'!$A$1:$G$56,SMALL('Liste complète des PERS DIR'!$H$1:$H$56,ROWS('Liste complète des PERS DIR'!$G$1:'Liste complète des PERS DIR'!H22)),5))</f>
        <v>12083</v>
      </c>
      <c r="F21" s="24" t="str">
        <f>IF(ROWS('Liste complète des PERS DIR'!$G$1:'Liste complète des PERS DIR'!H22)&gt;COUNT('Liste complète des PERS DIR'!$H$1:$H$56),"",INDEX('Liste complète des PERS DIR'!$A$1:$G$56,SMALL('Liste complète des PERS DIR'!$H$1:$H$56,ROWS('Liste complète des PERS DIR'!$G$1:'Liste complète des PERS DIR'!H22)),6))</f>
        <v>Grade22</v>
      </c>
      <c r="G21" s="24" t="str">
        <f>IF(ROWS('Liste complète des PERS DIR'!$G$1:'Liste complète des PERS DIR'!H22)&gt;COUNT('Liste complète des PERS DIR'!$H$1:$H$56),"",INDEX('Liste complète des PERS DIR'!$A$1:$G$56,SMALL('Liste complète des PERS DIR'!$H$1:$H$56,ROWS('Liste complète des PERS DIR'!$G$1:'Liste complète des PERS DIR'!H22)),7))</f>
        <v>AF1</v>
      </c>
      <c r="H21" s="46" t="str">
        <f t="shared" si="1"/>
        <v>NOM22 p</v>
      </c>
    </row>
    <row r="22" spans="1:8" ht="15" customHeight="1" x14ac:dyDescent="0.25">
      <c r="A22" s="51" t="str">
        <f>IF(ROWS('Liste complète des PERS DIR'!$G$1:'Liste complète des PERS DIR'!H23)&gt;COUNT('Liste complète des PERS DIR'!$H$1:$H$56),"",INDEX('Liste complète des PERS DIR'!$A$1:$G$56,SMALL('Liste complète des PERS DIR'!$H$1:$H$56,ROWS('Liste complète des PERS DIR'!$G$1:'Liste complète des PERS DIR'!H23)),1))</f>
        <v>'2702621427302321</v>
      </c>
      <c r="B22" s="24" t="str">
        <f>IF(ROWS('Liste complète des PERS DIR'!$G$1:'Liste complète des PERS DIR'!H23)&gt;COUNT('Liste complète des PERS DIR'!$H$1:$H$56),"",INDEX('Liste complète des PERS DIR'!$A$1:$G$56,SMALL('Liste complète des PERS DIR'!$H$1:$H$56,ROWS('Liste complète des PERS DIR'!$G$1:'Liste complète des PERS DIR'!H23)),2))</f>
        <v>NOM23</v>
      </c>
      <c r="C22" s="24" t="str">
        <f>IF(ROWS('Liste complète des PERS DIR'!$G$1:'Liste complète des PERS DIR'!I23)&gt;COUNT('Liste complète des PERS DIR'!$H$1:$H$56),"",INDEX('Liste complète des PERS DIR'!$A$1:$G$56,SMALL('Liste complète des PERS DIR'!$H$1:$H$56,ROWS('Liste complète des PERS DIR'!$G$1:'Liste complète des PERS DIR'!I23)),3))</f>
        <v>prenom24</v>
      </c>
      <c r="D22" s="24">
        <f>IF(ROWS('Liste complète des PERS DIR'!$G$1:'Liste complète des PERS DIR'!H23)&gt;COUNT('Liste complète des PERS DIR'!$H$1:$H$56),"",INDEX('Liste complète des PERS DIR'!$A$1:$G$56,SMALL('Liste complète des PERS DIR'!$H$1:$H$56,ROWS('Liste complète des PERS DIR'!$G$1:'Liste complète des PERS DIR'!H23)),4))</f>
        <v>210</v>
      </c>
      <c r="E22" s="24">
        <f>IF(ROWS('Liste complète des PERS DIR'!$G$1:'Liste complète des PERS DIR'!H23)&gt;COUNT('Liste complète des PERS DIR'!$H$1:$H$56),"",INDEX('Liste complète des PERS DIR'!$A$1:$G$56,SMALL('Liste complète des PERS DIR'!$H$1:$H$56,ROWS('Liste complète des PERS DIR'!$G$1:'Liste complète des PERS DIR'!H23)),5))</f>
        <v>12083</v>
      </c>
      <c r="F22" s="24" t="str">
        <f>IF(ROWS('Liste complète des PERS DIR'!$G$1:'Liste complète des PERS DIR'!H23)&gt;COUNT('Liste complète des PERS DIR'!$H$1:$H$56),"",INDEX('Liste complète des PERS DIR'!$A$1:$G$56,SMALL('Liste complète des PERS DIR'!$H$1:$H$56,ROWS('Liste complète des PERS DIR'!$G$1:'Liste complète des PERS DIR'!H23)),6))</f>
        <v>Grade23</v>
      </c>
      <c r="G22" s="24" t="str">
        <f>IF(ROWS('Liste complète des PERS DIR'!$G$1:'Liste complète des PERS DIR'!H23)&gt;COUNT('Liste complète des PERS DIR'!$H$1:$H$56),"",INDEX('Liste complète des PERS DIR'!$A$1:$G$56,SMALL('Liste complète des PERS DIR'!$H$1:$H$56,ROWS('Liste complète des PERS DIR'!$G$1:'Liste complète des PERS DIR'!H23)),7))</f>
        <v>AF1</v>
      </c>
      <c r="H22" s="46" t="str">
        <f t="shared" si="1"/>
        <v>NOM23 p</v>
      </c>
    </row>
    <row r="23" spans="1:8" ht="15" customHeight="1" x14ac:dyDescent="0.25">
      <c r="A23" s="51" t="str">
        <f>IF(ROWS('Liste complète des PERS DIR'!$G$1:'Liste complète des PERS DIR'!H24)&gt;COUNT('Liste complète des PERS DIR'!$H$1:$H$56),"",INDEX('Liste complète des PERS DIR'!$A$1:$G$56,SMALL('Liste complète des PERS DIR'!$H$1:$H$56,ROWS('Liste complète des PERS DIR'!$G$1:'Liste complète des PERS DIR'!H24)),1))</f>
        <v>'2576188283501431</v>
      </c>
      <c r="B23" s="24" t="str">
        <f>IF(ROWS('Liste complète des PERS DIR'!$G$1:'Liste complète des PERS DIR'!H24)&gt;COUNT('Liste complète des PERS DIR'!$H$1:$H$56),"",INDEX('Liste complète des PERS DIR'!$A$1:$G$56,SMALL('Liste complète des PERS DIR'!$H$1:$H$56,ROWS('Liste complète des PERS DIR'!$G$1:'Liste complète des PERS DIR'!H24)),2))</f>
        <v>NOM24</v>
      </c>
      <c r="C23" s="24" t="str">
        <f>IF(ROWS('Liste complète des PERS DIR'!$G$1:'Liste complète des PERS DIR'!I24)&gt;COUNT('Liste complète des PERS DIR'!$H$1:$H$56),"",INDEX('Liste complète des PERS DIR'!$A$1:$G$56,SMALL('Liste complète des PERS DIR'!$H$1:$H$56,ROWS('Liste complète des PERS DIR'!$G$1:'Liste complète des PERS DIR'!I24)),3))</f>
        <v>prenom25</v>
      </c>
      <c r="D23" s="24">
        <f>IF(ROWS('Liste complète des PERS DIR'!$G$1:'Liste complète des PERS DIR'!H24)&gt;COUNT('Liste complète des PERS DIR'!$H$1:$H$56),"",INDEX('Liste complète des PERS DIR'!$A$1:$G$56,SMALL('Liste complète des PERS DIR'!$H$1:$H$56,ROWS('Liste complète des PERS DIR'!$G$1:'Liste complète des PERS DIR'!H24)),4))</f>
        <v>210</v>
      </c>
      <c r="E23" s="24">
        <f>IF(ROWS('Liste complète des PERS DIR'!$G$1:'Liste complète des PERS DIR'!H24)&gt;COUNT('Liste complète des PERS DIR'!$H$1:$H$56),"",INDEX('Liste complète des PERS DIR'!$A$1:$G$56,SMALL('Liste complète des PERS DIR'!$H$1:$H$56,ROWS('Liste complète des PERS DIR'!$G$1:'Liste complète des PERS DIR'!H24)),5))</f>
        <v>12083</v>
      </c>
      <c r="F23" s="24" t="str">
        <f>IF(ROWS('Liste complète des PERS DIR'!$G$1:'Liste complète des PERS DIR'!H24)&gt;COUNT('Liste complète des PERS DIR'!$H$1:$H$56),"",INDEX('Liste complète des PERS DIR'!$A$1:$G$56,SMALL('Liste complète des PERS DIR'!$H$1:$H$56,ROWS('Liste complète des PERS DIR'!$G$1:'Liste complète des PERS DIR'!H24)),6))</f>
        <v>Grade24</v>
      </c>
      <c r="G23" s="24" t="str">
        <f>IF(ROWS('Liste complète des PERS DIR'!$G$1:'Liste complète des PERS DIR'!H24)&gt;COUNT('Liste complète des PERS DIR'!$H$1:$H$56),"",INDEX('Liste complète des PERS DIR'!$A$1:$G$56,SMALL('Liste complète des PERS DIR'!$H$1:$H$56,ROWS('Liste complète des PERS DIR'!$G$1:'Liste complète des PERS DIR'!H24)),7))</f>
        <v>AF1</v>
      </c>
      <c r="H23" s="46" t="str">
        <f t="shared" si="1"/>
        <v>NOM24 p</v>
      </c>
    </row>
    <row r="24" spans="1:8" ht="15" customHeight="1" x14ac:dyDescent="0.25">
      <c r="A24" s="51" t="str">
        <f>IF(ROWS('Liste complète des PERS DIR'!$G$1:'Liste complète des PERS DIR'!H25)&gt;COUNT('Liste complète des PERS DIR'!$H$1:$H$56),"",INDEX('Liste complète des PERS DIR'!$A$1:$G$56,SMALL('Liste complète des PERS DIR'!$H$1:$H$56,ROWS('Liste complète des PERS DIR'!$G$1:'Liste complète des PERS DIR'!H25)),1))</f>
        <v>'1643103838791061</v>
      </c>
      <c r="B24" s="24" t="str">
        <f>IF(ROWS('Liste complète des PERS DIR'!$G$1:'Liste complète des PERS DIR'!H25)&gt;COUNT('Liste complète des PERS DIR'!$H$1:$H$56),"",INDEX('Liste complète des PERS DIR'!$A$1:$G$56,SMALL('Liste complète des PERS DIR'!$H$1:$H$56,ROWS('Liste complète des PERS DIR'!$G$1:'Liste complète des PERS DIR'!H25)),2))</f>
        <v>NOM25</v>
      </c>
      <c r="C24" s="24" t="str">
        <f>IF(ROWS('Liste complète des PERS DIR'!$G$1:'Liste complète des PERS DIR'!I25)&gt;COUNT('Liste complète des PERS DIR'!$H$1:$H$56),"",INDEX('Liste complète des PERS DIR'!$A$1:$G$56,SMALL('Liste complète des PERS DIR'!$H$1:$H$56,ROWS('Liste complète des PERS DIR'!$G$1:'Liste complète des PERS DIR'!I25)),3))</f>
        <v>prenom26</v>
      </c>
      <c r="D24" s="24">
        <f>IF(ROWS('Liste complète des PERS DIR'!$G$1:'Liste complète des PERS DIR'!H25)&gt;COUNT('Liste complète des PERS DIR'!$H$1:$H$56),"",INDEX('Liste complète des PERS DIR'!$A$1:$G$56,SMALL('Liste complète des PERS DIR'!$H$1:$H$56,ROWS('Liste complète des PERS DIR'!$G$1:'Liste complète des PERS DIR'!H25)),4))</f>
        <v>210</v>
      </c>
      <c r="E24" s="24">
        <f>IF(ROWS('Liste complète des PERS DIR'!$G$1:'Liste complète des PERS DIR'!H25)&gt;COUNT('Liste complète des PERS DIR'!$H$1:$H$56),"",INDEX('Liste complète des PERS DIR'!$A$1:$G$56,SMALL('Liste complète des PERS DIR'!$H$1:$H$56,ROWS('Liste complète des PERS DIR'!$G$1:'Liste complète des PERS DIR'!H25)),5))</f>
        <v>12083</v>
      </c>
      <c r="F24" s="24" t="str">
        <f>IF(ROWS('Liste complète des PERS DIR'!$G$1:'Liste complète des PERS DIR'!H25)&gt;COUNT('Liste complète des PERS DIR'!$H$1:$H$56),"",INDEX('Liste complète des PERS DIR'!$A$1:$G$56,SMALL('Liste complète des PERS DIR'!$H$1:$H$56,ROWS('Liste complète des PERS DIR'!$G$1:'Liste complète des PERS DIR'!H25)),6))</f>
        <v>Grade25</v>
      </c>
      <c r="G24" s="24" t="str">
        <f>IF(ROWS('Liste complète des PERS DIR'!$G$1:'Liste complète des PERS DIR'!H25)&gt;COUNT('Liste complète des PERS DIR'!$H$1:$H$56),"",INDEX('Liste complète des PERS DIR'!$A$1:$G$56,SMALL('Liste complète des PERS DIR'!$H$1:$H$56,ROWS('Liste complète des PERS DIR'!$G$1:'Liste complète des PERS DIR'!H25)),7))</f>
        <v>AF1</v>
      </c>
      <c r="H24" s="46" t="str">
        <f t="shared" si="1"/>
        <v>NOM25 p</v>
      </c>
    </row>
    <row r="25" spans="1:8" ht="15" customHeight="1" x14ac:dyDescent="0.25">
      <c r="A25" s="51" t="str">
        <f>IF(ROWS('Liste complète des PERS DIR'!$G$1:'Liste complète des PERS DIR'!H26)&gt;COUNT('Liste complète des PERS DIR'!$H$1:$H$56),"",INDEX('Liste complète des PERS DIR'!$A$1:$G$56,SMALL('Liste complète des PERS DIR'!$H$1:$H$56,ROWS('Liste complète des PERS DIR'!$G$1:'Liste complète des PERS DIR'!H26)),1))</f>
        <v>'2023189319258481</v>
      </c>
      <c r="B25" s="24" t="str">
        <f>IF(ROWS('Liste complète des PERS DIR'!$G$1:'Liste complète des PERS DIR'!H26)&gt;COUNT('Liste complète des PERS DIR'!$H$1:$H$56),"",INDEX('Liste complète des PERS DIR'!$A$1:$G$56,SMALL('Liste complète des PERS DIR'!$H$1:$H$56,ROWS('Liste complète des PERS DIR'!$G$1:'Liste complète des PERS DIR'!H26)),2))</f>
        <v>NOM26</v>
      </c>
      <c r="C25" s="24" t="str">
        <f>IF(ROWS('Liste complète des PERS DIR'!$G$1:'Liste complète des PERS DIR'!I26)&gt;COUNT('Liste complète des PERS DIR'!$H$1:$H$56),"",INDEX('Liste complète des PERS DIR'!$A$1:$G$56,SMALL('Liste complète des PERS DIR'!$H$1:$H$56,ROWS('Liste complète des PERS DIR'!$G$1:'Liste complète des PERS DIR'!I26)),3))</f>
        <v>prenom27</v>
      </c>
      <c r="D25" s="24">
        <f>IF(ROWS('Liste complète des PERS DIR'!$G$1:'Liste complète des PERS DIR'!H26)&gt;COUNT('Liste complète des PERS DIR'!$H$1:$H$56),"",INDEX('Liste complète des PERS DIR'!$A$1:$G$56,SMALL('Liste complète des PERS DIR'!$H$1:$H$56,ROWS('Liste complète des PERS DIR'!$G$1:'Liste complète des PERS DIR'!H26)),4))</f>
        <v>210</v>
      </c>
      <c r="E25" s="24">
        <f>IF(ROWS('Liste complète des PERS DIR'!$G$1:'Liste complète des PERS DIR'!H26)&gt;COUNT('Liste complète des PERS DIR'!$H$1:$H$56),"",INDEX('Liste complète des PERS DIR'!$A$1:$G$56,SMALL('Liste complète des PERS DIR'!$H$1:$H$56,ROWS('Liste complète des PERS DIR'!$G$1:'Liste complète des PERS DIR'!H26)),5))</f>
        <v>12083</v>
      </c>
      <c r="F25" s="24" t="str">
        <f>IF(ROWS('Liste complète des PERS DIR'!$G$1:'Liste complète des PERS DIR'!H26)&gt;COUNT('Liste complète des PERS DIR'!$H$1:$H$56),"",INDEX('Liste complète des PERS DIR'!$A$1:$G$56,SMALL('Liste complète des PERS DIR'!$H$1:$H$56,ROWS('Liste complète des PERS DIR'!$G$1:'Liste complète des PERS DIR'!H26)),6))</f>
        <v>Grade26</v>
      </c>
      <c r="G25" s="24" t="str">
        <f>IF(ROWS('Liste complète des PERS DIR'!$G$1:'Liste complète des PERS DIR'!H26)&gt;COUNT('Liste complète des PERS DIR'!$H$1:$H$56),"",INDEX('Liste complète des PERS DIR'!$A$1:$G$56,SMALL('Liste complète des PERS DIR'!$H$1:$H$56,ROWS('Liste complète des PERS DIR'!$G$1:'Liste complète des PERS DIR'!H26)),7))</f>
        <v>AF1</v>
      </c>
      <c r="H25" s="46" t="str">
        <f t="shared" si="1"/>
        <v>NOM26 p</v>
      </c>
    </row>
    <row r="26" spans="1:8" ht="15" customHeight="1" x14ac:dyDescent="0.25">
      <c r="A26" s="51" t="str">
        <f>IF(ROWS('Liste complète des PERS DIR'!$G$1:'Liste complète des PERS DIR'!H27)&gt;COUNT('Liste complète des PERS DIR'!$H$1:$H$56),"",INDEX('Liste complète des PERS DIR'!$A$1:$G$56,SMALL('Liste complète des PERS DIR'!$H$1:$H$56,ROWS('Liste complète des PERS DIR'!$G$1:'Liste complète des PERS DIR'!H27)),1))</f>
        <v>'2042152950096200</v>
      </c>
      <c r="B26" s="24" t="str">
        <f>IF(ROWS('Liste complète des PERS DIR'!$G$1:'Liste complète des PERS DIR'!H27)&gt;COUNT('Liste complète des PERS DIR'!$H$1:$H$56),"",INDEX('Liste complète des PERS DIR'!$A$1:$G$56,SMALL('Liste complète des PERS DIR'!$H$1:$H$56,ROWS('Liste complète des PERS DIR'!$G$1:'Liste complète des PERS DIR'!H27)),2))</f>
        <v>NOM27</v>
      </c>
      <c r="C26" s="24" t="str">
        <f>IF(ROWS('Liste complète des PERS DIR'!$G$1:'Liste complète des PERS DIR'!I27)&gt;COUNT('Liste complète des PERS DIR'!$H$1:$H$56),"",INDEX('Liste complète des PERS DIR'!$A$1:$G$56,SMALL('Liste complète des PERS DIR'!$H$1:$H$56,ROWS('Liste complète des PERS DIR'!$G$1:'Liste complète des PERS DIR'!I27)),3))</f>
        <v>prenom28</v>
      </c>
      <c r="D26" s="24">
        <f>IF(ROWS('Liste complète des PERS DIR'!$G$1:'Liste complète des PERS DIR'!H27)&gt;COUNT('Liste complète des PERS DIR'!$H$1:$H$56),"",INDEX('Liste complète des PERS DIR'!$A$1:$G$56,SMALL('Liste complète des PERS DIR'!$H$1:$H$56,ROWS('Liste complète des PERS DIR'!$G$1:'Liste complète des PERS DIR'!H27)),4))</f>
        <v>210</v>
      </c>
      <c r="E26" s="24">
        <f>IF(ROWS('Liste complète des PERS DIR'!$G$1:'Liste complète des PERS DIR'!H27)&gt;COUNT('Liste complète des PERS DIR'!$H$1:$H$56),"",INDEX('Liste complète des PERS DIR'!$A$1:$G$56,SMALL('Liste complète des PERS DIR'!$H$1:$H$56,ROWS('Liste complète des PERS DIR'!$G$1:'Liste complète des PERS DIR'!H27)),5))</f>
        <v>12083</v>
      </c>
      <c r="F26" s="24" t="str">
        <f>IF(ROWS('Liste complète des PERS DIR'!$G$1:'Liste complète des PERS DIR'!H27)&gt;COUNT('Liste complète des PERS DIR'!$H$1:$H$56),"",INDEX('Liste complète des PERS DIR'!$A$1:$G$56,SMALL('Liste complète des PERS DIR'!$H$1:$H$56,ROWS('Liste complète des PERS DIR'!$G$1:'Liste complète des PERS DIR'!H27)),6))</f>
        <v>Grade27</v>
      </c>
      <c r="G26" s="24" t="str">
        <f>IF(ROWS('Liste complète des PERS DIR'!$G$1:'Liste complète des PERS DIR'!H27)&gt;COUNT('Liste complète des PERS DIR'!$H$1:$H$56),"",INDEX('Liste complète des PERS DIR'!$A$1:$G$56,SMALL('Liste complète des PERS DIR'!$H$1:$H$56,ROWS('Liste complète des PERS DIR'!$G$1:'Liste complète des PERS DIR'!H27)),7))</f>
        <v>AF1</v>
      </c>
      <c r="H26" s="46" t="str">
        <f t="shared" si="1"/>
        <v>NOM27 p</v>
      </c>
    </row>
    <row r="27" spans="1:8" ht="15" customHeight="1" x14ac:dyDescent="0.25">
      <c r="A27" s="51" t="str">
        <f>IF(ROWS('Liste complète des PERS DIR'!$G$1:'Liste complète des PERS DIR'!H28)&gt;COUNT('Liste complète des PERS DIR'!$H$1:$H$56),"",INDEX('Liste complète des PERS DIR'!$A$1:$G$56,SMALL('Liste complète des PERS DIR'!$H$1:$H$56,ROWS('Liste complète des PERS DIR'!$G$1:'Liste complète des PERS DIR'!H28)),1))</f>
        <v>'1269378509738431</v>
      </c>
      <c r="B27" s="24" t="str">
        <f>IF(ROWS('Liste complète des PERS DIR'!$G$1:'Liste complète des PERS DIR'!H28)&gt;COUNT('Liste complète des PERS DIR'!$H$1:$H$56),"",INDEX('Liste complète des PERS DIR'!$A$1:$G$56,SMALL('Liste complète des PERS DIR'!$H$1:$H$56,ROWS('Liste complète des PERS DIR'!$G$1:'Liste complète des PERS DIR'!H28)),2))</f>
        <v>NOM28</v>
      </c>
      <c r="C27" s="24" t="str">
        <f>IF(ROWS('Liste complète des PERS DIR'!$G$1:'Liste complète des PERS DIR'!I28)&gt;COUNT('Liste complète des PERS DIR'!$H$1:$H$56),"",INDEX('Liste complète des PERS DIR'!$A$1:$G$56,SMALL('Liste complète des PERS DIR'!$H$1:$H$56,ROWS('Liste complète des PERS DIR'!$G$1:'Liste complète des PERS DIR'!I28)),3))</f>
        <v>prenom29</v>
      </c>
      <c r="D27" s="24">
        <f>IF(ROWS('Liste complète des PERS DIR'!$G$1:'Liste complète des PERS DIR'!H28)&gt;COUNT('Liste complète des PERS DIR'!$H$1:$H$56),"",INDEX('Liste complète des PERS DIR'!$A$1:$G$56,SMALL('Liste complète des PERS DIR'!$H$1:$H$56,ROWS('Liste complète des PERS DIR'!$G$1:'Liste complète des PERS DIR'!H28)),4))</f>
        <v>210</v>
      </c>
      <c r="E27" s="24">
        <f>IF(ROWS('Liste complète des PERS DIR'!$G$1:'Liste complète des PERS DIR'!H28)&gt;COUNT('Liste complète des PERS DIR'!$H$1:$H$56),"",INDEX('Liste complète des PERS DIR'!$A$1:$G$56,SMALL('Liste complète des PERS DIR'!$H$1:$H$56,ROWS('Liste complète des PERS DIR'!$G$1:'Liste complète des PERS DIR'!H28)),5))</f>
        <v>12083</v>
      </c>
      <c r="F27" s="24" t="str">
        <f>IF(ROWS('Liste complète des PERS DIR'!$G$1:'Liste complète des PERS DIR'!H28)&gt;COUNT('Liste complète des PERS DIR'!$H$1:$H$56),"",INDEX('Liste complète des PERS DIR'!$A$1:$G$56,SMALL('Liste complète des PERS DIR'!$H$1:$H$56,ROWS('Liste complète des PERS DIR'!$G$1:'Liste complète des PERS DIR'!H28)),6))</f>
        <v>Grade28</v>
      </c>
      <c r="G27" s="24" t="str">
        <f>IF(ROWS('Liste complète des PERS DIR'!$G$1:'Liste complète des PERS DIR'!H28)&gt;COUNT('Liste complète des PERS DIR'!$H$1:$H$56),"",INDEX('Liste complète des PERS DIR'!$A$1:$G$56,SMALL('Liste complète des PERS DIR'!$H$1:$H$56,ROWS('Liste complète des PERS DIR'!$G$1:'Liste complète des PERS DIR'!H28)),7))</f>
        <v>AF1</v>
      </c>
      <c r="H27" s="46" t="str">
        <f t="shared" si="1"/>
        <v>NOM28 p</v>
      </c>
    </row>
    <row r="28" spans="1:8" ht="15" customHeight="1" x14ac:dyDescent="0.25">
      <c r="A28" s="51" t="str">
        <f>IF(ROWS('Liste complète des PERS DIR'!$G$1:'Liste complète des PERS DIR'!H29)&gt;COUNT('Liste complète des PERS DIR'!$H$1:$H$56),"",INDEX('Liste complète des PERS DIR'!$A$1:$G$56,SMALL('Liste complète des PERS DIR'!$H$1:$H$56,ROWS('Liste complète des PERS DIR'!$G$1:'Liste complète des PERS DIR'!H29)),1))</f>
        <v/>
      </c>
      <c r="B28" s="24" t="str">
        <f>IF(ROWS('Liste complète des PERS DIR'!$G$1:'Liste complète des PERS DIR'!H29)&gt;COUNT('Liste complète des PERS DIR'!$H$1:$H$56),"",INDEX('Liste complète des PERS DIR'!$A$1:$G$56,SMALL('Liste complète des PERS DIR'!$H$1:$H$56,ROWS('Liste complète des PERS DIR'!$G$1:'Liste complète des PERS DIR'!H29)),2))</f>
        <v/>
      </c>
      <c r="C28" s="24" t="str">
        <f>IF(ROWS('Liste complète des PERS DIR'!$G$1:'Liste complète des PERS DIR'!I29)&gt;COUNT('Liste complète des PERS DIR'!$H$1:$H$56),"",INDEX('Liste complète des PERS DIR'!$A$1:$G$56,SMALL('Liste complète des PERS DIR'!$H$1:$H$56,ROWS('Liste complète des PERS DIR'!$G$1:'Liste complète des PERS DIR'!I29)),3))</f>
        <v/>
      </c>
      <c r="D28" s="24" t="str">
        <f>IF(ROWS('Liste complète des PERS DIR'!$G$1:'Liste complète des PERS DIR'!H29)&gt;COUNT('Liste complète des PERS DIR'!$H$1:$H$56),"",INDEX('Liste complète des PERS DIR'!$A$1:$G$56,SMALL('Liste complète des PERS DIR'!$H$1:$H$56,ROWS('Liste complète des PERS DIR'!$G$1:'Liste complète des PERS DIR'!H29)),4))</f>
        <v/>
      </c>
      <c r="E28" s="24" t="str">
        <f>IF(ROWS('Liste complète des PERS DIR'!$G$1:'Liste complète des PERS DIR'!H29)&gt;COUNT('Liste complète des PERS DIR'!$H$1:$H$56),"",INDEX('Liste complète des PERS DIR'!$A$1:$G$56,SMALL('Liste complète des PERS DIR'!$H$1:$H$56,ROWS('Liste complète des PERS DIR'!$G$1:'Liste complète des PERS DIR'!H29)),5))</f>
        <v/>
      </c>
      <c r="F28" s="24" t="str">
        <f>IF(ROWS('Liste complète des PERS DIR'!$G$1:'Liste complète des PERS DIR'!H29)&gt;COUNT('Liste complète des PERS DIR'!$H$1:$H$56),"",INDEX('Liste complète des PERS DIR'!$A$1:$G$56,SMALL('Liste complète des PERS DIR'!$H$1:$H$56,ROWS('Liste complète des PERS DIR'!$G$1:'Liste complète des PERS DIR'!H29)),6))</f>
        <v/>
      </c>
      <c r="G28" s="24" t="str">
        <f>IF(ROWS('Liste complète des PERS DIR'!$G$1:'Liste complète des PERS DIR'!H29)&gt;COUNT('Liste complète des PERS DIR'!$H$1:$H$56),"",INDEX('Liste complète des PERS DIR'!$A$1:$G$56,SMALL('Liste complète des PERS DIR'!$H$1:$H$56,ROWS('Liste complète des PERS DIR'!$G$1:'Liste complète des PERS DIR'!H29)),7))</f>
        <v/>
      </c>
      <c r="H28" s="46" t="str">
        <f t="shared" ref="H28:H91" si="2">B28&amp; " " &amp; LEFT(C28,1)</f>
        <v xml:space="preserve"> </v>
      </c>
    </row>
    <row r="29" spans="1:8" ht="15" customHeight="1" x14ac:dyDescent="0.25">
      <c r="A29" s="51" t="str">
        <f>IF(ROWS('Liste complète des PERS DIR'!$G$1:'Liste complète des PERS DIR'!H30)&gt;COUNT('Liste complète des PERS DIR'!$H$1:$H$56),"",INDEX('Liste complète des PERS DIR'!$A$1:$G$56,SMALL('Liste complète des PERS DIR'!$H$1:$H$56,ROWS('Liste complète des PERS DIR'!$G$1:'Liste complète des PERS DIR'!H30)),1))</f>
        <v/>
      </c>
      <c r="B29" s="24" t="str">
        <f>IF(ROWS('Liste complète des PERS DIR'!$G$1:'Liste complète des PERS DIR'!H30)&gt;COUNT('Liste complète des PERS DIR'!$H$1:$H$56),"",INDEX('Liste complète des PERS DIR'!$A$1:$G$56,SMALL('Liste complète des PERS DIR'!$H$1:$H$56,ROWS('Liste complète des PERS DIR'!$G$1:'Liste complète des PERS DIR'!H30)),2))</f>
        <v/>
      </c>
      <c r="C29" s="24" t="str">
        <f>IF(ROWS('Liste complète des PERS DIR'!$G$1:'Liste complète des PERS DIR'!I30)&gt;COUNT('Liste complète des PERS DIR'!$H$1:$H$56),"",INDEX('Liste complète des PERS DIR'!$A$1:$G$56,SMALL('Liste complète des PERS DIR'!$H$1:$H$56,ROWS('Liste complète des PERS DIR'!$G$1:'Liste complète des PERS DIR'!I30)),3))</f>
        <v/>
      </c>
      <c r="D29" s="24" t="str">
        <f>IF(ROWS('Liste complète des PERS DIR'!$G$1:'Liste complète des PERS DIR'!H30)&gt;COUNT('Liste complète des PERS DIR'!$H$1:$H$56),"",INDEX('Liste complète des PERS DIR'!$A$1:$G$56,SMALL('Liste complète des PERS DIR'!$H$1:$H$56,ROWS('Liste complète des PERS DIR'!$G$1:'Liste complète des PERS DIR'!H30)),4))</f>
        <v/>
      </c>
      <c r="E29" s="24" t="str">
        <f>IF(ROWS('Liste complète des PERS DIR'!$G$1:'Liste complète des PERS DIR'!H30)&gt;COUNT('Liste complète des PERS DIR'!$H$1:$H$56),"",INDEX('Liste complète des PERS DIR'!$A$1:$G$56,SMALL('Liste complète des PERS DIR'!$H$1:$H$56,ROWS('Liste complète des PERS DIR'!$G$1:'Liste complète des PERS DIR'!H30)),5))</f>
        <v/>
      </c>
      <c r="F29" s="24" t="str">
        <f>IF(ROWS('Liste complète des PERS DIR'!$G$1:'Liste complète des PERS DIR'!H30)&gt;COUNT('Liste complète des PERS DIR'!$H$1:$H$56),"",INDEX('Liste complète des PERS DIR'!$A$1:$G$56,SMALL('Liste complète des PERS DIR'!$H$1:$H$56,ROWS('Liste complète des PERS DIR'!$G$1:'Liste complète des PERS DIR'!H30)),6))</f>
        <v/>
      </c>
      <c r="G29" s="24" t="str">
        <f>IF(ROWS('Liste complète des PERS DIR'!$G$1:'Liste complète des PERS DIR'!H30)&gt;COUNT('Liste complète des PERS DIR'!$H$1:$H$56),"",INDEX('Liste complète des PERS DIR'!$A$1:$G$56,SMALL('Liste complète des PERS DIR'!$H$1:$H$56,ROWS('Liste complète des PERS DIR'!$G$1:'Liste complète des PERS DIR'!H30)),7))</f>
        <v/>
      </c>
      <c r="H29" s="46" t="str">
        <f t="shared" si="2"/>
        <v xml:space="preserve"> </v>
      </c>
    </row>
    <row r="30" spans="1:8" ht="15" customHeight="1" x14ac:dyDescent="0.25">
      <c r="A30" s="51" t="str">
        <f>IF(ROWS('Liste complète des PERS DIR'!$G$1:'Liste complète des PERS DIR'!H31)&gt;COUNT('Liste complète des PERS DIR'!$H$1:$H$56),"",INDEX('Liste complète des PERS DIR'!$A$1:$G$56,SMALL('Liste complète des PERS DIR'!$H$1:$H$56,ROWS('Liste complète des PERS DIR'!$G$1:'Liste complète des PERS DIR'!H31)),1))</f>
        <v/>
      </c>
      <c r="B30" s="24" t="str">
        <f>IF(ROWS('Liste complète des PERS DIR'!$G$1:'Liste complète des PERS DIR'!H31)&gt;COUNT('Liste complète des PERS DIR'!$H$1:$H$56),"",INDEX('Liste complète des PERS DIR'!$A$1:$G$56,SMALL('Liste complète des PERS DIR'!$H$1:$H$56,ROWS('Liste complète des PERS DIR'!$G$1:'Liste complète des PERS DIR'!H31)),2))</f>
        <v/>
      </c>
      <c r="C30" s="24" t="str">
        <f>IF(ROWS('Liste complète des PERS DIR'!$G$1:'Liste complète des PERS DIR'!I31)&gt;COUNT('Liste complète des PERS DIR'!$H$1:$H$56),"",INDEX('Liste complète des PERS DIR'!$A$1:$G$56,SMALL('Liste complète des PERS DIR'!$H$1:$H$56,ROWS('Liste complète des PERS DIR'!$G$1:'Liste complète des PERS DIR'!I31)),3))</f>
        <v/>
      </c>
      <c r="D30" s="24" t="str">
        <f>IF(ROWS('Liste complète des PERS DIR'!$G$1:'Liste complète des PERS DIR'!H31)&gt;COUNT('Liste complète des PERS DIR'!$H$1:$H$56),"",INDEX('Liste complète des PERS DIR'!$A$1:$G$56,SMALL('Liste complète des PERS DIR'!$H$1:$H$56,ROWS('Liste complète des PERS DIR'!$G$1:'Liste complète des PERS DIR'!H31)),4))</f>
        <v/>
      </c>
      <c r="E30" s="24" t="str">
        <f>IF(ROWS('Liste complète des PERS DIR'!$G$1:'Liste complète des PERS DIR'!H31)&gt;COUNT('Liste complète des PERS DIR'!$H$1:$H$56),"",INDEX('Liste complète des PERS DIR'!$A$1:$G$56,SMALL('Liste complète des PERS DIR'!$H$1:$H$56,ROWS('Liste complète des PERS DIR'!$G$1:'Liste complète des PERS DIR'!H31)),5))</f>
        <v/>
      </c>
      <c r="F30" s="24" t="str">
        <f>IF(ROWS('Liste complète des PERS DIR'!$G$1:'Liste complète des PERS DIR'!H31)&gt;COUNT('Liste complète des PERS DIR'!$H$1:$H$56),"",INDEX('Liste complète des PERS DIR'!$A$1:$G$56,SMALL('Liste complète des PERS DIR'!$H$1:$H$56,ROWS('Liste complète des PERS DIR'!$G$1:'Liste complète des PERS DIR'!H31)),6))</f>
        <v/>
      </c>
      <c r="G30" s="24" t="str">
        <f>IF(ROWS('Liste complète des PERS DIR'!$G$1:'Liste complète des PERS DIR'!H31)&gt;COUNT('Liste complète des PERS DIR'!$H$1:$H$56),"",INDEX('Liste complète des PERS DIR'!$A$1:$G$56,SMALL('Liste complète des PERS DIR'!$H$1:$H$56,ROWS('Liste complète des PERS DIR'!$G$1:'Liste complète des PERS DIR'!H31)),7))</f>
        <v/>
      </c>
      <c r="H30" s="46" t="str">
        <f t="shared" si="2"/>
        <v xml:space="preserve"> </v>
      </c>
    </row>
    <row r="31" spans="1:8" ht="15" customHeight="1" x14ac:dyDescent="0.25">
      <c r="A31" s="51" t="str">
        <f>IF(ROWS('Liste complète des PERS DIR'!$G$1:'Liste complète des PERS DIR'!H32)&gt;COUNT('Liste complète des PERS DIR'!$H$1:$H$56),"",INDEX('Liste complète des PERS DIR'!$A$1:$G$56,SMALL('Liste complète des PERS DIR'!$H$1:$H$56,ROWS('Liste complète des PERS DIR'!$G$1:'Liste complète des PERS DIR'!H32)),1))</f>
        <v/>
      </c>
      <c r="B31" s="24" t="str">
        <f>IF(ROWS('Liste complète des PERS DIR'!$G$1:'Liste complète des PERS DIR'!H32)&gt;COUNT('Liste complète des PERS DIR'!$H$1:$H$56),"",INDEX('Liste complète des PERS DIR'!$A$1:$G$56,SMALL('Liste complète des PERS DIR'!$H$1:$H$56,ROWS('Liste complète des PERS DIR'!$G$1:'Liste complète des PERS DIR'!H32)),2))</f>
        <v/>
      </c>
      <c r="C31" s="24" t="str">
        <f>IF(ROWS('Liste complète des PERS DIR'!$G$1:'Liste complète des PERS DIR'!I32)&gt;COUNT('Liste complète des PERS DIR'!$H$1:$H$56),"",INDEX('Liste complète des PERS DIR'!$A$1:$G$56,SMALL('Liste complète des PERS DIR'!$H$1:$H$56,ROWS('Liste complète des PERS DIR'!$G$1:'Liste complète des PERS DIR'!I32)),3))</f>
        <v/>
      </c>
      <c r="D31" s="24" t="str">
        <f>IF(ROWS('Liste complète des PERS DIR'!$G$1:'Liste complète des PERS DIR'!H32)&gt;COUNT('Liste complète des PERS DIR'!$H$1:$H$56),"",INDEX('Liste complète des PERS DIR'!$A$1:$G$56,SMALL('Liste complète des PERS DIR'!$H$1:$H$56,ROWS('Liste complète des PERS DIR'!$G$1:'Liste complète des PERS DIR'!H32)),4))</f>
        <v/>
      </c>
      <c r="E31" s="24" t="str">
        <f>IF(ROWS('Liste complète des PERS DIR'!$G$1:'Liste complète des PERS DIR'!H32)&gt;COUNT('Liste complète des PERS DIR'!$H$1:$H$56),"",INDEX('Liste complète des PERS DIR'!$A$1:$G$56,SMALL('Liste complète des PERS DIR'!$H$1:$H$56,ROWS('Liste complète des PERS DIR'!$G$1:'Liste complète des PERS DIR'!H32)),5))</f>
        <v/>
      </c>
      <c r="F31" s="24" t="str">
        <f>IF(ROWS('Liste complète des PERS DIR'!$G$1:'Liste complète des PERS DIR'!H32)&gt;COUNT('Liste complète des PERS DIR'!$H$1:$H$56),"",INDEX('Liste complète des PERS DIR'!$A$1:$G$56,SMALL('Liste complète des PERS DIR'!$H$1:$H$56,ROWS('Liste complète des PERS DIR'!$G$1:'Liste complète des PERS DIR'!H32)),6))</f>
        <v/>
      </c>
      <c r="G31" s="24" t="str">
        <f>IF(ROWS('Liste complète des PERS DIR'!$G$1:'Liste complète des PERS DIR'!H32)&gt;COUNT('Liste complète des PERS DIR'!$H$1:$H$56),"",INDEX('Liste complète des PERS DIR'!$A$1:$G$56,SMALL('Liste complète des PERS DIR'!$H$1:$H$56,ROWS('Liste complète des PERS DIR'!$G$1:'Liste complète des PERS DIR'!H32)),7))</f>
        <v/>
      </c>
      <c r="H31" s="46" t="str">
        <f t="shared" si="2"/>
        <v xml:space="preserve"> </v>
      </c>
    </row>
    <row r="32" spans="1:8" ht="15" customHeight="1" x14ac:dyDescent="0.25">
      <c r="A32" s="51" t="str">
        <f>IF(ROWS('Liste complète des PERS DIR'!$G$1:'Liste complète des PERS DIR'!H33)&gt;COUNT('Liste complète des PERS DIR'!$H$1:$H$56),"",INDEX('Liste complète des PERS DIR'!$A$1:$G$56,SMALL('Liste complète des PERS DIR'!$H$1:$H$56,ROWS('Liste complète des PERS DIR'!$G$1:'Liste complète des PERS DIR'!H33)),1))</f>
        <v/>
      </c>
      <c r="B32" s="24" t="str">
        <f>IF(ROWS('Liste complète des PERS DIR'!$G$1:'Liste complète des PERS DIR'!H33)&gt;COUNT('Liste complète des PERS DIR'!$H$1:$H$56),"",INDEX('Liste complète des PERS DIR'!$A$1:$G$56,SMALL('Liste complète des PERS DIR'!$H$1:$H$56,ROWS('Liste complète des PERS DIR'!$G$1:'Liste complète des PERS DIR'!H33)),2))</f>
        <v/>
      </c>
      <c r="C32" s="24" t="str">
        <f>IF(ROWS('Liste complète des PERS DIR'!$G$1:'Liste complète des PERS DIR'!I33)&gt;COUNT('Liste complète des PERS DIR'!$H$1:$H$56),"",INDEX('Liste complète des PERS DIR'!$A$1:$G$56,SMALL('Liste complète des PERS DIR'!$H$1:$H$56,ROWS('Liste complète des PERS DIR'!$G$1:'Liste complète des PERS DIR'!I33)),3))</f>
        <v/>
      </c>
      <c r="D32" s="24" t="str">
        <f>IF(ROWS('Liste complète des PERS DIR'!$G$1:'Liste complète des PERS DIR'!H33)&gt;COUNT('Liste complète des PERS DIR'!$H$1:$H$56),"",INDEX('Liste complète des PERS DIR'!$A$1:$G$56,SMALL('Liste complète des PERS DIR'!$H$1:$H$56,ROWS('Liste complète des PERS DIR'!$G$1:'Liste complète des PERS DIR'!H33)),4))</f>
        <v/>
      </c>
      <c r="E32" s="24" t="str">
        <f>IF(ROWS('Liste complète des PERS DIR'!$G$1:'Liste complète des PERS DIR'!H33)&gt;COUNT('Liste complète des PERS DIR'!$H$1:$H$56),"",INDEX('Liste complète des PERS DIR'!$A$1:$G$56,SMALL('Liste complète des PERS DIR'!$H$1:$H$56,ROWS('Liste complète des PERS DIR'!$G$1:'Liste complète des PERS DIR'!H33)),5))</f>
        <v/>
      </c>
      <c r="F32" s="24" t="str">
        <f>IF(ROWS('Liste complète des PERS DIR'!$G$1:'Liste complète des PERS DIR'!H33)&gt;COUNT('Liste complète des PERS DIR'!$H$1:$H$56),"",INDEX('Liste complète des PERS DIR'!$A$1:$G$56,SMALL('Liste complète des PERS DIR'!$H$1:$H$56,ROWS('Liste complète des PERS DIR'!$G$1:'Liste complète des PERS DIR'!H33)),6))</f>
        <v/>
      </c>
      <c r="G32" s="24" t="str">
        <f>IF(ROWS('Liste complète des PERS DIR'!$G$1:'Liste complète des PERS DIR'!H33)&gt;COUNT('Liste complète des PERS DIR'!$H$1:$H$56),"",INDEX('Liste complète des PERS DIR'!$A$1:$G$56,SMALL('Liste complète des PERS DIR'!$H$1:$H$56,ROWS('Liste complète des PERS DIR'!$G$1:'Liste complète des PERS DIR'!H33)),7))</f>
        <v/>
      </c>
      <c r="H32" s="46" t="str">
        <f t="shared" si="2"/>
        <v xml:space="preserve"> </v>
      </c>
    </row>
    <row r="33" spans="1:8" ht="15" customHeight="1" x14ac:dyDescent="0.25">
      <c r="A33" s="51" t="str">
        <f>IF(ROWS('Liste complète des PERS DIR'!$G$1:'Liste complète des PERS DIR'!H34)&gt;COUNT('Liste complète des PERS DIR'!$H$1:$H$56),"",INDEX('Liste complète des PERS DIR'!$A$1:$G$56,SMALL('Liste complète des PERS DIR'!$H$1:$H$56,ROWS('Liste complète des PERS DIR'!$G$1:'Liste complète des PERS DIR'!H34)),1))</f>
        <v/>
      </c>
      <c r="B33" s="24" t="str">
        <f>IF(ROWS('Liste complète des PERS DIR'!$G$1:'Liste complète des PERS DIR'!H34)&gt;COUNT('Liste complète des PERS DIR'!$H$1:$H$56),"",INDEX('Liste complète des PERS DIR'!$A$1:$G$56,SMALL('Liste complète des PERS DIR'!$H$1:$H$56,ROWS('Liste complète des PERS DIR'!$G$1:'Liste complète des PERS DIR'!H34)),2))</f>
        <v/>
      </c>
      <c r="C33" s="24" t="str">
        <f>IF(ROWS('Liste complète des PERS DIR'!$G$1:'Liste complète des PERS DIR'!I34)&gt;COUNT('Liste complète des PERS DIR'!$H$1:$H$56),"",INDEX('Liste complète des PERS DIR'!$A$1:$G$56,SMALL('Liste complète des PERS DIR'!$H$1:$H$56,ROWS('Liste complète des PERS DIR'!$G$1:'Liste complète des PERS DIR'!I34)),3))</f>
        <v/>
      </c>
      <c r="D33" s="24" t="str">
        <f>IF(ROWS('Liste complète des PERS DIR'!$G$1:'Liste complète des PERS DIR'!H34)&gt;COUNT('Liste complète des PERS DIR'!$H$1:$H$56),"",INDEX('Liste complète des PERS DIR'!$A$1:$G$56,SMALL('Liste complète des PERS DIR'!$H$1:$H$56,ROWS('Liste complète des PERS DIR'!$G$1:'Liste complète des PERS DIR'!H34)),4))</f>
        <v/>
      </c>
      <c r="E33" s="24" t="str">
        <f>IF(ROWS('Liste complète des PERS DIR'!$G$1:'Liste complète des PERS DIR'!H34)&gt;COUNT('Liste complète des PERS DIR'!$H$1:$H$56),"",INDEX('Liste complète des PERS DIR'!$A$1:$G$56,SMALL('Liste complète des PERS DIR'!$H$1:$H$56,ROWS('Liste complète des PERS DIR'!$G$1:'Liste complète des PERS DIR'!H34)),5))</f>
        <v/>
      </c>
      <c r="F33" s="24" t="str">
        <f>IF(ROWS('Liste complète des PERS DIR'!$G$1:'Liste complète des PERS DIR'!H34)&gt;COUNT('Liste complète des PERS DIR'!$H$1:$H$56),"",INDEX('Liste complète des PERS DIR'!$A$1:$G$56,SMALL('Liste complète des PERS DIR'!$H$1:$H$56,ROWS('Liste complète des PERS DIR'!$G$1:'Liste complète des PERS DIR'!H34)),6))</f>
        <v/>
      </c>
      <c r="G33" s="24" t="str">
        <f>IF(ROWS('Liste complète des PERS DIR'!$G$1:'Liste complète des PERS DIR'!H34)&gt;COUNT('Liste complète des PERS DIR'!$H$1:$H$56),"",INDEX('Liste complète des PERS DIR'!$A$1:$G$56,SMALL('Liste complète des PERS DIR'!$H$1:$H$56,ROWS('Liste complète des PERS DIR'!$G$1:'Liste complète des PERS DIR'!H34)),7))</f>
        <v/>
      </c>
      <c r="H33" s="46" t="str">
        <f t="shared" si="2"/>
        <v xml:space="preserve"> </v>
      </c>
    </row>
    <row r="34" spans="1:8" ht="15" customHeight="1" x14ac:dyDescent="0.25">
      <c r="A34" s="51" t="str">
        <f>IF(ROWS('Liste complète des PERS DIR'!$G$1:'Liste complète des PERS DIR'!H35)&gt;COUNT('Liste complète des PERS DIR'!$H$1:$H$56),"",INDEX('Liste complète des PERS DIR'!$A$1:$G$56,SMALL('Liste complète des PERS DIR'!$H$1:$H$56,ROWS('Liste complète des PERS DIR'!$G$1:'Liste complète des PERS DIR'!H35)),1))</f>
        <v/>
      </c>
      <c r="B34" s="24" t="str">
        <f>IF(ROWS('Liste complète des PERS DIR'!$G$1:'Liste complète des PERS DIR'!H35)&gt;COUNT('Liste complète des PERS DIR'!$H$1:$H$56),"",INDEX('Liste complète des PERS DIR'!$A$1:$G$56,SMALL('Liste complète des PERS DIR'!$H$1:$H$56,ROWS('Liste complète des PERS DIR'!$G$1:'Liste complète des PERS DIR'!H35)),2))</f>
        <v/>
      </c>
      <c r="C34" s="24" t="str">
        <f>IF(ROWS('Liste complète des PERS DIR'!$G$1:'Liste complète des PERS DIR'!I35)&gt;COUNT('Liste complète des PERS DIR'!$H$1:$H$56),"",INDEX('Liste complète des PERS DIR'!$A$1:$G$56,SMALL('Liste complète des PERS DIR'!$H$1:$H$56,ROWS('Liste complète des PERS DIR'!$G$1:'Liste complète des PERS DIR'!I35)),3))</f>
        <v/>
      </c>
      <c r="D34" s="24" t="str">
        <f>IF(ROWS('Liste complète des PERS DIR'!$G$1:'Liste complète des PERS DIR'!H35)&gt;COUNT('Liste complète des PERS DIR'!$H$1:$H$56),"",INDEX('Liste complète des PERS DIR'!$A$1:$G$56,SMALL('Liste complète des PERS DIR'!$H$1:$H$56,ROWS('Liste complète des PERS DIR'!$G$1:'Liste complète des PERS DIR'!H35)),4))</f>
        <v/>
      </c>
      <c r="E34" s="24" t="str">
        <f>IF(ROWS('Liste complète des PERS DIR'!$G$1:'Liste complète des PERS DIR'!H35)&gt;COUNT('Liste complète des PERS DIR'!$H$1:$H$56),"",INDEX('Liste complète des PERS DIR'!$A$1:$G$56,SMALL('Liste complète des PERS DIR'!$H$1:$H$56,ROWS('Liste complète des PERS DIR'!$G$1:'Liste complète des PERS DIR'!H35)),5))</f>
        <v/>
      </c>
      <c r="F34" s="24" t="str">
        <f>IF(ROWS('Liste complète des PERS DIR'!$G$1:'Liste complète des PERS DIR'!H35)&gt;COUNT('Liste complète des PERS DIR'!$H$1:$H$56),"",INDEX('Liste complète des PERS DIR'!$A$1:$G$56,SMALL('Liste complète des PERS DIR'!$H$1:$H$56,ROWS('Liste complète des PERS DIR'!$G$1:'Liste complète des PERS DIR'!H35)),6))</f>
        <v/>
      </c>
      <c r="G34" s="24" t="str">
        <f>IF(ROWS('Liste complète des PERS DIR'!$G$1:'Liste complète des PERS DIR'!H35)&gt;COUNT('Liste complète des PERS DIR'!$H$1:$H$56),"",INDEX('Liste complète des PERS DIR'!$A$1:$G$56,SMALL('Liste complète des PERS DIR'!$H$1:$H$56,ROWS('Liste complète des PERS DIR'!$G$1:'Liste complète des PERS DIR'!H35)),7))</f>
        <v/>
      </c>
      <c r="H34" s="46" t="str">
        <f t="shared" si="2"/>
        <v xml:space="preserve"> </v>
      </c>
    </row>
    <row r="35" spans="1:8" ht="15" customHeight="1" x14ac:dyDescent="0.25">
      <c r="A35" s="51" t="str">
        <f>IF(ROWS('Liste complète des PERS DIR'!$G$1:'Liste complète des PERS DIR'!H36)&gt;COUNT('Liste complète des PERS DIR'!$H$1:$H$56),"",INDEX('Liste complète des PERS DIR'!$A$1:$G$56,SMALL('Liste complète des PERS DIR'!$H$1:$H$56,ROWS('Liste complète des PERS DIR'!$G$1:'Liste complète des PERS DIR'!H36)),1))</f>
        <v/>
      </c>
      <c r="B35" s="24" t="str">
        <f>IF(ROWS('Liste complète des PERS DIR'!$G$1:'Liste complète des PERS DIR'!H36)&gt;COUNT('Liste complète des PERS DIR'!$H$1:$H$56),"",INDEX('Liste complète des PERS DIR'!$A$1:$G$56,SMALL('Liste complète des PERS DIR'!$H$1:$H$56,ROWS('Liste complète des PERS DIR'!$G$1:'Liste complète des PERS DIR'!H36)),2))</f>
        <v/>
      </c>
      <c r="C35" s="24" t="str">
        <f>IF(ROWS('Liste complète des PERS DIR'!$G$1:'Liste complète des PERS DIR'!I36)&gt;COUNT('Liste complète des PERS DIR'!$H$1:$H$56),"",INDEX('Liste complète des PERS DIR'!$A$1:$G$56,SMALL('Liste complète des PERS DIR'!$H$1:$H$56,ROWS('Liste complète des PERS DIR'!$G$1:'Liste complète des PERS DIR'!I36)),3))</f>
        <v/>
      </c>
      <c r="D35" s="24" t="str">
        <f>IF(ROWS('Liste complète des PERS DIR'!$G$1:'Liste complète des PERS DIR'!H36)&gt;COUNT('Liste complète des PERS DIR'!$H$1:$H$56),"",INDEX('Liste complète des PERS DIR'!$A$1:$G$56,SMALL('Liste complète des PERS DIR'!$H$1:$H$56,ROWS('Liste complète des PERS DIR'!$G$1:'Liste complète des PERS DIR'!H36)),4))</f>
        <v/>
      </c>
      <c r="E35" s="24" t="str">
        <f>IF(ROWS('Liste complète des PERS DIR'!$G$1:'Liste complète des PERS DIR'!H36)&gt;COUNT('Liste complète des PERS DIR'!$H$1:$H$56),"",INDEX('Liste complète des PERS DIR'!$A$1:$G$56,SMALL('Liste complète des PERS DIR'!$H$1:$H$56,ROWS('Liste complète des PERS DIR'!$G$1:'Liste complète des PERS DIR'!H36)),5))</f>
        <v/>
      </c>
      <c r="F35" s="24" t="str">
        <f>IF(ROWS('Liste complète des PERS DIR'!$G$1:'Liste complète des PERS DIR'!H36)&gt;COUNT('Liste complète des PERS DIR'!$H$1:$H$56),"",INDEX('Liste complète des PERS DIR'!$A$1:$G$56,SMALL('Liste complète des PERS DIR'!$H$1:$H$56,ROWS('Liste complète des PERS DIR'!$G$1:'Liste complète des PERS DIR'!H36)),6))</f>
        <v/>
      </c>
      <c r="G35" s="24" t="str">
        <f>IF(ROWS('Liste complète des PERS DIR'!$G$1:'Liste complète des PERS DIR'!H36)&gt;COUNT('Liste complète des PERS DIR'!$H$1:$H$56),"",INDEX('Liste complète des PERS DIR'!$A$1:$G$56,SMALL('Liste complète des PERS DIR'!$H$1:$H$56,ROWS('Liste complète des PERS DIR'!$G$1:'Liste complète des PERS DIR'!H36)),7))</f>
        <v/>
      </c>
      <c r="H35" s="46" t="str">
        <f t="shared" si="2"/>
        <v xml:space="preserve"> </v>
      </c>
    </row>
    <row r="36" spans="1:8" ht="15" customHeight="1" x14ac:dyDescent="0.25">
      <c r="A36" s="51" t="str">
        <f>IF(ROWS('Liste complète des PERS DIR'!$G$1:'Liste complète des PERS DIR'!H37)&gt;COUNT('Liste complète des PERS DIR'!$H$1:$H$56),"",INDEX('Liste complète des PERS DIR'!$A$1:$G$56,SMALL('Liste complète des PERS DIR'!$H$1:$H$56,ROWS('Liste complète des PERS DIR'!$G$1:'Liste complète des PERS DIR'!H37)),1))</f>
        <v/>
      </c>
      <c r="B36" s="24" t="str">
        <f>IF(ROWS('Liste complète des PERS DIR'!$G$1:'Liste complète des PERS DIR'!H37)&gt;COUNT('Liste complète des PERS DIR'!$H$1:$H$56),"",INDEX('Liste complète des PERS DIR'!$A$1:$G$56,SMALL('Liste complète des PERS DIR'!$H$1:$H$56,ROWS('Liste complète des PERS DIR'!$G$1:'Liste complète des PERS DIR'!H37)),2))</f>
        <v/>
      </c>
      <c r="C36" s="24" t="str">
        <f>IF(ROWS('Liste complète des PERS DIR'!$G$1:'Liste complète des PERS DIR'!I37)&gt;COUNT('Liste complète des PERS DIR'!$H$1:$H$56),"",INDEX('Liste complète des PERS DIR'!$A$1:$G$56,SMALL('Liste complète des PERS DIR'!$H$1:$H$56,ROWS('Liste complète des PERS DIR'!$G$1:'Liste complète des PERS DIR'!I37)),3))</f>
        <v/>
      </c>
      <c r="D36" s="24" t="str">
        <f>IF(ROWS('Liste complète des PERS DIR'!$G$1:'Liste complète des PERS DIR'!H37)&gt;COUNT('Liste complète des PERS DIR'!$H$1:$H$56),"",INDEX('Liste complète des PERS DIR'!$A$1:$G$56,SMALL('Liste complète des PERS DIR'!$H$1:$H$56,ROWS('Liste complète des PERS DIR'!$G$1:'Liste complète des PERS DIR'!H37)),4))</f>
        <v/>
      </c>
      <c r="E36" s="24" t="str">
        <f>IF(ROWS('Liste complète des PERS DIR'!$G$1:'Liste complète des PERS DIR'!H37)&gt;COUNT('Liste complète des PERS DIR'!$H$1:$H$56),"",INDEX('Liste complète des PERS DIR'!$A$1:$G$56,SMALL('Liste complète des PERS DIR'!$H$1:$H$56,ROWS('Liste complète des PERS DIR'!$G$1:'Liste complète des PERS DIR'!H37)),5))</f>
        <v/>
      </c>
      <c r="F36" s="24" t="str">
        <f>IF(ROWS('Liste complète des PERS DIR'!$G$1:'Liste complète des PERS DIR'!H37)&gt;COUNT('Liste complète des PERS DIR'!$H$1:$H$56),"",INDEX('Liste complète des PERS DIR'!$A$1:$G$56,SMALL('Liste complète des PERS DIR'!$H$1:$H$56,ROWS('Liste complète des PERS DIR'!$G$1:'Liste complète des PERS DIR'!H37)),6))</f>
        <v/>
      </c>
      <c r="G36" s="24" t="str">
        <f>IF(ROWS('Liste complète des PERS DIR'!$G$1:'Liste complète des PERS DIR'!H37)&gt;COUNT('Liste complète des PERS DIR'!$H$1:$H$56),"",INDEX('Liste complète des PERS DIR'!$A$1:$G$56,SMALL('Liste complète des PERS DIR'!$H$1:$H$56,ROWS('Liste complète des PERS DIR'!$G$1:'Liste complète des PERS DIR'!H37)),7))</f>
        <v/>
      </c>
      <c r="H36" s="46" t="str">
        <f t="shared" si="2"/>
        <v xml:space="preserve"> </v>
      </c>
    </row>
    <row r="37" spans="1:8" x14ac:dyDescent="0.25">
      <c r="A37" s="51" t="str">
        <f>IF(ROWS('Liste complète des PERS DIR'!$G$1:'Liste complète des PERS DIR'!H38)&gt;COUNT('Liste complète des PERS DIR'!$H$1:$H$56),"",INDEX('Liste complète des PERS DIR'!$A$1:$G$56,SMALL('Liste complète des PERS DIR'!$H$1:$H$56,ROWS('Liste complète des PERS DIR'!$G$1:'Liste complète des PERS DIR'!H38)),1))</f>
        <v/>
      </c>
      <c r="B37" s="24" t="str">
        <f>IF(ROWS('Liste complète des PERS DIR'!$G$1:'Liste complète des PERS DIR'!H38)&gt;COUNT('Liste complète des PERS DIR'!$H$1:$H$56),"",INDEX('Liste complète des PERS DIR'!$A$1:$G$56,SMALL('Liste complète des PERS DIR'!$H$1:$H$56,ROWS('Liste complète des PERS DIR'!$G$1:'Liste complète des PERS DIR'!H38)),2))</f>
        <v/>
      </c>
      <c r="C37" s="24" t="str">
        <f>IF(ROWS('Liste complète des PERS DIR'!$G$1:'Liste complète des PERS DIR'!I38)&gt;COUNT('Liste complète des PERS DIR'!$H$1:$H$56),"",INDEX('Liste complète des PERS DIR'!$A$1:$G$56,SMALL('Liste complète des PERS DIR'!$H$1:$H$56,ROWS('Liste complète des PERS DIR'!$G$1:'Liste complète des PERS DIR'!I38)),3))</f>
        <v/>
      </c>
      <c r="D37" s="24" t="str">
        <f>IF(ROWS('Liste complète des PERS DIR'!$G$1:'Liste complète des PERS DIR'!H38)&gt;COUNT('Liste complète des PERS DIR'!$H$1:$H$56),"",INDEX('Liste complète des PERS DIR'!$A$1:$G$56,SMALL('Liste complète des PERS DIR'!$H$1:$H$56,ROWS('Liste complète des PERS DIR'!$G$1:'Liste complète des PERS DIR'!H38)),4))</f>
        <v/>
      </c>
      <c r="E37" s="24" t="str">
        <f>IF(ROWS('Liste complète des PERS DIR'!$G$1:'Liste complète des PERS DIR'!H38)&gt;COUNT('Liste complète des PERS DIR'!$H$1:$H$56),"",INDEX('Liste complète des PERS DIR'!$A$1:$G$56,SMALL('Liste complète des PERS DIR'!$H$1:$H$56,ROWS('Liste complète des PERS DIR'!$G$1:'Liste complète des PERS DIR'!H38)),5))</f>
        <v/>
      </c>
      <c r="F37" s="24" t="str">
        <f>IF(ROWS('Liste complète des PERS DIR'!$G$1:'Liste complète des PERS DIR'!H38)&gt;COUNT('Liste complète des PERS DIR'!$H$1:$H$56),"",INDEX('Liste complète des PERS DIR'!$A$1:$G$56,SMALL('Liste complète des PERS DIR'!$H$1:$H$56,ROWS('Liste complète des PERS DIR'!$G$1:'Liste complète des PERS DIR'!H38)),6))</f>
        <v/>
      </c>
      <c r="G37" s="24" t="str">
        <f>IF(ROWS('Liste complète des PERS DIR'!$G$1:'Liste complète des PERS DIR'!H38)&gt;COUNT('Liste complète des PERS DIR'!$H$1:$H$56),"",INDEX('Liste complète des PERS DIR'!$A$1:$G$56,SMALL('Liste complète des PERS DIR'!$H$1:$H$56,ROWS('Liste complète des PERS DIR'!$G$1:'Liste complète des PERS DIR'!H38)),7))</f>
        <v/>
      </c>
      <c r="H37" s="46" t="str">
        <f t="shared" si="2"/>
        <v xml:space="preserve"> </v>
      </c>
    </row>
    <row r="38" spans="1:8" x14ac:dyDescent="0.25">
      <c r="A38" s="51" t="str">
        <f>IF(ROWS('Liste complète des PERS DIR'!$G$1:'Liste complète des PERS DIR'!H39)&gt;COUNT('Liste complète des PERS DIR'!$H$1:$H$56),"",INDEX('Liste complète des PERS DIR'!$A$1:$G$56,SMALL('Liste complète des PERS DIR'!$H$1:$H$56,ROWS('Liste complète des PERS DIR'!$G$1:'Liste complète des PERS DIR'!H39)),1))</f>
        <v/>
      </c>
      <c r="B38" s="24" t="str">
        <f>IF(ROWS('Liste complète des PERS DIR'!$G$1:'Liste complète des PERS DIR'!H39)&gt;COUNT('Liste complète des PERS DIR'!$H$1:$H$56),"",INDEX('Liste complète des PERS DIR'!$A$1:$G$56,SMALL('Liste complète des PERS DIR'!$H$1:$H$56,ROWS('Liste complète des PERS DIR'!$G$1:'Liste complète des PERS DIR'!H39)),2))</f>
        <v/>
      </c>
      <c r="C38" s="24" t="str">
        <f>IF(ROWS('Liste complète des PERS DIR'!$G$1:'Liste complète des PERS DIR'!I39)&gt;COUNT('Liste complète des PERS DIR'!$H$1:$H$56),"",INDEX('Liste complète des PERS DIR'!$A$1:$G$56,SMALL('Liste complète des PERS DIR'!$H$1:$H$56,ROWS('Liste complète des PERS DIR'!$G$1:'Liste complète des PERS DIR'!I39)),3))</f>
        <v/>
      </c>
      <c r="D38" s="24" t="str">
        <f>IF(ROWS('Liste complète des PERS DIR'!$G$1:'Liste complète des PERS DIR'!H39)&gt;COUNT('Liste complète des PERS DIR'!$H$1:$H$56),"",INDEX('Liste complète des PERS DIR'!$A$1:$G$56,SMALL('Liste complète des PERS DIR'!$H$1:$H$56,ROWS('Liste complète des PERS DIR'!$G$1:'Liste complète des PERS DIR'!H39)),4))</f>
        <v/>
      </c>
      <c r="E38" s="24" t="str">
        <f>IF(ROWS('Liste complète des PERS DIR'!$G$1:'Liste complète des PERS DIR'!H39)&gt;COUNT('Liste complète des PERS DIR'!$H$1:$H$56),"",INDEX('Liste complète des PERS DIR'!$A$1:$G$56,SMALL('Liste complète des PERS DIR'!$H$1:$H$56,ROWS('Liste complète des PERS DIR'!$G$1:'Liste complète des PERS DIR'!H39)),5))</f>
        <v/>
      </c>
      <c r="F38" s="24" t="str">
        <f>IF(ROWS('Liste complète des PERS DIR'!$G$1:'Liste complète des PERS DIR'!H39)&gt;COUNT('Liste complète des PERS DIR'!$H$1:$H$56),"",INDEX('Liste complète des PERS DIR'!$A$1:$G$56,SMALL('Liste complète des PERS DIR'!$H$1:$H$56,ROWS('Liste complète des PERS DIR'!$G$1:'Liste complète des PERS DIR'!H39)),6))</f>
        <v/>
      </c>
      <c r="G38" s="24" t="str">
        <f>IF(ROWS('Liste complète des PERS DIR'!$G$1:'Liste complète des PERS DIR'!H39)&gt;COUNT('Liste complète des PERS DIR'!$H$1:$H$56),"",INDEX('Liste complète des PERS DIR'!$A$1:$G$56,SMALL('Liste complète des PERS DIR'!$H$1:$H$56,ROWS('Liste complète des PERS DIR'!$G$1:'Liste complète des PERS DIR'!H39)),7))</f>
        <v/>
      </c>
      <c r="H38" s="46" t="str">
        <f t="shared" si="2"/>
        <v xml:space="preserve"> </v>
      </c>
    </row>
    <row r="39" spans="1:8" x14ac:dyDescent="0.25">
      <c r="A39" s="51" t="str">
        <f>IF(ROWS('Liste complète des PERS DIR'!$G$1:'Liste complète des PERS DIR'!H40)&gt;COUNT('Liste complète des PERS DIR'!$H$1:$H$56),"",INDEX('Liste complète des PERS DIR'!$A$1:$G$56,SMALL('Liste complète des PERS DIR'!$H$1:$H$56,ROWS('Liste complète des PERS DIR'!$G$1:'Liste complète des PERS DIR'!H40)),1))</f>
        <v/>
      </c>
      <c r="B39" s="24" t="str">
        <f>IF(ROWS('Liste complète des PERS DIR'!$G$1:'Liste complète des PERS DIR'!H40)&gt;COUNT('Liste complète des PERS DIR'!$H$1:$H$56),"",INDEX('Liste complète des PERS DIR'!$A$1:$G$56,SMALL('Liste complète des PERS DIR'!$H$1:$H$56,ROWS('Liste complète des PERS DIR'!$G$1:'Liste complète des PERS DIR'!H40)),2))</f>
        <v/>
      </c>
      <c r="C39" s="24" t="str">
        <f>IF(ROWS('Liste complète des PERS DIR'!$G$1:'Liste complète des PERS DIR'!I40)&gt;COUNT('Liste complète des PERS DIR'!$H$1:$H$56),"",INDEX('Liste complète des PERS DIR'!$A$1:$G$56,SMALL('Liste complète des PERS DIR'!$H$1:$H$56,ROWS('Liste complète des PERS DIR'!$G$1:'Liste complète des PERS DIR'!I40)),3))</f>
        <v/>
      </c>
      <c r="D39" s="24" t="str">
        <f>IF(ROWS('Liste complète des PERS DIR'!$G$1:'Liste complète des PERS DIR'!H40)&gt;COUNT('Liste complète des PERS DIR'!$H$1:$H$56),"",INDEX('Liste complète des PERS DIR'!$A$1:$G$56,SMALL('Liste complète des PERS DIR'!$H$1:$H$56,ROWS('Liste complète des PERS DIR'!$G$1:'Liste complète des PERS DIR'!H40)),4))</f>
        <v/>
      </c>
      <c r="E39" s="24" t="str">
        <f>IF(ROWS('Liste complète des PERS DIR'!$G$1:'Liste complète des PERS DIR'!H40)&gt;COUNT('Liste complète des PERS DIR'!$H$1:$H$56),"",INDEX('Liste complète des PERS DIR'!$A$1:$G$56,SMALL('Liste complète des PERS DIR'!$H$1:$H$56,ROWS('Liste complète des PERS DIR'!$G$1:'Liste complète des PERS DIR'!H40)),5))</f>
        <v/>
      </c>
      <c r="F39" s="24" t="str">
        <f>IF(ROWS('Liste complète des PERS DIR'!$G$1:'Liste complète des PERS DIR'!H40)&gt;COUNT('Liste complète des PERS DIR'!$H$1:$H$56),"",INDEX('Liste complète des PERS DIR'!$A$1:$G$56,SMALL('Liste complète des PERS DIR'!$H$1:$H$56,ROWS('Liste complète des PERS DIR'!$G$1:'Liste complète des PERS DIR'!H40)),6))</f>
        <v/>
      </c>
      <c r="G39" s="24" t="str">
        <f>IF(ROWS('Liste complète des PERS DIR'!$G$1:'Liste complète des PERS DIR'!H40)&gt;COUNT('Liste complète des PERS DIR'!$H$1:$H$56),"",INDEX('Liste complète des PERS DIR'!$A$1:$G$56,SMALL('Liste complète des PERS DIR'!$H$1:$H$56,ROWS('Liste complète des PERS DIR'!$G$1:'Liste complète des PERS DIR'!H40)),7))</f>
        <v/>
      </c>
      <c r="H39" s="46" t="str">
        <f t="shared" si="2"/>
        <v xml:space="preserve"> </v>
      </c>
    </row>
    <row r="40" spans="1:8" x14ac:dyDescent="0.25">
      <c r="A40" s="51" t="str">
        <f>IF(ROWS('Liste complète des PERS DIR'!$G$1:'Liste complète des PERS DIR'!H41)&gt;COUNT('Liste complète des PERS DIR'!$H$1:$H$56),"",INDEX('Liste complète des PERS DIR'!$A$1:$G$56,SMALL('Liste complète des PERS DIR'!$H$1:$H$56,ROWS('Liste complète des PERS DIR'!$G$1:'Liste complète des PERS DIR'!H41)),1))</f>
        <v/>
      </c>
      <c r="B40" s="24" t="str">
        <f>IF(ROWS('Liste complète des PERS DIR'!$G$1:'Liste complète des PERS DIR'!H41)&gt;COUNT('Liste complète des PERS DIR'!$H$1:$H$56),"",INDEX('Liste complète des PERS DIR'!$A$1:$G$56,SMALL('Liste complète des PERS DIR'!$H$1:$H$56,ROWS('Liste complète des PERS DIR'!$G$1:'Liste complète des PERS DIR'!H41)),2))</f>
        <v/>
      </c>
      <c r="C40" s="24" t="str">
        <f>IF(ROWS('Liste complète des PERS DIR'!$G$1:'Liste complète des PERS DIR'!I41)&gt;COUNT('Liste complète des PERS DIR'!$H$1:$H$56),"",INDEX('Liste complète des PERS DIR'!$A$1:$G$56,SMALL('Liste complète des PERS DIR'!$H$1:$H$56,ROWS('Liste complète des PERS DIR'!$G$1:'Liste complète des PERS DIR'!I41)),3))</f>
        <v/>
      </c>
      <c r="D40" s="24" t="str">
        <f>IF(ROWS('Liste complète des PERS DIR'!$G$1:'Liste complète des PERS DIR'!H41)&gt;COUNT('Liste complète des PERS DIR'!$H$1:$H$56),"",INDEX('Liste complète des PERS DIR'!$A$1:$G$56,SMALL('Liste complète des PERS DIR'!$H$1:$H$56,ROWS('Liste complète des PERS DIR'!$G$1:'Liste complète des PERS DIR'!H41)),4))</f>
        <v/>
      </c>
      <c r="E40" s="24" t="str">
        <f>IF(ROWS('Liste complète des PERS DIR'!$G$1:'Liste complète des PERS DIR'!H41)&gt;COUNT('Liste complète des PERS DIR'!$H$1:$H$56),"",INDEX('Liste complète des PERS DIR'!$A$1:$G$56,SMALL('Liste complète des PERS DIR'!$H$1:$H$56,ROWS('Liste complète des PERS DIR'!$G$1:'Liste complète des PERS DIR'!H41)),5))</f>
        <v/>
      </c>
      <c r="F40" s="24" t="str">
        <f>IF(ROWS('Liste complète des PERS DIR'!$G$1:'Liste complète des PERS DIR'!H41)&gt;COUNT('Liste complète des PERS DIR'!$H$1:$H$56),"",INDEX('Liste complète des PERS DIR'!$A$1:$G$56,SMALL('Liste complète des PERS DIR'!$H$1:$H$56,ROWS('Liste complète des PERS DIR'!$G$1:'Liste complète des PERS DIR'!H41)),6))</f>
        <v/>
      </c>
      <c r="G40" s="24" t="str">
        <f>IF(ROWS('Liste complète des PERS DIR'!$G$1:'Liste complète des PERS DIR'!H41)&gt;COUNT('Liste complète des PERS DIR'!$H$1:$H$56),"",INDEX('Liste complète des PERS DIR'!$A$1:$G$56,SMALL('Liste complète des PERS DIR'!$H$1:$H$56,ROWS('Liste complète des PERS DIR'!$G$1:'Liste complète des PERS DIR'!H41)),7))</f>
        <v/>
      </c>
      <c r="H40" s="46" t="str">
        <f t="shared" si="2"/>
        <v xml:space="preserve"> </v>
      </c>
    </row>
    <row r="41" spans="1:8" x14ac:dyDescent="0.25">
      <c r="A41" s="51" t="str">
        <f>IF(ROWS('Liste complète des PERS DIR'!$G$1:'Liste complète des PERS DIR'!H42)&gt;COUNT('Liste complète des PERS DIR'!$H$1:$H$56),"",INDEX('Liste complète des PERS DIR'!$A$1:$G$56,SMALL('Liste complète des PERS DIR'!$H$1:$H$56,ROWS('Liste complète des PERS DIR'!$G$1:'Liste complète des PERS DIR'!H42)),1))</f>
        <v/>
      </c>
      <c r="B41" s="24" t="str">
        <f>IF(ROWS('Liste complète des PERS DIR'!$G$1:'Liste complète des PERS DIR'!H42)&gt;COUNT('Liste complète des PERS DIR'!$H$1:$H$56),"",INDEX('Liste complète des PERS DIR'!$A$1:$G$56,SMALL('Liste complète des PERS DIR'!$H$1:$H$56,ROWS('Liste complète des PERS DIR'!$G$1:'Liste complète des PERS DIR'!H42)),2))</f>
        <v/>
      </c>
      <c r="C41" s="24" t="str">
        <f>IF(ROWS('Liste complète des PERS DIR'!$G$1:'Liste complète des PERS DIR'!I42)&gt;COUNT('Liste complète des PERS DIR'!$H$1:$H$56),"",INDEX('Liste complète des PERS DIR'!$A$1:$G$56,SMALL('Liste complète des PERS DIR'!$H$1:$H$56,ROWS('Liste complète des PERS DIR'!$G$1:'Liste complète des PERS DIR'!I42)),3))</f>
        <v/>
      </c>
      <c r="D41" s="24" t="str">
        <f>IF(ROWS('Liste complète des PERS DIR'!$G$1:'Liste complète des PERS DIR'!H42)&gt;COUNT('Liste complète des PERS DIR'!$H$1:$H$56),"",INDEX('Liste complète des PERS DIR'!$A$1:$G$56,SMALL('Liste complète des PERS DIR'!$H$1:$H$56,ROWS('Liste complète des PERS DIR'!$G$1:'Liste complète des PERS DIR'!H42)),4))</f>
        <v/>
      </c>
      <c r="E41" s="24" t="str">
        <f>IF(ROWS('Liste complète des PERS DIR'!$G$1:'Liste complète des PERS DIR'!H42)&gt;COUNT('Liste complète des PERS DIR'!$H$1:$H$56),"",INDEX('Liste complète des PERS DIR'!$A$1:$G$56,SMALL('Liste complète des PERS DIR'!$H$1:$H$56,ROWS('Liste complète des PERS DIR'!$G$1:'Liste complète des PERS DIR'!H42)),5))</f>
        <v/>
      </c>
      <c r="F41" s="24" t="str">
        <f>IF(ROWS('Liste complète des PERS DIR'!$G$1:'Liste complète des PERS DIR'!H42)&gt;COUNT('Liste complète des PERS DIR'!$H$1:$H$56),"",INDEX('Liste complète des PERS DIR'!$A$1:$G$56,SMALL('Liste complète des PERS DIR'!$H$1:$H$56,ROWS('Liste complète des PERS DIR'!$G$1:'Liste complète des PERS DIR'!H42)),6))</f>
        <v/>
      </c>
      <c r="G41" s="24" t="str">
        <f>IF(ROWS('Liste complète des PERS DIR'!$G$1:'Liste complète des PERS DIR'!H42)&gt;COUNT('Liste complète des PERS DIR'!$H$1:$H$56),"",INDEX('Liste complète des PERS DIR'!$A$1:$G$56,SMALL('Liste complète des PERS DIR'!$H$1:$H$56,ROWS('Liste complète des PERS DIR'!$G$1:'Liste complète des PERS DIR'!H42)),7))</f>
        <v/>
      </c>
      <c r="H41" s="46" t="str">
        <f t="shared" si="2"/>
        <v xml:space="preserve"> </v>
      </c>
    </row>
    <row r="42" spans="1:8" x14ac:dyDescent="0.25">
      <c r="A42" s="51" t="str">
        <f>IF(ROWS('Liste complète des PERS DIR'!$G$1:'Liste complète des PERS DIR'!H43)&gt;COUNT('Liste complète des PERS DIR'!$H$1:$H$56),"",INDEX('Liste complète des PERS DIR'!$A$1:$G$56,SMALL('Liste complète des PERS DIR'!$H$1:$H$56,ROWS('Liste complète des PERS DIR'!$G$1:'Liste complète des PERS DIR'!H43)),1))</f>
        <v/>
      </c>
      <c r="B42" s="24" t="str">
        <f>IF(ROWS('Liste complète des PERS DIR'!$G$1:'Liste complète des PERS DIR'!H43)&gt;COUNT('Liste complète des PERS DIR'!$H$1:$H$56),"",INDEX('Liste complète des PERS DIR'!$A$1:$G$56,SMALL('Liste complète des PERS DIR'!$H$1:$H$56,ROWS('Liste complète des PERS DIR'!$G$1:'Liste complète des PERS DIR'!H43)),2))</f>
        <v/>
      </c>
      <c r="C42" s="24" t="str">
        <f>IF(ROWS('Liste complète des PERS DIR'!$G$1:'Liste complète des PERS DIR'!I43)&gt;COUNT('Liste complète des PERS DIR'!$H$1:$H$56),"",INDEX('Liste complète des PERS DIR'!$A$1:$G$56,SMALL('Liste complète des PERS DIR'!$H$1:$H$56,ROWS('Liste complète des PERS DIR'!$G$1:'Liste complète des PERS DIR'!I43)),3))</f>
        <v/>
      </c>
      <c r="D42" s="24" t="str">
        <f>IF(ROWS('Liste complète des PERS DIR'!$G$1:'Liste complète des PERS DIR'!H43)&gt;COUNT('Liste complète des PERS DIR'!$H$1:$H$56),"",INDEX('Liste complète des PERS DIR'!$A$1:$G$56,SMALL('Liste complète des PERS DIR'!$H$1:$H$56,ROWS('Liste complète des PERS DIR'!$G$1:'Liste complète des PERS DIR'!H43)),4))</f>
        <v/>
      </c>
      <c r="E42" s="24" t="str">
        <f>IF(ROWS('Liste complète des PERS DIR'!$G$1:'Liste complète des PERS DIR'!H43)&gt;COUNT('Liste complète des PERS DIR'!$H$1:$H$56),"",INDEX('Liste complète des PERS DIR'!$A$1:$G$56,SMALL('Liste complète des PERS DIR'!$H$1:$H$56,ROWS('Liste complète des PERS DIR'!$G$1:'Liste complète des PERS DIR'!H43)),5))</f>
        <v/>
      </c>
      <c r="F42" s="24" t="str">
        <f>IF(ROWS('Liste complète des PERS DIR'!$G$1:'Liste complète des PERS DIR'!H43)&gt;COUNT('Liste complète des PERS DIR'!$H$1:$H$56),"",INDEX('Liste complète des PERS DIR'!$A$1:$G$56,SMALL('Liste complète des PERS DIR'!$H$1:$H$56,ROWS('Liste complète des PERS DIR'!$G$1:'Liste complète des PERS DIR'!H43)),6))</f>
        <v/>
      </c>
      <c r="G42" s="24" t="str">
        <f>IF(ROWS('Liste complète des PERS DIR'!$G$1:'Liste complète des PERS DIR'!H43)&gt;COUNT('Liste complète des PERS DIR'!$H$1:$H$56),"",INDEX('Liste complète des PERS DIR'!$A$1:$G$56,SMALL('Liste complète des PERS DIR'!$H$1:$H$56,ROWS('Liste complète des PERS DIR'!$G$1:'Liste complète des PERS DIR'!H43)),7))</f>
        <v/>
      </c>
      <c r="H42" s="46" t="str">
        <f t="shared" si="2"/>
        <v xml:space="preserve"> </v>
      </c>
    </row>
    <row r="43" spans="1:8" x14ac:dyDescent="0.25">
      <c r="A43" s="51" t="str">
        <f>IF(ROWS('Liste complète des PERS DIR'!$G$1:'Liste complète des PERS DIR'!H44)&gt;COUNT('Liste complète des PERS DIR'!$H$1:$H$56),"",INDEX('Liste complète des PERS DIR'!$A$1:$G$56,SMALL('Liste complète des PERS DIR'!$H$1:$H$56,ROWS('Liste complète des PERS DIR'!$G$1:'Liste complète des PERS DIR'!H44)),1))</f>
        <v/>
      </c>
      <c r="B43" s="24" t="str">
        <f>IF(ROWS('Liste complète des PERS DIR'!$G$1:'Liste complète des PERS DIR'!H44)&gt;COUNT('Liste complète des PERS DIR'!$H$1:$H$56),"",INDEX('Liste complète des PERS DIR'!$A$1:$G$56,SMALL('Liste complète des PERS DIR'!$H$1:$H$56,ROWS('Liste complète des PERS DIR'!$G$1:'Liste complète des PERS DIR'!H44)),2))</f>
        <v/>
      </c>
      <c r="C43" s="24" t="str">
        <f>IF(ROWS('Liste complète des PERS DIR'!$G$1:'Liste complète des PERS DIR'!I44)&gt;COUNT('Liste complète des PERS DIR'!$H$1:$H$56),"",INDEX('Liste complète des PERS DIR'!$A$1:$G$56,SMALL('Liste complète des PERS DIR'!$H$1:$H$56,ROWS('Liste complète des PERS DIR'!$G$1:'Liste complète des PERS DIR'!I44)),3))</f>
        <v/>
      </c>
      <c r="D43" s="24" t="str">
        <f>IF(ROWS('Liste complète des PERS DIR'!$G$1:'Liste complète des PERS DIR'!H44)&gt;COUNT('Liste complète des PERS DIR'!$H$1:$H$56),"",INDEX('Liste complète des PERS DIR'!$A$1:$G$56,SMALL('Liste complète des PERS DIR'!$H$1:$H$56,ROWS('Liste complète des PERS DIR'!$G$1:'Liste complète des PERS DIR'!H44)),4))</f>
        <v/>
      </c>
      <c r="E43" s="24" t="str">
        <f>IF(ROWS('Liste complète des PERS DIR'!$G$1:'Liste complète des PERS DIR'!H44)&gt;COUNT('Liste complète des PERS DIR'!$H$1:$H$56),"",INDEX('Liste complète des PERS DIR'!$A$1:$G$56,SMALL('Liste complète des PERS DIR'!$H$1:$H$56,ROWS('Liste complète des PERS DIR'!$G$1:'Liste complète des PERS DIR'!H44)),5))</f>
        <v/>
      </c>
      <c r="F43" s="24" t="str">
        <f>IF(ROWS('Liste complète des PERS DIR'!$G$1:'Liste complète des PERS DIR'!H44)&gt;COUNT('Liste complète des PERS DIR'!$H$1:$H$56),"",INDEX('Liste complète des PERS DIR'!$A$1:$G$56,SMALL('Liste complète des PERS DIR'!$H$1:$H$56,ROWS('Liste complète des PERS DIR'!$G$1:'Liste complète des PERS DIR'!H44)),6))</f>
        <v/>
      </c>
      <c r="G43" s="24" t="str">
        <f>IF(ROWS('Liste complète des PERS DIR'!$G$1:'Liste complète des PERS DIR'!H44)&gt;COUNT('Liste complète des PERS DIR'!$H$1:$H$56),"",INDEX('Liste complète des PERS DIR'!$A$1:$G$56,SMALL('Liste complète des PERS DIR'!$H$1:$H$56,ROWS('Liste complète des PERS DIR'!$G$1:'Liste complète des PERS DIR'!H44)),7))</f>
        <v/>
      </c>
      <c r="H43" s="46" t="str">
        <f t="shared" si="2"/>
        <v xml:space="preserve"> </v>
      </c>
    </row>
    <row r="44" spans="1:8" x14ac:dyDescent="0.25">
      <c r="A44" s="51" t="str">
        <f>IF(ROWS('Liste complète des PERS DIR'!$G$1:'Liste complète des PERS DIR'!H45)&gt;COUNT('Liste complète des PERS DIR'!$H$1:$H$56),"",INDEX('Liste complète des PERS DIR'!$A$1:$G$56,SMALL('Liste complète des PERS DIR'!$H$1:$H$56,ROWS('Liste complète des PERS DIR'!$G$1:'Liste complète des PERS DIR'!H45)),1))</f>
        <v/>
      </c>
      <c r="B44" s="24" t="str">
        <f>IF(ROWS('Liste complète des PERS DIR'!$G$1:'Liste complète des PERS DIR'!H45)&gt;COUNT('Liste complète des PERS DIR'!$H$1:$H$56),"",INDEX('Liste complète des PERS DIR'!$A$1:$G$56,SMALL('Liste complète des PERS DIR'!$H$1:$H$56,ROWS('Liste complète des PERS DIR'!$G$1:'Liste complète des PERS DIR'!H45)),2))</f>
        <v/>
      </c>
      <c r="C44" s="24" t="str">
        <f>IF(ROWS('Liste complète des PERS DIR'!$G$1:'Liste complète des PERS DIR'!I45)&gt;COUNT('Liste complète des PERS DIR'!$H$1:$H$56),"",INDEX('Liste complète des PERS DIR'!$A$1:$G$56,SMALL('Liste complète des PERS DIR'!$H$1:$H$56,ROWS('Liste complète des PERS DIR'!$G$1:'Liste complète des PERS DIR'!I45)),3))</f>
        <v/>
      </c>
      <c r="D44" s="24" t="str">
        <f>IF(ROWS('Liste complète des PERS DIR'!$G$1:'Liste complète des PERS DIR'!H45)&gt;COUNT('Liste complète des PERS DIR'!$H$1:$H$56),"",INDEX('Liste complète des PERS DIR'!$A$1:$G$56,SMALL('Liste complète des PERS DIR'!$H$1:$H$56,ROWS('Liste complète des PERS DIR'!$G$1:'Liste complète des PERS DIR'!H45)),4))</f>
        <v/>
      </c>
      <c r="E44" s="24" t="str">
        <f>IF(ROWS('Liste complète des PERS DIR'!$G$1:'Liste complète des PERS DIR'!H45)&gt;COUNT('Liste complète des PERS DIR'!$H$1:$H$56),"",INDEX('Liste complète des PERS DIR'!$A$1:$G$56,SMALL('Liste complète des PERS DIR'!$H$1:$H$56,ROWS('Liste complète des PERS DIR'!$G$1:'Liste complète des PERS DIR'!H45)),5))</f>
        <v/>
      </c>
      <c r="F44" s="24" t="str">
        <f>IF(ROWS('Liste complète des PERS DIR'!$G$1:'Liste complète des PERS DIR'!H45)&gt;COUNT('Liste complète des PERS DIR'!$H$1:$H$56),"",INDEX('Liste complète des PERS DIR'!$A$1:$G$56,SMALL('Liste complète des PERS DIR'!$H$1:$H$56,ROWS('Liste complète des PERS DIR'!$G$1:'Liste complète des PERS DIR'!H45)),6))</f>
        <v/>
      </c>
      <c r="G44" s="24" t="str">
        <f>IF(ROWS('Liste complète des PERS DIR'!$G$1:'Liste complète des PERS DIR'!H45)&gt;COUNT('Liste complète des PERS DIR'!$H$1:$H$56),"",INDEX('Liste complète des PERS DIR'!$A$1:$G$56,SMALL('Liste complète des PERS DIR'!$H$1:$H$56,ROWS('Liste complète des PERS DIR'!$G$1:'Liste complète des PERS DIR'!H45)),7))</f>
        <v/>
      </c>
      <c r="H44" s="46" t="str">
        <f t="shared" si="2"/>
        <v xml:space="preserve"> </v>
      </c>
    </row>
    <row r="45" spans="1:8" x14ac:dyDescent="0.25">
      <c r="A45" s="51" t="str">
        <f>IF(ROWS('Liste complète des PERS DIR'!$G$1:'Liste complète des PERS DIR'!H46)&gt;COUNT('Liste complète des PERS DIR'!$H$1:$H$56),"",INDEX('Liste complète des PERS DIR'!$A$1:$G$56,SMALL('Liste complète des PERS DIR'!$H$1:$H$56,ROWS('Liste complète des PERS DIR'!$G$1:'Liste complète des PERS DIR'!H46)),1))</f>
        <v/>
      </c>
      <c r="B45" s="24" t="str">
        <f>IF(ROWS('Liste complète des PERS DIR'!$G$1:'Liste complète des PERS DIR'!H46)&gt;COUNT('Liste complète des PERS DIR'!$H$1:$H$56),"",INDEX('Liste complète des PERS DIR'!$A$1:$G$56,SMALL('Liste complète des PERS DIR'!$H$1:$H$56,ROWS('Liste complète des PERS DIR'!$G$1:'Liste complète des PERS DIR'!H46)),2))</f>
        <v/>
      </c>
      <c r="C45" s="24" t="str">
        <f>IF(ROWS('Liste complète des PERS DIR'!$G$1:'Liste complète des PERS DIR'!I46)&gt;COUNT('Liste complète des PERS DIR'!$H$1:$H$56),"",INDEX('Liste complète des PERS DIR'!$A$1:$G$56,SMALL('Liste complète des PERS DIR'!$H$1:$H$56,ROWS('Liste complète des PERS DIR'!$G$1:'Liste complète des PERS DIR'!I46)),3))</f>
        <v/>
      </c>
      <c r="D45" s="24" t="str">
        <f>IF(ROWS('Liste complète des PERS DIR'!$G$1:'Liste complète des PERS DIR'!H46)&gt;COUNT('Liste complète des PERS DIR'!$H$1:$H$56),"",INDEX('Liste complète des PERS DIR'!$A$1:$G$56,SMALL('Liste complète des PERS DIR'!$H$1:$H$56,ROWS('Liste complète des PERS DIR'!$G$1:'Liste complète des PERS DIR'!H46)),4))</f>
        <v/>
      </c>
      <c r="E45" s="24" t="str">
        <f>IF(ROWS('Liste complète des PERS DIR'!$G$1:'Liste complète des PERS DIR'!H46)&gt;COUNT('Liste complète des PERS DIR'!$H$1:$H$56),"",INDEX('Liste complète des PERS DIR'!$A$1:$G$56,SMALL('Liste complète des PERS DIR'!$H$1:$H$56,ROWS('Liste complète des PERS DIR'!$G$1:'Liste complète des PERS DIR'!H46)),5))</f>
        <v/>
      </c>
      <c r="F45" s="24" t="str">
        <f>IF(ROWS('Liste complète des PERS DIR'!$G$1:'Liste complète des PERS DIR'!H46)&gt;COUNT('Liste complète des PERS DIR'!$H$1:$H$56),"",INDEX('Liste complète des PERS DIR'!$A$1:$G$56,SMALL('Liste complète des PERS DIR'!$H$1:$H$56,ROWS('Liste complète des PERS DIR'!$G$1:'Liste complète des PERS DIR'!H46)),6))</f>
        <v/>
      </c>
      <c r="G45" s="24" t="str">
        <f>IF(ROWS('Liste complète des PERS DIR'!$G$1:'Liste complète des PERS DIR'!H46)&gt;COUNT('Liste complète des PERS DIR'!$H$1:$H$56),"",INDEX('Liste complète des PERS DIR'!$A$1:$G$56,SMALL('Liste complète des PERS DIR'!$H$1:$H$56,ROWS('Liste complète des PERS DIR'!$G$1:'Liste complète des PERS DIR'!H46)),7))</f>
        <v/>
      </c>
      <c r="H45" s="46" t="str">
        <f t="shared" si="2"/>
        <v xml:space="preserve"> </v>
      </c>
    </row>
    <row r="46" spans="1:8" x14ac:dyDescent="0.25">
      <c r="A46" s="51" t="str">
        <f>IF(ROWS('Liste complète des PERS DIR'!$G$1:'Liste complète des PERS DIR'!H47)&gt;COUNT('Liste complète des PERS DIR'!$H$1:$H$56),"",INDEX('Liste complète des PERS DIR'!$A$1:$G$56,SMALL('Liste complète des PERS DIR'!$H$1:$H$56,ROWS('Liste complète des PERS DIR'!$G$1:'Liste complète des PERS DIR'!H47)),1))</f>
        <v/>
      </c>
      <c r="B46" s="24" t="str">
        <f>IF(ROWS('Liste complète des PERS DIR'!$G$1:'Liste complète des PERS DIR'!H47)&gt;COUNT('Liste complète des PERS DIR'!$H$1:$H$56),"",INDEX('Liste complète des PERS DIR'!$A$1:$G$56,SMALL('Liste complète des PERS DIR'!$H$1:$H$56,ROWS('Liste complète des PERS DIR'!$G$1:'Liste complète des PERS DIR'!H47)),2))</f>
        <v/>
      </c>
      <c r="C46" s="24" t="str">
        <f>IF(ROWS('Liste complète des PERS DIR'!$G$1:'Liste complète des PERS DIR'!I47)&gt;COUNT('Liste complète des PERS DIR'!$H$1:$H$56),"",INDEX('Liste complète des PERS DIR'!$A$1:$G$56,SMALL('Liste complète des PERS DIR'!$H$1:$H$56,ROWS('Liste complète des PERS DIR'!$G$1:'Liste complète des PERS DIR'!I47)),3))</f>
        <v/>
      </c>
      <c r="D46" s="24" t="str">
        <f>IF(ROWS('Liste complète des PERS DIR'!$G$1:'Liste complète des PERS DIR'!H47)&gt;COUNT('Liste complète des PERS DIR'!$H$1:$H$56),"",INDEX('Liste complète des PERS DIR'!$A$1:$G$56,SMALL('Liste complète des PERS DIR'!$H$1:$H$56,ROWS('Liste complète des PERS DIR'!$G$1:'Liste complète des PERS DIR'!H47)),4))</f>
        <v/>
      </c>
      <c r="E46" s="24" t="str">
        <f>IF(ROWS('Liste complète des PERS DIR'!$G$1:'Liste complète des PERS DIR'!H47)&gt;COUNT('Liste complète des PERS DIR'!$H$1:$H$56),"",INDEX('Liste complète des PERS DIR'!$A$1:$G$56,SMALL('Liste complète des PERS DIR'!$H$1:$H$56,ROWS('Liste complète des PERS DIR'!$G$1:'Liste complète des PERS DIR'!H47)),5))</f>
        <v/>
      </c>
      <c r="F46" s="24" t="str">
        <f>IF(ROWS('Liste complète des PERS DIR'!$G$1:'Liste complète des PERS DIR'!H47)&gt;COUNT('Liste complète des PERS DIR'!$H$1:$H$56),"",INDEX('Liste complète des PERS DIR'!$A$1:$G$56,SMALL('Liste complète des PERS DIR'!$H$1:$H$56,ROWS('Liste complète des PERS DIR'!$G$1:'Liste complète des PERS DIR'!H47)),6))</f>
        <v/>
      </c>
      <c r="G46" s="24" t="str">
        <f>IF(ROWS('Liste complète des PERS DIR'!$G$1:'Liste complète des PERS DIR'!H47)&gt;COUNT('Liste complète des PERS DIR'!$H$1:$H$56),"",INDEX('Liste complète des PERS DIR'!$A$1:$G$56,SMALL('Liste complète des PERS DIR'!$H$1:$H$56,ROWS('Liste complète des PERS DIR'!$G$1:'Liste complète des PERS DIR'!H47)),7))</f>
        <v/>
      </c>
      <c r="H46" s="46" t="str">
        <f t="shared" si="2"/>
        <v xml:space="preserve"> </v>
      </c>
    </row>
    <row r="47" spans="1:8" x14ac:dyDescent="0.25">
      <c r="A47" s="51" t="str">
        <f>IF(ROWS('Liste complète des PERS DIR'!$G$1:'Liste complète des PERS DIR'!H48)&gt;COUNT('Liste complète des PERS DIR'!$H$1:$H$56),"",INDEX('Liste complète des PERS DIR'!$A$1:$G$56,SMALL('Liste complète des PERS DIR'!$H$1:$H$56,ROWS('Liste complète des PERS DIR'!$G$1:'Liste complète des PERS DIR'!H48)),1))</f>
        <v/>
      </c>
      <c r="B47" s="24" t="str">
        <f>IF(ROWS('Liste complète des PERS DIR'!$G$1:'Liste complète des PERS DIR'!H48)&gt;COUNT('Liste complète des PERS DIR'!$H$1:$H$56),"",INDEX('Liste complète des PERS DIR'!$A$1:$G$56,SMALL('Liste complète des PERS DIR'!$H$1:$H$56,ROWS('Liste complète des PERS DIR'!$G$1:'Liste complète des PERS DIR'!H48)),2))</f>
        <v/>
      </c>
      <c r="C47" s="24" t="str">
        <f>IF(ROWS('Liste complète des PERS DIR'!$G$1:'Liste complète des PERS DIR'!I48)&gt;COUNT('Liste complète des PERS DIR'!$H$1:$H$56),"",INDEX('Liste complète des PERS DIR'!$A$1:$G$56,SMALL('Liste complète des PERS DIR'!$H$1:$H$56,ROWS('Liste complète des PERS DIR'!$G$1:'Liste complète des PERS DIR'!I48)),3))</f>
        <v/>
      </c>
      <c r="D47" s="24" t="str">
        <f>IF(ROWS('Liste complète des PERS DIR'!$G$1:'Liste complète des PERS DIR'!H48)&gt;COUNT('Liste complète des PERS DIR'!$H$1:$H$56),"",INDEX('Liste complète des PERS DIR'!$A$1:$G$56,SMALL('Liste complète des PERS DIR'!$H$1:$H$56,ROWS('Liste complète des PERS DIR'!$G$1:'Liste complète des PERS DIR'!H48)),4))</f>
        <v/>
      </c>
      <c r="E47" s="24" t="str">
        <f>IF(ROWS('Liste complète des PERS DIR'!$G$1:'Liste complète des PERS DIR'!H48)&gt;COUNT('Liste complète des PERS DIR'!$H$1:$H$56),"",INDEX('Liste complète des PERS DIR'!$A$1:$G$56,SMALL('Liste complète des PERS DIR'!$H$1:$H$56,ROWS('Liste complète des PERS DIR'!$G$1:'Liste complète des PERS DIR'!H48)),5))</f>
        <v/>
      </c>
      <c r="F47" s="24" t="str">
        <f>IF(ROWS('Liste complète des PERS DIR'!$G$1:'Liste complète des PERS DIR'!H48)&gt;COUNT('Liste complète des PERS DIR'!$H$1:$H$56),"",INDEX('Liste complète des PERS DIR'!$A$1:$G$56,SMALL('Liste complète des PERS DIR'!$H$1:$H$56,ROWS('Liste complète des PERS DIR'!$G$1:'Liste complète des PERS DIR'!H48)),6))</f>
        <v/>
      </c>
      <c r="G47" s="24" t="str">
        <f>IF(ROWS('Liste complète des PERS DIR'!$G$1:'Liste complète des PERS DIR'!H48)&gt;COUNT('Liste complète des PERS DIR'!$H$1:$H$56),"",INDEX('Liste complète des PERS DIR'!$A$1:$G$56,SMALL('Liste complète des PERS DIR'!$H$1:$H$56,ROWS('Liste complète des PERS DIR'!$G$1:'Liste complète des PERS DIR'!H48)),7))</f>
        <v/>
      </c>
      <c r="H47" s="46" t="str">
        <f t="shared" si="2"/>
        <v xml:space="preserve"> </v>
      </c>
    </row>
    <row r="48" spans="1:8" x14ac:dyDescent="0.25">
      <c r="A48" s="51" t="str">
        <f>IF(ROWS('Liste complète des PERS DIR'!$G$1:'Liste complète des PERS DIR'!H49)&gt;COUNT('Liste complète des PERS DIR'!$H$1:$H$56),"",INDEX('Liste complète des PERS DIR'!$A$1:$G$56,SMALL('Liste complète des PERS DIR'!$H$1:$H$56,ROWS('Liste complète des PERS DIR'!$G$1:'Liste complète des PERS DIR'!H49)),1))</f>
        <v/>
      </c>
      <c r="B48" s="24" t="str">
        <f>IF(ROWS('Liste complète des PERS DIR'!$G$1:'Liste complète des PERS DIR'!H49)&gt;COUNT('Liste complète des PERS DIR'!$H$1:$H$56),"",INDEX('Liste complète des PERS DIR'!$A$1:$G$56,SMALL('Liste complète des PERS DIR'!$H$1:$H$56,ROWS('Liste complète des PERS DIR'!$G$1:'Liste complète des PERS DIR'!H49)),2))</f>
        <v/>
      </c>
      <c r="C48" s="24" t="str">
        <f>IF(ROWS('Liste complète des PERS DIR'!$G$1:'Liste complète des PERS DIR'!I49)&gt;COUNT('Liste complète des PERS DIR'!$H$1:$H$56),"",INDEX('Liste complète des PERS DIR'!$A$1:$G$56,SMALL('Liste complète des PERS DIR'!$H$1:$H$56,ROWS('Liste complète des PERS DIR'!$G$1:'Liste complète des PERS DIR'!I49)),3))</f>
        <v/>
      </c>
      <c r="D48" s="24" t="str">
        <f>IF(ROWS('Liste complète des PERS DIR'!$G$1:'Liste complète des PERS DIR'!H49)&gt;COUNT('Liste complète des PERS DIR'!$H$1:$H$56),"",INDEX('Liste complète des PERS DIR'!$A$1:$G$56,SMALL('Liste complète des PERS DIR'!$H$1:$H$56,ROWS('Liste complète des PERS DIR'!$G$1:'Liste complète des PERS DIR'!H49)),4))</f>
        <v/>
      </c>
      <c r="E48" s="24" t="str">
        <f>IF(ROWS('Liste complète des PERS DIR'!$G$1:'Liste complète des PERS DIR'!H49)&gt;COUNT('Liste complète des PERS DIR'!$H$1:$H$56),"",INDEX('Liste complète des PERS DIR'!$A$1:$G$56,SMALL('Liste complète des PERS DIR'!$H$1:$H$56,ROWS('Liste complète des PERS DIR'!$G$1:'Liste complète des PERS DIR'!H49)),5))</f>
        <v/>
      </c>
      <c r="F48" s="24" t="str">
        <f>IF(ROWS('Liste complète des PERS DIR'!$G$1:'Liste complète des PERS DIR'!H49)&gt;COUNT('Liste complète des PERS DIR'!$H$1:$H$56),"",INDEX('Liste complète des PERS DIR'!$A$1:$G$56,SMALL('Liste complète des PERS DIR'!$H$1:$H$56,ROWS('Liste complète des PERS DIR'!$G$1:'Liste complète des PERS DIR'!H49)),6))</f>
        <v/>
      </c>
      <c r="G48" s="24" t="str">
        <f>IF(ROWS('Liste complète des PERS DIR'!$G$1:'Liste complète des PERS DIR'!H49)&gt;COUNT('Liste complète des PERS DIR'!$H$1:$H$56),"",INDEX('Liste complète des PERS DIR'!$A$1:$G$56,SMALL('Liste complète des PERS DIR'!$H$1:$H$56,ROWS('Liste complète des PERS DIR'!$G$1:'Liste complète des PERS DIR'!H49)),7))</f>
        <v/>
      </c>
      <c r="H48" s="46" t="str">
        <f t="shared" si="2"/>
        <v xml:space="preserve"> </v>
      </c>
    </row>
    <row r="49" spans="1:8" x14ac:dyDescent="0.25">
      <c r="A49" s="51" t="str">
        <f>IF(ROWS('Liste complète des PERS DIR'!$G$1:'Liste complète des PERS DIR'!H50)&gt;COUNT('Liste complète des PERS DIR'!$H$1:$H$56),"",INDEX('Liste complète des PERS DIR'!$A$1:$G$56,SMALL('Liste complète des PERS DIR'!$H$1:$H$56,ROWS('Liste complète des PERS DIR'!$G$1:'Liste complète des PERS DIR'!H50)),1))</f>
        <v/>
      </c>
      <c r="B49" s="24" t="str">
        <f>IF(ROWS('Liste complète des PERS DIR'!$G$1:'Liste complète des PERS DIR'!H50)&gt;COUNT('Liste complète des PERS DIR'!$H$1:$H$56),"",INDEX('Liste complète des PERS DIR'!$A$1:$G$56,SMALL('Liste complète des PERS DIR'!$H$1:$H$56,ROWS('Liste complète des PERS DIR'!$G$1:'Liste complète des PERS DIR'!H50)),2))</f>
        <v/>
      </c>
      <c r="C49" s="24" t="str">
        <f>IF(ROWS('Liste complète des PERS DIR'!$G$1:'Liste complète des PERS DIR'!I50)&gt;COUNT('Liste complète des PERS DIR'!$H$1:$H$56),"",INDEX('Liste complète des PERS DIR'!$A$1:$G$56,SMALL('Liste complète des PERS DIR'!$H$1:$H$56,ROWS('Liste complète des PERS DIR'!$G$1:'Liste complète des PERS DIR'!I50)),3))</f>
        <v/>
      </c>
      <c r="D49" s="24" t="str">
        <f>IF(ROWS('Liste complète des PERS DIR'!$G$1:'Liste complète des PERS DIR'!H50)&gt;COUNT('Liste complète des PERS DIR'!$H$1:$H$56),"",INDEX('Liste complète des PERS DIR'!$A$1:$G$56,SMALL('Liste complète des PERS DIR'!$H$1:$H$56,ROWS('Liste complète des PERS DIR'!$G$1:'Liste complète des PERS DIR'!H50)),4))</f>
        <v/>
      </c>
      <c r="E49" s="24" t="str">
        <f>IF(ROWS('Liste complète des PERS DIR'!$G$1:'Liste complète des PERS DIR'!H50)&gt;COUNT('Liste complète des PERS DIR'!$H$1:$H$56),"",INDEX('Liste complète des PERS DIR'!$A$1:$G$56,SMALL('Liste complète des PERS DIR'!$H$1:$H$56,ROWS('Liste complète des PERS DIR'!$G$1:'Liste complète des PERS DIR'!H50)),5))</f>
        <v/>
      </c>
      <c r="F49" s="24" t="str">
        <f>IF(ROWS('Liste complète des PERS DIR'!$G$1:'Liste complète des PERS DIR'!H50)&gt;COUNT('Liste complète des PERS DIR'!$H$1:$H$56),"",INDEX('Liste complète des PERS DIR'!$A$1:$G$56,SMALL('Liste complète des PERS DIR'!$H$1:$H$56,ROWS('Liste complète des PERS DIR'!$G$1:'Liste complète des PERS DIR'!H50)),6))</f>
        <v/>
      </c>
      <c r="G49" s="24" t="str">
        <f>IF(ROWS('Liste complète des PERS DIR'!$G$1:'Liste complète des PERS DIR'!H50)&gt;COUNT('Liste complète des PERS DIR'!$H$1:$H$56),"",INDEX('Liste complète des PERS DIR'!$A$1:$G$56,SMALL('Liste complète des PERS DIR'!$H$1:$H$56,ROWS('Liste complète des PERS DIR'!$G$1:'Liste complète des PERS DIR'!H50)),7))</f>
        <v/>
      </c>
      <c r="H49" s="46" t="str">
        <f t="shared" si="2"/>
        <v xml:space="preserve"> </v>
      </c>
    </row>
    <row r="50" spans="1:8" x14ac:dyDescent="0.25">
      <c r="A50" s="51" t="str">
        <f>IF(ROWS('Liste complète des PERS DIR'!$G$1:'Liste complète des PERS DIR'!H51)&gt;COUNT('Liste complète des PERS DIR'!$H$1:$H$56),"",INDEX('Liste complète des PERS DIR'!$A$1:$G$56,SMALL('Liste complète des PERS DIR'!$H$1:$H$56,ROWS('Liste complète des PERS DIR'!$G$1:'Liste complète des PERS DIR'!H51)),1))</f>
        <v/>
      </c>
      <c r="B50" s="24" t="str">
        <f>IF(ROWS('Liste complète des PERS DIR'!$G$1:'Liste complète des PERS DIR'!H51)&gt;COUNT('Liste complète des PERS DIR'!$H$1:$H$56),"",INDEX('Liste complète des PERS DIR'!$A$1:$G$56,SMALL('Liste complète des PERS DIR'!$H$1:$H$56,ROWS('Liste complète des PERS DIR'!$G$1:'Liste complète des PERS DIR'!H51)),2))</f>
        <v/>
      </c>
      <c r="C50" s="24" t="str">
        <f>IF(ROWS('Liste complète des PERS DIR'!$G$1:'Liste complète des PERS DIR'!I51)&gt;COUNT('Liste complète des PERS DIR'!$H$1:$H$56),"",INDEX('Liste complète des PERS DIR'!$A$1:$G$56,SMALL('Liste complète des PERS DIR'!$H$1:$H$56,ROWS('Liste complète des PERS DIR'!$G$1:'Liste complète des PERS DIR'!I51)),3))</f>
        <v/>
      </c>
      <c r="D50" s="24" t="str">
        <f>IF(ROWS('Liste complète des PERS DIR'!$G$1:'Liste complète des PERS DIR'!H51)&gt;COUNT('Liste complète des PERS DIR'!$H$1:$H$56),"",INDEX('Liste complète des PERS DIR'!$A$1:$G$56,SMALL('Liste complète des PERS DIR'!$H$1:$H$56,ROWS('Liste complète des PERS DIR'!$G$1:'Liste complète des PERS DIR'!H51)),4))</f>
        <v/>
      </c>
      <c r="E50" s="24" t="str">
        <f>IF(ROWS('Liste complète des PERS DIR'!$G$1:'Liste complète des PERS DIR'!H51)&gt;COUNT('Liste complète des PERS DIR'!$H$1:$H$56),"",INDEX('Liste complète des PERS DIR'!$A$1:$G$56,SMALL('Liste complète des PERS DIR'!$H$1:$H$56,ROWS('Liste complète des PERS DIR'!$G$1:'Liste complète des PERS DIR'!H51)),5))</f>
        <v/>
      </c>
      <c r="F50" s="24" t="str">
        <f>IF(ROWS('Liste complète des PERS DIR'!$G$1:'Liste complète des PERS DIR'!H51)&gt;COUNT('Liste complète des PERS DIR'!$H$1:$H$56),"",INDEX('Liste complète des PERS DIR'!$A$1:$G$56,SMALL('Liste complète des PERS DIR'!$H$1:$H$56,ROWS('Liste complète des PERS DIR'!$G$1:'Liste complète des PERS DIR'!H51)),6))</f>
        <v/>
      </c>
      <c r="G50" s="24" t="str">
        <f>IF(ROWS('Liste complète des PERS DIR'!$G$1:'Liste complète des PERS DIR'!H51)&gt;COUNT('Liste complète des PERS DIR'!$H$1:$H$56),"",INDEX('Liste complète des PERS DIR'!$A$1:$G$56,SMALL('Liste complète des PERS DIR'!$H$1:$H$56,ROWS('Liste complète des PERS DIR'!$G$1:'Liste complète des PERS DIR'!H51)),7))</f>
        <v/>
      </c>
      <c r="H50" s="46" t="str">
        <f t="shared" si="2"/>
        <v xml:space="preserve"> </v>
      </c>
    </row>
    <row r="51" spans="1:8" x14ac:dyDescent="0.25">
      <c r="A51" s="51" t="str">
        <f>IF(ROWS('Liste complète des PERS DIR'!$G$1:'Liste complète des PERS DIR'!H52)&gt;COUNT('Liste complète des PERS DIR'!$H$1:$H$56),"",INDEX('Liste complète des PERS DIR'!$A$1:$G$56,SMALL('Liste complète des PERS DIR'!$H$1:$H$56,ROWS('Liste complète des PERS DIR'!$G$1:'Liste complète des PERS DIR'!H52)),1))</f>
        <v/>
      </c>
      <c r="B51" s="24" t="str">
        <f>IF(ROWS('Liste complète des PERS DIR'!$G$1:'Liste complète des PERS DIR'!H52)&gt;COUNT('Liste complète des PERS DIR'!$H$1:$H$56),"",INDEX('Liste complète des PERS DIR'!$A$1:$G$56,SMALL('Liste complète des PERS DIR'!$H$1:$H$56,ROWS('Liste complète des PERS DIR'!$G$1:'Liste complète des PERS DIR'!H52)),2))</f>
        <v/>
      </c>
      <c r="C51" s="24" t="str">
        <f>IF(ROWS('Liste complète des PERS DIR'!$G$1:'Liste complète des PERS DIR'!I52)&gt;COUNT('Liste complète des PERS DIR'!$H$1:$H$56),"",INDEX('Liste complète des PERS DIR'!$A$1:$G$56,SMALL('Liste complète des PERS DIR'!$H$1:$H$56,ROWS('Liste complète des PERS DIR'!$G$1:'Liste complète des PERS DIR'!I52)),3))</f>
        <v/>
      </c>
      <c r="D51" s="24" t="str">
        <f>IF(ROWS('Liste complète des PERS DIR'!$G$1:'Liste complète des PERS DIR'!H52)&gt;COUNT('Liste complète des PERS DIR'!$H$1:$H$56),"",INDEX('Liste complète des PERS DIR'!$A$1:$G$56,SMALL('Liste complète des PERS DIR'!$H$1:$H$56,ROWS('Liste complète des PERS DIR'!$G$1:'Liste complète des PERS DIR'!H52)),4))</f>
        <v/>
      </c>
      <c r="E51" s="24" t="str">
        <f>IF(ROWS('Liste complète des PERS DIR'!$G$1:'Liste complète des PERS DIR'!H52)&gt;COUNT('Liste complète des PERS DIR'!$H$1:$H$56),"",INDEX('Liste complète des PERS DIR'!$A$1:$G$56,SMALL('Liste complète des PERS DIR'!$H$1:$H$56,ROWS('Liste complète des PERS DIR'!$G$1:'Liste complète des PERS DIR'!H52)),5))</f>
        <v/>
      </c>
      <c r="F51" s="24" t="str">
        <f>IF(ROWS('Liste complète des PERS DIR'!$G$1:'Liste complète des PERS DIR'!H52)&gt;COUNT('Liste complète des PERS DIR'!$H$1:$H$56),"",INDEX('Liste complète des PERS DIR'!$A$1:$G$56,SMALL('Liste complète des PERS DIR'!$H$1:$H$56,ROWS('Liste complète des PERS DIR'!$G$1:'Liste complète des PERS DIR'!H52)),6))</f>
        <v/>
      </c>
      <c r="G51" s="24" t="str">
        <f>IF(ROWS('Liste complète des PERS DIR'!$G$1:'Liste complète des PERS DIR'!H52)&gt;COUNT('Liste complète des PERS DIR'!$H$1:$H$56),"",INDEX('Liste complète des PERS DIR'!$A$1:$G$56,SMALL('Liste complète des PERS DIR'!$H$1:$H$56,ROWS('Liste complète des PERS DIR'!$G$1:'Liste complète des PERS DIR'!H52)),7))</f>
        <v/>
      </c>
      <c r="H51" s="46" t="str">
        <f t="shared" si="2"/>
        <v xml:space="preserve"> </v>
      </c>
    </row>
    <row r="52" spans="1:8" x14ac:dyDescent="0.25">
      <c r="A52" s="51" t="str">
        <f>IF(ROWS('Liste complète des PERS DIR'!$G$1:'Liste complète des PERS DIR'!H53)&gt;COUNT('Liste complète des PERS DIR'!$H$1:$H$56),"",INDEX('Liste complète des PERS DIR'!$A$1:$G$56,SMALL('Liste complète des PERS DIR'!$H$1:$H$56,ROWS('Liste complète des PERS DIR'!$G$1:'Liste complète des PERS DIR'!H53)),1))</f>
        <v/>
      </c>
      <c r="B52" s="24" t="str">
        <f>IF(ROWS('Liste complète des PERS DIR'!$G$1:'Liste complète des PERS DIR'!H53)&gt;COUNT('Liste complète des PERS DIR'!$H$1:$H$56),"",INDEX('Liste complète des PERS DIR'!$A$1:$G$56,SMALL('Liste complète des PERS DIR'!$H$1:$H$56,ROWS('Liste complète des PERS DIR'!$G$1:'Liste complète des PERS DIR'!H53)),2))</f>
        <v/>
      </c>
      <c r="C52" s="24" t="str">
        <f>IF(ROWS('Liste complète des PERS DIR'!$G$1:'Liste complète des PERS DIR'!I53)&gt;COUNT('Liste complète des PERS DIR'!$H$1:$H$56),"",INDEX('Liste complète des PERS DIR'!$A$1:$G$56,SMALL('Liste complète des PERS DIR'!$H$1:$H$56,ROWS('Liste complète des PERS DIR'!$G$1:'Liste complète des PERS DIR'!I53)),3))</f>
        <v/>
      </c>
      <c r="D52" s="24" t="str">
        <f>IF(ROWS('Liste complète des PERS DIR'!$G$1:'Liste complète des PERS DIR'!H53)&gt;COUNT('Liste complète des PERS DIR'!$H$1:$H$56),"",INDEX('Liste complète des PERS DIR'!$A$1:$G$56,SMALL('Liste complète des PERS DIR'!$H$1:$H$56,ROWS('Liste complète des PERS DIR'!$G$1:'Liste complète des PERS DIR'!H53)),4))</f>
        <v/>
      </c>
      <c r="E52" s="24" t="str">
        <f>IF(ROWS('Liste complète des PERS DIR'!$G$1:'Liste complète des PERS DIR'!H53)&gt;COUNT('Liste complète des PERS DIR'!$H$1:$H$56),"",INDEX('Liste complète des PERS DIR'!$A$1:$G$56,SMALL('Liste complète des PERS DIR'!$H$1:$H$56,ROWS('Liste complète des PERS DIR'!$G$1:'Liste complète des PERS DIR'!H53)),5))</f>
        <v/>
      </c>
      <c r="F52" s="24" t="str">
        <f>IF(ROWS('Liste complète des PERS DIR'!$G$1:'Liste complète des PERS DIR'!H53)&gt;COUNT('Liste complète des PERS DIR'!$H$1:$H$56),"",INDEX('Liste complète des PERS DIR'!$A$1:$G$56,SMALL('Liste complète des PERS DIR'!$H$1:$H$56,ROWS('Liste complète des PERS DIR'!$G$1:'Liste complète des PERS DIR'!H53)),6))</f>
        <v/>
      </c>
      <c r="G52" s="24" t="str">
        <f>IF(ROWS('Liste complète des PERS DIR'!$G$1:'Liste complète des PERS DIR'!H53)&gt;COUNT('Liste complète des PERS DIR'!$H$1:$H$56),"",INDEX('Liste complète des PERS DIR'!$A$1:$G$56,SMALL('Liste complète des PERS DIR'!$H$1:$H$56,ROWS('Liste complète des PERS DIR'!$G$1:'Liste complète des PERS DIR'!H53)),7))</f>
        <v/>
      </c>
      <c r="H52" s="46" t="str">
        <f t="shared" si="2"/>
        <v xml:space="preserve"> </v>
      </c>
    </row>
    <row r="53" spans="1:8" x14ac:dyDescent="0.25">
      <c r="A53" s="51" t="str">
        <f>IF(ROWS('Liste complète des PERS DIR'!$G$1:'Liste complète des PERS DIR'!H54)&gt;COUNT('Liste complète des PERS DIR'!$H$1:$H$56),"",INDEX('Liste complète des PERS DIR'!$A$1:$G$56,SMALL('Liste complète des PERS DIR'!$H$1:$H$56,ROWS('Liste complète des PERS DIR'!$G$1:'Liste complète des PERS DIR'!H54)),1))</f>
        <v/>
      </c>
      <c r="B53" s="24" t="str">
        <f>IF(ROWS('Liste complète des PERS DIR'!$G$1:'Liste complète des PERS DIR'!H54)&gt;COUNT('Liste complète des PERS DIR'!$H$1:$H$56),"",INDEX('Liste complète des PERS DIR'!$A$1:$G$56,SMALL('Liste complète des PERS DIR'!$H$1:$H$56,ROWS('Liste complète des PERS DIR'!$G$1:'Liste complète des PERS DIR'!H54)),2))</f>
        <v/>
      </c>
      <c r="C53" s="24" t="str">
        <f>IF(ROWS('Liste complète des PERS DIR'!$G$1:'Liste complète des PERS DIR'!I54)&gt;COUNT('Liste complète des PERS DIR'!$H$1:$H$56),"",INDEX('Liste complète des PERS DIR'!$A$1:$G$56,SMALL('Liste complète des PERS DIR'!$H$1:$H$56,ROWS('Liste complète des PERS DIR'!$G$1:'Liste complète des PERS DIR'!I54)),3))</f>
        <v/>
      </c>
      <c r="D53" s="24" t="str">
        <f>IF(ROWS('Liste complète des PERS DIR'!$G$1:'Liste complète des PERS DIR'!H54)&gt;COUNT('Liste complète des PERS DIR'!$H$1:$H$56),"",INDEX('Liste complète des PERS DIR'!$A$1:$G$56,SMALL('Liste complète des PERS DIR'!$H$1:$H$56,ROWS('Liste complète des PERS DIR'!$G$1:'Liste complète des PERS DIR'!H54)),4))</f>
        <v/>
      </c>
      <c r="E53" s="24" t="str">
        <f>IF(ROWS('Liste complète des PERS DIR'!$G$1:'Liste complète des PERS DIR'!H54)&gt;COUNT('Liste complète des PERS DIR'!$H$1:$H$56),"",INDEX('Liste complète des PERS DIR'!$A$1:$G$56,SMALL('Liste complète des PERS DIR'!$H$1:$H$56,ROWS('Liste complète des PERS DIR'!$G$1:'Liste complète des PERS DIR'!H54)),5))</f>
        <v/>
      </c>
      <c r="F53" s="24" t="str">
        <f>IF(ROWS('Liste complète des PERS DIR'!$G$1:'Liste complète des PERS DIR'!H54)&gt;COUNT('Liste complète des PERS DIR'!$H$1:$H$56),"",INDEX('Liste complète des PERS DIR'!$A$1:$G$56,SMALL('Liste complète des PERS DIR'!$H$1:$H$56,ROWS('Liste complète des PERS DIR'!$G$1:'Liste complète des PERS DIR'!H54)),6))</f>
        <v/>
      </c>
      <c r="G53" s="24" t="str">
        <f>IF(ROWS('Liste complète des PERS DIR'!$G$1:'Liste complète des PERS DIR'!H54)&gt;COUNT('Liste complète des PERS DIR'!$H$1:$H$56),"",INDEX('Liste complète des PERS DIR'!$A$1:$G$56,SMALL('Liste complète des PERS DIR'!$H$1:$H$56,ROWS('Liste complète des PERS DIR'!$G$1:'Liste complète des PERS DIR'!H54)),7))</f>
        <v/>
      </c>
      <c r="H53" s="46" t="str">
        <f t="shared" si="2"/>
        <v xml:space="preserve"> </v>
      </c>
    </row>
    <row r="54" spans="1:8" x14ac:dyDescent="0.25">
      <c r="A54" s="51" t="str">
        <f>IF(ROWS('Liste complète des PERS DIR'!$G$1:'Liste complète des PERS DIR'!H55)&gt;COUNT('Liste complète des PERS DIR'!$H$1:$H$56),"",INDEX('Liste complète des PERS DIR'!$A$1:$G$56,SMALL('Liste complète des PERS DIR'!$H$1:$H$56,ROWS('Liste complète des PERS DIR'!$G$1:'Liste complète des PERS DIR'!H55)),1))</f>
        <v/>
      </c>
      <c r="B54" s="24" t="str">
        <f>IF(ROWS('Liste complète des PERS DIR'!$G$1:'Liste complète des PERS DIR'!H55)&gt;COUNT('Liste complète des PERS DIR'!$H$1:$H$56),"",INDEX('Liste complète des PERS DIR'!$A$1:$G$56,SMALL('Liste complète des PERS DIR'!$H$1:$H$56,ROWS('Liste complète des PERS DIR'!$G$1:'Liste complète des PERS DIR'!H55)),2))</f>
        <v/>
      </c>
      <c r="C54" s="24" t="str">
        <f>IF(ROWS('Liste complète des PERS DIR'!$G$1:'Liste complète des PERS DIR'!I55)&gt;COUNT('Liste complète des PERS DIR'!$H$1:$H$56),"",INDEX('Liste complète des PERS DIR'!$A$1:$G$56,SMALL('Liste complète des PERS DIR'!$H$1:$H$56,ROWS('Liste complète des PERS DIR'!$G$1:'Liste complète des PERS DIR'!I55)),3))</f>
        <v/>
      </c>
      <c r="D54" s="24" t="str">
        <f>IF(ROWS('Liste complète des PERS DIR'!$G$1:'Liste complète des PERS DIR'!H55)&gt;COUNT('Liste complète des PERS DIR'!$H$1:$H$56),"",INDEX('Liste complète des PERS DIR'!$A$1:$G$56,SMALL('Liste complète des PERS DIR'!$H$1:$H$56,ROWS('Liste complète des PERS DIR'!$G$1:'Liste complète des PERS DIR'!H55)),4))</f>
        <v/>
      </c>
      <c r="E54" s="24" t="str">
        <f>IF(ROWS('Liste complète des PERS DIR'!$G$1:'Liste complète des PERS DIR'!H55)&gt;COUNT('Liste complète des PERS DIR'!$H$1:$H$56),"",INDEX('Liste complète des PERS DIR'!$A$1:$G$56,SMALL('Liste complète des PERS DIR'!$H$1:$H$56,ROWS('Liste complète des PERS DIR'!$G$1:'Liste complète des PERS DIR'!H55)),5))</f>
        <v/>
      </c>
      <c r="F54" s="24" t="str">
        <f>IF(ROWS('Liste complète des PERS DIR'!$G$1:'Liste complète des PERS DIR'!H55)&gt;COUNT('Liste complète des PERS DIR'!$H$1:$H$56),"",INDEX('Liste complète des PERS DIR'!$A$1:$G$56,SMALL('Liste complète des PERS DIR'!$H$1:$H$56,ROWS('Liste complète des PERS DIR'!$G$1:'Liste complète des PERS DIR'!H55)),6))</f>
        <v/>
      </c>
      <c r="G54" s="24" t="str">
        <f>IF(ROWS('Liste complète des PERS DIR'!$G$1:'Liste complète des PERS DIR'!H55)&gt;COUNT('Liste complète des PERS DIR'!$H$1:$H$56),"",INDEX('Liste complète des PERS DIR'!$A$1:$G$56,SMALL('Liste complète des PERS DIR'!$H$1:$H$56,ROWS('Liste complète des PERS DIR'!$G$1:'Liste complète des PERS DIR'!H55)),7))</f>
        <v/>
      </c>
      <c r="H54" s="46" t="str">
        <f t="shared" si="2"/>
        <v xml:space="preserve"> </v>
      </c>
    </row>
    <row r="55" spans="1:8" x14ac:dyDescent="0.25">
      <c r="A55" s="51" t="str">
        <f>IF(ROWS('Liste complète des PERS DIR'!$G$1:'Liste complète des PERS DIR'!H56)&gt;COUNT('Liste complète des PERS DIR'!$H$1:$H$56),"",INDEX('Liste complète des PERS DIR'!$A$1:$G$56,SMALL('Liste complète des PERS DIR'!$H$1:$H$56,ROWS('Liste complète des PERS DIR'!$G$1:'Liste complète des PERS DIR'!H56)),1))</f>
        <v/>
      </c>
      <c r="B55" s="24" t="str">
        <f>IF(ROWS('Liste complète des PERS DIR'!$G$1:'Liste complète des PERS DIR'!H56)&gt;COUNT('Liste complète des PERS DIR'!$H$1:$H$56),"",INDEX('Liste complète des PERS DIR'!$A$1:$G$56,SMALL('Liste complète des PERS DIR'!$H$1:$H$56,ROWS('Liste complète des PERS DIR'!$G$1:'Liste complète des PERS DIR'!H56)),2))</f>
        <v/>
      </c>
      <c r="C55" s="24" t="str">
        <f>IF(ROWS('Liste complète des PERS DIR'!$G$1:'Liste complète des PERS DIR'!I56)&gt;COUNT('Liste complète des PERS DIR'!$H$1:$H$56),"",INDEX('Liste complète des PERS DIR'!$A$1:$G$56,SMALL('Liste complète des PERS DIR'!$H$1:$H$56,ROWS('Liste complète des PERS DIR'!$G$1:'Liste complète des PERS DIR'!I56)),3))</f>
        <v/>
      </c>
      <c r="D55" s="24" t="str">
        <f>IF(ROWS('Liste complète des PERS DIR'!$G$1:'Liste complète des PERS DIR'!H56)&gt;COUNT('Liste complète des PERS DIR'!$H$1:$H$56),"",INDEX('Liste complète des PERS DIR'!$A$1:$G$56,SMALL('Liste complète des PERS DIR'!$H$1:$H$56,ROWS('Liste complète des PERS DIR'!$G$1:'Liste complète des PERS DIR'!H56)),4))</f>
        <v/>
      </c>
      <c r="E55" s="24" t="str">
        <f>IF(ROWS('Liste complète des PERS DIR'!$G$1:'Liste complète des PERS DIR'!H56)&gt;COUNT('Liste complète des PERS DIR'!$H$1:$H$56),"",INDEX('Liste complète des PERS DIR'!$A$1:$G$56,SMALL('Liste complète des PERS DIR'!$H$1:$H$56,ROWS('Liste complète des PERS DIR'!$G$1:'Liste complète des PERS DIR'!H56)),5))</f>
        <v/>
      </c>
      <c r="F55" s="24" t="str">
        <f>IF(ROWS('Liste complète des PERS DIR'!$G$1:'Liste complète des PERS DIR'!H56)&gt;COUNT('Liste complète des PERS DIR'!$H$1:$H$56),"",INDEX('Liste complète des PERS DIR'!$A$1:$G$56,SMALL('Liste complète des PERS DIR'!$H$1:$H$56,ROWS('Liste complète des PERS DIR'!$G$1:'Liste complète des PERS DIR'!H56)),6))</f>
        <v/>
      </c>
      <c r="G55" s="24" t="str">
        <f>IF(ROWS('Liste complète des PERS DIR'!$G$1:'Liste complète des PERS DIR'!H56)&gt;COUNT('Liste complète des PERS DIR'!$H$1:$H$56),"",INDEX('Liste complète des PERS DIR'!$A$1:$G$56,SMALL('Liste complète des PERS DIR'!$H$1:$H$56,ROWS('Liste complète des PERS DIR'!$G$1:'Liste complète des PERS DIR'!H56)),7))</f>
        <v/>
      </c>
      <c r="H55" s="46" t="str">
        <f t="shared" si="2"/>
        <v xml:space="preserve"> </v>
      </c>
    </row>
    <row r="56" spans="1:8" x14ac:dyDescent="0.25">
      <c r="A56" s="51" t="str">
        <f>IF(ROWS('Liste complète des PERS DIR'!$G$1:'Liste complète des PERS DIR'!H57)&gt;COUNT('Liste complète des PERS DIR'!$H$1:$H$56),"",INDEX('Liste complète des PERS DIR'!$A$1:$G$56,SMALL('Liste complète des PERS DIR'!$H$1:$H$56,ROWS('Liste complète des PERS DIR'!$G$1:'Liste complète des PERS DIR'!H57)),1))</f>
        <v/>
      </c>
      <c r="B56" s="24" t="str">
        <f>IF(ROWS('Liste complète des PERS DIR'!$G$1:'Liste complète des PERS DIR'!H57)&gt;COUNT('Liste complète des PERS DIR'!$H$1:$H$56),"",INDEX('Liste complète des PERS DIR'!$A$1:$G$56,SMALL('Liste complète des PERS DIR'!$H$1:$H$56,ROWS('Liste complète des PERS DIR'!$G$1:'Liste complète des PERS DIR'!H57)),2))</f>
        <v/>
      </c>
      <c r="C56" s="24" t="str">
        <f>IF(ROWS('Liste complète des PERS DIR'!$G$1:'Liste complète des PERS DIR'!I57)&gt;COUNT('Liste complète des PERS DIR'!$H$1:$H$56),"",INDEX('Liste complète des PERS DIR'!$A$1:$G$56,SMALL('Liste complète des PERS DIR'!$H$1:$H$56,ROWS('Liste complète des PERS DIR'!$G$1:'Liste complète des PERS DIR'!I57)),3))</f>
        <v/>
      </c>
      <c r="D56" s="24" t="str">
        <f>IF(ROWS('Liste complète des PERS DIR'!$G$1:'Liste complète des PERS DIR'!H57)&gt;COUNT('Liste complète des PERS DIR'!$H$1:$H$56),"",INDEX('Liste complète des PERS DIR'!$A$1:$G$56,SMALL('Liste complète des PERS DIR'!$H$1:$H$56,ROWS('Liste complète des PERS DIR'!$G$1:'Liste complète des PERS DIR'!H57)),4))</f>
        <v/>
      </c>
      <c r="E56" s="24" t="str">
        <f>IF(ROWS('Liste complète des PERS DIR'!$G$1:'Liste complète des PERS DIR'!H57)&gt;COUNT('Liste complète des PERS DIR'!$H$1:$H$56),"",INDEX('Liste complète des PERS DIR'!$A$1:$G$56,SMALL('Liste complète des PERS DIR'!$H$1:$H$56,ROWS('Liste complète des PERS DIR'!$G$1:'Liste complète des PERS DIR'!H57)),5))</f>
        <v/>
      </c>
      <c r="F56" s="24" t="str">
        <f>IF(ROWS('Liste complète des PERS DIR'!$G$1:'Liste complète des PERS DIR'!H57)&gt;COUNT('Liste complète des PERS DIR'!$H$1:$H$56),"",INDEX('Liste complète des PERS DIR'!$A$1:$G$56,SMALL('Liste complète des PERS DIR'!$H$1:$H$56,ROWS('Liste complète des PERS DIR'!$G$1:'Liste complète des PERS DIR'!H57)),6))</f>
        <v/>
      </c>
      <c r="G56" s="24" t="str">
        <f>IF(ROWS('Liste complète des PERS DIR'!$G$1:'Liste complète des PERS DIR'!H57)&gt;COUNT('Liste complète des PERS DIR'!$H$1:$H$56),"",INDEX('Liste complète des PERS DIR'!$A$1:$G$56,SMALL('Liste complète des PERS DIR'!$H$1:$H$56,ROWS('Liste complète des PERS DIR'!$G$1:'Liste complète des PERS DIR'!H57)),7))</f>
        <v/>
      </c>
      <c r="H56" s="46" t="str">
        <f t="shared" si="2"/>
        <v xml:space="preserve"> </v>
      </c>
    </row>
    <row r="57" spans="1:8" x14ac:dyDescent="0.25">
      <c r="A57" s="51" t="str">
        <f>IF(ROWS('Liste complète des PERS DIR'!$G$1:'Liste complète des PERS DIR'!H58)&gt;COUNT('Liste complète des PERS DIR'!$H$1:$H$56),"",INDEX('Liste complète des PERS DIR'!$A$1:$G$56,SMALL('Liste complète des PERS DIR'!$H$1:$H$56,ROWS('Liste complète des PERS DIR'!$G$1:'Liste complète des PERS DIR'!H58)),1))</f>
        <v/>
      </c>
      <c r="B57" s="24" t="str">
        <f>IF(ROWS('Liste complète des PERS DIR'!$G$1:'Liste complète des PERS DIR'!H58)&gt;COUNT('Liste complète des PERS DIR'!$H$1:$H$56),"",INDEX('Liste complète des PERS DIR'!$A$1:$G$56,SMALL('Liste complète des PERS DIR'!$H$1:$H$56,ROWS('Liste complète des PERS DIR'!$G$1:'Liste complète des PERS DIR'!H58)),2))</f>
        <v/>
      </c>
      <c r="C57" s="24" t="str">
        <f>IF(ROWS('Liste complète des PERS DIR'!$G$1:'Liste complète des PERS DIR'!I58)&gt;COUNT('Liste complète des PERS DIR'!$H$1:$H$56),"",INDEX('Liste complète des PERS DIR'!$A$1:$G$56,SMALL('Liste complète des PERS DIR'!$H$1:$H$56,ROWS('Liste complète des PERS DIR'!$G$1:'Liste complète des PERS DIR'!I58)),3))</f>
        <v/>
      </c>
      <c r="D57" s="24" t="str">
        <f>IF(ROWS('Liste complète des PERS DIR'!$G$1:'Liste complète des PERS DIR'!H58)&gt;COUNT('Liste complète des PERS DIR'!$H$1:$H$56),"",INDEX('Liste complète des PERS DIR'!$A$1:$G$56,SMALL('Liste complète des PERS DIR'!$H$1:$H$56,ROWS('Liste complète des PERS DIR'!$G$1:'Liste complète des PERS DIR'!H58)),4))</f>
        <v/>
      </c>
      <c r="E57" s="24" t="str">
        <f>IF(ROWS('Liste complète des PERS DIR'!$G$1:'Liste complète des PERS DIR'!H58)&gt;COUNT('Liste complète des PERS DIR'!$H$1:$H$56),"",INDEX('Liste complète des PERS DIR'!$A$1:$G$56,SMALL('Liste complète des PERS DIR'!$H$1:$H$56,ROWS('Liste complète des PERS DIR'!$G$1:'Liste complète des PERS DIR'!H58)),5))</f>
        <v/>
      </c>
      <c r="F57" s="24" t="str">
        <f>IF(ROWS('Liste complète des PERS DIR'!$G$1:'Liste complète des PERS DIR'!H58)&gt;COUNT('Liste complète des PERS DIR'!$H$1:$H$56),"",INDEX('Liste complète des PERS DIR'!$A$1:$G$56,SMALL('Liste complète des PERS DIR'!$H$1:$H$56,ROWS('Liste complète des PERS DIR'!$G$1:'Liste complète des PERS DIR'!H58)),6))</f>
        <v/>
      </c>
      <c r="G57" s="24" t="str">
        <f>IF(ROWS('Liste complète des PERS DIR'!$G$1:'Liste complète des PERS DIR'!H58)&gt;COUNT('Liste complète des PERS DIR'!$H$1:$H$56),"",INDEX('Liste complète des PERS DIR'!$A$1:$G$56,SMALL('Liste complète des PERS DIR'!$H$1:$H$56,ROWS('Liste complète des PERS DIR'!$G$1:'Liste complète des PERS DIR'!H58)),7))</f>
        <v/>
      </c>
      <c r="H57" s="46" t="str">
        <f t="shared" si="2"/>
        <v xml:space="preserve"> </v>
      </c>
    </row>
    <row r="58" spans="1:8" x14ac:dyDescent="0.25">
      <c r="A58" s="51" t="str">
        <f>IF(ROWS('Liste complète des PERS DIR'!$G$1:'Liste complète des PERS DIR'!H59)&gt;COUNT('Liste complète des PERS DIR'!$H$1:$H$56),"",INDEX('Liste complète des PERS DIR'!$A$1:$G$56,SMALL('Liste complète des PERS DIR'!$H$1:$H$56,ROWS('Liste complète des PERS DIR'!$G$1:'Liste complète des PERS DIR'!H59)),1))</f>
        <v/>
      </c>
      <c r="B58" s="24" t="str">
        <f>IF(ROWS('Liste complète des PERS DIR'!$G$1:'Liste complète des PERS DIR'!H59)&gt;COUNT('Liste complète des PERS DIR'!$H$1:$H$56),"",INDEX('Liste complète des PERS DIR'!$A$1:$G$56,SMALL('Liste complète des PERS DIR'!$H$1:$H$56,ROWS('Liste complète des PERS DIR'!$G$1:'Liste complète des PERS DIR'!H59)),2))</f>
        <v/>
      </c>
      <c r="C58" s="24" t="str">
        <f>IF(ROWS('Liste complète des PERS DIR'!$G$1:'Liste complète des PERS DIR'!I59)&gt;COUNT('Liste complète des PERS DIR'!$H$1:$H$56),"",INDEX('Liste complète des PERS DIR'!$A$1:$G$56,SMALL('Liste complète des PERS DIR'!$H$1:$H$56,ROWS('Liste complète des PERS DIR'!$G$1:'Liste complète des PERS DIR'!I59)),3))</f>
        <v/>
      </c>
      <c r="D58" s="24" t="str">
        <f>IF(ROWS('Liste complète des PERS DIR'!$G$1:'Liste complète des PERS DIR'!H59)&gt;COUNT('Liste complète des PERS DIR'!$H$1:$H$56),"",INDEX('Liste complète des PERS DIR'!$A$1:$G$56,SMALL('Liste complète des PERS DIR'!$H$1:$H$56,ROWS('Liste complète des PERS DIR'!$G$1:'Liste complète des PERS DIR'!H59)),4))</f>
        <v/>
      </c>
      <c r="E58" s="24" t="str">
        <f>IF(ROWS('Liste complète des PERS DIR'!$G$1:'Liste complète des PERS DIR'!H59)&gt;COUNT('Liste complète des PERS DIR'!$H$1:$H$56),"",INDEX('Liste complète des PERS DIR'!$A$1:$G$56,SMALL('Liste complète des PERS DIR'!$H$1:$H$56,ROWS('Liste complète des PERS DIR'!$G$1:'Liste complète des PERS DIR'!H59)),5))</f>
        <v/>
      </c>
      <c r="F58" s="24" t="str">
        <f>IF(ROWS('Liste complète des PERS DIR'!$G$1:'Liste complète des PERS DIR'!H59)&gt;COUNT('Liste complète des PERS DIR'!$H$1:$H$56),"",INDEX('Liste complète des PERS DIR'!$A$1:$G$56,SMALL('Liste complète des PERS DIR'!$H$1:$H$56,ROWS('Liste complète des PERS DIR'!$G$1:'Liste complète des PERS DIR'!H59)),6))</f>
        <v/>
      </c>
      <c r="G58" s="24" t="str">
        <f>IF(ROWS('Liste complète des PERS DIR'!$G$1:'Liste complète des PERS DIR'!H59)&gt;COUNT('Liste complète des PERS DIR'!$H$1:$H$56),"",INDEX('Liste complète des PERS DIR'!$A$1:$G$56,SMALL('Liste complète des PERS DIR'!$H$1:$H$56,ROWS('Liste complète des PERS DIR'!$G$1:'Liste complète des PERS DIR'!H59)),7))</f>
        <v/>
      </c>
      <c r="H58" s="46" t="str">
        <f t="shared" si="2"/>
        <v xml:space="preserve"> </v>
      </c>
    </row>
    <row r="59" spans="1:8" x14ac:dyDescent="0.25">
      <c r="A59" s="51" t="str">
        <f>IF(ROWS('Liste complète des PERS DIR'!$G$1:'Liste complète des PERS DIR'!H60)&gt;COUNT('Liste complète des PERS DIR'!$H$1:$H$56),"",INDEX('Liste complète des PERS DIR'!$A$1:$G$56,SMALL('Liste complète des PERS DIR'!$H$1:$H$56,ROWS('Liste complète des PERS DIR'!$G$1:'Liste complète des PERS DIR'!H60)),1))</f>
        <v/>
      </c>
      <c r="B59" s="24" t="str">
        <f>IF(ROWS('Liste complète des PERS DIR'!$G$1:'Liste complète des PERS DIR'!H60)&gt;COUNT('Liste complète des PERS DIR'!$H$1:$H$56),"",INDEX('Liste complète des PERS DIR'!$A$1:$G$56,SMALL('Liste complète des PERS DIR'!$H$1:$H$56,ROWS('Liste complète des PERS DIR'!$G$1:'Liste complète des PERS DIR'!H60)),2))</f>
        <v/>
      </c>
      <c r="C59" s="24" t="str">
        <f>IF(ROWS('Liste complète des PERS DIR'!$G$1:'Liste complète des PERS DIR'!I60)&gt;COUNT('Liste complète des PERS DIR'!$H$1:$H$56),"",INDEX('Liste complète des PERS DIR'!$A$1:$G$56,SMALL('Liste complète des PERS DIR'!$H$1:$H$56,ROWS('Liste complète des PERS DIR'!$G$1:'Liste complète des PERS DIR'!I60)),3))</f>
        <v/>
      </c>
      <c r="D59" s="24" t="str">
        <f>IF(ROWS('Liste complète des PERS DIR'!$G$1:'Liste complète des PERS DIR'!H60)&gt;COUNT('Liste complète des PERS DIR'!$H$1:$H$56),"",INDEX('Liste complète des PERS DIR'!$A$1:$G$56,SMALL('Liste complète des PERS DIR'!$H$1:$H$56,ROWS('Liste complète des PERS DIR'!$G$1:'Liste complète des PERS DIR'!H60)),4))</f>
        <v/>
      </c>
      <c r="E59" s="24" t="str">
        <f>IF(ROWS('Liste complète des PERS DIR'!$G$1:'Liste complète des PERS DIR'!H60)&gt;COUNT('Liste complète des PERS DIR'!$H$1:$H$56),"",INDEX('Liste complète des PERS DIR'!$A$1:$G$56,SMALL('Liste complète des PERS DIR'!$H$1:$H$56,ROWS('Liste complète des PERS DIR'!$G$1:'Liste complète des PERS DIR'!H60)),5))</f>
        <v/>
      </c>
      <c r="F59" s="24" t="str">
        <f>IF(ROWS('Liste complète des PERS DIR'!$G$1:'Liste complète des PERS DIR'!H60)&gt;COUNT('Liste complète des PERS DIR'!$H$1:$H$56),"",INDEX('Liste complète des PERS DIR'!$A$1:$G$56,SMALL('Liste complète des PERS DIR'!$H$1:$H$56,ROWS('Liste complète des PERS DIR'!$G$1:'Liste complète des PERS DIR'!H60)),6))</f>
        <v/>
      </c>
      <c r="G59" s="24" t="str">
        <f>IF(ROWS('Liste complète des PERS DIR'!$G$1:'Liste complète des PERS DIR'!H60)&gt;COUNT('Liste complète des PERS DIR'!$H$1:$H$56),"",INDEX('Liste complète des PERS DIR'!$A$1:$G$56,SMALL('Liste complète des PERS DIR'!$H$1:$H$56,ROWS('Liste complète des PERS DIR'!$G$1:'Liste complète des PERS DIR'!H60)),7))</f>
        <v/>
      </c>
      <c r="H59" s="46" t="str">
        <f t="shared" si="2"/>
        <v xml:space="preserve"> </v>
      </c>
    </row>
    <row r="60" spans="1:8" x14ac:dyDescent="0.25">
      <c r="A60" s="51" t="str">
        <f>IF(ROWS('Liste complète des PERS DIR'!$G$1:'Liste complète des PERS DIR'!H61)&gt;COUNT('Liste complète des PERS DIR'!$H$1:$H$56),"",INDEX('Liste complète des PERS DIR'!$A$1:$G$56,SMALL('Liste complète des PERS DIR'!$H$1:$H$56,ROWS('Liste complète des PERS DIR'!$G$1:'Liste complète des PERS DIR'!H61)),1))</f>
        <v/>
      </c>
      <c r="B60" s="24" t="str">
        <f>IF(ROWS('Liste complète des PERS DIR'!$G$1:'Liste complète des PERS DIR'!H61)&gt;COUNT('Liste complète des PERS DIR'!$H$1:$H$56),"",INDEX('Liste complète des PERS DIR'!$A$1:$G$56,SMALL('Liste complète des PERS DIR'!$H$1:$H$56,ROWS('Liste complète des PERS DIR'!$G$1:'Liste complète des PERS DIR'!H61)),2))</f>
        <v/>
      </c>
      <c r="C60" s="24" t="str">
        <f>IF(ROWS('Liste complète des PERS DIR'!$G$1:'Liste complète des PERS DIR'!I61)&gt;COUNT('Liste complète des PERS DIR'!$H$1:$H$56),"",INDEX('Liste complète des PERS DIR'!$A$1:$G$56,SMALL('Liste complète des PERS DIR'!$H$1:$H$56,ROWS('Liste complète des PERS DIR'!$G$1:'Liste complète des PERS DIR'!I61)),3))</f>
        <v/>
      </c>
      <c r="D60" s="24" t="str">
        <f>IF(ROWS('Liste complète des PERS DIR'!$G$1:'Liste complète des PERS DIR'!H61)&gt;COUNT('Liste complète des PERS DIR'!$H$1:$H$56),"",INDEX('Liste complète des PERS DIR'!$A$1:$G$56,SMALL('Liste complète des PERS DIR'!$H$1:$H$56,ROWS('Liste complète des PERS DIR'!$G$1:'Liste complète des PERS DIR'!H61)),4))</f>
        <v/>
      </c>
      <c r="E60" s="24" t="str">
        <f>IF(ROWS('Liste complète des PERS DIR'!$G$1:'Liste complète des PERS DIR'!H61)&gt;COUNT('Liste complète des PERS DIR'!$H$1:$H$56),"",INDEX('Liste complète des PERS DIR'!$A$1:$G$56,SMALL('Liste complète des PERS DIR'!$H$1:$H$56,ROWS('Liste complète des PERS DIR'!$G$1:'Liste complète des PERS DIR'!H61)),5))</f>
        <v/>
      </c>
      <c r="F60" s="24" t="str">
        <f>IF(ROWS('Liste complète des PERS DIR'!$G$1:'Liste complète des PERS DIR'!H61)&gt;COUNT('Liste complète des PERS DIR'!$H$1:$H$56),"",INDEX('Liste complète des PERS DIR'!$A$1:$G$56,SMALL('Liste complète des PERS DIR'!$H$1:$H$56,ROWS('Liste complète des PERS DIR'!$G$1:'Liste complète des PERS DIR'!H61)),6))</f>
        <v/>
      </c>
      <c r="G60" s="24" t="str">
        <f>IF(ROWS('Liste complète des PERS DIR'!$G$1:'Liste complète des PERS DIR'!H61)&gt;COUNT('Liste complète des PERS DIR'!$H$1:$H$56),"",INDEX('Liste complète des PERS DIR'!$A$1:$G$56,SMALL('Liste complète des PERS DIR'!$H$1:$H$56,ROWS('Liste complète des PERS DIR'!$G$1:'Liste complète des PERS DIR'!H61)),7))</f>
        <v/>
      </c>
      <c r="H60" s="46" t="str">
        <f t="shared" si="2"/>
        <v xml:space="preserve"> </v>
      </c>
    </row>
    <row r="61" spans="1:8" x14ac:dyDescent="0.25">
      <c r="A61" s="51" t="str">
        <f>IF(ROWS('Liste complète des PERS DIR'!$G$1:'Liste complète des PERS DIR'!H62)&gt;COUNT('Liste complète des PERS DIR'!$H$1:$H$56),"",INDEX('Liste complète des PERS DIR'!$A$1:$G$56,SMALL('Liste complète des PERS DIR'!$H$1:$H$56,ROWS('Liste complète des PERS DIR'!$G$1:'Liste complète des PERS DIR'!H62)),1))</f>
        <v/>
      </c>
      <c r="B61" s="24" t="str">
        <f>IF(ROWS('Liste complète des PERS DIR'!$G$1:'Liste complète des PERS DIR'!H62)&gt;COUNT('Liste complète des PERS DIR'!$H$1:$H$56),"",INDEX('Liste complète des PERS DIR'!$A$1:$G$56,SMALL('Liste complète des PERS DIR'!$H$1:$H$56,ROWS('Liste complète des PERS DIR'!$G$1:'Liste complète des PERS DIR'!H62)),2))</f>
        <v/>
      </c>
      <c r="C61" s="24" t="str">
        <f>IF(ROWS('Liste complète des PERS DIR'!$G$1:'Liste complète des PERS DIR'!I62)&gt;COUNT('Liste complète des PERS DIR'!$H$1:$H$56),"",INDEX('Liste complète des PERS DIR'!$A$1:$G$56,SMALL('Liste complète des PERS DIR'!$H$1:$H$56,ROWS('Liste complète des PERS DIR'!$G$1:'Liste complète des PERS DIR'!I62)),3))</f>
        <v/>
      </c>
      <c r="D61" s="24" t="str">
        <f>IF(ROWS('Liste complète des PERS DIR'!$G$1:'Liste complète des PERS DIR'!H62)&gt;COUNT('Liste complète des PERS DIR'!$H$1:$H$56),"",INDEX('Liste complète des PERS DIR'!$A$1:$G$56,SMALL('Liste complète des PERS DIR'!$H$1:$H$56,ROWS('Liste complète des PERS DIR'!$G$1:'Liste complète des PERS DIR'!H62)),4))</f>
        <v/>
      </c>
      <c r="E61" s="24" t="str">
        <f>IF(ROWS('Liste complète des PERS DIR'!$G$1:'Liste complète des PERS DIR'!H62)&gt;COUNT('Liste complète des PERS DIR'!$H$1:$H$56),"",INDEX('Liste complète des PERS DIR'!$A$1:$G$56,SMALL('Liste complète des PERS DIR'!$H$1:$H$56,ROWS('Liste complète des PERS DIR'!$G$1:'Liste complète des PERS DIR'!H62)),5))</f>
        <v/>
      </c>
      <c r="F61" s="24" t="str">
        <f>IF(ROWS('Liste complète des PERS DIR'!$G$1:'Liste complète des PERS DIR'!H62)&gt;COUNT('Liste complète des PERS DIR'!$H$1:$H$56),"",INDEX('Liste complète des PERS DIR'!$A$1:$G$56,SMALL('Liste complète des PERS DIR'!$H$1:$H$56,ROWS('Liste complète des PERS DIR'!$G$1:'Liste complète des PERS DIR'!H62)),6))</f>
        <v/>
      </c>
      <c r="G61" s="24" t="str">
        <f>IF(ROWS('Liste complète des PERS DIR'!$G$1:'Liste complète des PERS DIR'!H62)&gt;COUNT('Liste complète des PERS DIR'!$H$1:$H$56),"",INDEX('Liste complète des PERS DIR'!$A$1:$G$56,SMALL('Liste complète des PERS DIR'!$H$1:$H$56,ROWS('Liste complète des PERS DIR'!$G$1:'Liste complète des PERS DIR'!H62)),7))</f>
        <v/>
      </c>
      <c r="H61" s="46" t="str">
        <f t="shared" si="2"/>
        <v xml:space="preserve"> </v>
      </c>
    </row>
    <row r="62" spans="1:8" x14ac:dyDescent="0.25">
      <c r="A62" s="51" t="str">
        <f>IF(ROWS('Liste complète des PERS DIR'!$G$1:'Liste complète des PERS DIR'!H63)&gt;COUNT('Liste complète des PERS DIR'!$H$1:$H$56),"",INDEX('Liste complète des PERS DIR'!$A$1:$G$56,SMALL('Liste complète des PERS DIR'!$H$1:$H$56,ROWS('Liste complète des PERS DIR'!$G$1:'Liste complète des PERS DIR'!H63)),1))</f>
        <v/>
      </c>
      <c r="B62" s="24" t="str">
        <f>IF(ROWS('Liste complète des PERS DIR'!$G$1:'Liste complète des PERS DIR'!H63)&gt;COUNT('Liste complète des PERS DIR'!$H$1:$H$56),"",INDEX('Liste complète des PERS DIR'!$A$1:$G$56,SMALL('Liste complète des PERS DIR'!$H$1:$H$56,ROWS('Liste complète des PERS DIR'!$G$1:'Liste complète des PERS DIR'!H63)),2))</f>
        <v/>
      </c>
      <c r="C62" s="24" t="str">
        <f>IF(ROWS('Liste complète des PERS DIR'!$G$1:'Liste complète des PERS DIR'!I63)&gt;COUNT('Liste complète des PERS DIR'!$H$1:$H$56),"",INDEX('Liste complète des PERS DIR'!$A$1:$G$56,SMALL('Liste complète des PERS DIR'!$H$1:$H$56,ROWS('Liste complète des PERS DIR'!$G$1:'Liste complète des PERS DIR'!I63)),3))</f>
        <v/>
      </c>
      <c r="D62" s="24" t="str">
        <f>IF(ROWS('Liste complète des PERS DIR'!$G$1:'Liste complète des PERS DIR'!H63)&gt;COUNT('Liste complète des PERS DIR'!$H$1:$H$56),"",INDEX('Liste complète des PERS DIR'!$A$1:$G$56,SMALL('Liste complète des PERS DIR'!$H$1:$H$56,ROWS('Liste complète des PERS DIR'!$G$1:'Liste complète des PERS DIR'!H63)),4))</f>
        <v/>
      </c>
      <c r="E62" s="24" t="str">
        <f>IF(ROWS('Liste complète des PERS DIR'!$G$1:'Liste complète des PERS DIR'!H63)&gt;COUNT('Liste complète des PERS DIR'!$H$1:$H$56),"",INDEX('Liste complète des PERS DIR'!$A$1:$G$56,SMALL('Liste complète des PERS DIR'!$H$1:$H$56,ROWS('Liste complète des PERS DIR'!$G$1:'Liste complète des PERS DIR'!H63)),5))</f>
        <v/>
      </c>
      <c r="F62" s="24" t="str">
        <f>IF(ROWS('Liste complète des PERS DIR'!$G$1:'Liste complète des PERS DIR'!H63)&gt;COUNT('Liste complète des PERS DIR'!$H$1:$H$56),"",INDEX('Liste complète des PERS DIR'!$A$1:$G$56,SMALL('Liste complète des PERS DIR'!$H$1:$H$56,ROWS('Liste complète des PERS DIR'!$G$1:'Liste complète des PERS DIR'!H63)),6))</f>
        <v/>
      </c>
      <c r="G62" s="24" t="str">
        <f>IF(ROWS('Liste complète des PERS DIR'!$G$1:'Liste complète des PERS DIR'!H63)&gt;COUNT('Liste complète des PERS DIR'!$H$1:$H$56),"",INDEX('Liste complète des PERS DIR'!$A$1:$G$56,SMALL('Liste complète des PERS DIR'!$H$1:$H$56,ROWS('Liste complète des PERS DIR'!$G$1:'Liste complète des PERS DIR'!H63)),7))</f>
        <v/>
      </c>
      <c r="H62" s="46" t="str">
        <f t="shared" si="2"/>
        <v xml:space="preserve"> </v>
      </c>
    </row>
    <row r="63" spans="1:8" x14ac:dyDescent="0.25">
      <c r="A63" s="51" t="str">
        <f>IF(ROWS('Liste complète des PERS DIR'!$G$1:'Liste complète des PERS DIR'!H64)&gt;COUNT('Liste complète des PERS DIR'!$H$1:$H$56),"",INDEX('Liste complète des PERS DIR'!$A$1:$G$56,SMALL('Liste complète des PERS DIR'!$H$1:$H$56,ROWS('Liste complète des PERS DIR'!$G$1:'Liste complète des PERS DIR'!H64)),1))</f>
        <v/>
      </c>
      <c r="B63" s="24" t="str">
        <f>IF(ROWS('Liste complète des PERS DIR'!$G$1:'Liste complète des PERS DIR'!H64)&gt;COUNT('Liste complète des PERS DIR'!$H$1:$H$56),"",INDEX('Liste complète des PERS DIR'!$A$1:$G$56,SMALL('Liste complète des PERS DIR'!$H$1:$H$56,ROWS('Liste complète des PERS DIR'!$G$1:'Liste complète des PERS DIR'!H64)),2))</f>
        <v/>
      </c>
      <c r="C63" s="24" t="str">
        <f>IF(ROWS('Liste complète des PERS DIR'!$G$1:'Liste complète des PERS DIR'!I64)&gt;COUNT('Liste complète des PERS DIR'!$H$1:$H$56),"",INDEX('Liste complète des PERS DIR'!$A$1:$G$56,SMALL('Liste complète des PERS DIR'!$H$1:$H$56,ROWS('Liste complète des PERS DIR'!$G$1:'Liste complète des PERS DIR'!I64)),3))</f>
        <v/>
      </c>
      <c r="D63" s="24" t="str">
        <f>IF(ROWS('Liste complète des PERS DIR'!$G$1:'Liste complète des PERS DIR'!H64)&gt;COUNT('Liste complète des PERS DIR'!$H$1:$H$56),"",INDEX('Liste complète des PERS DIR'!$A$1:$G$56,SMALL('Liste complète des PERS DIR'!$H$1:$H$56,ROWS('Liste complète des PERS DIR'!$G$1:'Liste complète des PERS DIR'!H64)),4))</f>
        <v/>
      </c>
      <c r="E63" s="24" t="str">
        <f>IF(ROWS('Liste complète des PERS DIR'!$G$1:'Liste complète des PERS DIR'!H64)&gt;COUNT('Liste complète des PERS DIR'!$H$1:$H$56),"",INDEX('Liste complète des PERS DIR'!$A$1:$G$56,SMALL('Liste complète des PERS DIR'!$H$1:$H$56,ROWS('Liste complète des PERS DIR'!$G$1:'Liste complète des PERS DIR'!H64)),5))</f>
        <v/>
      </c>
      <c r="F63" s="24" t="str">
        <f>IF(ROWS('Liste complète des PERS DIR'!$G$1:'Liste complète des PERS DIR'!H64)&gt;COUNT('Liste complète des PERS DIR'!$H$1:$H$56),"",INDEX('Liste complète des PERS DIR'!$A$1:$G$56,SMALL('Liste complète des PERS DIR'!$H$1:$H$56,ROWS('Liste complète des PERS DIR'!$G$1:'Liste complète des PERS DIR'!H64)),6))</f>
        <v/>
      </c>
      <c r="G63" s="24" t="str">
        <f>IF(ROWS('Liste complète des PERS DIR'!$G$1:'Liste complète des PERS DIR'!H64)&gt;COUNT('Liste complète des PERS DIR'!$H$1:$H$56),"",INDEX('Liste complète des PERS DIR'!$A$1:$G$56,SMALL('Liste complète des PERS DIR'!$H$1:$H$56,ROWS('Liste complète des PERS DIR'!$G$1:'Liste complète des PERS DIR'!H64)),7))</f>
        <v/>
      </c>
      <c r="H63" s="46" t="str">
        <f t="shared" si="2"/>
        <v xml:space="preserve"> </v>
      </c>
    </row>
    <row r="64" spans="1:8" x14ac:dyDescent="0.25">
      <c r="A64" s="51" t="str">
        <f>IF(ROWS('Liste complète des PERS DIR'!$G$1:'Liste complète des PERS DIR'!H65)&gt;COUNT('Liste complète des PERS DIR'!$H$1:$H$56),"",INDEX('Liste complète des PERS DIR'!$A$1:$G$56,SMALL('Liste complète des PERS DIR'!$H$1:$H$56,ROWS('Liste complète des PERS DIR'!$G$1:'Liste complète des PERS DIR'!H65)),1))</f>
        <v/>
      </c>
      <c r="B64" s="24" t="str">
        <f>IF(ROWS('Liste complète des PERS DIR'!$G$1:'Liste complète des PERS DIR'!H65)&gt;COUNT('Liste complète des PERS DIR'!$H$1:$H$56),"",INDEX('Liste complète des PERS DIR'!$A$1:$G$56,SMALL('Liste complète des PERS DIR'!$H$1:$H$56,ROWS('Liste complète des PERS DIR'!$G$1:'Liste complète des PERS DIR'!H65)),2))</f>
        <v/>
      </c>
      <c r="C64" s="24" t="str">
        <f>IF(ROWS('Liste complète des PERS DIR'!$G$1:'Liste complète des PERS DIR'!I65)&gt;COUNT('Liste complète des PERS DIR'!$H$1:$H$56),"",INDEX('Liste complète des PERS DIR'!$A$1:$G$56,SMALL('Liste complète des PERS DIR'!$H$1:$H$56,ROWS('Liste complète des PERS DIR'!$G$1:'Liste complète des PERS DIR'!I65)),3))</f>
        <v/>
      </c>
      <c r="D64" s="24" t="str">
        <f>IF(ROWS('Liste complète des PERS DIR'!$G$1:'Liste complète des PERS DIR'!H65)&gt;COUNT('Liste complète des PERS DIR'!$H$1:$H$56),"",INDEX('Liste complète des PERS DIR'!$A$1:$G$56,SMALL('Liste complète des PERS DIR'!$H$1:$H$56,ROWS('Liste complète des PERS DIR'!$G$1:'Liste complète des PERS DIR'!H65)),4))</f>
        <v/>
      </c>
      <c r="E64" s="24" t="str">
        <f>IF(ROWS('Liste complète des PERS DIR'!$G$1:'Liste complète des PERS DIR'!H65)&gt;COUNT('Liste complète des PERS DIR'!$H$1:$H$56),"",INDEX('Liste complète des PERS DIR'!$A$1:$G$56,SMALL('Liste complète des PERS DIR'!$H$1:$H$56,ROWS('Liste complète des PERS DIR'!$G$1:'Liste complète des PERS DIR'!H65)),5))</f>
        <v/>
      </c>
      <c r="F64" s="24" t="str">
        <f>IF(ROWS('Liste complète des PERS DIR'!$G$1:'Liste complète des PERS DIR'!H65)&gt;COUNT('Liste complète des PERS DIR'!$H$1:$H$56),"",INDEX('Liste complète des PERS DIR'!$A$1:$G$56,SMALL('Liste complète des PERS DIR'!$H$1:$H$56,ROWS('Liste complète des PERS DIR'!$G$1:'Liste complète des PERS DIR'!H65)),6))</f>
        <v/>
      </c>
      <c r="G64" s="24" t="str">
        <f>IF(ROWS('Liste complète des PERS DIR'!$G$1:'Liste complète des PERS DIR'!H65)&gt;COUNT('Liste complète des PERS DIR'!$H$1:$H$56),"",INDEX('Liste complète des PERS DIR'!$A$1:$G$56,SMALL('Liste complète des PERS DIR'!$H$1:$H$56,ROWS('Liste complète des PERS DIR'!$G$1:'Liste complète des PERS DIR'!H65)),7))</f>
        <v/>
      </c>
      <c r="H64" s="46" t="str">
        <f t="shared" si="2"/>
        <v xml:space="preserve"> </v>
      </c>
    </row>
    <row r="65" spans="1:8" x14ac:dyDescent="0.25">
      <c r="A65" s="51" t="str">
        <f>IF(ROWS('Liste complète des PERS DIR'!$G$1:'Liste complète des PERS DIR'!H66)&gt;COUNT('Liste complète des PERS DIR'!$H$1:$H$56),"",INDEX('Liste complète des PERS DIR'!$A$1:$G$56,SMALL('Liste complète des PERS DIR'!$H$1:$H$56,ROWS('Liste complète des PERS DIR'!$G$1:'Liste complète des PERS DIR'!H66)),1))</f>
        <v/>
      </c>
      <c r="B65" s="24" t="str">
        <f>IF(ROWS('Liste complète des PERS DIR'!$G$1:'Liste complète des PERS DIR'!H66)&gt;COUNT('Liste complète des PERS DIR'!$H$1:$H$56),"",INDEX('Liste complète des PERS DIR'!$A$1:$G$56,SMALL('Liste complète des PERS DIR'!$H$1:$H$56,ROWS('Liste complète des PERS DIR'!$G$1:'Liste complète des PERS DIR'!H66)),2))</f>
        <v/>
      </c>
      <c r="C65" s="24" t="str">
        <f>IF(ROWS('Liste complète des PERS DIR'!$G$1:'Liste complète des PERS DIR'!I66)&gt;COUNT('Liste complète des PERS DIR'!$H$1:$H$56),"",INDEX('Liste complète des PERS DIR'!$A$1:$G$56,SMALL('Liste complète des PERS DIR'!$H$1:$H$56,ROWS('Liste complète des PERS DIR'!$G$1:'Liste complète des PERS DIR'!I66)),3))</f>
        <v/>
      </c>
      <c r="D65" s="24" t="str">
        <f>IF(ROWS('Liste complète des PERS DIR'!$G$1:'Liste complète des PERS DIR'!H66)&gt;COUNT('Liste complète des PERS DIR'!$H$1:$H$56),"",INDEX('Liste complète des PERS DIR'!$A$1:$G$56,SMALL('Liste complète des PERS DIR'!$H$1:$H$56,ROWS('Liste complète des PERS DIR'!$G$1:'Liste complète des PERS DIR'!H66)),4))</f>
        <v/>
      </c>
      <c r="E65" s="24" t="str">
        <f>IF(ROWS('Liste complète des PERS DIR'!$G$1:'Liste complète des PERS DIR'!H66)&gt;COUNT('Liste complète des PERS DIR'!$H$1:$H$56),"",INDEX('Liste complète des PERS DIR'!$A$1:$G$56,SMALL('Liste complète des PERS DIR'!$H$1:$H$56,ROWS('Liste complète des PERS DIR'!$G$1:'Liste complète des PERS DIR'!H66)),5))</f>
        <v/>
      </c>
      <c r="F65" s="24" t="str">
        <f>IF(ROWS('Liste complète des PERS DIR'!$G$1:'Liste complète des PERS DIR'!H66)&gt;COUNT('Liste complète des PERS DIR'!$H$1:$H$56),"",INDEX('Liste complète des PERS DIR'!$A$1:$G$56,SMALL('Liste complète des PERS DIR'!$H$1:$H$56,ROWS('Liste complète des PERS DIR'!$G$1:'Liste complète des PERS DIR'!H66)),6))</f>
        <v/>
      </c>
      <c r="G65" s="24" t="str">
        <f>IF(ROWS('Liste complète des PERS DIR'!$G$1:'Liste complète des PERS DIR'!H66)&gt;COUNT('Liste complète des PERS DIR'!$H$1:$H$56),"",INDEX('Liste complète des PERS DIR'!$A$1:$G$56,SMALL('Liste complète des PERS DIR'!$H$1:$H$56,ROWS('Liste complète des PERS DIR'!$G$1:'Liste complète des PERS DIR'!H66)),7))</f>
        <v/>
      </c>
      <c r="H65" s="46" t="str">
        <f t="shared" si="2"/>
        <v xml:space="preserve"> </v>
      </c>
    </row>
    <row r="66" spans="1:8" x14ac:dyDescent="0.25">
      <c r="A66" s="51" t="str">
        <f>IF(ROWS('Liste complète des PERS DIR'!$G$1:'Liste complète des PERS DIR'!H67)&gt;COUNT('Liste complète des PERS DIR'!$H$1:$H$56),"",INDEX('Liste complète des PERS DIR'!$A$1:$G$56,SMALL('Liste complète des PERS DIR'!$H$1:$H$56,ROWS('Liste complète des PERS DIR'!$G$1:'Liste complète des PERS DIR'!H67)),1))</f>
        <v/>
      </c>
      <c r="B66" s="24" t="str">
        <f>IF(ROWS('Liste complète des PERS DIR'!$G$1:'Liste complète des PERS DIR'!H67)&gt;COUNT('Liste complète des PERS DIR'!$H$1:$H$56),"",INDEX('Liste complète des PERS DIR'!$A$1:$G$56,SMALL('Liste complète des PERS DIR'!$H$1:$H$56,ROWS('Liste complète des PERS DIR'!$G$1:'Liste complète des PERS DIR'!H67)),2))</f>
        <v/>
      </c>
      <c r="C66" s="24" t="str">
        <f>IF(ROWS('Liste complète des PERS DIR'!$G$1:'Liste complète des PERS DIR'!I67)&gt;COUNT('Liste complète des PERS DIR'!$H$1:$H$56),"",INDEX('Liste complète des PERS DIR'!$A$1:$G$56,SMALL('Liste complète des PERS DIR'!$H$1:$H$56,ROWS('Liste complète des PERS DIR'!$G$1:'Liste complète des PERS DIR'!I67)),3))</f>
        <v/>
      </c>
      <c r="D66" s="24" t="str">
        <f>IF(ROWS('Liste complète des PERS DIR'!$G$1:'Liste complète des PERS DIR'!H67)&gt;COUNT('Liste complète des PERS DIR'!$H$1:$H$56),"",INDEX('Liste complète des PERS DIR'!$A$1:$G$56,SMALL('Liste complète des PERS DIR'!$H$1:$H$56,ROWS('Liste complète des PERS DIR'!$G$1:'Liste complète des PERS DIR'!H67)),4))</f>
        <v/>
      </c>
      <c r="E66" s="24" t="str">
        <f>IF(ROWS('Liste complète des PERS DIR'!$G$1:'Liste complète des PERS DIR'!H67)&gt;COUNT('Liste complète des PERS DIR'!$H$1:$H$56),"",INDEX('Liste complète des PERS DIR'!$A$1:$G$56,SMALL('Liste complète des PERS DIR'!$H$1:$H$56,ROWS('Liste complète des PERS DIR'!$G$1:'Liste complète des PERS DIR'!H67)),5))</f>
        <v/>
      </c>
      <c r="F66" s="24" t="str">
        <f>IF(ROWS('Liste complète des PERS DIR'!$G$1:'Liste complète des PERS DIR'!H67)&gt;COUNT('Liste complète des PERS DIR'!$H$1:$H$56),"",INDEX('Liste complète des PERS DIR'!$A$1:$G$56,SMALL('Liste complète des PERS DIR'!$H$1:$H$56,ROWS('Liste complète des PERS DIR'!$G$1:'Liste complète des PERS DIR'!H67)),6))</f>
        <v/>
      </c>
      <c r="G66" s="24" t="str">
        <f>IF(ROWS('Liste complète des PERS DIR'!$G$1:'Liste complète des PERS DIR'!H67)&gt;COUNT('Liste complète des PERS DIR'!$H$1:$H$56),"",INDEX('Liste complète des PERS DIR'!$A$1:$G$56,SMALL('Liste complète des PERS DIR'!$H$1:$H$56,ROWS('Liste complète des PERS DIR'!$G$1:'Liste complète des PERS DIR'!H67)),7))</f>
        <v/>
      </c>
      <c r="H66" s="46" t="str">
        <f t="shared" si="2"/>
        <v xml:space="preserve"> </v>
      </c>
    </row>
    <row r="67" spans="1:8" x14ac:dyDescent="0.25">
      <c r="A67" s="51" t="str">
        <f>IF(ROWS('Liste complète des PERS DIR'!$G$1:'Liste complète des PERS DIR'!H68)&gt;COUNT('Liste complète des PERS DIR'!$H$1:$H$56),"",INDEX('Liste complète des PERS DIR'!$A$1:$G$56,SMALL('Liste complète des PERS DIR'!$H$1:$H$56,ROWS('Liste complète des PERS DIR'!$G$1:'Liste complète des PERS DIR'!H68)),1))</f>
        <v/>
      </c>
      <c r="B67" s="24" t="str">
        <f>IF(ROWS('Liste complète des PERS DIR'!$G$1:'Liste complète des PERS DIR'!H68)&gt;COUNT('Liste complète des PERS DIR'!$H$1:$H$56),"",INDEX('Liste complète des PERS DIR'!$A$1:$G$56,SMALL('Liste complète des PERS DIR'!$H$1:$H$56,ROWS('Liste complète des PERS DIR'!$G$1:'Liste complète des PERS DIR'!H68)),2))</f>
        <v/>
      </c>
      <c r="C67" s="24" t="str">
        <f>IF(ROWS('Liste complète des PERS DIR'!$G$1:'Liste complète des PERS DIR'!I68)&gt;COUNT('Liste complète des PERS DIR'!$H$1:$H$56),"",INDEX('Liste complète des PERS DIR'!$A$1:$G$56,SMALL('Liste complète des PERS DIR'!$H$1:$H$56,ROWS('Liste complète des PERS DIR'!$G$1:'Liste complète des PERS DIR'!I68)),3))</f>
        <v/>
      </c>
      <c r="D67" s="24" t="str">
        <f>IF(ROWS('Liste complète des PERS DIR'!$G$1:'Liste complète des PERS DIR'!H68)&gt;COUNT('Liste complète des PERS DIR'!$H$1:$H$56),"",INDEX('Liste complète des PERS DIR'!$A$1:$G$56,SMALL('Liste complète des PERS DIR'!$H$1:$H$56,ROWS('Liste complète des PERS DIR'!$G$1:'Liste complète des PERS DIR'!H68)),4))</f>
        <v/>
      </c>
      <c r="E67" s="24" t="str">
        <f>IF(ROWS('Liste complète des PERS DIR'!$G$1:'Liste complète des PERS DIR'!H68)&gt;COUNT('Liste complète des PERS DIR'!$H$1:$H$56),"",INDEX('Liste complète des PERS DIR'!$A$1:$G$56,SMALL('Liste complète des PERS DIR'!$H$1:$H$56,ROWS('Liste complète des PERS DIR'!$G$1:'Liste complète des PERS DIR'!H68)),5))</f>
        <v/>
      </c>
      <c r="F67" s="24" t="str">
        <f>IF(ROWS('Liste complète des PERS DIR'!$G$1:'Liste complète des PERS DIR'!H68)&gt;COUNT('Liste complète des PERS DIR'!$H$1:$H$56),"",INDEX('Liste complète des PERS DIR'!$A$1:$G$56,SMALL('Liste complète des PERS DIR'!$H$1:$H$56,ROWS('Liste complète des PERS DIR'!$G$1:'Liste complète des PERS DIR'!H68)),6))</f>
        <v/>
      </c>
      <c r="G67" s="24" t="str">
        <f>IF(ROWS('Liste complète des PERS DIR'!$G$1:'Liste complète des PERS DIR'!H68)&gt;COUNT('Liste complète des PERS DIR'!$H$1:$H$56),"",INDEX('Liste complète des PERS DIR'!$A$1:$G$56,SMALL('Liste complète des PERS DIR'!$H$1:$H$56,ROWS('Liste complète des PERS DIR'!$G$1:'Liste complète des PERS DIR'!H68)),7))</f>
        <v/>
      </c>
      <c r="H67" s="46" t="str">
        <f t="shared" si="2"/>
        <v xml:space="preserve"> </v>
      </c>
    </row>
    <row r="68" spans="1:8" x14ac:dyDescent="0.25">
      <c r="A68" s="51" t="str">
        <f>IF(ROWS('Liste complète des PERS DIR'!$G$1:'Liste complète des PERS DIR'!H69)&gt;COUNT('Liste complète des PERS DIR'!$H$1:$H$56),"",INDEX('Liste complète des PERS DIR'!$A$1:$G$56,SMALL('Liste complète des PERS DIR'!$H$1:$H$56,ROWS('Liste complète des PERS DIR'!$G$1:'Liste complète des PERS DIR'!H69)),1))</f>
        <v/>
      </c>
      <c r="B68" s="24" t="str">
        <f>IF(ROWS('Liste complète des PERS DIR'!$G$1:'Liste complète des PERS DIR'!H69)&gt;COUNT('Liste complète des PERS DIR'!$H$1:$H$56),"",INDEX('Liste complète des PERS DIR'!$A$1:$G$56,SMALL('Liste complète des PERS DIR'!$H$1:$H$56,ROWS('Liste complète des PERS DIR'!$G$1:'Liste complète des PERS DIR'!H69)),2))</f>
        <v/>
      </c>
      <c r="C68" s="24" t="str">
        <f>IF(ROWS('Liste complète des PERS DIR'!$G$1:'Liste complète des PERS DIR'!I69)&gt;COUNT('Liste complète des PERS DIR'!$H$1:$H$56),"",INDEX('Liste complète des PERS DIR'!$A$1:$G$56,SMALL('Liste complète des PERS DIR'!$H$1:$H$56,ROWS('Liste complète des PERS DIR'!$G$1:'Liste complète des PERS DIR'!I69)),3))</f>
        <v/>
      </c>
      <c r="D68" s="24" t="str">
        <f>IF(ROWS('Liste complète des PERS DIR'!$G$1:'Liste complète des PERS DIR'!H69)&gt;COUNT('Liste complète des PERS DIR'!$H$1:$H$56),"",INDEX('Liste complète des PERS DIR'!$A$1:$G$56,SMALL('Liste complète des PERS DIR'!$H$1:$H$56,ROWS('Liste complète des PERS DIR'!$G$1:'Liste complète des PERS DIR'!H69)),4))</f>
        <v/>
      </c>
      <c r="E68" s="24" t="str">
        <f>IF(ROWS('Liste complète des PERS DIR'!$G$1:'Liste complète des PERS DIR'!H69)&gt;COUNT('Liste complète des PERS DIR'!$H$1:$H$56),"",INDEX('Liste complète des PERS DIR'!$A$1:$G$56,SMALL('Liste complète des PERS DIR'!$H$1:$H$56,ROWS('Liste complète des PERS DIR'!$G$1:'Liste complète des PERS DIR'!H69)),5))</f>
        <v/>
      </c>
      <c r="F68" s="24" t="str">
        <f>IF(ROWS('Liste complète des PERS DIR'!$G$1:'Liste complète des PERS DIR'!H69)&gt;COUNT('Liste complète des PERS DIR'!$H$1:$H$56),"",INDEX('Liste complète des PERS DIR'!$A$1:$G$56,SMALL('Liste complète des PERS DIR'!$H$1:$H$56,ROWS('Liste complète des PERS DIR'!$G$1:'Liste complète des PERS DIR'!H69)),6))</f>
        <v/>
      </c>
      <c r="G68" s="24" t="str">
        <f>IF(ROWS('Liste complète des PERS DIR'!$G$1:'Liste complète des PERS DIR'!H69)&gt;COUNT('Liste complète des PERS DIR'!$H$1:$H$56),"",INDEX('Liste complète des PERS DIR'!$A$1:$G$56,SMALL('Liste complète des PERS DIR'!$H$1:$H$56,ROWS('Liste complète des PERS DIR'!$G$1:'Liste complète des PERS DIR'!H69)),7))</f>
        <v/>
      </c>
      <c r="H68" s="46" t="str">
        <f t="shared" si="2"/>
        <v xml:space="preserve"> </v>
      </c>
    </row>
    <row r="69" spans="1:8" x14ac:dyDescent="0.25">
      <c r="A69" s="51" t="str">
        <f>IF(ROWS('Liste complète des PERS DIR'!$G$1:'Liste complète des PERS DIR'!H70)&gt;COUNT('Liste complète des PERS DIR'!$H$1:$H$56),"",INDEX('Liste complète des PERS DIR'!$A$1:$G$56,SMALL('Liste complète des PERS DIR'!$H$1:$H$56,ROWS('Liste complète des PERS DIR'!$G$1:'Liste complète des PERS DIR'!H70)),1))</f>
        <v/>
      </c>
      <c r="B69" s="24" t="str">
        <f>IF(ROWS('Liste complète des PERS DIR'!$G$1:'Liste complète des PERS DIR'!H70)&gt;COUNT('Liste complète des PERS DIR'!$H$1:$H$56),"",INDEX('Liste complète des PERS DIR'!$A$1:$G$56,SMALL('Liste complète des PERS DIR'!$H$1:$H$56,ROWS('Liste complète des PERS DIR'!$G$1:'Liste complète des PERS DIR'!H70)),2))</f>
        <v/>
      </c>
      <c r="C69" s="24" t="str">
        <f>IF(ROWS('Liste complète des PERS DIR'!$G$1:'Liste complète des PERS DIR'!I70)&gt;COUNT('Liste complète des PERS DIR'!$H$1:$H$56),"",INDEX('Liste complète des PERS DIR'!$A$1:$G$56,SMALL('Liste complète des PERS DIR'!$H$1:$H$56,ROWS('Liste complète des PERS DIR'!$G$1:'Liste complète des PERS DIR'!I70)),3))</f>
        <v/>
      </c>
      <c r="D69" s="24" t="str">
        <f>IF(ROWS('Liste complète des PERS DIR'!$G$1:'Liste complète des PERS DIR'!H70)&gt;COUNT('Liste complète des PERS DIR'!$H$1:$H$56),"",INDEX('Liste complète des PERS DIR'!$A$1:$G$56,SMALL('Liste complète des PERS DIR'!$H$1:$H$56,ROWS('Liste complète des PERS DIR'!$G$1:'Liste complète des PERS DIR'!H70)),4))</f>
        <v/>
      </c>
      <c r="E69" s="24" t="str">
        <f>IF(ROWS('Liste complète des PERS DIR'!$G$1:'Liste complète des PERS DIR'!H70)&gt;COUNT('Liste complète des PERS DIR'!$H$1:$H$56),"",INDEX('Liste complète des PERS DIR'!$A$1:$G$56,SMALL('Liste complète des PERS DIR'!$H$1:$H$56,ROWS('Liste complète des PERS DIR'!$G$1:'Liste complète des PERS DIR'!H70)),5))</f>
        <v/>
      </c>
      <c r="F69" s="24" t="str">
        <f>IF(ROWS('Liste complète des PERS DIR'!$G$1:'Liste complète des PERS DIR'!H70)&gt;COUNT('Liste complète des PERS DIR'!$H$1:$H$56),"",INDEX('Liste complète des PERS DIR'!$A$1:$G$56,SMALL('Liste complète des PERS DIR'!$H$1:$H$56,ROWS('Liste complète des PERS DIR'!$G$1:'Liste complète des PERS DIR'!H70)),6))</f>
        <v/>
      </c>
      <c r="G69" s="24" t="str">
        <f>IF(ROWS('Liste complète des PERS DIR'!$G$1:'Liste complète des PERS DIR'!H70)&gt;COUNT('Liste complète des PERS DIR'!$H$1:$H$56),"",INDEX('Liste complète des PERS DIR'!$A$1:$G$56,SMALL('Liste complète des PERS DIR'!$H$1:$H$56,ROWS('Liste complète des PERS DIR'!$G$1:'Liste complète des PERS DIR'!H70)),7))</f>
        <v/>
      </c>
      <c r="H69" s="46" t="str">
        <f t="shared" si="2"/>
        <v xml:space="preserve"> </v>
      </c>
    </row>
    <row r="70" spans="1:8" x14ac:dyDescent="0.25">
      <c r="A70" s="51" t="str">
        <f>IF(ROWS('Liste complète des PERS DIR'!$G$1:'Liste complète des PERS DIR'!H71)&gt;COUNT('Liste complète des PERS DIR'!$H$1:$H$56),"",INDEX('Liste complète des PERS DIR'!$A$1:$G$56,SMALL('Liste complète des PERS DIR'!$H$1:$H$56,ROWS('Liste complète des PERS DIR'!$G$1:'Liste complète des PERS DIR'!H71)),1))</f>
        <v/>
      </c>
      <c r="B70" s="24" t="str">
        <f>IF(ROWS('Liste complète des PERS DIR'!$G$1:'Liste complète des PERS DIR'!H71)&gt;COUNT('Liste complète des PERS DIR'!$H$1:$H$56),"",INDEX('Liste complète des PERS DIR'!$A$1:$G$56,SMALL('Liste complète des PERS DIR'!$H$1:$H$56,ROWS('Liste complète des PERS DIR'!$G$1:'Liste complète des PERS DIR'!H71)),2))</f>
        <v/>
      </c>
      <c r="C70" s="24" t="str">
        <f>IF(ROWS('Liste complète des PERS DIR'!$G$1:'Liste complète des PERS DIR'!I71)&gt;COUNT('Liste complète des PERS DIR'!$H$1:$H$56),"",INDEX('Liste complète des PERS DIR'!$A$1:$G$56,SMALL('Liste complète des PERS DIR'!$H$1:$H$56,ROWS('Liste complète des PERS DIR'!$G$1:'Liste complète des PERS DIR'!I71)),3))</f>
        <v/>
      </c>
      <c r="D70" s="24" t="str">
        <f>IF(ROWS('Liste complète des PERS DIR'!$G$1:'Liste complète des PERS DIR'!H71)&gt;COUNT('Liste complète des PERS DIR'!$H$1:$H$56),"",INDEX('Liste complète des PERS DIR'!$A$1:$G$56,SMALL('Liste complète des PERS DIR'!$H$1:$H$56,ROWS('Liste complète des PERS DIR'!$G$1:'Liste complète des PERS DIR'!H71)),4))</f>
        <v/>
      </c>
      <c r="E70" s="24" t="str">
        <f>IF(ROWS('Liste complète des PERS DIR'!$G$1:'Liste complète des PERS DIR'!H71)&gt;COUNT('Liste complète des PERS DIR'!$H$1:$H$56),"",INDEX('Liste complète des PERS DIR'!$A$1:$G$56,SMALL('Liste complète des PERS DIR'!$H$1:$H$56,ROWS('Liste complète des PERS DIR'!$G$1:'Liste complète des PERS DIR'!H71)),5))</f>
        <v/>
      </c>
      <c r="F70" s="24" t="str">
        <f>IF(ROWS('Liste complète des PERS DIR'!$G$1:'Liste complète des PERS DIR'!H71)&gt;COUNT('Liste complète des PERS DIR'!$H$1:$H$56),"",INDEX('Liste complète des PERS DIR'!$A$1:$G$56,SMALL('Liste complète des PERS DIR'!$H$1:$H$56,ROWS('Liste complète des PERS DIR'!$G$1:'Liste complète des PERS DIR'!H71)),6))</f>
        <v/>
      </c>
      <c r="G70" s="24" t="str">
        <f>IF(ROWS('Liste complète des PERS DIR'!$G$1:'Liste complète des PERS DIR'!H71)&gt;COUNT('Liste complète des PERS DIR'!$H$1:$H$56),"",INDEX('Liste complète des PERS DIR'!$A$1:$G$56,SMALL('Liste complète des PERS DIR'!$H$1:$H$56,ROWS('Liste complète des PERS DIR'!$G$1:'Liste complète des PERS DIR'!H71)),7))</f>
        <v/>
      </c>
      <c r="H70" s="46" t="str">
        <f t="shared" si="2"/>
        <v xml:space="preserve"> </v>
      </c>
    </row>
    <row r="71" spans="1:8" x14ac:dyDescent="0.25">
      <c r="A71" s="51" t="str">
        <f>IF(ROWS('Liste complète des PERS DIR'!$G$1:'Liste complète des PERS DIR'!H72)&gt;COUNT('Liste complète des PERS DIR'!$H$1:$H$56),"",INDEX('Liste complète des PERS DIR'!$A$1:$G$56,SMALL('Liste complète des PERS DIR'!$H$1:$H$56,ROWS('Liste complète des PERS DIR'!$G$1:'Liste complète des PERS DIR'!H72)),1))</f>
        <v/>
      </c>
      <c r="B71" s="24" t="str">
        <f>IF(ROWS('Liste complète des PERS DIR'!$G$1:'Liste complète des PERS DIR'!H72)&gt;COUNT('Liste complète des PERS DIR'!$H$1:$H$56),"",INDEX('Liste complète des PERS DIR'!$A$1:$G$56,SMALL('Liste complète des PERS DIR'!$H$1:$H$56,ROWS('Liste complète des PERS DIR'!$G$1:'Liste complète des PERS DIR'!H72)),2))</f>
        <v/>
      </c>
      <c r="C71" s="24" t="str">
        <f>IF(ROWS('Liste complète des PERS DIR'!$G$1:'Liste complète des PERS DIR'!I72)&gt;COUNT('Liste complète des PERS DIR'!$H$1:$H$56),"",INDEX('Liste complète des PERS DIR'!$A$1:$G$56,SMALL('Liste complète des PERS DIR'!$H$1:$H$56,ROWS('Liste complète des PERS DIR'!$G$1:'Liste complète des PERS DIR'!I72)),3))</f>
        <v/>
      </c>
      <c r="D71" s="24" t="str">
        <f>IF(ROWS('Liste complète des PERS DIR'!$G$1:'Liste complète des PERS DIR'!H72)&gt;COUNT('Liste complète des PERS DIR'!$H$1:$H$56),"",INDEX('Liste complète des PERS DIR'!$A$1:$G$56,SMALL('Liste complète des PERS DIR'!$H$1:$H$56,ROWS('Liste complète des PERS DIR'!$G$1:'Liste complète des PERS DIR'!H72)),4))</f>
        <v/>
      </c>
      <c r="E71" s="24" t="str">
        <f>IF(ROWS('Liste complète des PERS DIR'!$G$1:'Liste complète des PERS DIR'!H72)&gt;COUNT('Liste complète des PERS DIR'!$H$1:$H$56),"",INDEX('Liste complète des PERS DIR'!$A$1:$G$56,SMALL('Liste complète des PERS DIR'!$H$1:$H$56,ROWS('Liste complète des PERS DIR'!$G$1:'Liste complète des PERS DIR'!H72)),5))</f>
        <v/>
      </c>
      <c r="F71" s="24" t="str">
        <f>IF(ROWS('Liste complète des PERS DIR'!$G$1:'Liste complète des PERS DIR'!H72)&gt;COUNT('Liste complète des PERS DIR'!$H$1:$H$56),"",INDEX('Liste complète des PERS DIR'!$A$1:$G$56,SMALL('Liste complète des PERS DIR'!$H$1:$H$56,ROWS('Liste complète des PERS DIR'!$G$1:'Liste complète des PERS DIR'!H72)),6))</f>
        <v/>
      </c>
      <c r="G71" s="24" t="str">
        <f>IF(ROWS('Liste complète des PERS DIR'!$G$1:'Liste complète des PERS DIR'!H72)&gt;COUNT('Liste complète des PERS DIR'!$H$1:$H$56),"",INDEX('Liste complète des PERS DIR'!$A$1:$G$56,SMALL('Liste complète des PERS DIR'!$H$1:$H$56,ROWS('Liste complète des PERS DIR'!$G$1:'Liste complète des PERS DIR'!H72)),7))</f>
        <v/>
      </c>
      <c r="H71" s="46" t="str">
        <f t="shared" si="2"/>
        <v xml:space="preserve"> </v>
      </c>
    </row>
    <row r="72" spans="1:8" x14ac:dyDescent="0.25">
      <c r="A72" s="51" t="str">
        <f>IF(ROWS('Liste complète des PERS DIR'!$G$1:'Liste complète des PERS DIR'!H73)&gt;COUNT('Liste complète des PERS DIR'!$H$1:$H$56),"",INDEX('Liste complète des PERS DIR'!$A$1:$G$56,SMALL('Liste complète des PERS DIR'!$H$1:$H$56,ROWS('Liste complète des PERS DIR'!$G$1:'Liste complète des PERS DIR'!H73)),1))</f>
        <v/>
      </c>
      <c r="B72" s="24" t="str">
        <f>IF(ROWS('Liste complète des PERS DIR'!$G$1:'Liste complète des PERS DIR'!H73)&gt;COUNT('Liste complète des PERS DIR'!$H$1:$H$56),"",INDEX('Liste complète des PERS DIR'!$A$1:$G$56,SMALL('Liste complète des PERS DIR'!$H$1:$H$56,ROWS('Liste complète des PERS DIR'!$G$1:'Liste complète des PERS DIR'!H73)),2))</f>
        <v/>
      </c>
      <c r="C72" s="24" t="str">
        <f>IF(ROWS('Liste complète des PERS DIR'!$G$1:'Liste complète des PERS DIR'!I73)&gt;COUNT('Liste complète des PERS DIR'!$H$1:$H$56),"",INDEX('Liste complète des PERS DIR'!$A$1:$G$56,SMALL('Liste complète des PERS DIR'!$H$1:$H$56,ROWS('Liste complète des PERS DIR'!$G$1:'Liste complète des PERS DIR'!I73)),3))</f>
        <v/>
      </c>
      <c r="D72" s="24" t="str">
        <f>IF(ROWS('Liste complète des PERS DIR'!$G$1:'Liste complète des PERS DIR'!H73)&gt;COUNT('Liste complète des PERS DIR'!$H$1:$H$56),"",INDEX('Liste complète des PERS DIR'!$A$1:$G$56,SMALL('Liste complète des PERS DIR'!$H$1:$H$56,ROWS('Liste complète des PERS DIR'!$G$1:'Liste complète des PERS DIR'!H73)),4))</f>
        <v/>
      </c>
      <c r="E72" s="24" t="str">
        <f>IF(ROWS('Liste complète des PERS DIR'!$G$1:'Liste complète des PERS DIR'!H73)&gt;COUNT('Liste complète des PERS DIR'!$H$1:$H$56),"",INDEX('Liste complète des PERS DIR'!$A$1:$G$56,SMALL('Liste complète des PERS DIR'!$H$1:$H$56,ROWS('Liste complète des PERS DIR'!$G$1:'Liste complète des PERS DIR'!H73)),5))</f>
        <v/>
      </c>
      <c r="F72" s="24" t="str">
        <f>IF(ROWS('Liste complète des PERS DIR'!$G$1:'Liste complète des PERS DIR'!H73)&gt;COUNT('Liste complète des PERS DIR'!$H$1:$H$56),"",INDEX('Liste complète des PERS DIR'!$A$1:$G$56,SMALL('Liste complète des PERS DIR'!$H$1:$H$56,ROWS('Liste complète des PERS DIR'!$G$1:'Liste complète des PERS DIR'!H73)),6))</f>
        <v/>
      </c>
      <c r="G72" s="24" t="str">
        <f>IF(ROWS('Liste complète des PERS DIR'!$G$1:'Liste complète des PERS DIR'!H73)&gt;COUNT('Liste complète des PERS DIR'!$H$1:$H$56),"",INDEX('Liste complète des PERS DIR'!$A$1:$G$56,SMALL('Liste complète des PERS DIR'!$H$1:$H$56,ROWS('Liste complète des PERS DIR'!$G$1:'Liste complète des PERS DIR'!H73)),7))</f>
        <v/>
      </c>
      <c r="H72" s="46" t="str">
        <f t="shared" si="2"/>
        <v xml:space="preserve"> </v>
      </c>
    </row>
    <row r="73" spans="1:8" x14ac:dyDescent="0.25">
      <c r="A73" s="51" t="str">
        <f>IF(ROWS('Liste complète des PERS DIR'!$G$1:'Liste complète des PERS DIR'!H74)&gt;COUNT('Liste complète des PERS DIR'!$H$1:$H$56),"",INDEX('Liste complète des PERS DIR'!$A$1:$G$56,SMALL('Liste complète des PERS DIR'!$H$1:$H$56,ROWS('Liste complète des PERS DIR'!$G$1:'Liste complète des PERS DIR'!H74)),1))</f>
        <v/>
      </c>
      <c r="B73" s="24" t="str">
        <f>IF(ROWS('Liste complète des PERS DIR'!$G$1:'Liste complète des PERS DIR'!H74)&gt;COUNT('Liste complète des PERS DIR'!$H$1:$H$56),"",INDEX('Liste complète des PERS DIR'!$A$1:$G$56,SMALL('Liste complète des PERS DIR'!$H$1:$H$56,ROWS('Liste complète des PERS DIR'!$G$1:'Liste complète des PERS DIR'!H74)),2))</f>
        <v/>
      </c>
      <c r="C73" s="24" t="str">
        <f>IF(ROWS('Liste complète des PERS DIR'!$G$1:'Liste complète des PERS DIR'!I74)&gt;COUNT('Liste complète des PERS DIR'!$H$1:$H$56),"",INDEX('Liste complète des PERS DIR'!$A$1:$G$56,SMALL('Liste complète des PERS DIR'!$H$1:$H$56,ROWS('Liste complète des PERS DIR'!$G$1:'Liste complète des PERS DIR'!I74)),3))</f>
        <v/>
      </c>
      <c r="D73" s="24" t="str">
        <f>IF(ROWS('Liste complète des PERS DIR'!$G$1:'Liste complète des PERS DIR'!H74)&gt;COUNT('Liste complète des PERS DIR'!$H$1:$H$56),"",INDEX('Liste complète des PERS DIR'!$A$1:$G$56,SMALL('Liste complète des PERS DIR'!$H$1:$H$56,ROWS('Liste complète des PERS DIR'!$G$1:'Liste complète des PERS DIR'!H74)),4))</f>
        <v/>
      </c>
      <c r="E73" s="24" t="str">
        <f>IF(ROWS('Liste complète des PERS DIR'!$G$1:'Liste complète des PERS DIR'!H74)&gt;COUNT('Liste complète des PERS DIR'!$H$1:$H$56),"",INDEX('Liste complète des PERS DIR'!$A$1:$G$56,SMALL('Liste complète des PERS DIR'!$H$1:$H$56,ROWS('Liste complète des PERS DIR'!$G$1:'Liste complète des PERS DIR'!H74)),5))</f>
        <v/>
      </c>
      <c r="F73" s="24" t="str">
        <f>IF(ROWS('Liste complète des PERS DIR'!$G$1:'Liste complète des PERS DIR'!H74)&gt;COUNT('Liste complète des PERS DIR'!$H$1:$H$56),"",INDEX('Liste complète des PERS DIR'!$A$1:$G$56,SMALL('Liste complète des PERS DIR'!$H$1:$H$56,ROWS('Liste complète des PERS DIR'!$G$1:'Liste complète des PERS DIR'!H74)),6))</f>
        <v/>
      </c>
      <c r="G73" s="24" t="str">
        <f>IF(ROWS('Liste complète des PERS DIR'!$G$1:'Liste complète des PERS DIR'!H74)&gt;COUNT('Liste complète des PERS DIR'!$H$1:$H$56),"",INDEX('Liste complète des PERS DIR'!$A$1:$G$56,SMALL('Liste complète des PERS DIR'!$H$1:$H$56,ROWS('Liste complète des PERS DIR'!$G$1:'Liste complète des PERS DIR'!H74)),7))</f>
        <v/>
      </c>
      <c r="H73" s="46" t="str">
        <f t="shared" si="2"/>
        <v xml:space="preserve"> </v>
      </c>
    </row>
    <row r="74" spans="1:8" x14ac:dyDescent="0.25">
      <c r="A74" s="51" t="str">
        <f>IF(ROWS('Liste complète des PERS DIR'!$G$1:'Liste complète des PERS DIR'!H75)&gt;COUNT('Liste complète des PERS DIR'!$H$1:$H$56),"",INDEX('Liste complète des PERS DIR'!$A$1:$G$56,SMALL('Liste complète des PERS DIR'!$H$1:$H$56,ROWS('Liste complète des PERS DIR'!$G$1:'Liste complète des PERS DIR'!H75)),1))</f>
        <v/>
      </c>
      <c r="B74" s="24" t="str">
        <f>IF(ROWS('Liste complète des PERS DIR'!$G$1:'Liste complète des PERS DIR'!H75)&gt;COUNT('Liste complète des PERS DIR'!$H$1:$H$56),"",INDEX('Liste complète des PERS DIR'!$A$1:$G$56,SMALL('Liste complète des PERS DIR'!$H$1:$H$56,ROWS('Liste complète des PERS DIR'!$G$1:'Liste complète des PERS DIR'!H75)),2))</f>
        <v/>
      </c>
      <c r="C74" s="24" t="str">
        <f>IF(ROWS('Liste complète des PERS DIR'!$G$1:'Liste complète des PERS DIR'!I75)&gt;COUNT('Liste complète des PERS DIR'!$H$1:$H$56),"",INDEX('Liste complète des PERS DIR'!$A$1:$G$56,SMALL('Liste complète des PERS DIR'!$H$1:$H$56,ROWS('Liste complète des PERS DIR'!$G$1:'Liste complète des PERS DIR'!I75)),3))</f>
        <v/>
      </c>
      <c r="D74" s="24" t="str">
        <f>IF(ROWS('Liste complète des PERS DIR'!$G$1:'Liste complète des PERS DIR'!H75)&gt;COUNT('Liste complète des PERS DIR'!$H$1:$H$56),"",INDEX('Liste complète des PERS DIR'!$A$1:$G$56,SMALL('Liste complète des PERS DIR'!$H$1:$H$56,ROWS('Liste complète des PERS DIR'!$G$1:'Liste complète des PERS DIR'!H75)),4))</f>
        <v/>
      </c>
      <c r="E74" s="24" t="str">
        <f>IF(ROWS('Liste complète des PERS DIR'!$G$1:'Liste complète des PERS DIR'!H75)&gt;COUNT('Liste complète des PERS DIR'!$H$1:$H$56),"",INDEX('Liste complète des PERS DIR'!$A$1:$G$56,SMALL('Liste complète des PERS DIR'!$H$1:$H$56,ROWS('Liste complète des PERS DIR'!$G$1:'Liste complète des PERS DIR'!H75)),5))</f>
        <v/>
      </c>
      <c r="F74" s="24" t="str">
        <f>IF(ROWS('Liste complète des PERS DIR'!$G$1:'Liste complète des PERS DIR'!H75)&gt;COUNT('Liste complète des PERS DIR'!$H$1:$H$56),"",INDEX('Liste complète des PERS DIR'!$A$1:$G$56,SMALL('Liste complète des PERS DIR'!$H$1:$H$56,ROWS('Liste complète des PERS DIR'!$G$1:'Liste complète des PERS DIR'!H75)),6))</f>
        <v/>
      </c>
      <c r="G74" s="24" t="str">
        <f>IF(ROWS('Liste complète des PERS DIR'!$G$1:'Liste complète des PERS DIR'!H75)&gt;COUNT('Liste complète des PERS DIR'!$H$1:$H$56),"",INDEX('Liste complète des PERS DIR'!$A$1:$G$56,SMALL('Liste complète des PERS DIR'!$H$1:$H$56,ROWS('Liste complète des PERS DIR'!$G$1:'Liste complète des PERS DIR'!H75)),7))</f>
        <v/>
      </c>
      <c r="H74" s="46" t="str">
        <f t="shared" si="2"/>
        <v xml:space="preserve"> </v>
      </c>
    </row>
    <row r="75" spans="1:8" x14ac:dyDescent="0.25">
      <c r="A75" s="51" t="str">
        <f>IF(ROWS('Liste complète des PERS DIR'!$G$1:'Liste complète des PERS DIR'!H76)&gt;COUNT('Liste complète des PERS DIR'!$H$1:$H$56),"",INDEX('Liste complète des PERS DIR'!$A$1:$G$56,SMALL('Liste complète des PERS DIR'!$H$1:$H$56,ROWS('Liste complète des PERS DIR'!$G$1:'Liste complète des PERS DIR'!H76)),1))</f>
        <v/>
      </c>
      <c r="B75" s="24" t="str">
        <f>IF(ROWS('Liste complète des PERS DIR'!$G$1:'Liste complète des PERS DIR'!H76)&gt;COUNT('Liste complète des PERS DIR'!$H$1:$H$56),"",INDEX('Liste complète des PERS DIR'!$A$1:$G$56,SMALL('Liste complète des PERS DIR'!$H$1:$H$56,ROWS('Liste complète des PERS DIR'!$G$1:'Liste complète des PERS DIR'!H76)),2))</f>
        <v/>
      </c>
      <c r="C75" s="24" t="str">
        <f>IF(ROWS('Liste complète des PERS DIR'!$G$1:'Liste complète des PERS DIR'!I76)&gt;COUNT('Liste complète des PERS DIR'!$H$1:$H$56),"",INDEX('Liste complète des PERS DIR'!$A$1:$G$56,SMALL('Liste complète des PERS DIR'!$H$1:$H$56,ROWS('Liste complète des PERS DIR'!$G$1:'Liste complète des PERS DIR'!I76)),3))</f>
        <v/>
      </c>
      <c r="D75" s="24" t="str">
        <f>IF(ROWS('Liste complète des PERS DIR'!$G$1:'Liste complète des PERS DIR'!H76)&gt;COUNT('Liste complète des PERS DIR'!$H$1:$H$56),"",INDEX('Liste complète des PERS DIR'!$A$1:$G$56,SMALL('Liste complète des PERS DIR'!$H$1:$H$56,ROWS('Liste complète des PERS DIR'!$G$1:'Liste complète des PERS DIR'!H76)),4))</f>
        <v/>
      </c>
      <c r="E75" s="24" t="str">
        <f>IF(ROWS('Liste complète des PERS DIR'!$G$1:'Liste complète des PERS DIR'!H76)&gt;COUNT('Liste complète des PERS DIR'!$H$1:$H$56),"",INDEX('Liste complète des PERS DIR'!$A$1:$G$56,SMALL('Liste complète des PERS DIR'!$H$1:$H$56,ROWS('Liste complète des PERS DIR'!$G$1:'Liste complète des PERS DIR'!H76)),5))</f>
        <v/>
      </c>
      <c r="F75" s="24" t="str">
        <f>IF(ROWS('Liste complète des PERS DIR'!$G$1:'Liste complète des PERS DIR'!H76)&gt;COUNT('Liste complète des PERS DIR'!$H$1:$H$56),"",INDEX('Liste complète des PERS DIR'!$A$1:$G$56,SMALL('Liste complète des PERS DIR'!$H$1:$H$56,ROWS('Liste complète des PERS DIR'!$G$1:'Liste complète des PERS DIR'!H76)),6))</f>
        <v/>
      </c>
      <c r="G75" s="24" t="str">
        <f>IF(ROWS('Liste complète des PERS DIR'!$G$1:'Liste complète des PERS DIR'!H76)&gt;COUNT('Liste complète des PERS DIR'!$H$1:$H$56),"",INDEX('Liste complète des PERS DIR'!$A$1:$G$56,SMALL('Liste complète des PERS DIR'!$H$1:$H$56,ROWS('Liste complète des PERS DIR'!$G$1:'Liste complète des PERS DIR'!H76)),7))</f>
        <v/>
      </c>
      <c r="H75" s="46" t="str">
        <f t="shared" si="2"/>
        <v xml:space="preserve"> </v>
      </c>
    </row>
    <row r="76" spans="1:8" x14ac:dyDescent="0.25">
      <c r="A76" s="51" t="str">
        <f>IF(ROWS('Liste complète des PERS DIR'!$G$1:'Liste complète des PERS DIR'!H77)&gt;COUNT('Liste complète des PERS DIR'!$H$1:$H$56),"",INDEX('Liste complète des PERS DIR'!$A$1:$G$56,SMALL('Liste complète des PERS DIR'!$H$1:$H$56,ROWS('Liste complète des PERS DIR'!$G$1:'Liste complète des PERS DIR'!H77)),1))</f>
        <v/>
      </c>
      <c r="B76" s="24" t="str">
        <f>IF(ROWS('Liste complète des PERS DIR'!$G$1:'Liste complète des PERS DIR'!H77)&gt;COUNT('Liste complète des PERS DIR'!$H$1:$H$56),"",INDEX('Liste complète des PERS DIR'!$A$1:$G$56,SMALL('Liste complète des PERS DIR'!$H$1:$H$56,ROWS('Liste complète des PERS DIR'!$G$1:'Liste complète des PERS DIR'!H77)),2))</f>
        <v/>
      </c>
      <c r="C76" s="24" t="str">
        <f>IF(ROWS('Liste complète des PERS DIR'!$G$1:'Liste complète des PERS DIR'!I77)&gt;COUNT('Liste complète des PERS DIR'!$H$1:$H$56),"",INDEX('Liste complète des PERS DIR'!$A$1:$G$56,SMALL('Liste complète des PERS DIR'!$H$1:$H$56,ROWS('Liste complète des PERS DIR'!$G$1:'Liste complète des PERS DIR'!I77)),3))</f>
        <v/>
      </c>
      <c r="D76" s="24" t="str">
        <f>IF(ROWS('Liste complète des PERS DIR'!$G$1:'Liste complète des PERS DIR'!H77)&gt;COUNT('Liste complète des PERS DIR'!$H$1:$H$56),"",INDEX('Liste complète des PERS DIR'!$A$1:$G$56,SMALL('Liste complète des PERS DIR'!$H$1:$H$56,ROWS('Liste complète des PERS DIR'!$G$1:'Liste complète des PERS DIR'!H77)),4))</f>
        <v/>
      </c>
      <c r="E76" s="24" t="str">
        <f>IF(ROWS('Liste complète des PERS DIR'!$G$1:'Liste complète des PERS DIR'!H77)&gt;COUNT('Liste complète des PERS DIR'!$H$1:$H$56),"",INDEX('Liste complète des PERS DIR'!$A$1:$G$56,SMALL('Liste complète des PERS DIR'!$H$1:$H$56,ROWS('Liste complète des PERS DIR'!$G$1:'Liste complète des PERS DIR'!H77)),5))</f>
        <v/>
      </c>
      <c r="F76" s="24" t="str">
        <f>IF(ROWS('Liste complète des PERS DIR'!$G$1:'Liste complète des PERS DIR'!H77)&gt;COUNT('Liste complète des PERS DIR'!$H$1:$H$56),"",INDEX('Liste complète des PERS DIR'!$A$1:$G$56,SMALL('Liste complète des PERS DIR'!$H$1:$H$56,ROWS('Liste complète des PERS DIR'!$G$1:'Liste complète des PERS DIR'!H77)),6))</f>
        <v/>
      </c>
      <c r="G76" s="24" t="str">
        <f>IF(ROWS('Liste complète des PERS DIR'!$G$1:'Liste complète des PERS DIR'!H77)&gt;COUNT('Liste complète des PERS DIR'!$H$1:$H$56),"",INDEX('Liste complète des PERS DIR'!$A$1:$G$56,SMALL('Liste complète des PERS DIR'!$H$1:$H$56,ROWS('Liste complète des PERS DIR'!$G$1:'Liste complète des PERS DIR'!H77)),7))</f>
        <v/>
      </c>
      <c r="H76" s="46" t="str">
        <f t="shared" si="2"/>
        <v xml:space="preserve"> </v>
      </c>
    </row>
    <row r="77" spans="1:8" x14ac:dyDescent="0.25">
      <c r="A77" s="51" t="str">
        <f>IF(ROWS('Liste complète des PERS DIR'!$G$1:'Liste complète des PERS DIR'!H78)&gt;COUNT('Liste complète des PERS DIR'!$H$1:$H$56),"",INDEX('Liste complète des PERS DIR'!$A$1:$G$56,SMALL('Liste complète des PERS DIR'!$H$1:$H$56,ROWS('Liste complète des PERS DIR'!$G$1:'Liste complète des PERS DIR'!H78)),1))</f>
        <v/>
      </c>
      <c r="B77" s="24" t="str">
        <f>IF(ROWS('Liste complète des PERS DIR'!$G$1:'Liste complète des PERS DIR'!H78)&gt;COUNT('Liste complète des PERS DIR'!$H$1:$H$56),"",INDEX('Liste complète des PERS DIR'!$A$1:$G$56,SMALL('Liste complète des PERS DIR'!$H$1:$H$56,ROWS('Liste complète des PERS DIR'!$G$1:'Liste complète des PERS DIR'!H78)),2))</f>
        <v/>
      </c>
      <c r="C77" s="24" t="str">
        <f>IF(ROWS('Liste complète des PERS DIR'!$G$1:'Liste complète des PERS DIR'!I78)&gt;COUNT('Liste complète des PERS DIR'!$H$1:$H$56),"",INDEX('Liste complète des PERS DIR'!$A$1:$G$56,SMALL('Liste complète des PERS DIR'!$H$1:$H$56,ROWS('Liste complète des PERS DIR'!$G$1:'Liste complète des PERS DIR'!I78)),3))</f>
        <v/>
      </c>
      <c r="D77" s="24" t="str">
        <f>IF(ROWS('Liste complète des PERS DIR'!$G$1:'Liste complète des PERS DIR'!H78)&gt;COUNT('Liste complète des PERS DIR'!$H$1:$H$56),"",INDEX('Liste complète des PERS DIR'!$A$1:$G$56,SMALL('Liste complète des PERS DIR'!$H$1:$H$56,ROWS('Liste complète des PERS DIR'!$G$1:'Liste complète des PERS DIR'!H78)),4))</f>
        <v/>
      </c>
      <c r="E77" s="24" t="str">
        <f>IF(ROWS('Liste complète des PERS DIR'!$G$1:'Liste complète des PERS DIR'!H78)&gt;COUNT('Liste complète des PERS DIR'!$H$1:$H$56),"",INDEX('Liste complète des PERS DIR'!$A$1:$G$56,SMALL('Liste complète des PERS DIR'!$H$1:$H$56,ROWS('Liste complète des PERS DIR'!$G$1:'Liste complète des PERS DIR'!H78)),5))</f>
        <v/>
      </c>
      <c r="F77" s="24" t="str">
        <f>IF(ROWS('Liste complète des PERS DIR'!$G$1:'Liste complète des PERS DIR'!H78)&gt;COUNT('Liste complète des PERS DIR'!$H$1:$H$56),"",INDEX('Liste complète des PERS DIR'!$A$1:$G$56,SMALL('Liste complète des PERS DIR'!$H$1:$H$56,ROWS('Liste complète des PERS DIR'!$G$1:'Liste complète des PERS DIR'!H78)),6))</f>
        <v/>
      </c>
      <c r="G77" s="24" t="str">
        <f>IF(ROWS('Liste complète des PERS DIR'!$G$1:'Liste complète des PERS DIR'!H78)&gt;COUNT('Liste complète des PERS DIR'!$H$1:$H$56),"",INDEX('Liste complète des PERS DIR'!$A$1:$G$56,SMALL('Liste complète des PERS DIR'!$H$1:$H$56,ROWS('Liste complète des PERS DIR'!$G$1:'Liste complète des PERS DIR'!H78)),7))</f>
        <v/>
      </c>
      <c r="H77" s="46" t="str">
        <f t="shared" si="2"/>
        <v xml:space="preserve"> </v>
      </c>
    </row>
    <row r="78" spans="1:8" x14ac:dyDescent="0.25">
      <c r="A78" s="51" t="str">
        <f>IF(ROWS('Liste complète des PERS DIR'!$G$1:'Liste complète des PERS DIR'!H79)&gt;COUNT('Liste complète des PERS DIR'!$H$1:$H$56),"",INDEX('Liste complète des PERS DIR'!$A$1:$G$56,SMALL('Liste complète des PERS DIR'!$H$1:$H$56,ROWS('Liste complète des PERS DIR'!$G$1:'Liste complète des PERS DIR'!H79)),1))</f>
        <v/>
      </c>
      <c r="B78" s="24" t="str">
        <f>IF(ROWS('Liste complète des PERS DIR'!$G$1:'Liste complète des PERS DIR'!H79)&gt;COUNT('Liste complète des PERS DIR'!$H$1:$H$56),"",INDEX('Liste complète des PERS DIR'!$A$1:$G$56,SMALL('Liste complète des PERS DIR'!$H$1:$H$56,ROWS('Liste complète des PERS DIR'!$G$1:'Liste complète des PERS DIR'!H79)),2))</f>
        <v/>
      </c>
      <c r="C78" s="24" t="str">
        <f>IF(ROWS('Liste complète des PERS DIR'!$G$1:'Liste complète des PERS DIR'!I79)&gt;COUNT('Liste complète des PERS DIR'!$H$1:$H$56),"",INDEX('Liste complète des PERS DIR'!$A$1:$G$56,SMALL('Liste complète des PERS DIR'!$H$1:$H$56,ROWS('Liste complète des PERS DIR'!$G$1:'Liste complète des PERS DIR'!I79)),3))</f>
        <v/>
      </c>
      <c r="D78" s="24" t="str">
        <f>IF(ROWS('Liste complète des PERS DIR'!$G$1:'Liste complète des PERS DIR'!H79)&gt;COUNT('Liste complète des PERS DIR'!$H$1:$H$56),"",INDEX('Liste complète des PERS DIR'!$A$1:$G$56,SMALL('Liste complète des PERS DIR'!$H$1:$H$56,ROWS('Liste complète des PERS DIR'!$G$1:'Liste complète des PERS DIR'!H79)),4))</f>
        <v/>
      </c>
      <c r="E78" s="24" t="str">
        <f>IF(ROWS('Liste complète des PERS DIR'!$G$1:'Liste complète des PERS DIR'!H79)&gt;COUNT('Liste complète des PERS DIR'!$H$1:$H$56),"",INDEX('Liste complète des PERS DIR'!$A$1:$G$56,SMALL('Liste complète des PERS DIR'!$H$1:$H$56,ROWS('Liste complète des PERS DIR'!$G$1:'Liste complète des PERS DIR'!H79)),5))</f>
        <v/>
      </c>
      <c r="F78" s="24" t="str">
        <f>IF(ROWS('Liste complète des PERS DIR'!$G$1:'Liste complète des PERS DIR'!H79)&gt;COUNT('Liste complète des PERS DIR'!$H$1:$H$56),"",INDEX('Liste complète des PERS DIR'!$A$1:$G$56,SMALL('Liste complète des PERS DIR'!$H$1:$H$56,ROWS('Liste complète des PERS DIR'!$G$1:'Liste complète des PERS DIR'!H79)),6))</f>
        <v/>
      </c>
      <c r="G78" s="24" t="str">
        <f>IF(ROWS('Liste complète des PERS DIR'!$G$1:'Liste complète des PERS DIR'!H79)&gt;COUNT('Liste complète des PERS DIR'!$H$1:$H$56),"",INDEX('Liste complète des PERS DIR'!$A$1:$G$56,SMALL('Liste complète des PERS DIR'!$H$1:$H$56,ROWS('Liste complète des PERS DIR'!$G$1:'Liste complète des PERS DIR'!H79)),7))</f>
        <v/>
      </c>
      <c r="H78" s="46" t="str">
        <f t="shared" si="2"/>
        <v xml:space="preserve"> </v>
      </c>
    </row>
    <row r="79" spans="1:8" x14ac:dyDescent="0.25">
      <c r="A79" s="51" t="str">
        <f>IF(ROWS('Liste complète des PERS DIR'!$G$1:'Liste complète des PERS DIR'!H80)&gt;COUNT('Liste complète des PERS DIR'!$H$1:$H$56),"",INDEX('Liste complète des PERS DIR'!$A$1:$G$56,SMALL('Liste complète des PERS DIR'!$H$1:$H$56,ROWS('Liste complète des PERS DIR'!$G$1:'Liste complète des PERS DIR'!H80)),1))</f>
        <v/>
      </c>
      <c r="B79" s="24" t="str">
        <f>IF(ROWS('Liste complète des PERS DIR'!$G$1:'Liste complète des PERS DIR'!H80)&gt;COUNT('Liste complète des PERS DIR'!$H$1:$H$56),"",INDEX('Liste complète des PERS DIR'!$A$1:$G$56,SMALL('Liste complète des PERS DIR'!$H$1:$H$56,ROWS('Liste complète des PERS DIR'!$G$1:'Liste complète des PERS DIR'!H80)),2))</f>
        <v/>
      </c>
      <c r="C79" s="24" t="str">
        <f>IF(ROWS('Liste complète des PERS DIR'!$G$1:'Liste complète des PERS DIR'!I80)&gt;COUNT('Liste complète des PERS DIR'!$H$1:$H$56),"",INDEX('Liste complète des PERS DIR'!$A$1:$G$56,SMALL('Liste complète des PERS DIR'!$H$1:$H$56,ROWS('Liste complète des PERS DIR'!$G$1:'Liste complète des PERS DIR'!I80)),3))</f>
        <v/>
      </c>
      <c r="D79" s="24" t="str">
        <f>IF(ROWS('Liste complète des PERS DIR'!$G$1:'Liste complète des PERS DIR'!H80)&gt;COUNT('Liste complète des PERS DIR'!$H$1:$H$56),"",INDEX('Liste complète des PERS DIR'!$A$1:$G$56,SMALL('Liste complète des PERS DIR'!$H$1:$H$56,ROWS('Liste complète des PERS DIR'!$G$1:'Liste complète des PERS DIR'!H80)),4))</f>
        <v/>
      </c>
      <c r="E79" s="24" t="str">
        <f>IF(ROWS('Liste complète des PERS DIR'!$G$1:'Liste complète des PERS DIR'!H80)&gt;COUNT('Liste complète des PERS DIR'!$H$1:$H$56),"",INDEX('Liste complète des PERS DIR'!$A$1:$G$56,SMALL('Liste complète des PERS DIR'!$H$1:$H$56,ROWS('Liste complète des PERS DIR'!$G$1:'Liste complète des PERS DIR'!H80)),5))</f>
        <v/>
      </c>
      <c r="F79" s="24" t="str">
        <f>IF(ROWS('Liste complète des PERS DIR'!$G$1:'Liste complète des PERS DIR'!H80)&gt;COUNT('Liste complète des PERS DIR'!$H$1:$H$56),"",INDEX('Liste complète des PERS DIR'!$A$1:$G$56,SMALL('Liste complète des PERS DIR'!$H$1:$H$56,ROWS('Liste complète des PERS DIR'!$G$1:'Liste complète des PERS DIR'!H80)),6))</f>
        <v/>
      </c>
      <c r="G79" s="24" t="str">
        <f>IF(ROWS('Liste complète des PERS DIR'!$G$1:'Liste complète des PERS DIR'!H80)&gt;COUNT('Liste complète des PERS DIR'!$H$1:$H$56),"",INDEX('Liste complète des PERS DIR'!$A$1:$G$56,SMALL('Liste complète des PERS DIR'!$H$1:$H$56,ROWS('Liste complète des PERS DIR'!$G$1:'Liste complète des PERS DIR'!H80)),7))</f>
        <v/>
      </c>
      <c r="H79" s="46" t="str">
        <f t="shared" si="2"/>
        <v xml:space="preserve"> </v>
      </c>
    </row>
    <row r="80" spans="1:8" x14ac:dyDescent="0.25">
      <c r="A80" s="51" t="str">
        <f>IF(ROWS('Liste complète des PERS DIR'!$G$1:'Liste complète des PERS DIR'!H81)&gt;COUNT('Liste complète des PERS DIR'!$H$1:$H$56),"",INDEX('Liste complète des PERS DIR'!$A$1:$G$56,SMALL('Liste complète des PERS DIR'!$H$1:$H$56,ROWS('Liste complète des PERS DIR'!$G$1:'Liste complète des PERS DIR'!H81)),1))</f>
        <v/>
      </c>
      <c r="B80" s="24" t="str">
        <f>IF(ROWS('Liste complète des PERS DIR'!$G$1:'Liste complète des PERS DIR'!H81)&gt;COUNT('Liste complète des PERS DIR'!$H$1:$H$56),"",INDEX('Liste complète des PERS DIR'!$A$1:$G$56,SMALL('Liste complète des PERS DIR'!$H$1:$H$56,ROWS('Liste complète des PERS DIR'!$G$1:'Liste complète des PERS DIR'!H81)),2))</f>
        <v/>
      </c>
      <c r="C80" s="24" t="str">
        <f>IF(ROWS('Liste complète des PERS DIR'!$G$1:'Liste complète des PERS DIR'!I81)&gt;COUNT('Liste complète des PERS DIR'!$H$1:$H$56),"",INDEX('Liste complète des PERS DIR'!$A$1:$G$56,SMALL('Liste complète des PERS DIR'!$H$1:$H$56,ROWS('Liste complète des PERS DIR'!$G$1:'Liste complète des PERS DIR'!I81)),3))</f>
        <v/>
      </c>
      <c r="D80" s="24" t="str">
        <f>IF(ROWS('Liste complète des PERS DIR'!$G$1:'Liste complète des PERS DIR'!H81)&gt;COUNT('Liste complète des PERS DIR'!$H$1:$H$56),"",INDEX('Liste complète des PERS DIR'!$A$1:$G$56,SMALL('Liste complète des PERS DIR'!$H$1:$H$56,ROWS('Liste complète des PERS DIR'!$G$1:'Liste complète des PERS DIR'!H81)),4))</f>
        <v/>
      </c>
      <c r="E80" s="24" t="str">
        <f>IF(ROWS('Liste complète des PERS DIR'!$G$1:'Liste complète des PERS DIR'!H81)&gt;COUNT('Liste complète des PERS DIR'!$H$1:$H$56),"",INDEX('Liste complète des PERS DIR'!$A$1:$G$56,SMALL('Liste complète des PERS DIR'!$H$1:$H$56,ROWS('Liste complète des PERS DIR'!$G$1:'Liste complète des PERS DIR'!H81)),5))</f>
        <v/>
      </c>
      <c r="F80" s="24" t="str">
        <f>IF(ROWS('Liste complète des PERS DIR'!$G$1:'Liste complète des PERS DIR'!H81)&gt;COUNT('Liste complète des PERS DIR'!$H$1:$H$56),"",INDEX('Liste complète des PERS DIR'!$A$1:$G$56,SMALL('Liste complète des PERS DIR'!$H$1:$H$56,ROWS('Liste complète des PERS DIR'!$G$1:'Liste complète des PERS DIR'!H81)),6))</f>
        <v/>
      </c>
      <c r="G80" s="24" t="str">
        <f>IF(ROWS('Liste complète des PERS DIR'!$G$1:'Liste complète des PERS DIR'!H81)&gt;COUNT('Liste complète des PERS DIR'!$H$1:$H$56),"",INDEX('Liste complète des PERS DIR'!$A$1:$G$56,SMALL('Liste complète des PERS DIR'!$H$1:$H$56,ROWS('Liste complète des PERS DIR'!$G$1:'Liste complète des PERS DIR'!H81)),7))</f>
        <v/>
      </c>
      <c r="H80" s="46" t="str">
        <f t="shared" si="2"/>
        <v xml:space="preserve"> </v>
      </c>
    </row>
    <row r="81" spans="1:8" x14ac:dyDescent="0.25">
      <c r="A81" s="51" t="str">
        <f>IF(ROWS('Liste complète des PERS DIR'!$G$1:'Liste complète des PERS DIR'!H82)&gt;COUNT('Liste complète des PERS DIR'!$H$1:$H$56),"",INDEX('Liste complète des PERS DIR'!$A$1:$G$56,SMALL('Liste complète des PERS DIR'!$H$1:$H$56,ROWS('Liste complète des PERS DIR'!$G$1:'Liste complète des PERS DIR'!H82)),1))</f>
        <v/>
      </c>
      <c r="B81" s="24" t="str">
        <f>IF(ROWS('Liste complète des PERS DIR'!$G$1:'Liste complète des PERS DIR'!H82)&gt;COUNT('Liste complète des PERS DIR'!$H$1:$H$56),"",INDEX('Liste complète des PERS DIR'!$A$1:$G$56,SMALL('Liste complète des PERS DIR'!$H$1:$H$56,ROWS('Liste complète des PERS DIR'!$G$1:'Liste complète des PERS DIR'!H82)),2))</f>
        <v/>
      </c>
      <c r="C81" s="24" t="str">
        <f>IF(ROWS('Liste complète des PERS DIR'!$G$1:'Liste complète des PERS DIR'!I82)&gt;COUNT('Liste complète des PERS DIR'!$H$1:$H$56),"",INDEX('Liste complète des PERS DIR'!$A$1:$G$56,SMALL('Liste complète des PERS DIR'!$H$1:$H$56,ROWS('Liste complète des PERS DIR'!$G$1:'Liste complète des PERS DIR'!I82)),3))</f>
        <v/>
      </c>
      <c r="D81" s="24" t="str">
        <f>IF(ROWS('Liste complète des PERS DIR'!$G$1:'Liste complète des PERS DIR'!H82)&gt;COUNT('Liste complète des PERS DIR'!$H$1:$H$56),"",INDEX('Liste complète des PERS DIR'!$A$1:$G$56,SMALL('Liste complète des PERS DIR'!$H$1:$H$56,ROWS('Liste complète des PERS DIR'!$G$1:'Liste complète des PERS DIR'!H82)),4))</f>
        <v/>
      </c>
      <c r="E81" s="24" t="str">
        <f>IF(ROWS('Liste complète des PERS DIR'!$G$1:'Liste complète des PERS DIR'!H82)&gt;COUNT('Liste complète des PERS DIR'!$H$1:$H$56),"",INDEX('Liste complète des PERS DIR'!$A$1:$G$56,SMALL('Liste complète des PERS DIR'!$H$1:$H$56,ROWS('Liste complète des PERS DIR'!$G$1:'Liste complète des PERS DIR'!H82)),5))</f>
        <v/>
      </c>
      <c r="F81" s="24" t="str">
        <f>IF(ROWS('Liste complète des PERS DIR'!$G$1:'Liste complète des PERS DIR'!H82)&gt;COUNT('Liste complète des PERS DIR'!$H$1:$H$56),"",INDEX('Liste complète des PERS DIR'!$A$1:$G$56,SMALL('Liste complète des PERS DIR'!$H$1:$H$56,ROWS('Liste complète des PERS DIR'!$G$1:'Liste complète des PERS DIR'!H82)),6))</f>
        <v/>
      </c>
      <c r="G81" s="24" t="str">
        <f>IF(ROWS('Liste complète des PERS DIR'!$G$1:'Liste complète des PERS DIR'!H82)&gt;COUNT('Liste complète des PERS DIR'!$H$1:$H$56),"",INDEX('Liste complète des PERS DIR'!$A$1:$G$56,SMALL('Liste complète des PERS DIR'!$H$1:$H$56,ROWS('Liste complète des PERS DIR'!$G$1:'Liste complète des PERS DIR'!H82)),7))</f>
        <v/>
      </c>
      <c r="H81" s="46" t="str">
        <f t="shared" si="2"/>
        <v xml:space="preserve"> </v>
      </c>
    </row>
    <row r="82" spans="1:8" x14ac:dyDescent="0.25">
      <c r="A82" s="51" t="str">
        <f>IF(ROWS('Liste complète des PERS DIR'!$G$1:'Liste complète des PERS DIR'!H83)&gt;COUNT('Liste complète des PERS DIR'!$H$1:$H$56),"",INDEX('Liste complète des PERS DIR'!$A$1:$G$56,SMALL('Liste complète des PERS DIR'!$H$1:$H$56,ROWS('Liste complète des PERS DIR'!$G$1:'Liste complète des PERS DIR'!H83)),1))</f>
        <v/>
      </c>
      <c r="B82" s="24" t="str">
        <f>IF(ROWS('Liste complète des PERS DIR'!$G$1:'Liste complète des PERS DIR'!H83)&gt;COUNT('Liste complète des PERS DIR'!$H$1:$H$56),"",INDEX('Liste complète des PERS DIR'!$A$1:$G$56,SMALL('Liste complète des PERS DIR'!$H$1:$H$56,ROWS('Liste complète des PERS DIR'!$G$1:'Liste complète des PERS DIR'!H83)),2))</f>
        <v/>
      </c>
      <c r="C82" s="24" t="str">
        <f>IF(ROWS('Liste complète des PERS DIR'!$G$1:'Liste complète des PERS DIR'!I83)&gt;COUNT('Liste complète des PERS DIR'!$H$1:$H$56),"",INDEX('Liste complète des PERS DIR'!$A$1:$G$56,SMALL('Liste complète des PERS DIR'!$H$1:$H$56,ROWS('Liste complète des PERS DIR'!$G$1:'Liste complète des PERS DIR'!I83)),3))</f>
        <v/>
      </c>
      <c r="D82" s="24" t="str">
        <f>IF(ROWS('Liste complète des PERS DIR'!$G$1:'Liste complète des PERS DIR'!H83)&gt;COUNT('Liste complète des PERS DIR'!$H$1:$H$56),"",INDEX('Liste complète des PERS DIR'!$A$1:$G$56,SMALL('Liste complète des PERS DIR'!$H$1:$H$56,ROWS('Liste complète des PERS DIR'!$G$1:'Liste complète des PERS DIR'!H83)),4))</f>
        <v/>
      </c>
      <c r="E82" s="24" t="str">
        <f>IF(ROWS('Liste complète des PERS DIR'!$G$1:'Liste complète des PERS DIR'!H83)&gt;COUNT('Liste complète des PERS DIR'!$H$1:$H$56),"",INDEX('Liste complète des PERS DIR'!$A$1:$G$56,SMALL('Liste complète des PERS DIR'!$H$1:$H$56,ROWS('Liste complète des PERS DIR'!$G$1:'Liste complète des PERS DIR'!H83)),5))</f>
        <v/>
      </c>
      <c r="F82" s="24" t="str">
        <f>IF(ROWS('Liste complète des PERS DIR'!$G$1:'Liste complète des PERS DIR'!H83)&gt;COUNT('Liste complète des PERS DIR'!$H$1:$H$56),"",INDEX('Liste complète des PERS DIR'!$A$1:$G$56,SMALL('Liste complète des PERS DIR'!$H$1:$H$56,ROWS('Liste complète des PERS DIR'!$G$1:'Liste complète des PERS DIR'!H83)),6))</f>
        <v/>
      </c>
      <c r="G82" s="24" t="str">
        <f>IF(ROWS('Liste complète des PERS DIR'!$G$1:'Liste complète des PERS DIR'!H83)&gt;COUNT('Liste complète des PERS DIR'!$H$1:$H$56),"",INDEX('Liste complète des PERS DIR'!$A$1:$G$56,SMALL('Liste complète des PERS DIR'!$H$1:$H$56,ROWS('Liste complète des PERS DIR'!$G$1:'Liste complète des PERS DIR'!H83)),7))</f>
        <v/>
      </c>
      <c r="H82" s="46" t="str">
        <f t="shared" si="2"/>
        <v xml:space="preserve"> </v>
      </c>
    </row>
    <row r="83" spans="1:8" x14ac:dyDescent="0.25">
      <c r="A83" s="51" t="str">
        <f>IF(ROWS('Liste complète des PERS DIR'!$G$1:'Liste complète des PERS DIR'!H84)&gt;COUNT('Liste complète des PERS DIR'!$H$1:$H$56),"",INDEX('Liste complète des PERS DIR'!$A$1:$G$56,SMALL('Liste complète des PERS DIR'!$H$1:$H$56,ROWS('Liste complète des PERS DIR'!$G$1:'Liste complète des PERS DIR'!H84)),1))</f>
        <v/>
      </c>
      <c r="B83" s="24" t="str">
        <f>IF(ROWS('Liste complète des PERS DIR'!$G$1:'Liste complète des PERS DIR'!H84)&gt;COUNT('Liste complète des PERS DIR'!$H$1:$H$56),"",INDEX('Liste complète des PERS DIR'!$A$1:$G$56,SMALL('Liste complète des PERS DIR'!$H$1:$H$56,ROWS('Liste complète des PERS DIR'!$G$1:'Liste complète des PERS DIR'!H84)),2))</f>
        <v/>
      </c>
      <c r="C83" s="24" t="str">
        <f>IF(ROWS('Liste complète des PERS DIR'!$G$1:'Liste complète des PERS DIR'!I84)&gt;COUNT('Liste complète des PERS DIR'!$H$1:$H$56),"",INDEX('Liste complète des PERS DIR'!$A$1:$G$56,SMALL('Liste complète des PERS DIR'!$H$1:$H$56,ROWS('Liste complète des PERS DIR'!$G$1:'Liste complète des PERS DIR'!I84)),3))</f>
        <v/>
      </c>
      <c r="D83" s="24" t="str">
        <f>IF(ROWS('Liste complète des PERS DIR'!$G$1:'Liste complète des PERS DIR'!H84)&gt;COUNT('Liste complète des PERS DIR'!$H$1:$H$56),"",INDEX('Liste complète des PERS DIR'!$A$1:$G$56,SMALL('Liste complète des PERS DIR'!$H$1:$H$56,ROWS('Liste complète des PERS DIR'!$G$1:'Liste complète des PERS DIR'!H84)),4))</f>
        <v/>
      </c>
      <c r="E83" s="24" t="str">
        <f>IF(ROWS('Liste complète des PERS DIR'!$G$1:'Liste complète des PERS DIR'!H84)&gt;COUNT('Liste complète des PERS DIR'!$H$1:$H$56),"",INDEX('Liste complète des PERS DIR'!$A$1:$G$56,SMALL('Liste complète des PERS DIR'!$H$1:$H$56,ROWS('Liste complète des PERS DIR'!$G$1:'Liste complète des PERS DIR'!H84)),5))</f>
        <v/>
      </c>
      <c r="F83" s="24" t="str">
        <f>IF(ROWS('Liste complète des PERS DIR'!$G$1:'Liste complète des PERS DIR'!H84)&gt;COUNT('Liste complète des PERS DIR'!$H$1:$H$56),"",INDEX('Liste complète des PERS DIR'!$A$1:$G$56,SMALL('Liste complète des PERS DIR'!$H$1:$H$56,ROWS('Liste complète des PERS DIR'!$G$1:'Liste complète des PERS DIR'!H84)),6))</f>
        <v/>
      </c>
      <c r="G83" s="24" t="str">
        <f>IF(ROWS('Liste complète des PERS DIR'!$G$1:'Liste complète des PERS DIR'!H84)&gt;COUNT('Liste complète des PERS DIR'!$H$1:$H$56),"",INDEX('Liste complète des PERS DIR'!$A$1:$G$56,SMALL('Liste complète des PERS DIR'!$H$1:$H$56,ROWS('Liste complète des PERS DIR'!$G$1:'Liste complète des PERS DIR'!H84)),7))</f>
        <v/>
      </c>
      <c r="H83" s="46" t="str">
        <f t="shared" si="2"/>
        <v xml:space="preserve"> </v>
      </c>
    </row>
    <row r="84" spans="1:8" x14ac:dyDescent="0.25">
      <c r="A84" s="51" t="str">
        <f>IF(ROWS('Liste complète des PERS DIR'!$G$1:'Liste complète des PERS DIR'!H85)&gt;COUNT('Liste complète des PERS DIR'!$H$1:$H$56),"",INDEX('Liste complète des PERS DIR'!$A$1:$G$56,SMALL('Liste complète des PERS DIR'!$H$1:$H$56,ROWS('Liste complète des PERS DIR'!$G$1:'Liste complète des PERS DIR'!H85)),1))</f>
        <v/>
      </c>
      <c r="B84" s="24" t="str">
        <f>IF(ROWS('Liste complète des PERS DIR'!$G$1:'Liste complète des PERS DIR'!H85)&gt;COUNT('Liste complète des PERS DIR'!$H$1:$H$56),"",INDEX('Liste complète des PERS DIR'!$A$1:$G$56,SMALL('Liste complète des PERS DIR'!$H$1:$H$56,ROWS('Liste complète des PERS DIR'!$G$1:'Liste complète des PERS DIR'!H85)),2))</f>
        <v/>
      </c>
      <c r="C84" s="24" t="str">
        <f>IF(ROWS('Liste complète des PERS DIR'!$G$1:'Liste complète des PERS DIR'!I85)&gt;COUNT('Liste complète des PERS DIR'!$H$1:$H$56),"",INDEX('Liste complète des PERS DIR'!$A$1:$G$56,SMALL('Liste complète des PERS DIR'!$H$1:$H$56,ROWS('Liste complète des PERS DIR'!$G$1:'Liste complète des PERS DIR'!I85)),3))</f>
        <v/>
      </c>
      <c r="D84" s="24" t="str">
        <f>IF(ROWS('Liste complète des PERS DIR'!$G$1:'Liste complète des PERS DIR'!H85)&gt;COUNT('Liste complète des PERS DIR'!$H$1:$H$56),"",INDEX('Liste complète des PERS DIR'!$A$1:$G$56,SMALL('Liste complète des PERS DIR'!$H$1:$H$56,ROWS('Liste complète des PERS DIR'!$G$1:'Liste complète des PERS DIR'!H85)),4))</f>
        <v/>
      </c>
      <c r="E84" s="24" t="str">
        <f>IF(ROWS('Liste complète des PERS DIR'!$G$1:'Liste complète des PERS DIR'!H85)&gt;COUNT('Liste complète des PERS DIR'!$H$1:$H$56),"",INDEX('Liste complète des PERS DIR'!$A$1:$G$56,SMALL('Liste complète des PERS DIR'!$H$1:$H$56,ROWS('Liste complète des PERS DIR'!$G$1:'Liste complète des PERS DIR'!H85)),5))</f>
        <v/>
      </c>
      <c r="F84" s="24" t="str">
        <f>IF(ROWS('Liste complète des PERS DIR'!$G$1:'Liste complète des PERS DIR'!H85)&gt;COUNT('Liste complète des PERS DIR'!$H$1:$H$56),"",INDEX('Liste complète des PERS DIR'!$A$1:$G$56,SMALL('Liste complète des PERS DIR'!$H$1:$H$56,ROWS('Liste complète des PERS DIR'!$G$1:'Liste complète des PERS DIR'!H85)),6))</f>
        <v/>
      </c>
      <c r="G84" s="24" t="str">
        <f>IF(ROWS('Liste complète des PERS DIR'!$G$1:'Liste complète des PERS DIR'!H85)&gt;COUNT('Liste complète des PERS DIR'!$H$1:$H$56),"",INDEX('Liste complète des PERS DIR'!$A$1:$G$56,SMALL('Liste complète des PERS DIR'!$H$1:$H$56,ROWS('Liste complète des PERS DIR'!$G$1:'Liste complète des PERS DIR'!H85)),7))</f>
        <v/>
      </c>
      <c r="H84" s="46" t="str">
        <f t="shared" si="2"/>
        <v xml:space="preserve"> </v>
      </c>
    </row>
    <row r="85" spans="1:8" x14ac:dyDescent="0.25">
      <c r="A85" s="51" t="str">
        <f>IF(ROWS('Liste complète des PERS DIR'!$G$1:'Liste complète des PERS DIR'!H86)&gt;COUNT('Liste complète des PERS DIR'!$H$1:$H$56),"",INDEX('Liste complète des PERS DIR'!$A$1:$G$56,SMALL('Liste complète des PERS DIR'!$H$1:$H$56,ROWS('Liste complète des PERS DIR'!$G$1:'Liste complète des PERS DIR'!H86)),1))</f>
        <v/>
      </c>
      <c r="B85" s="24" t="str">
        <f>IF(ROWS('Liste complète des PERS DIR'!$G$1:'Liste complète des PERS DIR'!H86)&gt;COUNT('Liste complète des PERS DIR'!$H$1:$H$56),"",INDEX('Liste complète des PERS DIR'!$A$1:$G$56,SMALL('Liste complète des PERS DIR'!$H$1:$H$56,ROWS('Liste complète des PERS DIR'!$G$1:'Liste complète des PERS DIR'!H86)),2))</f>
        <v/>
      </c>
      <c r="C85" s="24" t="str">
        <f>IF(ROWS('Liste complète des PERS DIR'!$G$1:'Liste complète des PERS DIR'!I86)&gt;COUNT('Liste complète des PERS DIR'!$H$1:$H$56),"",INDEX('Liste complète des PERS DIR'!$A$1:$G$56,SMALL('Liste complète des PERS DIR'!$H$1:$H$56,ROWS('Liste complète des PERS DIR'!$G$1:'Liste complète des PERS DIR'!I86)),3))</f>
        <v/>
      </c>
      <c r="D85" s="24" t="str">
        <f>IF(ROWS('Liste complète des PERS DIR'!$G$1:'Liste complète des PERS DIR'!H86)&gt;COUNT('Liste complète des PERS DIR'!$H$1:$H$56),"",INDEX('Liste complète des PERS DIR'!$A$1:$G$56,SMALL('Liste complète des PERS DIR'!$H$1:$H$56,ROWS('Liste complète des PERS DIR'!$G$1:'Liste complète des PERS DIR'!H86)),4))</f>
        <v/>
      </c>
      <c r="E85" s="24" t="str">
        <f>IF(ROWS('Liste complète des PERS DIR'!$G$1:'Liste complète des PERS DIR'!H86)&gt;COUNT('Liste complète des PERS DIR'!$H$1:$H$56),"",INDEX('Liste complète des PERS DIR'!$A$1:$G$56,SMALL('Liste complète des PERS DIR'!$H$1:$H$56,ROWS('Liste complète des PERS DIR'!$G$1:'Liste complète des PERS DIR'!H86)),5))</f>
        <v/>
      </c>
      <c r="F85" s="24" t="str">
        <f>IF(ROWS('Liste complète des PERS DIR'!$G$1:'Liste complète des PERS DIR'!H86)&gt;COUNT('Liste complète des PERS DIR'!$H$1:$H$56),"",INDEX('Liste complète des PERS DIR'!$A$1:$G$56,SMALL('Liste complète des PERS DIR'!$H$1:$H$56,ROWS('Liste complète des PERS DIR'!$G$1:'Liste complète des PERS DIR'!H86)),6))</f>
        <v/>
      </c>
      <c r="G85" s="24" t="str">
        <f>IF(ROWS('Liste complète des PERS DIR'!$G$1:'Liste complète des PERS DIR'!H86)&gt;COUNT('Liste complète des PERS DIR'!$H$1:$H$56),"",INDEX('Liste complète des PERS DIR'!$A$1:$G$56,SMALL('Liste complète des PERS DIR'!$H$1:$H$56,ROWS('Liste complète des PERS DIR'!$G$1:'Liste complète des PERS DIR'!H86)),7))</f>
        <v/>
      </c>
      <c r="H85" s="46" t="str">
        <f t="shared" si="2"/>
        <v xml:space="preserve"> </v>
      </c>
    </row>
    <row r="86" spans="1:8" x14ac:dyDescent="0.25">
      <c r="A86" s="51" t="str">
        <f>IF(ROWS('Liste complète des PERS DIR'!$G$1:'Liste complète des PERS DIR'!H87)&gt;COUNT('Liste complète des PERS DIR'!$H$1:$H$56),"",INDEX('Liste complète des PERS DIR'!$A$1:$G$56,SMALL('Liste complète des PERS DIR'!$H$1:$H$56,ROWS('Liste complète des PERS DIR'!$G$1:'Liste complète des PERS DIR'!H87)),1))</f>
        <v/>
      </c>
      <c r="B86" s="24" t="str">
        <f>IF(ROWS('Liste complète des PERS DIR'!$G$1:'Liste complète des PERS DIR'!H87)&gt;COUNT('Liste complète des PERS DIR'!$H$1:$H$56),"",INDEX('Liste complète des PERS DIR'!$A$1:$G$56,SMALL('Liste complète des PERS DIR'!$H$1:$H$56,ROWS('Liste complète des PERS DIR'!$G$1:'Liste complète des PERS DIR'!H87)),2))</f>
        <v/>
      </c>
      <c r="C86" s="24" t="str">
        <f>IF(ROWS('Liste complète des PERS DIR'!$G$1:'Liste complète des PERS DIR'!I87)&gt;COUNT('Liste complète des PERS DIR'!$H$1:$H$56),"",INDEX('Liste complète des PERS DIR'!$A$1:$G$56,SMALL('Liste complète des PERS DIR'!$H$1:$H$56,ROWS('Liste complète des PERS DIR'!$G$1:'Liste complète des PERS DIR'!I87)),3))</f>
        <v/>
      </c>
      <c r="D86" s="24" t="str">
        <f>IF(ROWS('Liste complète des PERS DIR'!$G$1:'Liste complète des PERS DIR'!H87)&gt;COUNT('Liste complète des PERS DIR'!$H$1:$H$56),"",INDEX('Liste complète des PERS DIR'!$A$1:$G$56,SMALL('Liste complète des PERS DIR'!$H$1:$H$56,ROWS('Liste complète des PERS DIR'!$G$1:'Liste complète des PERS DIR'!H87)),4))</f>
        <v/>
      </c>
      <c r="E86" s="24" t="str">
        <f>IF(ROWS('Liste complète des PERS DIR'!$G$1:'Liste complète des PERS DIR'!H87)&gt;COUNT('Liste complète des PERS DIR'!$H$1:$H$56),"",INDEX('Liste complète des PERS DIR'!$A$1:$G$56,SMALL('Liste complète des PERS DIR'!$H$1:$H$56,ROWS('Liste complète des PERS DIR'!$G$1:'Liste complète des PERS DIR'!H87)),5))</f>
        <v/>
      </c>
      <c r="F86" s="24" t="str">
        <f>IF(ROWS('Liste complète des PERS DIR'!$G$1:'Liste complète des PERS DIR'!H87)&gt;COUNT('Liste complète des PERS DIR'!$H$1:$H$56),"",INDEX('Liste complète des PERS DIR'!$A$1:$G$56,SMALL('Liste complète des PERS DIR'!$H$1:$H$56,ROWS('Liste complète des PERS DIR'!$G$1:'Liste complète des PERS DIR'!H87)),6))</f>
        <v/>
      </c>
      <c r="G86" s="24" t="str">
        <f>IF(ROWS('Liste complète des PERS DIR'!$G$1:'Liste complète des PERS DIR'!H87)&gt;COUNT('Liste complète des PERS DIR'!$H$1:$H$56),"",INDEX('Liste complète des PERS DIR'!$A$1:$G$56,SMALL('Liste complète des PERS DIR'!$H$1:$H$56,ROWS('Liste complète des PERS DIR'!$G$1:'Liste complète des PERS DIR'!H87)),7))</f>
        <v/>
      </c>
      <c r="H86" s="46" t="str">
        <f t="shared" si="2"/>
        <v xml:space="preserve"> </v>
      </c>
    </row>
    <row r="87" spans="1:8" x14ac:dyDescent="0.25">
      <c r="A87" s="51" t="str">
        <f>IF(ROWS('Liste complète des PERS DIR'!$G$1:'Liste complète des PERS DIR'!H88)&gt;COUNT('Liste complète des PERS DIR'!$H$1:$H$56),"",INDEX('Liste complète des PERS DIR'!$A$1:$G$56,SMALL('Liste complète des PERS DIR'!$H$1:$H$56,ROWS('Liste complète des PERS DIR'!$G$1:'Liste complète des PERS DIR'!H88)),1))</f>
        <v/>
      </c>
      <c r="B87" s="24" t="str">
        <f>IF(ROWS('Liste complète des PERS DIR'!$G$1:'Liste complète des PERS DIR'!H88)&gt;COUNT('Liste complète des PERS DIR'!$H$1:$H$56),"",INDEX('Liste complète des PERS DIR'!$A$1:$G$56,SMALL('Liste complète des PERS DIR'!$H$1:$H$56,ROWS('Liste complète des PERS DIR'!$G$1:'Liste complète des PERS DIR'!H88)),2))</f>
        <v/>
      </c>
      <c r="C87" s="24" t="str">
        <f>IF(ROWS('Liste complète des PERS DIR'!$G$1:'Liste complète des PERS DIR'!I88)&gt;COUNT('Liste complète des PERS DIR'!$H$1:$H$56),"",INDEX('Liste complète des PERS DIR'!$A$1:$G$56,SMALL('Liste complète des PERS DIR'!$H$1:$H$56,ROWS('Liste complète des PERS DIR'!$G$1:'Liste complète des PERS DIR'!I88)),3))</f>
        <v/>
      </c>
      <c r="D87" s="24" t="str">
        <f>IF(ROWS('Liste complète des PERS DIR'!$G$1:'Liste complète des PERS DIR'!H88)&gt;COUNT('Liste complète des PERS DIR'!$H$1:$H$56),"",INDEX('Liste complète des PERS DIR'!$A$1:$G$56,SMALL('Liste complète des PERS DIR'!$H$1:$H$56,ROWS('Liste complète des PERS DIR'!$G$1:'Liste complète des PERS DIR'!H88)),4))</f>
        <v/>
      </c>
      <c r="E87" s="24" t="str">
        <f>IF(ROWS('Liste complète des PERS DIR'!$G$1:'Liste complète des PERS DIR'!H88)&gt;COUNT('Liste complète des PERS DIR'!$H$1:$H$56),"",INDEX('Liste complète des PERS DIR'!$A$1:$G$56,SMALL('Liste complète des PERS DIR'!$H$1:$H$56,ROWS('Liste complète des PERS DIR'!$G$1:'Liste complète des PERS DIR'!H88)),5))</f>
        <v/>
      </c>
      <c r="F87" s="24" t="str">
        <f>IF(ROWS('Liste complète des PERS DIR'!$G$1:'Liste complète des PERS DIR'!H88)&gt;COUNT('Liste complète des PERS DIR'!$H$1:$H$56),"",INDEX('Liste complète des PERS DIR'!$A$1:$G$56,SMALL('Liste complète des PERS DIR'!$H$1:$H$56,ROWS('Liste complète des PERS DIR'!$G$1:'Liste complète des PERS DIR'!H88)),6))</f>
        <v/>
      </c>
      <c r="G87" s="24" t="str">
        <f>IF(ROWS('Liste complète des PERS DIR'!$G$1:'Liste complète des PERS DIR'!H88)&gt;COUNT('Liste complète des PERS DIR'!$H$1:$H$56),"",INDEX('Liste complète des PERS DIR'!$A$1:$G$56,SMALL('Liste complète des PERS DIR'!$H$1:$H$56,ROWS('Liste complète des PERS DIR'!$G$1:'Liste complète des PERS DIR'!H88)),7))</f>
        <v/>
      </c>
      <c r="H87" s="46" t="str">
        <f t="shared" si="2"/>
        <v xml:space="preserve"> </v>
      </c>
    </row>
    <row r="88" spans="1:8" x14ac:dyDescent="0.25">
      <c r="A88" s="51" t="str">
        <f>IF(ROWS('Liste complète des PERS DIR'!$G$1:'Liste complète des PERS DIR'!H89)&gt;COUNT('Liste complète des PERS DIR'!$H$1:$H$56),"",INDEX('Liste complète des PERS DIR'!$A$1:$G$56,SMALL('Liste complète des PERS DIR'!$H$1:$H$56,ROWS('Liste complète des PERS DIR'!$G$1:'Liste complète des PERS DIR'!H89)),1))</f>
        <v/>
      </c>
      <c r="B88" s="24" t="str">
        <f>IF(ROWS('Liste complète des PERS DIR'!$G$1:'Liste complète des PERS DIR'!H89)&gt;COUNT('Liste complète des PERS DIR'!$H$1:$H$56),"",INDEX('Liste complète des PERS DIR'!$A$1:$G$56,SMALL('Liste complète des PERS DIR'!$H$1:$H$56,ROWS('Liste complète des PERS DIR'!$G$1:'Liste complète des PERS DIR'!H89)),2))</f>
        <v/>
      </c>
      <c r="C88" s="24" t="str">
        <f>IF(ROWS('Liste complète des PERS DIR'!$G$1:'Liste complète des PERS DIR'!I89)&gt;COUNT('Liste complète des PERS DIR'!$H$1:$H$56),"",INDEX('Liste complète des PERS DIR'!$A$1:$G$56,SMALL('Liste complète des PERS DIR'!$H$1:$H$56,ROWS('Liste complète des PERS DIR'!$G$1:'Liste complète des PERS DIR'!I89)),3))</f>
        <v/>
      </c>
      <c r="D88" s="24" t="str">
        <f>IF(ROWS('Liste complète des PERS DIR'!$G$1:'Liste complète des PERS DIR'!H89)&gt;COUNT('Liste complète des PERS DIR'!$H$1:$H$56),"",INDEX('Liste complète des PERS DIR'!$A$1:$G$56,SMALL('Liste complète des PERS DIR'!$H$1:$H$56,ROWS('Liste complète des PERS DIR'!$G$1:'Liste complète des PERS DIR'!H89)),4))</f>
        <v/>
      </c>
      <c r="E88" s="24" t="str">
        <f>IF(ROWS('Liste complète des PERS DIR'!$G$1:'Liste complète des PERS DIR'!H89)&gt;COUNT('Liste complète des PERS DIR'!$H$1:$H$56),"",INDEX('Liste complète des PERS DIR'!$A$1:$G$56,SMALL('Liste complète des PERS DIR'!$H$1:$H$56,ROWS('Liste complète des PERS DIR'!$G$1:'Liste complète des PERS DIR'!H89)),5))</f>
        <v/>
      </c>
      <c r="F88" s="24" t="str">
        <f>IF(ROWS('Liste complète des PERS DIR'!$G$1:'Liste complète des PERS DIR'!H89)&gt;COUNT('Liste complète des PERS DIR'!$H$1:$H$56),"",INDEX('Liste complète des PERS DIR'!$A$1:$G$56,SMALL('Liste complète des PERS DIR'!$H$1:$H$56,ROWS('Liste complète des PERS DIR'!$G$1:'Liste complète des PERS DIR'!H89)),6))</f>
        <v/>
      </c>
      <c r="G88" s="24" t="str">
        <f>IF(ROWS('Liste complète des PERS DIR'!$G$1:'Liste complète des PERS DIR'!H89)&gt;COUNT('Liste complète des PERS DIR'!$H$1:$H$56),"",INDEX('Liste complète des PERS DIR'!$A$1:$G$56,SMALL('Liste complète des PERS DIR'!$H$1:$H$56,ROWS('Liste complète des PERS DIR'!$G$1:'Liste complète des PERS DIR'!H89)),7))</f>
        <v/>
      </c>
      <c r="H88" s="46" t="str">
        <f t="shared" si="2"/>
        <v xml:space="preserve"> </v>
      </c>
    </row>
    <row r="89" spans="1:8" x14ac:dyDescent="0.25">
      <c r="A89" s="51" t="str">
        <f>IF(ROWS('Liste complète des PERS DIR'!$G$1:'Liste complète des PERS DIR'!H90)&gt;COUNT('Liste complète des PERS DIR'!$H$1:$H$56),"",INDEX('Liste complète des PERS DIR'!$A$1:$G$56,SMALL('Liste complète des PERS DIR'!$H$1:$H$56,ROWS('Liste complète des PERS DIR'!$G$1:'Liste complète des PERS DIR'!H90)),1))</f>
        <v/>
      </c>
      <c r="B89" s="24" t="str">
        <f>IF(ROWS('Liste complète des PERS DIR'!$G$1:'Liste complète des PERS DIR'!H90)&gt;COUNT('Liste complète des PERS DIR'!$H$1:$H$56),"",INDEX('Liste complète des PERS DIR'!$A$1:$G$56,SMALL('Liste complète des PERS DIR'!$H$1:$H$56,ROWS('Liste complète des PERS DIR'!$G$1:'Liste complète des PERS DIR'!H90)),2))</f>
        <v/>
      </c>
      <c r="C89" s="24" t="str">
        <f>IF(ROWS('Liste complète des PERS DIR'!$G$1:'Liste complète des PERS DIR'!I90)&gt;COUNT('Liste complète des PERS DIR'!$H$1:$H$56),"",INDEX('Liste complète des PERS DIR'!$A$1:$G$56,SMALL('Liste complète des PERS DIR'!$H$1:$H$56,ROWS('Liste complète des PERS DIR'!$G$1:'Liste complète des PERS DIR'!I90)),3))</f>
        <v/>
      </c>
      <c r="D89" s="24" t="str">
        <f>IF(ROWS('Liste complète des PERS DIR'!$G$1:'Liste complète des PERS DIR'!H90)&gt;COUNT('Liste complète des PERS DIR'!$H$1:$H$56),"",INDEX('Liste complète des PERS DIR'!$A$1:$G$56,SMALL('Liste complète des PERS DIR'!$H$1:$H$56,ROWS('Liste complète des PERS DIR'!$G$1:'Liste complète des PERS DIR'!H90)),4))</f>
        <v/>
      </c>
      <c r="E89" s="24" t="str">
        <f>IF(ROWS('Liste complète des PERS DIR'!$G$1:'Liste complète des PERS DIR'!H90)&gt;COUNT('Liste complète des PERS DIR'!$H$1:$H$56),"",INDEX('Liste complète des PERS DIR'!$A$1:$G$56,SMALL('Liste complète des PERS DIR'!$H$1:$H$56,ROWS('Liste complète des PERS DIR'!$G$1:'Liste complète des PERS DIR'!H90)),5))</f>
        <v/>
      </c>
      <c r="F89" s="24" t="str">
        <f>IF(ROWS('Liste complète des PERS DIR'!$G$1:'Liste complète des PERS DIR'!H90)&gt;COUNT('Liste complète des PERS DIR'!$H$1:$H$56),"",INDEX('Liste complète des PERS DIR'!$A$1:$G$56,SMALL('Liste complète des PERS DIR'!$H$1:$H$56,ROWS('Liste complète des PERS DIR'!$G$1:'Liste complète des PERS DIR'!H90)),6))</f>
        <v/>
      </c>
      <c r="G89" s="24" t="str">
        <f>IF(ROWS('Liste complète des PERS DIR'!$G$1:'Liste complète des PERS DIR'!H90)&gt;COUNT('Liste complète des PERS DIR'!$H$1:$H$56),"",INDEX('Liste complète des PERS DIR'!$A$1:$G$56,SMALL('Liste complète des PERS DIR'!$H$1:$H$56,ROWS('Liste complète des PERS DIR'!$G$1:'Liste complète des PERS DIR'!H90)),7))</f>
        <v/>
      </c>
      <c r="H89" s="46" t="str">
        <f t="shared" si="2"/>
        <v xml:space="preserve"> </v>
      </c>
    </row>
    <row r="90" spans="1:8" x14ac:dyDescent="0.25">
      <c r="A90" s="51" t="str">
        <f>IF(ROWS('Liste complète des PERS DIR'!$G$1:'Liste complète des PERS DIR'!H91)&gt;COUNT('Liste complète des PERS DIR'!$H$1:$H$56),"",INDEX('Liste complète des PERS DIR'!$A$1:$G$56,SMALL('Liste complète des PERS DIR'!$H$1:$H$56,ROWS('Liste complète des PERS DIR'!$G$1:'Liste complète des PERS DIR'!H91)),1))</f>
        <v/>
      </c>
      <c r="B90" s="24" t="str">
        <f>IF(ROWS('Liste complète des PERS DIR'!$G$1:'Liste complète des PERS DIR'!H91)&gt;COUNT('Liste complète des PERS DIR'!$H$1:$H$56),"",INDEX('Liste complète des PERS DIR'!$A$1:$G$56,SMALL('Liste complète des PERS DIR'!$H$1:$H$56,ROWS('Liste complète des PERS DIR'!$G$1:'Liste complète des PERS DIR'!H91)),2))</f>
        <v/>
      </c>
      <c r="C90" s="24" t="str">
        <f>IF(ROWS('Liste complète des PERS DIR'!$G$1:'Liste complète des PERS DIR'!I91)&gt;COUNT('Liste complète des PERS DIR'!$H$1:$H$56),"",INDEX('Liste complète des PERS DIR'!$A$1:$G$56,SMALL('Liste complète des PERS DIR'!$H$1:$H$56,ROWS('Liste complète des PERS DIR'!$G$1:'Liste complète des PERS DIR'!I91)),3))</f>
        <v/>
      </c>
      <c r="D90" s="24" t="str">
        <f>IF(ROWS('Liste complète des PERS DIR'!$G$1:'Liste complète des PERS DIR'!H91)&gt;COUNT('Liste complète des PERS DIR'!$H$1:$H$56),"",INDEX('Liste complète des PERS DIR'!$A$1:$G$56,SMALL('Liste complète des PERS DIR'!$H$1:$H$56,ROWS('Liste complète des PERS DIR'!$G$1:'Liste complète des PERS DIR'!H91)),4))</f>
        <v/>
      </c>
      <c r="E90" s="24" t="str">
        <f>IF(ROWS('Liste complète des PERS DIR'!$G$1:'Liste complète des PERS DIR'!H91)&gt;COUNT('Liste complète des PERS DIR'!$H$1:$H$56),"",INDEX('Liste complète des PERS DIR'!$A$1:$G$56,SMALL('Liste complète des PERS DIR'!$H$1:$H$56,ROWS('Liste complète des PERS DIR'!$G$1:'Liste complète des PERS DIR'!H91)),5))</f>
        <v/>
      </c>
      <c r="F90" s="24" t="str">
        <f>IF(ROWS('Liste complète des PERS DIR'!$G$1:'Liste complète des PERS DIR'!H91)&gt;COUNT('Liste complète des PERS DIR'!$H$1:$H$56),"",INDEX('Liste complète des PERS DIR'!$A$1:$G$56,SMALL('Liste complète des PERS DIR'!$H$1:$H$56,ROWS('Liste complète des PERS DIR'!$G$1:'Liste complète des PERS DIR'!H91)),6))</f>
        <v/>
      </c>
      <c r="G90" s="24" t="str">
        <f>IF(ROWS('Liste complète des PERS DIR'!$G$1:'Liste complète des PERS DIR'!H91)&gt;COUNT('Liste complète des PERS DIR'!$H$1:$H$56),"",INDEX('Liste complète des PERS DIR'!$A$1:$G$56,SMALL('Liste complète des PERS DIR'!$H$1:$H$56,ROWS('Liste complète des PERS DIR'!$G$1:'Liste complète des PERS DIR'!H91)),7))</f>
        <v/>
      </c>
      <c r="H90" s="46" t="str">
        <f t="shared" si="2"/>
        <v xml:space="preserve"> </v>
      </c>
    </row>
    <row r="91" spans="1:8" x14ac:dyDescent="0.25">
      <c r="A91" s="51" t="str">
        <f>IF(ROWS('Liste complète des PERS DIR'!$G$1:'Liste complète des PERS DIR'!H92)&gt;COUNT('Liste complète des PERS DIR'!$H$1:$H$56),"",INDEX('Liste complète des PERS DIR'!$A$1:$G$56,SMALL('Liste complète des PERS DIR'!$H$1:$H$56,ROWS('Liste complète des PERS DIR'!$G$1:'Liste complète des PERS DIR'!H92)),1))</f>
        <v/>
      </c>
      <c r="B91" s="24" t="str">
        <f>IF(ROWS('Liste complète des PERS DIR'!$G$1:'Liste complète des PERS DIR'!H92)&gt;COUNT('Liste complète des PERS DIR'!$H$1:$H$56),"",INDEX('Liste complète des PERS DIR'!$A$1:$G$56,SMALL('Liste complète des PERS DIR'!$H$1:$H$56,ROWS('Liste complète des PERS DIR'!$G$1:'Liste complète des PERS DIR'!H92)),2))</f>
        <v/>
      </c>
      <c r="C91" s="24" t="str">
        <f>IF(ROWS('Liste complète des PERS DIR'!$G$1:'Liste complète des PERS DIR'!I92)&gt;COUNT('Liste complète des PERS DIR'!$H$1:$H$56),"",INDEX('Liste complète des PERS DIR'!$A$1:$G$56,SMALL('Liste complète des PERS DIR'!$H$1:$H$56,ROWS('Liste complète des PERS DIR'!$G$1:'Liste complète des PERS DIR'!I92)),3))</f>
        <v/>
      </c>
      <c r="D91" s="24" t="str">
        <f>IF(ROWS('Liste complète des PERS DIR'!$G$1:'Liste complète des PERS DIR'!H92)&gt;COUNT('Liste complète des PERS DIR'!$H$1:$H$56),"",INDEX('Liste complète des PERS DIR'!$A$1:$G$56,SMALL('Liste complète des PERS DIR'!$H$1:$H$56,ROWS('Liste complète des PERS DIR'!$G$1:'Liste complète des PERS DIR'!H92)),4))</f>
        <v/>
      </c>
      <c r="E91" s="24" t="str">
        <f>IF(ROWS('Liste complète des PERS DIR'!$G$1:'Liste complète des PERS DIR'!H92)&gt;COUNT('Liste complète des PERS DIR'!$H$1:$H$56),"",INDEX('Liste complète des PERS DIR'!$A$1:$G$56,SMALL('Liste complète des PERS DIR'!$H$1:$H$56,ROWS('Liste complète des PERS DIR'!$G$1:'Liste complète des PERS DIR'!H92)),5))</f>
        <v/>
      </c>
      <c r="F91" s="24" t="str">
        <f>IF(ROWS('Liste complète des PERS DIR'!$G$1:'Liste complète des PERS DIR'!H92)&gt;COUNT('Liste complète des PERS DIR'!$H$1:$H$56),"",INDEX('Liste complète des PERS DIR'!$A$1:$G$56,SMALL('Liste complète des PERS DIR'!$H$1:$H$56,ROWS('Liste complète des PERS DIR'!$G$1:'Liste complète des PERS DIR'!H92)),6))</f>
        <v/>
      </c>
      <c r="G91" s="24" t="str">
        <f>IF(ROWS('Liste complète des PERS DIR'!$G$1:'Liste complète des PERS DIR'!H92)&gt;COUNT('Liste complète des PERS DIR'!$H$1:$H$56),"",INDEX('Liste complète des PERS DIR'!$A$1:$G$56,SMALL('Liste complète des PERS DIR'!$H$1:$H$56,ROWS('Liste complète des PERS DIR'!$G$1:'Liste complète des PERS DIR'!H92)),7))</f>
        <v/>
      </c>
      <c r="H91" s="46" t="str">
        <f t="shared" si="2"/>
        <v xml:space="preserve"> </v>
      </c>
    </row>
    <row r="92" spans="1:8" x14ac:dyDescent="0.25">
      <c r="A92" s="51" t="str">
        <f>IF(ROWS('Liste complète des PERS DIR'!$G$1:'Liste complète des PERS DIR'!H93)&gt;COUNT('Liste complète des PERS DIR'!$H$1:$H$56),"",INDEX('Liste complète des PERS DIR'!$A$1:$G$56,SMALL('Liste complète des PERS DIR'!$H$1:$H$56,ROWS('Liste complète des PERS DIR'!$G$1:'Liste complète des PERS DIR'!H93)),1))</f>
        <v/>
      </c>
      <c r="B92" s="24" t="str">
        <f>IF(ROWS('Liste complète des PERS DIR'!$G$1:'Liste complète des PERS DIR'!H93)&gt;COUNT('Liste complète des PERS DIR'!$H$1:$H$56),"",INDEX('Liste complète des PERS DIR'!$A$1:$G$56,SMALL('Liste complète des PERS DIR'!$H$1:$H$56,ROWS('Liste complète des PERS DIR'!$G$1:'Liste complète des PERS DIR'!H93)),2))</f>
        <v/>
      </c>
      <c r="C92" s="24" t="str">
        <f>IF(ROWS('Liste complète des PERS DIR'!$G$1:'Liste complète des PERS DIR'!I93)&gt;COUNT('Liste complète des PERS DIR'!$H$1:$H$56),"",INDEX('Liste complète des PERS DIR'!$A$1:$G$56,SMALL('Liste complète des PERS DIR'!$H$1:$H$56,ROWS('Liste complète des PERS DIR'!$G$1:'Liste complète des PERS DIR'!I93)),3))</f>
        <v/>
      </c>
      <c r="D92" s="24" t="str">
        <f>IF(ROWS('Liste complète des PERS DIR'!$G$1:'Liste complète des PERS DIR'!H93)&gt;COUNT('Liste complète des PERS DIR'!$H$1:$H$56),"",INDEX('Liste complète des PERS DIR'!$A$1:$G$56,SMALL('Liste complète des PERS DIR'!$H$1:$H$56,ROWS('Liste complète des PERS DIR'!$G$1:'Liste complète des PERS DIR'!H93)),4))</f>
        <v/>
      </c>
      <c r="E92" s="24" t="str">
        <f>IF(ROWS('Liste complète des PERS DIR'!$G$1:'Liste complète des PERS DIR'!H93)&gt;COUNT('Liste complète des PERS DIR'!$H$1:$H$56),"",INDEX('Liste complète des PERS DIR'!$A$1:$G$56,SMALL('Liste complète des PERS DIR'!$H$1:$H$56,ROWS('Liste complète des PERS DIR'!$G$1:'Liste complète des PERS DIR'!H93)),5))</f>
        <v/>
      </c>
      <c r="F92" s="24" t="str">
        <f>IF(ROWS('Liste complète des PERS DIR'!$G$1:'Liste complète des PERS DIR'!H93)&gt;COUNT('Liste complète des PERS DIR'!$H$1:$H$56),"",INDEX('Liste complète des PERS DIR'!$A$1:$G$56,SMALL('Liste complète des PERS DIR'!$H$1:$H$56,ROWS('Liste complète des PERS DIR'!$G$1:'Liste complète des PERS DIR'!H93)),6))</f>
        <v/>
      </c>
      <c r="G92" s="24" t="str">
        <f>IF(ROWS('Liste complète des PERS DIR'!$G$1:'Liste complète des PERS DIR'!H93)&gt;COUNT('Liste complète des PERS DIR'!$H$1:$H$56),"",INDEX('Liste complète des PERS DIR'!$A$1:$G$56,SMALL('Liste complète des PERS DIR'!$H$1:$H$56,ROWS('Liste complète des PERS DIR'!$G$1:'Liste complète des PERS DIR'!H93)),7))</f>
        <v/>
      </c>
      <c r="H92" s="46" t="str">
        <f t="shared" ref="H92:H155" si="3">B92&amp; " " &amp; LEFT(C92,1)</f>
        <v xml:space="preserve"> </v>
      </c>
    </row>
    <row r="93" spans="1:8" x14ac:dyDescent="0.25">
      <c r="A93" s="51" t="str">
        <f>IF(ROWS('Liste complète des PERS DIR'!$G$1:'Liste complète des PERS DIR'!H94)&gt;COUNT('Liste complète des PERS DIR'!$H$1:$H$56),"",INDEX('Liste complète des PERS DIR'!$A$1:$G$56,SMALL('Liste complète des PERS DIR'!$H$1:$H$56,ROWS('Liste complète des PERS DIR'!$G$1:'Liste complète des PERS DIR'!H94)),1))</f>
        <v/>
      </c>
      <c r="B93" s="24" t="str">
        <f>IF(ROWS('Liste complète des PERS DIR'!$G$1:'Liste complète des PERS DIR'!H94)&gt;COUNT('Liste complète des PERS DIR'!$H$1:$H$56),"",INDEX('Liste complète des PERS DIR'!$A$1:$G$56,SMALL('Liste complète des PERS DIR'!$H$1:$H$56,ROWS('Liste complète des PERS DIR'!$G$1:'Liste complète des PERS DIR'!H94)),2))</f>
        <v/>
      </c>
      <c r="C93" s="24" t="str">
        <f>IF(ROWS('Liste complète des PERS DIR'!$G$1:'Liste complète des PERS DIR'!I94)&gt;COUNT('Liste complète des PERS DIR'!$H$1:$H$56),"",INDEX('Liste complète des PERS DIR'!$A$1:$G$56,SMALL('Liste complète des PERS DIR'!$H$1:$H$56,ROWS('Liste complète des PERS DIR'!$G$1:'Liste complète des PERS DIR'!I94)),3))</f>
        <v/>
      </c>
      <c r="D93" s="24" t="str">
        <f>IF(ROWS('Liste complète des PERS DIR'!$G$1:'Liste complète des PERS DIR'!H94)&gt;COUNT('Liste complète des PERS DIR'!$H$1:$H$56),"",INDEX('Liste complète des PERS DIR'!$A$1:$G$56,SMALL('Liste complète des PERS DIR'!$H$1:$H$56,ROWS('Liste complète des PERS DIR'!$G$1:'Liste complète des PERS DIR'!H94)),4))</f>
        <v/>
      </c>
      <c r="E93" s="24" t="str">
        <f>IF(ROWS('Liste complète des PERS DIR'!$G$1:'Liste complète des PERS DIR'!H94)&gt;COUNT('Liste complète des PERS DIR'!$H$1:$H$56),"",INDEX('Liste complète des PERS DIR'!$A$1:$G$56,SMALL('Liste complète des PERS DIR'!$H$1:$H$56,ROWS('Liste complète des PERS DIR'!$G$1:'Liste complète des PERS DIR'!H94)),5))</f>
        <v/>
      </c>
      <c r="F93" s="24" t="str">
        <f>IF(ROWS('Liste complète des PERS DIR'!$G$1:'Liste complète des PERS DIR'!H94)&gt;COUNT('Liste complète des PERS DIR'!$H$1:$H$56),"",INDEX('Liste complète des PERS DIR'!$A$1:$G$56,SMALL('Liste complète des PERS DIR'!$H$1:$H$56,ROWS('Liste complète des PERS DIR'!$G$1:'Liste complète des PERS DIR'!H94)),6))</f>
        <v/>
      </c>
      <c r="G93" s="24" t="str">
        <f>IF(ROWS('Liste complète des PERS DIR'!$G$1:'Liste complète des PERS DIR'!H94)&gt;COUNT('Liste complète des PERS DIR'!$H$1:$H$56),"",INDEX('Liste complète des PERS DIR'!$A$1:$G$56,SMALL('Liste complète des PERS DIR'!$H$1:$H$56,ROWS('Liste complète des PERS DIR'!$G$1:'Liste complète des PERS DIR'!H94)),7))</f>
        <v/>
      </c>
      <c r="H93" s="46" t="str">
        <f t="shared" si="3"/>
        <v xml:space="preserve"> </v>
      </c>
    </row>
    <row r="94" spans="1:8" x14ac:dyDescent="0.25">
      <c r="A94" s="51" t="str">
        <f>IF(ROWS('Liste complète des PERS DIR'!$G$1:'Liste complète des PERS DIR'!H95)&gt;COUNT('Liste complète des PERS DIR'!$H$1:$H$56),"",INDEX('Liste complète des PERS DIR'!$A$1:$G$56,SMALL('Liste complète des PERS DIR'!$H$1:$H$56,ROWS('Liste complète des PERS DIR'!$G$1:'Liste complète des PERS DIR'!H95)),1))</f>
        <v/>
      </c>
      <c r="B94" s="24" t="str">
        <f>IF(ROWS('Liste complète des PERS DIR'!$G$1:'Liste complète des PERS DIR'!H95)&gt;COUNT('Liste complète des PERS DIR'!$H$1:$H$56),"",INDEX('Liste complète des PERS DIR'!$A$1:$G$56,SMALL('Liste complète des PERS DIR'!$H$1:$H$56,ROWS('Liste complète des PERS DIR'!$G$1:'Liste complète des PERS DIR'!H95)),2))</f>
        <v/>
      </c>
      <c r="C94" s="24" t="str">
        <f>IF(ROWS('Liste complète des PERS DIR'!$G$1:'Liste complète des PERS DIR'!I95)&gt;COUNT('Liste complète des PERS DIR'!$H$1:$H$56),"",INDEX('Liste complète des PERS DIR'!$A$1:$G$56,SMALL('Liste complète des PERS DIR'!$H$1:$H$56,ROWS('Liste complète des PERS DIR'!$G$1:'Liste complète des PERS DIR'!I95)),3))</f>
        <v/>
      </c>
      <c r="D94" s="24" t="str">
        <f>IF(ROWS('Liste complète des PERS DIR'!$G$1:'Liste complète des PERS DIR'!H95)&gt;COUNT('Liste complète des PERS DIR'!$H$1:$H$56),"",INDEX('Liste complète des PERS DIR'!$A$1:$G$56,SMALL('Liste complète des PERS DIR'!$H$1:$H$56,ROWS('Liste complète des PERS DIR'!$G$1:'Liste complète des PERS DIR'!H95)),4))</f>
        <v/>
      </c>
      <c r="E94" s="24" t="str">
        <f>IF(ROWS('Liste complète des PERS DIR'!$G$1:'Liste complète des PERS DIR'!H95)&gt;COUNT('Liste complète des PERS DIR'!$H$1:$H$56),"",INDEX('Liste complète des PERS DIR'!$A$1:$G$56,SMALL('Liste complète des PERS DIR'!$H$1:$H$56,ROWS('Liste complète des PERS DIR'!$G$1:'Liste complète des PERS DIR'!H95)),5))</f>
        <v/>
      </c>
      <c r="F94" s="24" t="str">
        <f>IF(ROWS('Liste complète des PERS DIR'!$G$1:'Liste complète des PERS DIR'!H95)&gt;COUNT('Liste complète des PERS DIR'!$H$1:$H$56),"",INDEX('Liste complète des PERS DIR'!$A$1:$G$56,SMALL('Liste complète des PERS DIR'!$H$1:$H$56,ROWS('Liste complète des PERS DIR'!$G$1:'Liste complète des PERS DIR'!H95)),6))</f>
        <v/>
      </c>
      <c r="G94" s="24" t="str">
        <f>IF(ROWS('Liste complète des PERS DIR'!$G$1:'Liste complète des PERS DIR'!H95)&gt;COUNT('Liste complète des PERS DIR'!$H$1:$H$56),"",INDEX('Liste complète des PERS DIR'!$A$1:$G$56,SMALL('Liste complète des PERS DIR'!$H$1:$H$56,ROWS('Liste complète des PERS DIR'!$G$1:'Liste complète des PERS DIR'!H95)),7))</f>
        <v/>
      </c>
      <c r="H94" s="46" t="str">
        <f t="shared" si="3"/>
        <v xml:space="preserve"> </v>
      </c>
    </row>
    <row r="95" spans="1:8" x14ac:dyDescent="0.25">
      <c r="A95" s="51" t="str">
        <f>IF(ROWS('Liste complète des PERS DIR'!$G$1:'Liste complète des PERS DIR'!H96)&gt;COUNT('Liste complète des PERS DIR'!$H$1:$H$56),"",INDEX('Liste complète des PERS DIR'!$A$1:$G$56,SMALL('Liste complète des PERS DIR'!$H$1:$H$56,ROWS('Liste complète des PERS DIR'!$G$1:'Liste complète des PERS DIR'!H96)),1))</f>
        <v/>
      </c>
      <c r="B95" s="24" t="str">
        <f>IF(ROWS('Liste complète des PERS DIR'!$G$1:'Liste complète des PERS DIR'!H96)&gt;COUNT('Liste complète des PERS DIR'!$H$1:$H$56),"",INDEX('Liste complète des PERS DIR'!$A$1:$G$56,SMALL('Liste complète des PERS DIR'!$H$1:$H$56,ROWS('Liste complète des PERS DIR'!$G$1:'Liste complète des PERS DIR'!H96)),2))</f>
        <v/>
      </c>
      <c r="C95" s="24" t="str">
        <f>IF(ROWS('Liste complète des PERS DIR'!$G$1:'Liste complète des PERS DIR'!I96)&gt;COUNT('Liste complète des PERS DIR'!$H$1:$H$56),"",INDEX('Liste complète des PERS DIR'!$A$1:$G$56,SMALL('Liste complète des PERS DIR'!$H$1:$H$56,ROWS('Liste complète des PERS DIR'!$G$1:'Liste complète des PERS DIR'!I96)),3))</f>
        <v/>
      </c>
      <c r="D95" s="24" t="str">
        <f>IF(ROWS('Liste complète des PERS DIR'!$G$1:'Liste complète des PERS DIR'!H96)&gt;COUNT('Liste complète des PERS DIR'!$H$1:$H$56),"",INDEX('Liste complète des PERS DIR'!$A$1:$G$56,SMALL('Liste complète des PERS DIR'!$H$1:$H$56,ROWS('Liste complète des PERS DIR'!$G$1:'Liste complète des PERS DIR'!H96)),4))</f>
        <v/>
      </c>
      <c r="E95" s="24" t="str">
        <f>IF(ROWS('Liste complète des PERS DIR'!$G$1:'Liste complète des PERS DIR'!H96)&gt;COUNT('Liste complète des PERS DIR'!$H$1:$H$56),"",INDEX('Liste complète des PERS DIR'!$A$1:$G$56,SMALL('Liste complète des PERS DIR'!$H$1:$H$56,ROWS('Liste complète des PERS DIR'!$G$1:'Liste complète des PERS DIR'!H96)),5))</f>
        <v/>
      </c>
      <c r="F95" s="24" t="str">
        <f>IF(ROWS('Liste complète des PERS DIR'!$G$1:'Liste complète des PERS DIR'!H96)&gt;COUNT('Liste complète des PERS DIR'!$H$1:$H$56),"",INDEX('Liste complète des PERS DIR'!$A$1:$G$56,SMALL('Liste complète des PERS DIR'!$H$1:$H$56,ROWS('Liste complète des PERS DIR'!$G$1:'Liste complète des PERS DIR'!H96)),6))</f>
        <v/>
      </c>
      <c r="G95" s="24" t="str">
        <f>IF(ROWS('Liste complète des PERS DIR'!$G$1:'Liste complète des PERS DIR'!H96)&gt;COUNT('Liste complète des PERS DIR'!$H$1:$H$56),"",INDEX('Liste complète des PERS DIR'!$A$1:$G$56,SMALL('Liste complète des PERS DIR'!$H$1:$H$56,ROWS('Liste complète des PERS DIR'!$G$1:'Liste complète des PERS DIR'!H96)),7))</f>
        <v/>
      </c>
      <c r="H95" s="46" t="str">
        <f t="shared" si="3"/>
        <v xml:space="preserve"> </v>
      </c>
    </row>
    <row r="96" spans="1:8" x14ac:dyDescent="0.25">
      <c r="A96" s="51" t="str">
        <f>IF(ROWS('Liste complète des PERS DIR'!$G$1:'Liste complète des PERS DIR'!H97)&gt;COUNT('Liste complète des PERS DIR'!$H$1:$H$56),"",INDEX('Liste complète des PERS DIR'!$A$1:$G$56,SMALL('Liste complète des PERS DIR'!$H$1:$H$56,ROWS('Liste complète des PERS DIR'!$G$1:'Liste complète des PERS DIR'!H97)),1))</f>
        <v/>
      </c>
      <c r="B96" s="24" t="str">
        <f>IF(ROWS('Liste complète des PERS DIR'!$G$1:'Liste complète des PERS DIR'!H97)&gt;COUNT('Liste complète des PERS DIR'!$H$1:$H$56),"",INDEX('Liste complète des PERS DIR'!$A$1:$G$56,SMALL('Liste complète des PERS DIR'!$H$1:$H$56,ROWS('Liste complète des PERS DIR'!$G$1:'Liste complète des PERS DIR'!H97)),2))</f>
        <v/>
      </c>
      <c r="C96" s="24" t="str">
        <f>IF(ROWS('Liste complète des PERS DIR'!$G$1:'Liste complète des PERS DIR'!I97)&gt;COUNT('Liste complète des PERS DIR'!$H$1:$H$56),"",INDEX('Liste complète des PERS DIR'!$A$1:$G$56,SMALL('Liste complète des PERS DIR'!$H$1:$H$56,ROWS('Liste complète des PERS DIR'!$G$1:'Liste complète des PERS DIR'!I97)),3))</f>
        <v/>
      </c>
      <c r="D96" s="24" t="str">
        <f>IF(ROWS('Liste complète des PERS DIR'!$G$1:'Liste complète des PERS DIR'!H97)&gt;COUNT('Liste complète des PERS DIR'!$H$1:$H$56),"",INDEX('Liste complète des PERS DIR'!$A$1:$G$56,SMALL('Liste complète des PERS DIR'!$H$1:$H$56,ROWS('Liste complète des PERS DIR'!$G$1:'Liste complète des PERS DIR'!H97)),4))</f>
        <v/>
      </c>
      <c r="E96" s="24" t="str">
        <f>IF(ROWS('Liste complète des PERS DIR'!$G$1:'Liste complète des PERS DIR'!H97)&gt;COUNT('Liste complète des PERS DIR'!$H$1:$H$56),"",INDEX('Liste complète des PERS DIR'!$A$1:$G$56,SMALL('Liste complète des PERS DIR'!$H$1:$H$56,ROWS('Liste complète des PERS DIR'!$G$1:'Liste complète des PERS DIR'!H97)),5))</f>
        <v/>
      </c>
      <c r="F96" s="24" t="str">
        <f>IF(ROWS('Liste complète des PERS DIR'!$G$1:'Liste complète des PERS DIR'!H97)&gt;COUNT('Liste complète des PERS DIR'!$H$1:$H$56),"",INDEX('Liste complète des PERS DIR'!$A$1:$G$56,SMALL('Liste complète des PERS DIR'!$H$1:$H$56,ROWS('Liste complète des PERS DIR'!$G$1:'Liste complète des PERS DIR'!H97)),6))</f>
        <v/>
      </c>
      <c r="G96" s="24" t="str">
        <f>IF(ROWS('Liste complète des PERS DIR'!$G$1:'Liste complète des PERS DIR'!H97)&gt;COUNT('Liste complète des PERS DIR'!$H$1:$H$56),"",INDEX('Liste complète des PERS DIR'!$A$1:$G$56,SMALL('Liste complète des PERS DIR'!$H$1:$H$56,ROWS('Liste complète des PERS DIR'!$G$1:'Liste complète des PERS DIR'!H97)),7))</f>
        <v/>
      </c>
      <c r="H96" s="46" t="str">
        <f t="shared" si="3"/>
        <v xml:space="preserve"> </v>
      </c>
    </row>
    <row r="97" spans="1:8" x14ac:dyDescent="0.25">
      <c r="A97" s="51" t="str">
        <f>IF(ROWS('Liste complète des PERS DIR'!$G$1:'Liste complète des PERS DIR'!H98)&gt;COUNT('Liste complète des PERS DIR'!$H$1:$H$56),"",INDEX('Liste complète des PERS DIR'!$A$1:$G$56,SMALL('Liste complète des PERS DIR'!$H$1:$H$56,ROWS('Liste complète des PERS DIR'!$G$1:'Liste complète des PERS DIR'!H98)),1))</f>
        <v/>
      </c>
      <c r="B97" s="24" t="str">
        <f>IF(ROWS('Liste complète des PERS DIR'!$G$1:'Liste complète des PERS DIR'!H98)&gt;COUNT('Liste complète des PERS DIR'!$H$1:$H$56),"",INDEX('Liste complète des PERS DIR'!$A$1:$G$56,SMALL('Liste complète des PERS DIR'!$H$1:$H$56,ROWS('Liste complète des PERS DIR'!$G$1:'Liste complète des PERS DIR'!H98)),2))</f>
        <v/>
      </c>
      <c r="C97" s="24" t="str">
        <f>IF(ROWS('Liste complète des PERS DIR'!$G$1:'Liste complète des PERS DIR'!I98)&gt;COUNT('Liste complète des PERS DIR'!$H$1:$H$56),"",INDEX('Liste complète des PERS DIR'!$A$1:$G$56,SMALL('Liste complète des PERS DIR'!$H$1:$H$56,ROWS('Liste complète des PERS DIR'!$G$1:'Liste complète des PERS DIR'!I98)),3))</f>
        <v/>
      </c>
      <c r="D97" s="24" t="str">
        <f>IF(ROWS('Liste complète des PERS DIR'!$G$1:'Liste complète des PERS DIR'!H98)&gt;COUNT('Liste complète des PERS DIR'!$H$1:$H$56),"",INDEX('Liste complète des PERS DIR'!$A$1:$G$56,SMALL('Liste complète des PERS DIR'!$H$1:$H$56,ROWS('Liste complète des PERS DIR'!$G$1:'Liste complète des PERS DIR'!H98)),4))</f>
        <v/>
      </c>
      <c r="E97" s="24" t="str">
        <f>IF(ROWS('Liste complète des PERS DIR'!$G$1:'Liste complète des PERS DIR'!H98)&gt;COUNT('Liste complète des PERS DIR'!$H$1:$H$56),"",INDEX('Liste complète des PERS DIR'!$A$1:$G$56,SMALL('Liste complète des PERS DIR'!$H$1:$H$56,ROWS('Liste complète des PERS DIR'!$G$1:'Liste complète des PERS DIR'!H98)),5))</f>
        <v/>
      </c>
      <c r="F97" s="24" t="str">
        <f>IF(ROWS('Liste complète des PERS DIR'!$G$1:'Liste complète des PERS DIR'!H98)&gt;COUNT('Liste complète des PERS DIR'!$H$1:$H$56),"",INDEX('Liste complète des PERS DIR'!$A$1:$G$56,SMALL('Liste complète des PERS DIR'!$H$1:$H$56,ROWS('Liste complète des PERS DIR'!$G$1:'Liste complète des PERS DIR'!H98)),6))</f>
        <v/>
      </c>
      <c r="G97" s="24" t="str">
        <f>IF(ROWS('Liste complète des PERS DIR'!$G$1:'Liste complète des PERS DIR'!H98)&gt;COUNT('Liste complète des PERS DIR'!$H$1:$H$56),"",INDEX('Liste complète des PERS DIR'!$A$1:$G$56,SMALL('Liste complète des PERS DIR'!$H$1:$H$56,ROWS('Liste complète des PERS DIR'!$G$1:'Liste complète des PERS DIR'!H98)),7))</f>
        <v/>
      </c>
      <c r="H97" s="46" t="str">
        <f t="shared" si="3"/>
        <v xml:space="preserve"> </v>
      </c>
    </row>
    <row r="98" spans="1:8" x14ac:dyDescent="0.25">
      <c r="A98" s="51" t="str">
        <f>IF(ROWS('Liste complète des PERS DIR'!$G$1:'Liste complète des PERS DIR'!H99)&gt;COUNT('Liste complète des PERS DIR'!$H$1:$H$56),"",INDEX('Liste complète des PERS DIR'!$A$1:$G$56,SMALL('Liste complète des PERS DIR'!$H$1:$H$56,ROWS('Liste complète des PERS DIR'!$G$1:'Liste complète des PERS DIR'!H99)),1))</f>
        <v/>
      </c>
      <c r="B98" s="24" t="str">
        <f>IF(ROWS('Liste complète des PERS DIR'!$G$1:'Liste complète des PERS DIR'!H99)&gt;COUNT('Liste complète des PERS DIR'!$H$1:$H$56),"",INDEX('Liste complète des PERS DIR'!$A$1:$G$56,SMALL('Liste complète des PERS DIR'!$H$1:$H$56,ROWS('Liste complète des PERS DIR'!$G$1:'Liste complète des PERS DIR'!H99)),2))</f>
        <v/>
      </c>
      <c r="C98" s="24" t="str">
        <f>IF(ROWS('Liste complète des PERS DIR'!$G$1:'Liste complète des PERS DIR'!I99)&gt;COUNT('Liste complète des PERS DIR'!$H$1:$H$56),"",INDEX('Liste complète des PERS DIR'!$A$1:$G$56,SMALL('Liste complète des PERS DIR'!$H$1:$H$56,ROWS('Liste complète des PERS DIR'!$G$1:'Liste complète des PERS DIR'!I99)),3))</f>
        <v/>
      </c>
      <c r="D98" s="24" t="str">
        <f>IF(ROWS('Liste complète des PERS DIR'!$G$1:'Liste complète des PERS DIR'!H99)&gt;COUNT('Liste complète des PERS DIR'!$H$1:$H$56),"",INDEX('Liste complète des PERS DIR'!$A$1:$G$56,SMALL('Liste complète des PERS DIR'!$H$1:$H$56,ROWS('Liste complète des PERS DIR'!$G$1:'Liste complète des PERS DIR'!H99)),4))</f>
        <v/>
      </c>
      <c r="E98" s="24" t="str">
        <f>IF(ROWS('Liste complète des PERS DIR'!$G$1:'Liste complète des PERS DIR'!H99)&gt;COUNT('Liste complète des PERS DIR'!$H$1:$H$56),"",INDEX('Liste complète des PERS DIR'!$A$1:$G$56,SMALL('Liste complète des PERS DIR'!$H$1:$H$56,ROWS('Liste complète des PERS DIR'!$G$1:'Liste complète des PERS DIR'!H99)),5))</f>
        <v/>
      </c>
      <c r="F98" s="24" t="str">
        <f>IF(ROWS('Liste complète des PERS DIR'!$G$1:'Liste complète des PERS DIR'!H99)&gt;COUNT('Liste complète des PERS DIR'!$H$1:$H$56),"",INDEX('Liste complète des PERS DIR'!$A$1:$G$56,SMALL('Liste complète des PERS DIR'!$H$1:$H$56,ROWS('Liste complète des PERS DIR'!$G$1:'Liste complète des PERS DIR'!H99)),6))</f>
        <v/>
      </c>
      <c r="G98" s="24" t="str">
        <f>IF(ROWS('Liste complète des PERS DIR'!$G$1:'Liste complète des PERS DIR'!H99)&gt;COUNT('Liste complète des PERS DIR'!$H$1:$H$56),"",INDEX('Liste complète des PERS DIR'!$A$1:$G$56,SMALL('Liste complète des PERS DIR'!$H$1:$H$56,ROWS('Liste complète des PERS DIR'!$G$1:'Liste complète des PERS DIR'!H99)),7))</f>
        <v/>
      </c>
      <c r="H98" s="46" t="str">
        <f t="shared" si="3"/>
        <v xml:space="preserve"> </v>
      </c>
    </row>
    <row r="99" spans="1:8" x14ac:dyDescent="0.25">
      <c r="A99" s="51" t="str">
        <f>IF(ROWS('Liste complète des PERS DIR'!$G$1:'Liste complète des PERS DIR'!H100)&gt;COUNT('Liste complète des PERS DIR'!$H$1:$H$56),"",INDEX('Liste complète des PERS DIR'!$A$1:$G$56,SMALL('Liste complète des PERS DIR'!$H$1:$H$56,ROWS('Liste complète des PERS DIR'!$G$1:'Liste complète des PERS DIR'!H100)),1))</f>
        <v/>
      </c>
      <c r="B99" s="24" t="str">
        <f>IF(ROWS('Liste complète des PERS DIR'!$G$1:'Liste complète des PERS DIR'!H100)&gt;COUNT('Liste complète des PERS DIR'!$H$1:$H$56),"",INDEX('Liste complète des PERS DIR'!$A$1:$G$56,SMALL('Liste complète des PERS DIR'!$H$1:$H$56,ROWS('Liste complète des PERS DIR'!$G$1:'Liste complète des PERS DIR'!H100)),2))</f>
        <v/>
      </c>
      <c r="C99" s="24" t="str">
        <f>IF(ROWS('Liste complète des PERS DIR'!$G$1:'Liste complète des PERS DIR'!I100)&gt;COUNT('Liste complète des PERS DIR'!$H$1:$H$56),"",INDEX('Liste complète des PERS DIR'!$A$1:$G$56,SMALL('Liste complète des PERS DIR'!$H$1:$H$56,ROWS('Liste complète des PERS DIR'!$G$1:'Liste complète des PERS DIR'!I100)),3))</f>
        <v/>
      </c>
      <c r="D99" s="24" t="str">
        <f>IF(ROWS('Liste complète des PERS DIR'!$G$1:'Liste complète des PERS DIR'!H100)&gt;COUNT('Liste complète des PERS DIR'!$H$1:$H$56),"",INDEX('Liste complète des PERS DIR'!$A$1:$G$56,SMALL('Liste complète des PERS DIR'!$H$1:$H$56,ROWS('Liste complète des PERS DIR'!$G$1:'Liste complète des PERS DIR'!H100)),4))</f>
        <v/>
      </c>
      <c r="E99" s="24" t="str">
        <f>IF(ROWS('Liste complète des PERS DIR'!$G$1:'Liste complète des PERS DIR'!H100)&gt;COUNT('Liste complète des PERS DIR'!$H$1:$H$56),"",INDEX('Liste complète des PERS DIR'!$A$1:$G$56,SMALL('Liste complète des PERS DIR'!$H$1:$H$56,ROWS('Liste complète des PERS DIR'!$G$1:'Liste complète des PERS DIR'!H100)),5))</f>
        <v/>
      </c>
      <c r="F99" s="24" t="str">
        <f>IF(ROWS('Liste complète des PERS DIR'!$G$1:'Liste complète des PERS DIR'!H100)&gt;COUNT('Liste complète des PERS DIR'!$H$1:$H$56),"",INDEX('Liste complète des PERS DIR'!$A$1:$G$56,SMALL('Liste complète des PERS DIR'!$H$1:$H$56,ROWS('Liste complète des PERS DIR'!$G$1:'Liste complète des PERS DIR'!H100)),6))</f>
        <v/>
      </c>
      <c r="G99" s="24" t="str">
        <f>IF(ROWS('Liste complète des PERS DIR'!$G$1:'Liste complète des PERS DIR'!H100)&gt;COUNT('Liste complète des PERS DIR'!$H$1:$H$56),"",INDEX('Liste complète des PERS DIR'!$A$1:$G$56,SMALL('Liste complète des PERS DIR'!$H$1:$H$56,ROWS('Liste complète des PERS DIR'!$G$1:'Liste complète des PERS DIR'!H100)),7))</f>
        <v/>
      </c>
      <c r="H99" s="46" t="str">
        <f t="shared" si="3"/>
        <v xml:space="preserve"> </v>
      </c>
    </row>
    <row r="100" spans="1:8" x14ac:dyDescent="0.25">
      <c r="A100" s="51" t="str">
        <f>IF(ROWS('Liste complète des PERS DIR'!$G$1:'Liste complète des PERS DIR'!H101)&gt;COUNT('Liste complète des PERS DIR'!$H$1:$H$56),"",INDEX('Liste complète des PERS DIR'!$A$1:$G$56,SMALL('Liste complète des PERS DIR'!$H$1:$H$56,ROWS('Liste complète des PERS DIR'!$G$1:'Liste complète des PERS DIR'!H101)),1))</f>
        <v/>
      </c>
      <c r="B100" s="24" t="str">
        <f>IF(ROWS('Liste complète des PERS DIR'!$G$1:'Liste complète des PERS DIR'!H101)&gt;COUNT('Liste complète des PERS DIR'!$H$1:$H$56),"",INDEX('Liste complète des PERS DIR'!$A$1:$G$56,SMALL('Liste complète des PERS DIR'!$H$1:$H$56,ROWS('Liste complète des PERS DIR'!$G$1:'Liste complète des PERS DIR'!H101)),2))</f>
        <v/>
      </c>
      <c r="C100" s="24" t="str">
        <f>IF(ROWS('Liste complète des PERS DIR'!$G$1:'Liste complète des PERS DIR'!I101)&gt;COUNT('Liste complète des PERS DIR'!$H$1:$H$56),"",INDEX('Liste complète des PERS DIR'!$A$1:$G$56,SMALL('Liste complète des PERS DIR'!$H$1:$H$56,ROWS('Liste complète des PERS DIR'!$G$1:'Liste complète des PERS DIR'!I101)),3))</f>
        <v/>
      </c>
      <c r="D100" s="24" t="str">
        <f>IF(ROWS('Liste complète des PERS DIR'!$G$1:'Liste complète des PERS DIR'!H101)&gt;COUNT('Liste complète des PERS DIR'!$H$1:$H$56),"",INDEX('Liste complète des PERS DIR'!$A$1:$G$56,SMALL('Liste complète des PERS DIR'!$H$1:$H$56,ROWS('Liste complète des PERS DIR'!$G$1:'Liste complète des PERS DIR'!H101)),4))</f>
        <v/>
      </c>
      <c r="E100" s="24" t="str">
        <f>IF(ROWS('Liste complète des PERS DIR'!$G$1:'Liste complète des PERS DIR'!H101)&gt;COUNT('Liste complète des PERS DIR'!$H$1:$H$56),"",INDEX('Liste complète des PERS DIR'!$A$1:$G$56,SMALL('Liste complète des PERS DIR'!$H$1:$H$56,ROWS('Liste complète des PERS DIR'!$G$1:'Liste complète des PERS DIR'!H101)),5))</f>
        <v/>
      </c>
      <c r="F100" s="24" t="str">
        <f>IF(ROWS('Liste complète des PERS DIR'!$G$1:'Liste complète des PERS DIR'!H101)&gt;COUNT('Liste complète des PERS DIR'!$H$1:$H$56),"",INDEX('Liste complète des PERS DIR'!$A$1:$G$56,SMALL('Liste complète des PERS DIR'!$H$1:$H$56,ROWS('Liste complète des PERS DIR'!$G$1:'Liste complète des PERS DIR'!H101)),6))</f>
        <v/>
      </c>
      <c r="G100" s="24" t="str">
        <f>IF(ROWS('Liste complète des PERS DIR'!$G$1:'Liste complète des PERS DIR'!H101)&gt;COUNT('Liste complète des PERS DIR'!$H$1:$H$56),"",INDEX('Liste complète des PERS DIR'!$A$1:$G$56,SMALL('Liste complète des PERS DIR'!$H$1:$H$56,ROWS('Liste complète des PERS DIR'!$G$1:'Liste complète des PERS DIR'!H101)),7))</f>
        <v/>
      </c>
      <c r="H100" s="46" t="str">
        <f t="shared" si="3"/>
        <v xml:space="preserve"> </v>
      </c>
    </row>
    <row r="101" spans="1:8" x14ac:dyDescent="0.25">
      <c r="A101" s="51" t="str">
        <f>IF(ROWS('Liste complète des PERS DIR'!$G$1:'Liste complète des PERS DIR'!H102)&gt;COUNT('Liste complète des PERS DIR'!$H$1:$H$56),"",INDEX('Liste complète des PERS DIR'!$A$1:$G$56,SMALL('Liste complète des PERS DIR'!$H$1:$H$56,ROWS('Liste complète des PERS DIR'!$G$1:'Liste complète des PERS DIR'!H102)),1))</f>
        <v/>
      </c>
      <c r="B101" s="24" t="str">
        <f>IF(ROWS('Liste complète des PERS DIR'!$G$1:'Liste complète des PERS DIR'!H102)&gt;COUNT('Liste complète des PERS DIR'!$H$1:$H$56),"",INDEX('Liste complète des PERS DIR'!$A$1:$G$56,SMALL('Liste complète des PERS DIR'!$H$1:$H$56,ROWS('Liste complète des PERS DIR'!$G$1:'Liste complète des PERS DIR'!H102)),2))</f>
        <v/>
      </c>
      <c r="C101" s="24" t="str">
        <f>IF(ROWS('Liste complète des PERS DIR'!$G$1:'Liste complète des PERS DIR'!I102)&gt;COUNT('Liste complète des PERS DIR'!$H$1:$H$56),"",INDEX('Liste complète des PERS DIR'!$A$1:$G$56,SMALL('Liste complète des PERS DIR'!$H$1:$H$56,ROWS('Liste complète des PERS DIR'!$G$1:'Liste complète des PERS DIR'!I102)),3))</f>
        <v/>
      </c>
      <c r="D101" s="24" t="str">
        <f>IF(ROWS('Liste complète des PERS DIR'!$G$1:'Liste complète des PERS DIR'!H102)&gt;COUNT('Liste complète des PERS DIR'!$H$1:$H$56),"",INDEX('Liste complète des PERS DIR'!$A$1:$G$56,SMALL('Liste complète des PERS DIR'!$H$1:$H$56,ROWS('Liste complète des PERS DIR'!$G$1:'Liste complète des PERS DIR'!H102)),4))</f>
        <v/>
      </c>
      <c r="E101" s="24" t="str">
        <f>IF(ROWS('Liste complète des PERS DIR'!$G$1:'Liste complète des PERS DIR'!H102)&gt;COUNT('Liste complète des PERS DIR'!$H$1:$H$56),"",INDEX('Liste complète des PERS DIR'!$A$1:$G$56,SMALL('Liste complète des PERS DIR'!$H$1:$H$56,ROWS('Liste complète des PERS DIR'!$G$1:'Liste complète des PERS DIR'!H102)),5))</f>
        <v/>
      </c>
      <c r="F101" s="24" t="str">
        <f>IF(ROWS('Liste complète des PERS DIR'!$G$1:'Liste complète des PERS DIR'!H102)&gt;COUNT('Liste complète des PERS DIR'!$H$1:$H$56),"",INDEX('Liste complète des PERS DIR'!$A$1:$G$56,SMALL('Liste complète des PERS DIR'!$H$1:$H$56,ROWS('Liste complète des PERS DIR'!$G$1:'Liste complète des PERS DIR'!H102)),6))</f>
        <v/>
      </c>
      <c r="G101" s="24" t="str">
        <f>IF(ROWS('Liste complète des PERS DIR'!$G$1:'Liste complète des PERS DIR'!H102)&gt;COUNT('Liste complète des PERS DIR'!$H$1:$H$56),"",INDEX('Liste complète des PERS DIR'!$A$1:$G$56,SMALL('Liste complète des PERS DIR'!$H$1:$H$56,ROWS('Liste complète des PERS DIR'!$G$1:'Liste complète des PERS DIR'!H102)),7))</f>
        <v/>
      </c>
      <c r="H101" s="46" t="str">
        <f t="shared" si="3"/>
        <v xml:space="preserve"> </v>
      </c>
    </row>
    <row r="102" spans="1:8" x14ac:dyDescent="0.25">
      <c r="A102" s="51" t="str">
        <f>IF(ROWS('Liste complète des PERS DIR'!$G$1:'Liste complète des PERS DIR'!H103)&gt;COUNT('Liste complète des PERS DIR'!$H$1:$H$56),"",INDEX('Liste complète des PERS DIR'!$A$1:$G$56,SMALL('Liste complète des PERS DIR'!$H$1:$H$56,ROWS('Liste complète des PERS DIR'!$G$1:'Liste complète des PERS DIR'!H103)),1))</f>
        <v/>
      </c>
      <c r="B102" s="24" t="str">
        <f>IF(ROWS('Liste complète des PERS DIR'!$G$1:'Liste complète des PERS DIR'!H103)&gt;COUNT('Liste complète des PERS DIR'!$H$1:$H$56),"",INDEX('Liste complète des PERS DIR'!$A$1:$G$56,SMALL('Liste complète des PERS DIR'!$H$1:$H$56,ROWS('Liste complète des PERS DIR'!$G$1:'Liste complète des PERS DIR'!H103)),2))</f>
        <v/>
      </c>
      <c r="C102" s="24" t="str">
        <f>IF(ROWS('Liste complète des PERS DIR'!$G$1:'Liste complète des PERS DIR'!I103)&gt;COUNT('Liste complète des PERS DIR'!$H$1:$H$56),"",INDEX('Liste complète des PERS DIR'!$A$1:$G$56,SMALL('Liste complète des PERS DIR'!$H$1:$H$56,ROWS('Liste complète des PERS DIR'!$G$1:'Liste complète des PERS DIR'!I103)),3))</f>
        <v/>
      </c>
      <c r="D102" s="24" t="str">
        <f>IF(ROWS('Liste complète des PERS DIR'!$G$1:'Liste complète des PERS DIR'!H103)&gt;COUNT('Liste complète des PERS DIR'!$H$1:$H$56),"",INDEX('Liste complète des PERS DIR'!$A$1:$G$56,SMALL('Liste complète des PERS DIR'!$H$1:$H$56,ROWS('Liste complète des PERS DIR'!$G$1:'Liste complète des PERS DIR'!H103)),4))</f>
        <v/>
      </c>
      <c r="E102" s="24" t="str">
        <f>IF(ROWS('Liste complète des PERS DIR'!$G$1:'Liste complète des PERS DIR'!H103)&gt;COUNT('Liste complète des PERS DIR'!$H$1:$H$56),"",INDEX('Liste complète des PERS DIR'!$A$1:$G$56,SMALL('Liste complète des PERS DIR'!$H$1:$H$56,ROWS('Liste complète des PERS DIR'!$G$1:'Liste complète des PERS DIR'!H103)),5))</f>
        <v/>
      </c>
      <c r="F102" s="24" t="str">
        <f>IF(ROWS('Liste complète des PERS DIR'!$G$1:'Liste complète des PERS DIR'!H103)&gt;COUNT('Liste complète des PERS DIR'!$H$1:$H$56),"",INDEX('Liste complète des PERS DIR'!$A$1:$G$56,SMALL('Liste complète des PERS DIR'!$H$1:$H$56,ROWS('Liste complète des PERS DIR'!$G$1:'Liste complète des PERS DIR'!H103)),6))</f>
        <v/>
      </c>
      <c r="G102" s="24" t="str">
        <f>IF(ROWS('Liste complète des PERS DIR'!$G$1:'Liste complète des PERS DIR'!H103)&gt;COUNT('Liste complète des PERS DIR'!$H$1:$H$56),"",INDEX('Liste complète des PERS DIR'!$A$1:$G$56,SMALL('Liste complète des PERS DIR'!$H$1:$H$56,ROWS('Liste complète des PERS DIR'!$G$1:'Liste complète des PERS DIR'!H103)),7))</f>
        <v/>
      </c>
      <c r="H102" s="46" t="str">
        <f t="shared" si="3"/>
        <v xml:space="preserve"> </v>
      </c>
    </row>
    <row r="103" spans="1:8" x14ac:dyDescent="0.25">
      <c r="A103" s="51" t="str">
        <f>IF(ROWS('Liste complète des PERS DIR'!$G$1:'Liste complète des PERS DIR'!H104)&gt;COUNT('Liste complète des PERS DIR'!$H$1:$H$56),"",INDEX('Liste complète des PERS DIR'!$A$1:$G$56,SMALL('Liste complète des PERS DIR'!$H$1:$H$56,ROWS('Liste complète des PERS DIR'!$G$1:'Liste complète des PERS DIR'!H104)),1))</f>
        <v/>
      </c>
      <c r="B103" s="24" t="str">
        <f>IF(ROWS('Liste complète des PERS DIR'!$G$1:'Liste complète des PERS DIR'!H104)&gt;COUNT('Liste complète des PERS DIR'!$H$1:$H$56),"",INDEX('Liste complète des PERS DIR'!$A$1:$G$56,SMALL('Liste complète des PERS DIR'!$H$1:$H$56,ROWS('Liste complète des PERS DIR'!$G$1:'Liste complète des PERS DIR'!H104)),2))</f>
        <v/>
      </c>
      <c r="C103" s="24" t="str">
        <f>IF(ROWS('Liste complète des PERS DIR'!$G$1:'Liste complète des PERS DIR'!I104)&gt;COUNT('Liste complète des PERS DIR'!$H$1:$H$56),"",INDEX('Liste complète des PERS DIR'!$A$1:$G$56,SMALL('Liste complète des PERS DIR'!$H$1:$H$56,ROWS('Liste complète des PERS DIR'!$G$1:'Liste complète des PERS DIR'!I104)),3))</f>
        <v/>
      </c>
      <c r="D103" s="24" t="str">
        <f>IF(ROWS('Liste complète des PERS DIR'!$G$1:'Liste complète des PERS DIR'!H104)&gt;COUNT('Liste complète des PERS DIR'!$H$1:$H$56),"",INDEX('Liste complète des PERS DIR'!$A$1:$G$56,SMALL('Liste complète des PERS DIR'!$H$1:$H$56,ROWS('Liste complète des PERS DIR'!$G$1:'Liste complète des PERS DIR'!H104)),4))</f>
        <v/>
      </c>
      <c r="E103" s="24" t="str">
        <f>IF(ROWS('Liste complète des PERS DIR'!$G$1:'Liste complète des PERS DIR'!H104)&gt;COUNT('Liste complète des PERS DIR'!$H$1:$H$56),"",INDEX('Liste complète des PERS DIR'!$A$1:$G$56,SMALL('Liste complète des PERS DIR'!$H$1:$H$56,ROWS('Liste complète des PERS DIR'!$G$1:'Liste complète des PERS DIR'!H104)),5))</f>
        <v/>
      </c>
      <c r="F103" s="24" t="str">
        <f>IF(ROWS('Liste complète des PERS DIR'!$G$1:'Liste complète des PERS DIR'!H104)&gt;COUNT('Liste complète des PERS DIR'!$H$1:$H$56),"",INDEX('Liste complète des PERS DIR'!$A$1:$G$56,SMALL('Liste complète des PERS DIR'!$H$1:$H$56,ROWS('Liste complète des PERS DIR'!$G$1:'Liste complète des PERS DIR'!H104)),6))</f>
        <v/>
      </c>
      <c r="G103" s="24" t="str">
        <f>IF(ROWS('Liste complète des PERS DIR'!$G$1:'Liste complète des PERS DIR'!H104)&gt;COUNT('Liste complète des PERS DIR'!$H$1:$H$56),"",INDEX('Liste complète des PERS DIR'!$A$1:$G$56,SMALL('Liste complète des PERS DIR'!$H$1:$H$56,ROWS('Liste complète des PERS DIR'!$G$1:'Liste complète des PERS DIR'!H104)),7))</f>
        <v/>
      </c>
      <c r="H103" s="46" t="str">
        <f t="shared" si="3"/>
        <v xml:space="preserve"> </v>
      </c>
    </row>
    <row r="104" spans="1:8" x14ac:dyDescent="0.25">
      <c r="A104" s="51" t="str">
        <f>IF(ROWS('Liste complète des PERS DIR'!$G$1:'Liste complète des PERS DIR'!H105)&gt;COUNT('Liste complète des PERS DIR'!$H$1:$H$56),"",INDEX('Liste complète des PERS DIR'!$A$1:$G$56,SMALL('Liste complète des PERS DIR'!$H$1:$H$56,ROWS('Liste complète des PERS DIR'!$G$1:'Liste complète des PERS DIR'!H105)),1))</f>
        <v/>
      </c>
      <c r="B104" s="24" t="str">
        <f>IF(ROWS('Liste complète des PERS DIR'!$G$1:'Liste complète des PERS DIR'!H105)&gt;COUNT('Liste complète des PERS DIR'!$H$1:$H$56),"",INDEX('Liste complète des PERS DIR'!$A$1:$G$56,SMALL('Liste complète des PERS DIR'!$H$1:$H$56,ROWS('Liste complète des PERS DIR'!$G$1:'Liste complète des PERS DIR'!H105)),2))</f>
        <v/>
      </c>
      <c r="C104" s="24" t="str">
        <f>IF(ROWS('Liste complète des PERS DIR'!$G$1:'Liste complète des PERS DIR'!I105)&gt;COUNT('Liste complète des PERS DIR'!$H$1:$H$56),"",INDEX('Liste complète des PERS DIR'!$A$1:$G$56,SMALL('Liste complète des PERS DIR'!$H$1:$H$56,ROWS('Liste complète des PERS DIR'!$G$1:'Liste complète des PERS DIR'!I105)),3))</f>
        <v/>
      </c>
      <c r="D104" s="24" t="str">
        <f>IF(ROWS('Liste complète des PERS DIR'!$G$1:'Liste complète des PERS DIR'!H105)&gt;COUNT('Liste complète des PERS DIR'!$H$1:$H$56),"",INDEX('Liste complète des PERS DIR'!$A$1:$G$56,SMALL('Liste complète des PERS DIR'!$H$1:$H$56,ROWS('Liste complète des PERS DIR'!$G$1:'Liste complète des PERS DIR'!H105)),4))</f>
        <v/>
      </c>
      <c r="E104" s="24" t="str">
        <f>IF(ROWS('Liste complète des PERS DIR'!$G$1:'Liste complète des PERS DIR'!H105)&gt;COUNT('Liste complète des PERS DIR'!$H$1:$H$56),"",INDEX('Liste complète des PERS DIR'!$A$1:$G$56,SMALL('Liste complète des PERS DIR'!$H$1:$H$56,ROWS('Liste complète des PERS DIR'!$G$1:'Liste complète des PERS DIR'!H105)),5))</f>
        <v/>
      </c>
      <c r="F104" s="24" t="str">
        <f>IF(ROWS('Liste complète des PERS DIR'!$G$1:'Liste complète des PERS DIR'!H105)&gt;COUNT('Liste complète des PERS DIR'!$H$1:$H$56),"",INDEX('Liste complète des PERS DIR'!$A$1:$G$56,SMALL('Liste complète des PERS DIR'!$H$1:$H$56,ROWS('Liste complète des PERS DIR'!$G$1:'Liste complète des PERS DIR'!H105)),6))</f>
        <v/>
      </c>
      <c r="G104" s="24" t="str">
        <f>IF(ROWS('Liste complète des PERS DIR'!$G$1:'Liste complète des PERS DIR'!H105)&gt;COUNT('Liste complète des PERS DIR'!$H$1:$H$56),"",INDEX('Liste complète des PERS DIR'!$A$1:$G$56,SMALL('Liste complète des PERS DIR'!$H$1:$H$56,ROWS('Liste complète des PERS DIR'!$G$1:'Liste complète des PERS DIR'!H105)),7))</f>
        <v/>
      </c>
      <c r="H104" s="46" t="str">
        <f t="shared" si="3"/>
        <v xml:space="preserve"> </v>
      </c>
    </row>
    <row r="105" spans="1:8" x14ac:dyDescent="0.25">
      <c r="A105" s="51" t="str">
        <f>IF(ROWS('Liste complète des PERS DIR'!$G$1:'Liste complète des PERS DIR'!H106)&gt;COUNT('Liste complète des PERS DIR'!$H$1:$H$56),"",INDEX('Liste complète des PERS DIR'!$A$1:$G$56,SMALL('Liste complète des PERS DIR'!$H$1:$H$56,ROWS('Liste complète des PERS DIR'!$G$1:'Liste complète des PERS DIR'!H106)),1))</f>
        <v/>
      </c>
      <c r="B105" s="24" t="str">
        <f>IF(ROWS('Liste complète des PERS DIR'!$G$1:'Liste complète des PERS DIR'!H106)&gt;COUNT('Liste complète des PERS DIR'!$H$1:$H$56),"",INDEX('Liste complète des PERS DIR'!$A$1:$G$56,SMALL('Liste complète des PERS DIR'!$H$1:$H$56,ROWS('Liste complète des PERS DIR'!$G$1:'Liste complète des PERS DIR'!H106)),2))</f>
        <v/>
      </c>
      <c r="C105" s="24" t="str">
        <f>IF(ROWS('Liste complète des PERS DIR'!$G$1:'Liste complète des PERS DIR'!I106)&gt;COUNT('Liste complète des PERS DIR'!$H$1:$H$56),"",INDEX('Liste complète des PERS DIR'!$A$1:$G$56,SMALL('Liste complète des PERS DIR'!$H$1:$H$56,ROWS('Liste complète des PERS DIR'!$G$1:'Liste complète des PERS DIR'!I106)),3))</f>
        <v/>
      </c>
      <c r="D105" s="24" t="str">
        <f>IF(ROWS('Liste complète des PERS DIR'!$G$1:'Liste complète des PERS DIR'!H106)&gt;COUNT('Liste complète des PERS DIR'!$H$1:$H$56),"",INDEX('Liste complète des PERS DIR'!$A$1:$G$56,SMALL('Liste complète des PERS DIR'!$H$1:$H$56,ROWS('Liste complète des PERS DIR'!$G$1:'Liste complète des PERS DIR'!H106)),4))</f>
        <v/>
      </c>
      <c r="E105" s="24" t="str">
        <f>IF(ROWS('Liste complète des PERS DIR'!$G$1:'Liste complète des PERS DIR'!H106)&gt;COUNT('Liste complète des PERS DIR'!$H$1:$H$56),"",INDEX('Liste complète des PERS DIR'!$A$1:$G$56,SMALL('Liste complète des PERS DIR'!$H$1:$H$56,ROWS('Liste complète des PERS DIR'!$G$1:'Liste complète des PERS DIR'!H106)),5))</f>
        <v/>
      </c>
      <c r="F105" s="24" t="str">
        <f>IF(ROWS('Liste complète des PERS DIR'!$G$1:'Liste complète des PERS DIR'!H106)&gt;COUNT('Liste complète des PERS DIR'!$H$1:$H$56),"",INDEX('Liste complète des PERS DIR'!$A$1:$G$56,SMALL('Liste complète des PERS DIR'!$H$1:$H$56,ROWS('Liste complète des PERS DIR'!$G$1:'Liste complète des PERS DIR'!H106)),6))</f>
        <v/>
      </c>
      <c r="G105" s="24" t="str">
        <f>IF(ROWS('Liste complète des PERS DIR'!$G$1:'Liste complète des PERS DIR'!H106)&gt;COUNT('Liste complète des PERS DIR'!$H$1:$H$56),"",INDEX('Liste complète des PERS DIR'!$A$1:$G$56,SMALL('Liste complète des PERS DIR'!$H$1:$H$56,ROWS('Liste complète des PERS DIR'!$G$1:'Liste complète des PERS DIR'!H106)),7))</f>
        <v/>
      </c>
      <c r="H105" s="46" t="str">
        <f t="shared" si="3"/>
        <v xml:space="preserve"> </v>
      </c>
    </row>
    <row r="106" spans="1:8" x14ac:dyDescent="0.25">
      <c r="A106" s="51" t="str">
        <f>IF(ROWS('Liste complète des PERS DIR'!$G$1:'Liste complète des PERS DIR'!H107)&gt;COUNT('Liste complète des PERS DIR'!$H$1:$H$56),"",INDEX('Liste complète des PERS DIR'!$A$1:$G$56,SMALL('Liste complète des PERS DIR'!$H$1:$H$56,ROWS('Liste complète des PERS DIR'!$G$1:'Liste complète des PERS DIR'!H107)),1))</f>
        <v/>
      </c>
      <c r="B106" s="24" t="str">
        <f>IF(ROWS('Liste complète des PERS DIR'!$G$1:'Liste complète des PERS DIR'!H107)&gt;COUNT('Liste complète des PERS DIR'!$H$1:$H$56),"",INDEX('Liste complète des PERS DIR'!$A$1:$G$56,SMALL('Liste complète des PERS DIR'!$H$1:$H$56,ROWS('Liste complète des PERS DIR'!$G$1:'Liste complète des PERS DIR'!H107)),2))</f>
        <v/>
      </c>
      <c r="C106" s="24" t="str">
        <f>IF(ROWS('Liste complète des PERS DIR'!$G$1:'Liste complète des PERS DIR'!I107)&gt;COUNT('Liste complète des PERS DIR'!$H$1:$H$56),"",INDEX('Liste complète des PERS DIR'!$A$1:$G$56,SMALL('Liste complète des PERS DIR'!$H$1:$H$56,ROWS('Liste complète des PERS DIR'!$G$1:'Liste complète des PERS DIR'!I107)),3))</f>
        <v/>
      </c>
      <c r="D106" s="24" t="str">
        <f>IF(ROWS('Liste complète des PERS DIR'!$G$1:'Liste complète des PERS DIR'!H107)&gt;COUNT('Liste complète des PERS DIR'!$H$1:$H$56),"",INDEX('Liste complète des PERS DIR'!$A$1:$G$56,SMALL('Liste complète des PERS DIR'!$H$1:$H$56,ROWS('Liste complète des PERS DIR'!$G$1:'Liste complète des PERS DIR'!H107)),4))</f>
        <v/>
      </c>
      <c r="E106" s="24" t="str">
        <f>IF(ROWS('Liste complète des PERS DIR'!$G$1:'Liste complète des PERS DIR'!H107)&gt;COUNT('Liste complète des PERS DIR'!$H$1:$H$56),"",INDEX('Liste complète des PERS DIR'!$A$1:$G$56,SMALL('Liste complète des PERS DIR'!$H$1:$H$56,ROWS('Liste complète des PERS DIR'!$G$1:'Liste complète des PERS DIR'!H107)),5))</f>
        <v/>
      </c>
      <c r="F106" s="24" t="str">
        <f>IF(ROWS('Liste complète des PERS DIR'!$G$1:'Liste complète des PERS DIR'!H107)&gt;COUNT('Liste complète des PERS DIR'!$H$1:$H$56),"",INDEX('Liste complète des PERS DIR'!$A$1:$G$56,SMALL('Liste complète des PERS DIR'!$H$1:$H$56,ROWS('Liste complète des PERS DIR'!$G$1:'Liste complète des PERS DIR'!H107)),6))</f>
        <v/>
      </c>
      <c r="G106" s="24" t="str">
        <f>IF(ROWS('Liste complète des PERS DIR'!$G$1:'Liste complète des PERS DIR'!H107)&gt;COUNT('Liste complète des PERS DIR'!$H$1:$H$56),"",INDEX('Liste complète des PERS DIR'!$A$1:$G$56,SMALL('Liste complète des PERS DIR'!$H$1:$H$56,ROWS('Liste complète des PERS DIR'!$G$1:'Liste complète des PERS DIR'!H107)),7))</f>
        <v/>
      </c>
      <c r="H106" s="46" t="str">
        <f t="shared" si="3"/>
        <v xml:space="preserve"> </v>
      </c>
    </row>
    <row r="107" spans="1:8" x14ac:dyDescent="0.25">
      <c r="A107" s="51" t="str">
        <f>IF(ROWS('Liste complète des PERS DIR'!$G$1:'Liste complète des PERS DIR'!H108)&gt;COUNT('Liste complète des PERS DIR'!$H$1:$H$56),"",INDEX('Liste complète des PERS DIR'!$A$1:$G$56,SMALL('Liste complète des PERS DIR'!$H$1:$H$56,ROWS('Liste complète des PERS DIR'!$G$1:'Liste complète des PERS DIR'!H108)),1))</f>
        <v/>
      </c>
      <c r="B107" s="24" t="str">
        <f>IF(ROWS('Liste complète des PERS DIR'!$G$1:'Liste complète des PERS DIR'!H108)&gt;COUNT('Liste complète des PERS DIR'!$H$1:$H$56),"",INDEX('Liste complète des PERS DIR'!$A$1:$G$56,SMALL('Liste complète des PERS DIR'!$H$1:$H$56,ROWS('Liste complète des PERS DIR'!$G$1:'Liste complète des PERS DIR'!H108)),2))</f>
        <v/>
      </c>
      <c r="C107" s="24" t="str">
        <f>IF(ROWS('Liste complète des PERS DIR'!$G$1:'Liste complète des PERS DIR'!I108)&gt;COUNT('Liste complète des PERS DIR'!$H$1:$H$56),"",INDEX('Liste complète des PERS DIR'!$A$1:$G$56,SMALL('Liste complète des PERS DIR'!$H$1:$H$56,ROWS('Liste complète des PERS DIR'!$G$1:'Liste complète des PERS DIR'!I108)),3))</f>
        <v/>
      </c>
      <c r="D107" s="24" t="str">
        <f>IF(ROWS('Liste complète des PERS DIR'!$G$1:'Liste complète des PERS DIR'!H108)&gt;COUNT('Liste complète des PERS DIR'!$H$1:$H$56),"",INDEX('Liste complète des PERS DIR'!$A$1:$G$56,SMALL('Liste complète des PERS DIR'!$H$1:$H$56,ROWS('Liste complète des PERS DIR'!$G$1:'Liste complète des PERS DIR'!H108)),4))</f>
        <v/>
      </c>
      <c r="E107" s="24" t="str">
        <f>IF(ROWS('Liste complète des PERS DIR'!$G$1:'Liste complète des PERS DIR'!H108)&gt;COUNT('Liste complète des PERS DIR'!$H$1:$H$56),"",INDEX('Liste complète des PERS DIR'!$A$1:$G$56,SMALL('Liste complète des PERS DIR'!$H$1:$H$56,ROWS('Liste complète des PERS DIR'!$G$1:'Liste complète des PERS DIR'!H108)),5))</f>
        <v/>
      </c>
      <c r="F107" s="24" t="str">
        <f>IF(ROWS('Liste complète des PERS DIR'!$G$1:'Liste complète des PERS DIR'!H108)&gt;COUNT('Liste complète des PERS DIR'!$H$1:$H$56),"",INDEX('Liste complète des PERS DIR'!$A$1:$G$56,SMALL('Liste complète des PERS DIR'!$H$1:$H$56,ROWS('Liste complète des PERS DIR'!$G$1:'Liste complète des PERS DIR'!H108)),6))</f>
        <v/>
      </c>
      <c r="G107" s="24" t="str">
        <f>IF(ROWS('Liste complète des PERS DIR'!$G$1:'Liste complète des PERS DIR'!H108)&gt;COUNT('Liste complète des PERS DIR'!$H$1:$H$56),"",INDEX('Liste complète des PERS DIR'!$A$1:$G$56,SMALL('Liste complète des PERS DIR'!$H$1:$H$56,ROWS('Liste complète des PERS DIR'!$G$1:'Liste complète des PERS DIR'!H108)),7))</f>
        <v/>
      </c>
      <c r="H107" s="46" t="str">
        <f t="shared" si="3"/>
        <v xml:space="preserve"> </v>
      </c>
    </row>
    <row r="108" spans="1:8" x14ac:dyDescent="0.25">
      <c r="A108" s="51" t="str">
        <f>IF(ROWS('Liste complète des PERS DIR'!$G$1:'Liste complète des PERS DIR'!H109)&gt;COUNT('Liste complète des PERS DIR'!$H$1:$H$56),"",INDEX('Liste complète des PERS DIR'!$A$1:$G$56,SMALL('Liste complète des PERS DIR'!$H$1:$H$56,ROWS('Liste complète des PERS DIR'!$G$1:'Liste complète des PERS DIR'!H109)),1))</f>
        <v/>
      </c>
      <c r="B108" s="24" t="str">
        <f>IF(ROWS('Liste complète des PERS DIR'!$G$1:'Liste complète des PERS DIR'!H109)&gt;COUNT('Liste complète des PERS DIR'!$H$1:$H$56),"",INDEX('Liste complète des PERS DIR'!$A$1:$G$56,SMALL('Liste complète des PERS DIR'!$H$1:$H$56,ROWS('Liste complète des PERS DIR'!$G$1:'Liste complète des PERS DIR'!H109)),2))</f>
        <v/>
      </c>
      <c r="C108" s="24" t="str">
        <f>IF(ROWS('Liste complète des PERS DIR'!$G$1:'Liste complète des PERS DIR'!I109)&gt;COUNT('Liste complète des PERS DIR'!$H$1:$H$56),"",INDEX('Liste complète des PERS DIR'!$A$1:$G$56,SMALL('Liste complète des PERS DIR'!$H$1:$H$56,ROWS('Liste complète des PERS DIR'!$G$1:'Liste complète des PERS DIR'!I109)),3))</f>
        <v/>
      </c>
      <c r="D108" s="24" t="str">
        <f>IF(ROWS('Liste complète des PERS DIR'!$G$1:'Liste complète des PERS DIR'!H109)&gt;COUNT('Liste complète des PERS DIR'!$H$1:$H$56),"",INDEX('Liste complète des PERS DIR'!$A$1:$G$56,SMALL('Liste complète des PERS DIR'!$H$1:$H$56,ROWS('Liste complète des PERS DIR'!$G$1:'Liste complète des PERS DIR'!H109)),4))</f>
        <v/>
      </c>
      <c r="E108" s="24" t="str">
        <f>IF(ROWS('Liste complète des PERS DIR'!$G$1:'Liste complète des PERS DIR'!H109)&gt;COUNT('Liste complète des PERS DIR'!$H$1:$H$56),"",INDEX('Liste complète des PERS DIR'!$A$1:$G$56,SMALL('Liste complète des PERS DIR'!$H$1:$H$56,ROWS('Liste complète des PERS DIR'!$G$1:'Liste complète des PERS DIR'!H109)),5))</f>
        <v/>
      </c>
      <c r="F108" s="24" t="str">
        <f>IF(ROWS('Liste complète des PERS DIR'!$G$1:'Liste complète des PERS DIR'!H109)&gt;COUNT('Liste complète des PERS DIR'!$H$1:$H$56),"",INDEX('Liste complète des PERS DIR'!$A$1:$G$56,SMALL('Liste complète des PERS DIR'!$H$1:$H$56,ROWS('Liste complète des PERS DIR'!$G$1:'Liste complète des PERS DIR'!H109)),6))</f>
        <v/>
      </c>
      <c r="G108" s="24" t="str">
        <f>IF(ROWS('Liste complète des PERS DIR'!$G$1:'Liste complète des PERS DIR'!H109)&gt;COUNT('Liste complète des PERS DIR'!$H$1:$H$56),"",INDEX('Liste complète des PERS DIR'!$A$1:$G$56,SMALL('Liste complète des PERS DIR'!$H$1:$H$56,ROWS('Liste complète des PERS DIR'!$G$1:'Liste complète des PERS DIR'!H109)),7))</f>
        <v/>
      </c>
      <c r="H108" s="46" t="str">
        <f t="shared" si="3"/>
        <v xml:space="preserve"> </v>
      </c>
    </row>
    <row r="109" spans="1:8" x14ac:dyDescent="0.25">
      <c r="A109" s="51" t="str">
        <f>IF(ROWS('Liste complète des PERS DIR'!$G$1:'Liste complète des PERS DIR'!H110)&gt;COUNT('Liste complète des PERS DIR'!$H$1:$H$56),"",INDEX('Liste complète des PERS DIR'!$A$1:$G$56,SMALL('Liste complète des PERS DIR'!$H$1:$H$56,ROWS('Liste complète des PERS DIR'!$G$1:'Liste complète des PERS DIR'!H110)),1))</f>
        <v/>
      </c>
      <c r="B109" s="24" t="str">
        <f>IF(ROWS('Liste complète des PERS DIR'!$G$1:'Liste complète des PERS DIR'!H110)&gt;COUNT('Liste complète des PERS DIR'!$H$1:$H$56),"",INDEX('Liste complète des PERS DIR'!$A$1:$G$56,SMALL('Liste complète des PERS DIR'!$H$1:$H$56,ROWS('Liste complète des PERS DIR'!$G$1:'Liste complète des PERS DIR'!H110)),2))</f>
        <v/>
      </c>
      <c r="C109" s="24" t="str">
        <f>IF(ROWS('Liste complète des PERS DIR'!$G$1:'Liste complète des PERS DIR'!I110)&gt;COUNT('Liste complète des PERS DIR'!$H$1:$H$56),"",INDEX('Liste complète des PERS DIR'!$A$1:$G$56,SMALL('Liste complète des PERS DIR'!$H$1:$H$56,ROWS('Liste complète des PERS DIR'!$G$1:'Liste complète des PERS DIR'!I110)),3))</f>
        <v/>
      </c>
      <c r="D109" s="24" t="str">
        <f>IF(ROWS('Liste complète des PERS DIR'!$G$1:'Liste complète des PERS DIR'!H110)&gt;COUNT('Liste complète des PERS DIR'!$H$1:$H$56),"",INDEX('Liste complète des PERS DIR'!$A$1:$G$56,SMALL('Liste complète des PERS DIR'!$H$1:$H$56,ROWS('Liste complète des PERS DIR'!$G$1:'Liste complète des PERS DIR'!H110)),4))</f>
        <v/>
      </c>
      <c r="E109" s="24" t="str">
        <f>IF(ROWS('Liste complète des PERS DIR'!$G$1:'Liste complète des PERS DIR'!H110)&gt;COUNT('Liste complète des PERS DIR'!$H$1:$H$56),"",INDEX('Liste complète des PERS DIR'!$A$1:$G$56,SMALL('Liste complète des PERS DIR'!$H$1:$H$56,ROWS('Liste complète des PERS DIR'!$G$1:'Liste complète des PERS DIR'!H110)),5))</f>
        <v/>
      </c>
      <c r="F109" s="24" t="str">
        <f>IF(ROWS('Liste complète des PERS DIR'!$G$1:'Liste complète des PERS DIR'!H110)&gt;COUNT('Liste complète des PERS DIR'!$H$1:$H$56),"",INDEX('Liste complète des PERS DIR'!$A$1:$G$56,SMALL('Liste complète des PERS DIR'!$H$1:$H$56,ROWS('Liste complète des PERS DIR'!$G$1:'Liste complète des PERS DIR'!H110)),6))</f>
        <v/>
      </c>
      <c r="G109" s="24" t="str">
        <f>IF(ROWS('Liste complète des PERS DIR'!$G$1:'Liste complète des PERS DIR'!H110)&gt;COUNT('Liste complète des PERS DIR'!$H$1:$H$56),"",INDEX('Liste complète des PERS DIR'!$A$1:$G$56,SMALL('Liste complète des PERS DIR'!$H$1:$H$56,ROWS('Liste complète des PERS DIR'!$G$1:'Liste complète des PERS DIR'!H110)),7))</f>
        <v/>
      </c>
      <c r="H109" s="46" t="str">
        <f t="shared" si="3"/>
        <v xml:space="preserve"> </v>
      </c>
    </row>
    <row r="110" spans="1:8" x14ac:dyDescent="0.25">
      <c r="A110" s="51" t="str">
        <f>IF(ROWS('Liste complète des PERS DIR'!$G$1:'Liste complète des PERS DIR'!H111)&gt;COUNT('Liste complète des PERS DIR'!$H$1:$H$56),"",INDEX('Liste complète des PERS DIR'!$A$1:$G$56,SMALL('Liste complète des PERS DIR'!$H$1:$H$56,ROWS('Liste complète des PERS DIR'!$G$1:'Liste complète des PERS DIR'!H111)),1))</f>
        <v/>
      </c>
      <c r="B110" s="24" t="str">
        <f>IF(ROWS('Liste complète des PERS DIR'!$G$1:'Liste complète des PERS DIR'!H111)&gt;COUNT('Liste complète des PERS DIR'!$H$1:$H$56),"",INDEX('Liste complète des PERS DIR'!$A$1:$G$56,SMALL('Liste complète des PERS DIR'!$H$1:$H$56,ROWS('Liste complète des PERS DIR'!$G$1:'Liste complète des PERS DIR'!H111)),2))</f>
        <v/>
      </c>
      <c r="C110" s="24" t="str">
        <f>IF(ROWS('Liste complète des PERS DIR'!$G$1:'Liste complète des PERS DIR'!I111)&gt;COUNT('Liste complète des PERS DIR'!$H$1:$H$56),"",INDEX('Liste complète des PERS DIR'!$A$1:$G$56,SMALL('Liste complète des PERS DIR'!$H$1:$H$56,ROWS('Liste complète des PERS DIR'!$G$1:'Liste complète des PERS DIR'!I111)),3))</f>
        <v/>
      </c>
      <c r="D110" s="24" t="str">
        <f>IF(ROWS('Liste complète des PERS DIR'!$G$1:'Liste complète des PERS DIR'!H111)&gt;COUNT('Liste complète des PERS DIR'!$H$1:$H$56),"",INDEX('Liste complète des PERS DIR'!$A$1:$G$56,SMALL('Liste complète des PERS DIR'!$H$1:$H$56,ROWS('Liste complète des PERS DIR'!$G$1:'Liste complète des PERS DIR'!H111)),4))</f>
        <v/>
      </c>
      <c r="E110" s="24" t="str">
        <f>IF(ROWS('Liste complète des PERS DIR'!$G$1:'Liste complète des PERS DIR'!H111)&gt;COUNT('Liste complète des PERS DIR'!$H$1:$H$56),"",INDEX('Liste complète des PERS DIR'!$A$1:$G$56,SMALL('Liste complète des PERS DIR'!$H$1:$H$56,ROWS('Liste complète des PERS DIR'!$G$1:'Liste complète des PERS DIR'!H111)),5))</f>
        <v/>
      </c>
      <c r="F110" s="24" t="str">
        <f>IF(ROWS('Liste complète des PERS DIR'!$G$1:'Liste complète des PERS DIR'!H111)&gt;COUNT('Liste complète des PERS DIR'!$H$1:$H$56),"",INDEX('Liste complète des PERS DIR'!$A$1:$G$56,SMALL('Liste complète des PERS DIR'!$H$1:$H$56,ROWS('Liste complète des PERS DIR'!$G$1:'Liste complète des PERS DIR'!H111)),6))</f>
        <v/>
      </c>
      <c r="G110" s="24" t="str">
        <f>IF(ROWS('Liste complète des PERS DIR'!$G$1:'Liste complète des PERS DIR'!H111)&gt;COUNT('Liste complète des PERS DIR'!$H$1:$H$56),"",INDEX('Liste complète des PERS DIR'!$A$1:$G$56,SMALL('Liste complète des PERS DIR'!$H$1:$H$56,ROWS('Liste complète des PERS DIR'!$G$1:'Liste complète des PERS DIR'!H111)),7))</f>
        <v/>
      </c>
      <c r="H110" s="46" t="str">
        <f t="shared" si="3"/>
        <v xml:space="preserve"> </v>
      </c>
    </row>
    <row r="111" spans="1:8" x14ac:dyDescent="0.25">
      <c r="A111" s="51" t="str">
        <f>IF(ROWS('Liste complète des PERS DIR'!$G$1:'Liste complète des PERS DIR'!H112)&gt;COUNT('Liste complète des PERS DIR'!$H$1:$H$56),"",INDEX('Liste complète des PERS DIR'!$A$1:$G$56,SMALL('Liste complète des PERS DIR'!$H$1:$H$56,ROWS('Liste complète des PERS DIR'!$G$1:'Liste complète des PERS DIR'!H112)),1))</f>
        <v/>
      </c>
      <c r="B111" s="24" t="str">
        <f>IF(ROWS('Liste complète des PERS DIR'!$G$1:'Liste complète des PERS DIR'!H112)&gt;COUNT('Liste complète des PERS DIR'!$H$1:$H$56),"",INDEX('Liste complète des PERS DIR'!$A$1:$G$56,SMALL('Liste complète des PERS DIR'!$H$1:$H$56,ROWS('Liste complète des PERS DIR'!$G$1:'Liste complète des PERS DIR'!H112)),2))</f>
        <v/>
      </c>
      <c r="C111" s="24" t="str">
        <f>IF(ROWS('Liste complète des PERS DIR'!$G$1:'Liste complète des PERS DIR'!I112)&gt;COUNT('Liste complète des PERS DIR'!$H$1:$H$56),"",INDEX('Liste complète des PERS DIR'!$A$1:$G$56,SMALL('Liste complète des PERS DIR'!$H$1:$H$56,ROWS('Liste complète des PERS DIR'!$G$1:'Liste complète des PERS DIR'!I112)),3))</f>
        <v/>
      </c>
      <c r="D111" s="24" t="str">
        <f>IF(ROWS('Liste complète des PERS DIR'!$G$1:'Liste complète des PERS DIR'!H112)&gt;COUNT('Liste complète des PERS DIR'!$H$1:$H$56),"",INDEX('Liste complète des PERS DIR'!$A$1:$G$56,SMALL('Liste complète des PERS DIR'!$H$1:$H$56,ROWS('Liste complète des PERS DIR'!$G$1:'Liste complète des PERS DIR'!H112)),4))</f>
        <v/>
      </c>
      <c r="E111" s="24" t="str">
        <f>IF(ROWS('Liste complète des PERS DIR'!$G$1:'Liste complète des PERS DIR'!H112)&gt;COUNT('Liste complète des PERS DIR'!$H$1:$H$56),"",INDEX('Liste complète des PERS DIR'!$A$1:$G$56,SMALL('Liste complète des PERS DIR'!$H$1:$H$56,ROWS('Liste complète des PERS DIR'!$G$1:'Liste complète des PERS DIR'!H112)),5))</f>
        <v/>
      </c>
      <c r="F111" s="24" t="str">
        <f>IF(ROWS('Liste complète des PERS DIR'!$G$1:'Liste complète des PERS DIR'!H112)&gt;COUNT('Liste complète des PERS DIR'!$H$1:$H$56),"",INDEX('Liste complète des PERS DIR'!$A$1:$G$56,SMALL('Liste complète des PERS DIR'!$H$1:$H$56,ROWS('Liste complète des PERS DIR'!$G$1:'Liste complète des PERS DIR'!H112)),6))</f>
        <v/>
      </c>
      <c r="G111" s="24" t="str">
        <f>IF(ROWS('Liste complète des PERS DIR'!$G$1:'Liste complète des PERS DIR'!H112)&gt;COUNT('Liste complète des PERS DIR'!$H$1:$H$56),"",INDEX('Liste complète des PERS DIR'!$A$1:$G$56,SMALL('Liste complète des PERS DIR'!$H$1:$H$56,ROWS('Liste complète des PERS DIR'!$G$1:'Liste complète des PERS DIR'!H112)),7))</f>
        <v/>
      </c>
      <c r="H111" s="46" t="str">
        <f t="shared" si="3"/>
        <v xml:space="preserve"> </v>
      </c>
    </row>
    <row r="112" spans="1:8" x14ac:dyDescent="0.25">
      <c r="A112" s="51" t="str">
        <f>IF(ROWS('Liste complète des PERS DIR'!$G$1:'Liste complète des PERS DIR'!H113)&gt;COUNT('Liste complète des PERS DIR'!$H$1:$H$56),"",INDEX('Liste complète des PERS DIR'!$A$1:$G$56,SMALL('Liste complète des PERS DIR'!$H$1:$H$56,ROWS('Liste complète des PERS DIR'!$G$1:'Liste complète des PERS DIR'!H113)),1))</f>
        <v/>
      </c>
      <c r="B112" s="24" t="str">
        <f>IF(ROWS('Liste complète des PERS DIR'!$G$1:'Liste complète des PERS DIR'!H113)&gt;COUNT('Liste complète des PERS DIR'!$H$1:$H$56),"",INDEX('Liste complète des PERS DIR'!$A$1:$G$56,SMALL('Liste complète des PERS DIR'!$H$1:$H$56,ROWS('Liste complète des PERS DIR'!$G$1:'Liste complète des PERS DIR'!H113)),2))</f>
        <v/>
      </c>
      <c r="C112" s="24" t="str">
        <f>IF(ROWS('Liste complète des PERS DIR'!$G$1:'Liste complète des PERS DIR'!I113)&gt;COUNT('Liste complète des PERS DIR'!$H$1:$H$56),"",INDEX('Liste complète des PERS DIR'!$A$1:$G$56,SMALL('Liste complète des PERS DIR'!$H$1:$H$56,ROWS('Liste complète des PERS DIR'!$G$1:'Liste complète des PERS DIR'!I113)),3))</f>
        <v/>
      </c>
      <c r="D112" s="24" t="str">
        <f>IF(ROWS('Liste complète des PERS DIR'!$G$1:'Liste complète des PERS DIR'!H113)&gt;COUNT('Liste complète des PERS DIR'!$H$1:$H$56),"",INDEX('Liste complète des PERS DIR'!$A$1:$G$56,SMALL('Liste complète des PERS DIR'!$H$1:$H$56,ROWS('Liste complète des PERS DIR'!$G$1:'Liste complète des PERS DIR'!H113)),4))</f>
        <v/>
      </c>
      <c r="E112" s="24" t="str">
        <f>IF(ROWS('Liste complète des PERS DIR'!$G$1:'Liste complète des PERS DIR'!H113)&gt;COUNT('Liste complète des PERS DIR'!$H$1:$H$56),"",INDEX('Liste complète des PERS DIR'!$A$1:$G$56,SMALL('Liste complète des PERS DIR'!$H$1:$H$56,ROWS('Liste complète des PERS DIR'!$G$1:'Liste complète des PERS DIR'!H113)),5))</f>
        <v/>
      </c>
      <c r="F112" s="24" t="str">
        <f>IF(ROWS('Liste complète des PERS DIR'!$G$1:'Liste complète des PERS DIR'!H113)&gt;COUNT('Liste complète des PERS DIR'!$H$1:$H$56),"",INDEX('Liste complète des PERS DIR'!$A$1:$G$56,SMALL('Liste complète des PERS DIR'!$H$1:$H$56,ROWS('Liste complète des PERS DIR'!$G$1:'Liste complète des PERS DIR'!H113)),6))</f>
        <v/>
      </c>
      <c r="G112" s="24" t="str">
        <f>IF(ROWS('Liste complète des PERS DIR'!$G$1:'Liste complète des PERS DIR'!H113)&gt;COUNT('Liste complète des PERS DIR'!$H$1:$H$56),"",INDEX('Liste complète des PERS DIR'!$A$1:$G$56,SMALL('Liste complète des PERS DIR'!$H$1:$H$56,ROWS('Liste complète des PERS DIR'!$G$1:'Liste complète des PERS DIR'!H113)),7))</f>
        <v/>
      </c>
      <c r="H112" s="46" t="str">
        <f t="shared" si="3"/>
        <v xml:space="preserve"> </v>
      </c>
    </row>
    <row r="113" spans="1:8" x14ac:dyDescent="0.25">
      <c r="A113" s="51" t="str">
        <f>IF(ROWS('Liste complète des PERS DIR'!$G$1:'Liste complète des PERS DIR'!H114)&gt;COUNT('Liste complète des PERS DIR'!$H$1:$H$56),"",INDEX('Liste complète des PERS DIR'!$A$1:$G$56,SMALL('Liste complète des PERS DIR'!$H$1:$H$56,ROWS('Liste complète des PERS DIR'!$G$1:'Liste complète des PERS DIR'!H114)),1))</f>
        <v/>
      </c>
      <c r="B113" s="24" t="str">
        <f>IF(ROWS('Liste complète des PERS DIR'!$G$1:'Liste complète des PERS DIR'!H114)&gt;COUNT('Liste complète des PERS DIR'!$H$1:$H$56),"",INDEX('Liste complète des PERS DIR'!$A$1:$G$56,SMALL('Liste complète des PERS DIR'!$H$1:$H$56,ROWS('Liste complète des PERS DIR'!$G$1:'Liste complète des PERS DIR'!H114)),2))</f>
        <v/>
      </c>
      <c r="C113" s="24" t="str">
        <f>IF(ROWS('Liste complète des PERS DIR'!$G$1:'Liste complète des PERS DIR'!I114)&gt;COUNT('Liste complète des PERS DIR'!$H$1:$H$56),"",INDEX('Liste complète des PERS DIR'!$A$1:$G$56,SMALL('Liste complète des PERS DIR'!$H$1:$H$56,ROWS('Liste complète des PERS DIR'!$G$1:'Liste complète des PERS DIR'!I114)),3))</f>
        <v/>
      </c>
      <c r="D113" s="24" t="str">
        <f>IF(ROWS('Liste complète des PERS DIR'!$G$1:'Liste complète des PERS DIR'!H114)&gt;COUNT('Liste complète des PERS DIR'!$H$1:$H$56),"",INDEX('Liste complète des PERS DIR'!$A$1:$G$56,SMALL('Liste complète des PERS DIR'!$H$1:$H$56,ROWS('Liste complète des PERS DIR'!$G$1:'Liste complète des PERS DIR'!H114)),4))</f>
        <v/>
      </c>
      <c r="E113" s="24" t="str">
        <f>IF(ROWS('Liste complète des PERS DIR'!$G$1:'Liste complète des PERS DIR'!H114)&gt;COUNT('Liste complète des PERS DIR'!$H$1:$H$56),"",INDEX('Liste complète des PERS DIR'!$A$1:$G$56,SMALL('Liste complète des PERS DIR'!$H$1:$H$56,ROWS('Liste complète des PERS DIR'!$G$1:'Liste complète des PERS DIR'!H114)),5))</f>
        <v/>
      </c>
      <c r="F113" s="24" t="str">
        <f>IF(ROWS('Liste complète des PERS DIR'!$G$1:'Liste complète des PERS DIR'!H114)&gt;COUNT('Liste complète des PERS DIR'!$H$1:$H$56),"",INDEX('Liste complète des PERS DIR'!$A$1:$G$56,SMALL('Liste complète des PERS DIR'!$H$1:$H$56,ROWS('Liste complète des PERS DIR'!$G$1:'Liste complète des PERS DIR'!H114)),6))</f>
        <v/>
      </c>
      <c r="G113" s="24" t="str">
        <f>IF(ROWS('Liste complète des PERS DIR'!$G$1:'Liste complète des PERS DIR'!H114)&gt;COUNT('Liste complète des PERS DIR'!$H$1:$H$56),"",INDEX('Liste complète des PERS DIR'!$A$1:$G$56,SMALL('Liste complète des PERS DIR'!$H$1:$H$56,ROWS('Liste complète des PERS DIR'!$G$1:'Liste complète des PERS DIR'!H114)),7))</f>
        <v/>
      </c>
      <c r="H113" s="46" t="str">
        <f t="shared" si="3"/>
        <v xml:space="preserve"> </v>
      </c>
    </row>
    <row r="114" spans="1:8" x14ac:dyDescent="0.25">
      <c r="A114" s="51" t="str">
        <f>IF(ROWS('Liste complète des PERS DIR'!$G$1:'Liste complète des PERS DIR'!H115)&gt;COUNT('Liste complète des PERS DIR'!$H$1:$H$56),"",INDEX('Liste complète des PERS DIR'!$A$1:$G$56,SMALL('Liste complète des PERS DIR'!$H$1:$H$56,ROWS('Liste complète des PERS DIR'!$G$1:'Liste complète des PERS DIR'!H115)),1))</f>
        <v/>
      </c>
      <c r="B114" s="24" t="str">
        <f>IF(ROWS('Liste complète des PERS DIR'!$G$1:'Liste complète des PERS DIR'!H115)&gt;COUNT('Liste complète des PERS DIR'!$H$1:$H$56),"",INDEX('Liste complète des PERS DIR'!$A$1:$G$56,SMALL('Liste complète des PERS DIR'!$H$1:$H$56,ROWS('Liste complète des PERS DIR'!$G$1:'Liste complète des PERS DIR'!H115)),2))</f>
        <v/>
      </c>
      <c r="C114" s="24" t="str">
        <f>IF(ROWS('Liste complète des PERS DIR'!$G$1:'Liste complète des PERS DIR'!I115)&gt;COUNT('Liste complète des PERS DIR'!$H$1:$H$56),"",INDEX('Liste complète des PERS DIR'!$A$1:$G$56,SMALL('Liste complète des PERS DIR'!$H$1:$H$56,ROWS('Liste complète des PERS DIR'!$G$1:'Liste complète des PERS DIR'!I115)),3))</f>
        <v/>
      </c>
      <c r="D114" s="24" t="str">
        <f>IF(ROWS('Liste complète des PERS DIR'!$G$1:'Liste complète des PERS DIR'!H115)&gt;COUNT('Liste complète des PERS DIR'!$H$1:$H$56),"",INDEX('Liste complète des PERS DIR'!$A$1:$G$56,SMALL('Liste complète des PERS DIR'!$H$1:$H$56,ROWS('Liste complète des PERS DIR'!$G$1:'Liste complète des PERS DIR'!H115)),4))</f>
        <v/>
      </c>
      <c r="E114" s="24" t="str">
        <f>IF(ROWS('Liste complète des PERS DIR'!$G$1:'Liste complète des PERS DIR'!H115)&gt;COUNT('Liste complète des PERS DIR'!$H$1:$H$56),"",INDEX('Liste complète des PERS DIR'!$A$1:$G$56,SMALL('Liste complète des PERS DIR'!$H$1:$H$56,ROWS('Liste complète des PERS DIR'!$G$1:'Liste complète des PERS DIR'!H115)),5))</f>
        <v/>
      </c>
      <c r="F114" s="24" t="str">
        <f>IF(ROWS('Liste complète des PERS DIR'!$G$1:'Liste complète des PERS DIR'!H115)&gt;COUNT('Liste complète des PERS DIR'!$H$1:$H$56),"",INDEX('Liste complète des PERS DIR'!$A$1:$G$56,SMALL('Liste complète des PERS DIR'!$H$1:$H$56,ROWS('Liste complète des PERS DIR'!$G$1:'Liste complète des PERS DIR'!H115)),6))</f>
        <v/>
      </c>
      <c r="G114" s="24" t="str">
        <f>IF(ROWS('Liste complète des PERS DIR'!$G$1:'Liste complète des PERS DIR'!H115)&gt;COUNT('Liste complète des PERS DIR'!$H$1:$H$56),"",INDEX('Liste complète des PERS DIR'!$A$1:$G$56,SMALL('Liste complète des PERS DIR'!$H$1:$H$56,ROWS('Liste complète des PERS DIR'!$G$1:'Liste complète des PERS DIR'!H115)),7))</f>
        <v/>
      </c>
      <c r="H114" s="46" t="str">
        <f t="shared" si="3"/>
        <v xml:space="preserve"> </v>
      </c>
    </row>
    <row r="115" spans="1:8" x14ac:dyDescent="0.25">
      <c r="A115" s="51" t="str">
        <f>IF(ROWS('Liste complète des PERS DIR'!$G$1:'Liste complète des PERS DIR'!H116)&gt;COUNT('Liste complète des PERS DIR'!$H$1:$H$56),"",INDEX('Liste complète des PERS DIR'!$A$1:$G$56,SMALL('Liste complète des PERS DIR'!$H$1:$H$56,ROWS('Liste complète des PERS DIR'!$G$1:'Liste complète des PERS DIR'!H116)),1))</f>
        <v/>
      </c>
      <c r="B115" s="24" t="str">
        <f>IF(ROWS('Liste complète des PERS DIR'!$G$1:'Liste complète des PERS DIR'!H116)&gt;COUNT('Liste complète des PERS DIR'!$H$1:$H$56),"",INDEX('Liste complète des PERS DIR'!$A$1:$G$56,SMALL('Liste complète des PERS DIR'!$H$1:$H$56,ROWS('Liste complète des PERS DIR'!$G$1:'Liste complète des PERS DIR'!H116)),2))</f>
        <v/>
      </c>
      <c r="C115" s="24" t="str">
        <f>IF(ROWS('Liste complète des PERS DIR'!$G$1:'Liste complète des PERS DIR'!I116)&gt;COUNT('Liste complète des PERS DIR'!$H$1:$H$56),"",INDEX('Liste complète des PERS DIR'!$A$1:$G$56,SMALL('Liste complète des PERS DIR'!$H$1:$H$56,ROWS('Liste complète des PERS DIR'!$G$1:'Liste complète des PERS DIR'!I116)),3))</f>
        <v/>
      </c>
      <c r="D115" s="24" t="str">
        <f>IF(ROWS('Liste complète des PERS DIR'!$G$1:'Liste complète des PERS DIR'!H116)&gt;COUNT('Liste complète des PERS DIR'!$H$1:$H$56),"",INDEX('Liste complète des PERS DIR'!$A$1:$G$56,SMALL('Liste complète des PERS DIR'!$H$1:$H$56,ROWS('Liste complète des PERS DIR'!$G$1:'Liste complète des PERS DIR'!H116)),4))</f>
        <v/>
      </c>
      <c r="E115" s="24" t="str">
        <f>IF(ROWS('Liste complète des PERS DIR'!$G$1:'Liste complète des PERS DIR'!H116)&gt;COUNT('Liste complète des PERS DIR'!$H$1:$H$56),"",INDEX('Liste complète des PERS DIR'!$A$1:$G$56,SMALL('Liste complète des PERS DIR'!$H$1:$H$56,ROWS('Liste complète des PERS DIR'!$G$1:'Liste complète des PERS DIR'!H116)),5))</f>
        <v/>
      </c>
      <c r="F115" s="24" t="str">
        <f>IF(ROWS('Liste complète des PERS DIR'!$G$1:'Liste complète des PERS DIR'!H116)&gt;COUNT('Liste complète des PERS DIR'!$H$1:$H$56),"",INDEX('Liste complète des PERS DIR'!$A$1:$G$56,SMALL('Liste complète des PERS DIR'!$H$1:$H$56,ROWS('Liste complète des PERS DIR'!$G$1:'Liste complète des PERS DIR'!H116)),6))</f>
        <v/>
      </c>
      <c r="G115" s="24" t="str">
        <f>IF(ROWS('Liste complète des PERS DIR'!$G$1:'Liste complète des PERS DIR'!H116)&gt;COUNT('Liste complète des PERS DIR'!$H$1:$H$56),"",INDEX('Liste complète des PERS DIR'!$A$1:$G$56,SMALL('Liste complète des PERS DIR'!$H$1:$H$56,ROWS('Liste complète des PERS DIR'!$G$1:'Liste complète des PERS DIR'!H116)),7))</f>
        <v/>
      </c>
      <c r="H115" s="46" t="str">
        <f t="shared" si="3"/>
        <v xml:space="preserve"> </v>
      </c>
    </row>
    <row r="116" spans="1:8" x14ac:dyDescent="0.25">
      <c r="A116" s="51" t="str">
        <f>IF(ROWS('Liste complète des PERS DIR'!$G$1:'Liste complète des PERS DIR'!H117)&gt;COUNT('Liste complète des PERS DIR'!$H$1:$H$56),"",INDEX('Liste complète des PERS DIR'!$A$1:$G$56,SMALL('Liste complète des PERS DIR'!$H$1:$H$56,ROWS('Liste complète des PERS DIR'!$G$1:'Liste complète des PERS DIR'!H117)),1))</f>
        <v/>
      </c>
      <c r="B116" s="24" t="str">
        <f>IF(ROWS('Liste complète des PERS DIR'!$G$1:'Liste complète des PERS DIR'!H117)&gt;COUNT('Liste complète des PERS DIR'!$H$1:$H$56),"",INDEX('Liste complète des PERS DIR'!$A$1:$G$56,SMALL('Liste complète des PERS DIR'!$H$1:$H$56,ROWS('Liste complète des PERS DIR'!$G$1:'Liste complète des PERS DIR'!H117)),2))</f>
        <v/>
      </c>
      <c r="C116" s="24" t="str">
        <f>IF(ROWS('Liste complète des PERS DIR'!$G$1:'Liste complète des PERS DIR'!I117)&gt;COUNT('Liste complète des PERS DIR'!$H$1:$H$56),"",INDEX('Liste complète des PERS DIR'!$A$1:$G$56,SMALL('Liste complète des PERS DIR'!$H$1:$H$56,ROWS('Liste complète des PERS DIR'!$G$1:'Liste complète des PERS DIR'!I117)),3))</f>
        <v/>
      </c>
      <c r="D116" s="24" t="str">
        <f>IF(ROWS('Liste complète des PERS DIR'!$G$1:'Liste complète des PERS DIR'!H117)&gt;COUNT('Liste complète des PERS DIR'!$H$1:$H$56),"",INDEX('Liste complète des PERS DIR'!$A$1:$G$56,SMALL('Liste complète des PERS DIR'!$H$1:$H$56,ROWS('Liste complète des PERS DIR'!$G$1:'Liste complète des PERS DIR'!H117)),4))</f>
        <v/>
      </c>
      <c r="E116" s="24" t="str">
        <f>IF(ROWS('Liste complète des PERS DIR'!$G$1:'Liste complète des PERS DIR'!H117)&gt;COUNT('Liste complète des PERS DIR'!$H$1:$H$56),"",INDEX('Liste complète des PERS DIR'!$A$1:$G$56,SMALL('Liste complète des PERS DIR'!$H$1:$H$56,ROWS('Liste complète des PERS DIR'!$G$1:'Liste complète des PERS DIR'!H117)),5))</f>
        <v/>
      </c>
      <c r="F116" s="24" t="str">
        <f>IF(ROWS('Liste complète des PERS DIR'!$G$1:'Liste complète des PERS DIR'!H117)&gt;COUNT('Liste complète des PERS DIR'!$H$1:$H$56),"",INDEX('Liste complète des PERS DIR'!$A$1:$G$56,SMALL('Liste complète des PERS DIR'!$H$1:$H$56,ROWS('Liste complète des PERS DIR'!$G$1:'Liste complète des PERS DIR'!H117)),6))</f>
        <v/>
      </c>
      <c r="G116" s="24" t="str">
        <f>IF(ROWS('Liste complète des PERS DIR'!$G$1:'Liste complète des PERS DIR'!H117)&gt;COUNT('Liste complète des PERS DIR'!$H$1:$H$56),"",INDEX('Liste complète des PERS DIR'!$A$1:$G$56,SMALL('Liste complète des PERS DIR'!$H$1:$H$56,ROWS('Liste complète des PERS DIR'!$G$1:'Liste complète des PERS DIR'!H117)),7))</f>
        <v/>
      </c>
      <c r="H116" s="46" t="str">
        <f t="shared" si="3"/>
        <v xml:space="preserve"> </v>
      </c>
    </row>
    <row r="117" spans="1:8" x14ac:dyDescent="0.25">
      <c r="A117" s="51" t="str">
        <f>IF(ROWS('Liste complète des PERS DIR'!$G$1:'Liste complète des PERS DIR'!H118)&gt;COUNT('Liste complète des PERS DIR'!$H$1:$H$56),"",INDEX('Liste complète des PERS DIR'!$A$1:$G$56,SMALL('Liste complète des PERS DIR'!$H$1:$H$56,ROWS('Liste complète des PERS DIR'!$G$1:'Liste complète des PERS DIR'!H118)),1))</f>
        <v/>
      </c>
      <c r="B117" s="24" t="str">
        <f>IF(ROWS('Liste complète des PERS DIR'!$G$1:'Liste complète des PERS DIR'!H118)&gt;COUNT('Liste complète des PERS DIR'!$H$1:$H$56),"",INDEX('Liste complète des PERS DIR'!$A$1:$G$56,SMALL('Liste complète des PERS DIR'!$H$1:$H$56,ROWS('Liste complète des PERS DIR'!$G$1:'Liste complète des PERS DIR'!H118)),2))</f>
        <v/>
      </c>
      <c r="C117" s="24" t="str">
        <f>IF(ROWS('Liste complète des PERS DIR'!$G$1:'Liste complète des PERS DIR'!I118)&gt;COUNT('Liste complète des PERS DIR'!$H$1:$H$56),"",INDEX('Liste complète des PERS DIR'!$A$1:$G$56,SMALL('Liste complète des PERS DIR'!$H$1:$H$56,ROWS('Liste complète des PERS DIR'!$G$1:'Liste complète des PERS DIR'!I118)),3))</f>
        <v/>
      </c>
      <c r="D117" s="24" t="str">
        <f>IF(ROWS('Liste complète des PERS DIR'!$G$1:'Liste complète des PERS DIR'!H118)&gt;COUNT('Liste complète des PERS DIR'!$H$1:$H$56),"",INDEX('Liste complète des PERS DIR'!$A$1:$G$56,SMALL('Liste complète des PERS DIR'!$H$1:$H$56,ROWS('Liste complète des PERS DIR'!$G$1:'Liste complète des PERS DIR'!H118)),4))</f>
        <v/>
      </c>
      <c r="E117" s="24" t="str">
        <f>IF(ROWS('Liste complète des PERS DIR'!$G$1:'Liste complète des PERS DIR'!H118)&gt;COUNT('Liste complète des PERS DIR'!$H$1:$H$56),"",INDEX('Liste complète des PERS DIR'!$A$1:$G$56,SMALL('Liste complète des PERS DIR'!$H$1:$H$56,ROWS('Liste complète des PERS DIR'!$G$1:'Liste complète des PERS DIR'!H118)),5))</f>
        <v/>
      </c>
      <c r="F117" s="24" t="str">
        <f>IF(ROWS('Liste complète des PERS DIR'!$G$1:'Liste complète des PERS DIR'!H118)&gt;COUNT('Liste complète des PERS DIR'!$H$1:$H$56),"",INDEX('Liste complète des PERS DIR'!$A$1:$G$56,SMALL('Liste complète des PERS DIR'!$H$1:$H$56,ROWS('Liste complète des PERS DIR'!$G$1:'Liste complète des PERS DIR'!H118)),6))</f>
        <v/>
      </c>
      <c r="G117" s="24" t="str">
        <f>IF(ROWS('Liste complète des PERS DIR'!$G$1:'Liste complète des PERS DIR'!H118)&gt;COUNT('Liste complète des PERS DIR'!$H$1:$H$56),"",INDEX('Liste complète des PERS DIR'!$A$1:$G$56,SMALL('Liste complète des PERS DIR'!$H$1:$H$56,ROWS('Liste complète des PERS DIR'!$G$1:'Liste complète des PERS DIR'!H118)),7))</f>
        <v/>
      </c>
      <c r="H117" s="46" t="str">
        <f t="shared" si="3"/>
        <v xml:space="preserve"> </v>
      </c>
    </row>
    <row r="118" spans="1:8" x14ac:dyDescent="0.25">
      <c r="A118" s="51" t="str">
        <f>IF(ROWS('Liste complète des PERS DIR'!$G$1:'Liste complète des PERS DIR'!H119)&gt;COUNT('Liste complète des PERS DIR'!$H$1:$H$56),"",INDEX('Liste complète des PERS DIR'!$A$1:$G$56,SMALL('Liste complète des PERS DIR'!$H$1:$H$56,ROWS('Liste complète des PERS DIR'!$G$1:'Liste complète des PERS DIR'!H119)),1))</f>
        <v/>
      </c>
      <c r="B118" s="24" t="str">
        <f>IF(ROWS('Liste complète des PERS DIR'!$G$1:'Liste complète des PERS DIR'!H119)&gt;COUNT('Liste complète des PERS DIR'!$H$1:$H$56),"",INDEX('Liste complète des PERS DIR'!$A$1:$G$56,SMALL('Liste complète des PERS DIR'!$H$1:$H$56,ROWS('Liste complète des PERS DIR'!$G$1:'Liste complète des PERS DIR'!H119)),2))</f>
        <v/>
      </c>
      <c r="C118" s="24" t="str">
        <f>IF(ROWS('Liste complète des PERS DIR'!$G$1:'Liste complète des PERS DIR'!I119)&gt;COUNT('Liste complète des PERS DIR'!$H$1:$H$56),"",INDEX('Liste complète des PERS DIR'!$A$1:$G$56,SMALL('Liste complète des PERS DIR'!$H$1:$H$56,ROWS('Liste complète des PERS DIR'!$G$1:'Liste complète des PERS DIR'!I119)),3))</f>
        <v/>
      </c>
      <c r="D118" s="24" t="str">
        <f>IF(ROWS('Liste complète des PERS DIR'!$G$1:'Liste complète des PERS DIR'!H119)&gt;COUNT('Liste complète des PERS DIR'!$H$1:$H$56),"",INDEX('Liste complète des PERS DIR'!$A$1:$G$56,SMALL('Liste complète des PERS DIR'!$H$1:$H$56,ROWS('Liste complète des PERS DIR'!$G$1:'Liste complète des PERS DIR'!H119)),4))</f>
        <v/>
      </c>
      <c r="E118" s="24" t="str">
        <f>IF(ROWS('Liste complète des PERS DIR'!$G$1:'Liste complète des PERS DIR'!H119)&gt;COUNT('Liste complète des PERS DIR'!$H$1:$H$56),"",INDEX('Liste complète des PERS DIR'!$A$1:$G$56,SMALL('Liste complète des PERS DIR'!$H$1:$H$56,ROWS('Liste complète des PERS DIR'!$G$1:'Liste complète des PERS DIR'!H119)),5))</f>
        <v/>
      </c>
      <c r="F118" s="24" t="str">
        <f>IF(ROWS('Liste complète des PERS DIR'!$G$1:'Liste complète des PERS DIR'!H119)&gt;COUNT('Liste complète des PERS DIR'!$H$1:$H$56),"",INDEX('Liste complète des PERS DIR'!$A$1:$G$56,SMALL('Liste complète des PERS DIR'!$H$1:$H$56,ROWS('Liste complète des PERS DIR'!$G$1:'Liste complète des PERS DIR'!H119)),6))</f>
        <v/>
      </c>
      <c r="G118" s="24" t="str">
        <f>IF(ROWS('Liste complète des PERS DIR'!$G$1:'Liste complète des PERS DIR'!H119)&gt;COUNT('Liste complète des PERS DIR'!$H$1:$H$56),"",INDEX('Liste complète des PERS DIR'!$A$1:$G$56,SMALL('Liste complète des PERS DIR'!$H$1:$H$56,ROWS('Liste complète des PERS DIR'!$G$1:'Liste complète des PERS DIR'!H119)),7))</f>
        <v/>
      </c>
      <c r="H118" s="46" t="str">
        <f t="shared" si="3"/>
        <v xml:space="preserve"> </v>
      </c>
    </row>
    <row r="119" spans="1:8" x14ac:dyDescent="0.25">
      <c r="A119" s="51" t="str">
        <f>IF(ROWS('Liste complète des PERS DIR'!$G$1:'Liste complète des PERS DIR'!H120)&gt;COUNT('Liste complète des PERS DIR'!$H$1:$H$56),"",INDEX('Liste complète des PERS DIR'!$A$1:$G$56,SMALL('Liste complète des PERS DIR'!$H$1:$H$56,ROWS('Liste complète des PERS DIR'!$G$1:'Liste complète des PERS DIR'!H120)),1))</f>
        <v/>
      </c>
      <c r="B119" s="24" t="str">
        <f>IF(ROWS('Liste complète des PERS DIR'!$G$1:'Liste complète des PERS DIR'!H120)&gt;COUNT('Liste complète des PERS DIR'!$H$1:$H$56),"",INDEX('Liste complète des PERS DIR'!$A$1:$G$56,SMALL('Liste complète des PERS DIR'!$H$1:$H$56,ROWS('Liste complète des PERS DIR'!$G$1:'Liste complète des PERS DIR'!H120)),2))</f>
        <v/>
      </c>
      <c r="C119" s="24" t="str">
        <f>IF(ROWS('Liste complète des PERS DIR'!$G$1:'Liste complète des PERS DIR'!I120)&gt;COUNT('Liste complète des PERS DIR'!$H$1:$H$56),"",INDEX('Liste complète des PERS DIR'!$A$1:$G$56,SMALL('Liste complète des PERS DIR'!$H$1:$H$56,ROWS('Liste complète des PERS DIR'!$G$1:'Liste complète des PERS DIR'!I120)),3))</f>
        <v/>
      </c>
      <c r="D119" s="24" t="str">
        <f>IF(ROWS('Liste complète des PERS DIR'!$G$1:'Liste complète des PERS DIR'!H120)&gt;COUNT('Liste complète des PERS DIR'!$H$1:$H$56),"",INDEX('Liste complète des PERS DIR'!$A$1:$G$56,SMALL('Liste complète des PERS DIR'!$H$1:$H$56,ROWS('Liste complète des PERS DIR'!$G$1:'Liste complète des PERS DIR'!H120)),4))</f>
        <v/>
      </c>
      <c r="E119" s="24" t="str">
        <f>IF(ROWS('Liste complète des PERS DIR'!$G$1:'Liste complète des PERS DIR'!H120)&gt;COUNT('Liste complète des PERS DIR'!$H$1:$H$56),"",INDEX('Liste complète des PERS DIR'!$A$1:$G$56,SMALL('Liste complète des PERS DIR'!$H$1:$H$56,ROWS('Liste complète des PERS DIR'!$G$1:'Liste complète des PERS DIR'!H120)),5))</f>
        <v/>
      </c>
      <c r="F119" s="24" t="str">
        <f>IF(ROWS('Liste complète des PERS DIR'!$G$1:'Liste complète des PERS DIR'!H120)&gt;COUNT('Liste complète des PERS DIR'!$H$1:$H$56),"",INDEX('Liste complète des PERS DIR'!$A$1:$G$56,SMALL('Liste complète des PERS DIR'!$H$1:$H$56,ROWS('Liste complète des PERS DIR'!$G$1:'Liste complète des PERS DIR'!H120)),6))</f>
        <v/>
      </c>
      <c r="G119" s="24" t="str">
        <f>IF(ROWS('Liste complète des PERS DIR'!$G$1:'Liste complète des PERS DIR'!H120)&gt;COUNT('Liste complète des PERS DIR'!$H$1:$H$56),"",INDEX('Liste complète des PERS DIR'!$A$1:$G$56,SMALL('Liste complète des PERS DIR'!$H$1:$H$56,ROWS('Liste complète des PERS DIR'!$G$1:'Liste complète des PERS DIR'!H120)),7))</f>
        <v/>
      </c>
      <c r="H119" s="46" t="str">
        <f t="shared" si="3"/>
        <v xml:space="preserve"> </v>
      </c>
    </row>
    <row r="120" spans="1:8" x14ac:dyDescent="0.25">
      <c r="A120" s="51" t="str">
        <f>IF(ROWS('Liste complète des PERS DIR'!$G$1:'Liste complète des PERS DIR'!H121)&gt;COUNT('Liste complète des PERS DIR'!$H$1:$H$56),"",INDEX('Liste complète des PERS DIR'!$A$1:$G$56,SMALL('Liste complète des PERS DIR'!$H$1:$H$56,ROWS('Liste complète des PERS DIR'!$G$1:'Liste complète des PERS DIR'!H121)),1))</f>
        <v/>
      </c>
      <c r="B120" s="24" t="str">
        <f>IF(ROWS('Liste complète des PERS DIR'!$G$1:'Liste complète des PERS DIR'!H121)&gt;COUNT('Liste complète des PERS DIR'!$H$1:$H$56),"",INDEX('Liste complète des PERS DIR'!$A$1:$G$56,SMALL('Liste complète des PERS DIR'!$H$1:$H$56,ROWS('Liste complète des PERS DIR'!$G$1:'Liste complète des PERS DIR'!H121)),2))</f>
        <v/>
      </c>
      <c r="C120" s="24" t="str">
        <f>IF(ROWS('Liste complète des PERS DIR'!$G$1:'Liste complète des PERS DIR'!I121)&gt;COUNT('Liste complète des PERS DIR'!$H$1:$H$56),"",INDEX('Liste complète des PERS DIR'!$A$1:$G$56,SMALL('Liste complète des PERS DIR'!$H$1:$H$56,ROWS('Liste complète des PERS DIR'!$G$1:'Liste complète des PERS DIR'!I121)),3))</f>
        <v/>
      </c>
      <c r="D120" s="24" t="str">
        <f>IF(ROWS('Liste complète des PERS DIR'!$G$1:'Liste complète des PERS DIR'!H121)&gt;COUNT('Liste complète des PERS DIR'!$H$1:$H$56),"",INDEX('Liste complète des PERS DIR'!$A$1:$G$56,SMALL('Liste complète des PERS DIR'!$H$1:$H$56,ROWS('Liste complète des PERS DIR'!$G$1:'Liste complète des PERS DIR'!H121)),4))</f>
        <v/>
      </c>
      <c r="E120" s="24" t="str">
        <f>IF(ROWS('Liste complète des PERS DIR'!$G$1:'Liste complète des PERS DIR'!H121)&gt;COUNT('Liste complète des PERS DIR'!$H$1:$H$56),"",INDEX('Liste complète des PERS DIR'!$A$1:$G$56,SMALL('Liste complète des PERS DIR'!$H$1:$H$56,ROWS('Liste complète des PERS DIR'!$G$1:'Liste complète des PERS DIR'!H121)),5))</f>
        <v/>
      </c>
      <c r="F120" s="24" t="str">
        <f>IF(ROWS('Liste complète des PERS DIR'!$G$1:'Liste complète des PERS DIR'!H121)&gt;COUNT('Liste complète des PERS DIR'!$H$1:$H$56),"",INDEX('Liste complète des PERS DIR'!$A$1:$G$56,SMALL('Liste complète des PERS DIR'!$H$1:$H$56,ROWS('Liste complète des PERS DIR'!$G$1:'Liste complète des PERS DIR'!H121)),6))</f>
        <v/>
      </c>
      <c r="G120" s="24" t="str">
        <f>IF(ROWS('Liste complète des PERS DIR'!$G$1:'Liste complète des PERS DIR'!H121)&gt;COUNT('Liste complète des PERS DIR'!$H$1:$H$56),"",INDEX('Liste complète des PERS DIR'!$A$1:$G$56,SMALL('Liste complète des PERS DIR'!$H$1:$H$56,ROWS('Liste complète des PERS DIR'!$G$1:'Liste complète des PERS DIR'!H121)),7))</f>
        <v/>
      </c>
      <c r="H120" s="46" t="str">
        <f t="shared" si="3"/>
        <v xml:space="preserve"> </v>
      </c>
    </row>
    <row r="121" spans="1:8" x14ac:dyDescent="0.25">
      <c r="A121" s="51" t="str">
        <f>IF(ROWS('Liste complète des PERS DIR'!$G$1:'Liste complète des PERS DIR'!H122)&gt;COUNT('Liste complète des PERS DIR'!$H$1:$H$56),"",INDEX('Liste complète des PERS DIR'!$A$1:$G$56,SMALL('Liste complète des PERS DIR'!$H$1:$H$56,ROWS('Liste complète des PERS DIR'!$G$1:'Liste complète des PERS DIR'!H122)),1))</f>
        <v/>
      </c>
      <c r="B121" s="24" t="str">
        <f>IF(ROWS('Liste complète des PERS DIR'!$G$1:'Liste complète des PERS DIR'!H122)&gt;COUNT('Liste complète des PERS DIR'!$H$1:$H$56),"",INDEX('Liste complète des PERS DIR'!$A$1:$G$56,SMALL('Liste complète des PERS DIR'!$H$1:$H$56,ROWS('Liste complète des PERS DIR'!$G$1:'Liste complète des PERS DIR'!H122)),2))</f>
        <v/>
      </c>
      <c r="C121" s="24" t="str">
        <f>IF(ROWS('Liste complète des PERS DIR'!$G$1:'Liste complète des PERS DIR'!I122)&gt;COUNT('Liste complète des PERS DIR'!$H$1:$H$56),"",INDEX('Liste complète des PERS DIR'!$A$1:$G$56,SMALL('Liste complète des PERS DIR'!$H$1:$H$56,ROWS('Liste complète des PERS DIR'!$G$1:'Liste complète des PERS DIR'!I122)),3))</f>
        <v/>
      </c>
      <c r="D121" s="24" t="str">
        <f>IF(ROWS('Liste complète des PERS DIR'!$G$1:'Liste complète des PERS DIR'!H122)&gt;COUNT('Liste complète des PERS DIR'!$H$1:$H$56),"",INDEX('Liste complète des PERS DIR'!$A$1:$G$56,SMALL('Liste complète des PERS DIR'!$H$1:$H$56,ROWS('Liste complète des PERS DIR'!$G$1:'Liste complète des PERS DIR'!H122)),4))</f>
        <v/>
      </c>
      <c r="E121" s="24" t="str">
        <f>IF(ROWS('Liste complète des PERS DIR'!$G$1:'Liste complète des PERS DIR'!H122)&gt;COUNT('Liste complète des PERS DIR'!$H$1:$H$56),"",INDEX('Liste complète des PERS DIR'!$A$1:$G$56,SMALL('Liste complète des PERS DIR'!$H$1:$H$56,ROWS('Liste complète des PERS DIR'!$G$1:'Liste complète des PERS DIR'!H122)),5))</f>
        <v/>
      </c>
      <c r="F121" s="24" t="str">
        <f>IF(ROWS('Liste complète des PERS DIR'!$G$1:'Liste complète des PERS DIR'!H122)&gt;COUNT('Liste complète des PERS DIR'!$H$1:$H$56),"",INDEX('Liste complète des PERS DIR'!$A$1:$G$56,SMALL('Liste complète des PERS DIR'!$H$1:$H$56,ROWS('Liste complète des PERS DIR'!$G$1:'Liste complète des PERS DIR'!H122)),6))</f>
        <v/>
      </c>
      <c r="G121" s="24" t="str">
        <f>IF(ROWS('Liste complète des PERS DIR'!$G$1:'Liste complète des PERS DIR'!H122)&gt;COUNT('Liste complète des PERS DIR'!$H$1:$H$56),"",INDEX('Liste complète des PERS DIR'!$A$1:$G$56,SMALL('Liste complète des PERS DIR'!$H$1:$H$56,ROWS('Liste complète des PERS DIR'!$G$1:'Liste complète des PERS DIR'!H122)),7))</f>
        <v/>
      </c>
      <c r="H121" s="46" t="str">
        <f t="shared" si="3"/>
        <v xml:space="preserve"> </v>
      </c>
    </row>
    <row r="122" spans="1:8" x14ac:dyDescent="0.25">
      <c r="A122" s="51" t="str">
        <f>IF(ROWS('Liste complète des PERS DIR'!$G$1:'Liste complète des PERS DIR'!H123)&gt;COUNT('Liste complète des PERS DIR'!$H$1:$H$56),"",INDEX('Liste complète des PERS DIR'!$A$1:$G$56,SMALL('Liste complète des PERS DIR'!$H$1:$H$56,ROWS('Liste complète des PERS DIR'!$G$1:'Liste complète des PERS DIR'!H123)),1))</f>
        <v/>
      </c>
      <c r="B122" s="24" t="str">
        <f>IF(ROWS('Liste complète des PERS DIR'!$G$1:'Liste complète des PERS DIR'!H123)&gt;COUNT('Liste complète des PERS DIR'!$H$1:$H$56),"",INDEX('Liste complète des PERS DIR'!$A$1:$G$56,SMALL('Liste complète des PERS DIR'!$H$1:$H$56,ROWS('Liste complète des PERS DIR'!$G$1:'Liste complète des PERS DIR'!H123)),2))</f>
        <v/>
      </c>
      <c r="C122" s="24" t="str">
        <f>IF(ROWS('Liste complète des PERS DIR'!$G$1:'Liste complète des PERS DIR'!I123)&gt;COUNT('Liste complète des PERS DIR'!$H$1:$H$56),"",INDEX('Liste complète des PERS DIR'!$A$1:$G$56,SMALL('Liste complète des PERS DIR'!$H$1:$H$56,ROWS('Liste complète des PERS DIR'!$G$1:'Liste complète des PERS DIR'!I123)),3))</f>
        <v/>
      </c>
      <c r="D122" s="24" t="str">
        <f>IF(ROWS('Liste complète des PERS DIR'!$G$1:'Liste complète des PERS DIR'!H123)&gt;COUNT('Liste complète des PERS DIR'!$H$1:$H$56),"",INDEX('Liste complète des PERS DIR'!$A$1:$G$56,SMALL('Liste complète des PERS DIR'!$H$1:$H$56,ROWS('Liste complète des PERS DIR'!$G$1:'Liste complète des PERS DIR'!H123)),4))</f>
        <v/>
      </c>
      <c r="E122" s="24" t="str">
        <f>IF(ROWS('Liste complète des PERS DIR'!$G$1:'Liste complète des PERS DIR'!H123)&gt;COUNT('Liste complète des PERS DIR'!$H$1:$H$56),"",INDEX('Liste complète des PERS DIR'!$A$1:$G$56,SMALL('Liste complète des PERS DIR'!$H$1:$H$56,ROWS('Liste complète des PERS DIR'!$G$1:'Liste complète des PERS DIR'!H123)),5))</f>
        <v/>
      </c>
      <c r="F122" s="24" t="str">
        <f>IF(ROWS('Liste complète des PERS DIR'!$G$1:'Liste complète des PERS DIR'!H123)&gt;COUNT('Liste complète des PERS DIR'!$H$1:$H$56),"",INDEX('Liste complète des PERS DIR'!$A$1:$G$56,SMALL('Liste complète des PERS DIR'!$H$1:$H$56,ROWS('Liste complète des PERS DIR'!$G$1:'Liste complète des PERS DIR'!H123)),6))</f>
        <v/>
      </c>
      <c r="G122" s="24" t="str">
        <f>IF(ROWS('Liste complète des PERS DIR'!$G$1:'Liste complète des PERS DIR'!H123)&gt;COUNT('Liste complète des PERS DIR'!$H$1:$H$56),"",INDEX('Liste complète des PERS DIR'!$A$1:$G$56,SMALL('Liste complète des PERS DIR'!$H$1:$H$56,ROWS('Liste complète des PERS DIR'!$G$1:'Liste complète des PERS DIR'!H123)),7))</f>
        <v/>
      </c>
      <c r="H122" s="46" t="str">
        <f t="shared" si="3"/>
        <v xml:space="preserve"> </v>
      </c>
    </row>
    <row r="123" spans="1:8" x14ac:dyDescent="0.25">
      <c r="A123" s="51" t="str">
        <f>IF(ROWS('Liste complète des PERS DIR'!$G$1:'Liste complète des PERS DIR'!H124)&gt;COUNT('Liste complète des PERS DIR'!$H$1:$H$56),"",INDEX('Liste complète des PERS DIR'!$A$1:$G$56,SMALL('Liste complète des PERS DIR'!$H$1:$H$56,ROWS('Liste complète des PERS DIR'!$G$1:'Liste complète des PERS DIR'!H124)),1))</f>
        <v/>
      </c>
      <c r="B123" s="24" t="str">
        <f>IF(ROWS('Liste complète des PERS DIR'!$G$1:'Liste complète des PERS DIR'!H124)&gt;COUNT('Liste complète des PERS DIR'!$H$1:$H$56),"",INDEX('Liste complète des PERS DIR'!$A$1:$G$56,SMALL('Liste complète des PERS DIR'!$H$1:$H$56,ROWS('Liste complète des PERS DIR'!$G$1:'Liste complète des PERS DIR'!H124)),2))</f>
        <v/>
      </c>
      <c r="C123" s="24" t="str">
        <f>IF(ROWS('Liste complète des PERS DIR'!$G$1:'Liste complète des PERS DIR'!I124)&gt;COUNT('Liste complète des PERS DIR'!$H$1:$H$56),"",INDEX('Liste complète des PERS DIR'!$A$1:$G$56,SMALL('Liste complète des PERS DIR'!$H$1:$H$56,ROWS('Liste complète des PERS DIR'!$G$1:'Liste complète des PERS DIR'!I124)),3))</f>
        <v/>
      </c>
      <c r="D123" s="24" t="str">
        <f>IF(ROWS('Liste complète des PERS DIR'!$G$1:'Liste complète des PERS DIR'!H124)&gt;COUNT('Liste complète des PERS DIR'!$H$1:$H$56),"",INDEX('Liste complète des PERS DIR'!$A$1:$G$56,SMALL('Liste complète des PERS DIR'!$H$1:$H$56,ROWS('Liste complète des PERS DIR'!$G$1:'Liste complète des PERS DIR'!H124)),4))</f>
        <v/>
      </c>
      <c r="E123" s="24" t="str">
        <f>IF(ROWS('Liste complète des PERS DIR'!$G$1:'Liste complète des PERS DIR'!H124)&gt;COUNT('Liste complète des PERS DIR'!$H$1:$H$56),"",INDEX('Liste complète des PERS DIR'!$A$1:$G$56,SMALL('Liste complète des PERS DIR'!$H$1:$H$56,ROWS('Liste complète des PERS DIR'!$G$1:'Liste complète des PERS DIR'!H124)),5))</f>
        <v/>
      </c>
      <c r="F123" s="24" t="str">
        <f>IF(ROWS('Liste complète des PERS DIR'!$G$1:'Liste complète des PERS DIR'!H124)&gt;COUNT('Liste complète des PERS DIR'!$H$1:$H$56),"",INDEX('Liste complète des PERS DIR'!$A$1:$G$56,SMALL('Liste complète des PERS DIR'!$H$1:$H$56,ROWS('Liste complète des PERS DIR'!$G$1:'Liste complète des PERS DIR'!H124)),6))</f>
        <v/>
      </c>
      <c r="G123" s="24" t="str">
        <f>IF(ROWS('Liste complète des PERS DIR'!$G$1:'Liste complète des PERS DIR'!H124)&gt;COUNT('Liste complète des PERS DIR'!$H$1:$H$56),"",INDEX('Liste complète des PERS DIR'!$A$1:$G$56,SMALL('Liste complète des PERS DIR'!$H$1:$H$56,ROWS('Liste complète des PERS DIR'!$G$1:'Liste complète des PERS DIR'!H124)),7))</f>
        <v/>
      </c>
      <c r="H123" s="46" t="str">
        <f t="shared" si="3"/>
        <v xml:space="preserve"> </v>
      </c>
    </row>
    <row r="124" spans="1:8" x14ac:dyDescent="0.25">
      <c r="A124" s="51" t="str">
        <f>IF(ROWS('Liste complète des PERS DIR'!$G$1:'Liste complète des PERS DIR'!H125)&gt;COUNT('Liste complète des PERS DIR'!$H$1:$H$56),"",INDEX('Liste complète des PERS DIR'!$A$1:$G$56,SMALL('Liste complète des PERS DIR'!$H$1:$H$56,ROWS('Liste complète des PERS DIR'!$G$1:'Liste complète des PERS DIR'!H125)),1))</f>
        <v/>
      </c>
      <c r="B124" s="24" t="str">
        <f>IF(ROWS('Liste complète des PERS DIR'!$G$1:'Liste complète des PERS DIR'!H125)&gt;COUNT('Liste complète des PERS DIR'!$H$1:$H$56),"",INDEX('Liste complète des PERS DIR'!$A$1:$G$56,SMALL('Liste complète des PERS DIR'!$H$1:$H$56,ROWS('Liste complète des PERS DIR'!$G$1:'Liste complète des PERS DIR'!H125)),2))</f>
        <v/>
      </c>
      <c r="C124" s="24" t="str">
        <f>IF(ROWS('Liste complète des PERS DIR'!$G$1:'Liste complète des PERS DIR'!I125)&gt;COUNT('Liste complète des PERS DIR'!$H$1:$H$56),"",INDEX('Liste complète des PERS DIR'!$A$1:$G$56,SMALL('Liste complète des PERS DIR'!$H$1:$H$56,ROWS('Liste complète des PERS DIR'!$G$1:'Liste complète des PERS DIR'!I125)),3))</f>
        <v/>
      </c>
      <c r="D124" s="24" t="str">
        <f>IF(ROWS('Liste complète des PERS DIR'!$G$1:'Liste complète des PERS DIR'!H125)&gt;COUNT('Liste complète des PERS DIR'!$H$1:$H$56),"",INDEX('Liste complète des PERS DIR'!$A$1:$G$56,SMALL('Liste complète des PERS DIR'!$H$1:$H$56,ROWS('Liste complète des PERS DIR'!$G$1:'Liste complète des PERS DIR'!H125)),4))</f>
        <v/>
      </c>
      <c r="E124" s="24" t="str">
        <f>IF(ROWS('Liste complète des PERS DIR'!$G$1:'Liste complète des PERS DIR'!H125)&gt;COUNT('Liste complète des PERS DIR'!$H$1:$H$56),"",INDEX('Liste complète des PERS DIR'!$A$1:$G$56,SMALL('Liste complète des PERS DIR'!$H$1:$H$56,ROWS('Liste complète des PERS DIR'!$G$1:'Liste complète des PERS DIR'!H125)),5))</f>
        <v/>
      </c>
      <c r="F124" s="24" t="str">
        <f>IF(ROWS('Liste complète des PERS DIR'!$G$1:'Liste complète des PERS DIR'!H125)&gt;COUNT('Liste complète des PERS DIR'!$H$1:$H$56),"",INDEX('Liste complète des PERS DIR'!$A$1:$G$56,SMALL('Liste complète des PERS DIR'!$H$1:$H$56,ROWS('Liste complète des PERS DIR'!$G$1:'Liste complète des PERS DIR'!H125)),6))</f>
        <v/>
      </c>
      <c r="G124" s="24" t="str">
        <f>IF(ROWS('Liste complète des PERS DIR'!$G$1:'Liste complète des PERS DIR'!H125)&gt;COUNT('Liste complète des PERS DIR'!$H$1:$H$56),"",INDEX('Liste complète des PERS DIR'!$A$1:$G$56,SMALL('Liste complète des PERS DIR'!$H$1:$H$56,ROWS('Liste complète des PERS DIR'!$G$1:'Liste complète des PERS DIR'!H125)),7))</f>
        <v/>
      </c>
      <c r="H124" s="46" t="str">
        <f t="shared" si="3"/>
        <v xml:space="preserve"> </v>
      </c>
    </row>
    <row r="125" spans="1:8" x14ac:dyDescent="0.25">
      <c r="A125" s="51" t="str">
        <f>IF(ROWS('Liste complète des PERS DIR'!$G$1:'Liste complète des PERS DIR'!H126)&gt;COUNT('Liste complète des PERS DIR'!$H$1:$H$56),"",INDEX('Liste complète des PERS DIR'!$A$1:$G$56,SMALL('Liste complète des PERS DIR'!$H$1:$H$56,ROWS('Liste complète des PERS DIR'!$G$1:'Liste complète des PERS DIR'!H126)),1))</f>
        <v/>
      </c>
      <c r="B125" s="24" t="str">
        <f>IF(ROWS('Liste complète des PERS DIR'!$G$1:'Liste complète des PERS DIR'!H126)&gt;COUNT('Liste complète des PERS DIR'!$H$1:$H$56),"",INDEX('Liste complète des PERS DIR'!$A$1:$G$56,SMALL('Liste complète des PERS DIR'!$H$1:$H$56,ROWS('Liste complète des PERS DIR'!$G$1:'Liste complète des PERS DIR'!H126)),2))</f>
        <v/>
      </c>
      <c r="C125" s="24" t="str">
        <f>IF(ROWS('Liste complète des PERS DIR'!$G$1:'Liste complète des PERS DIR'!I126)&gt;COUNT('Liste complète des PERS DIR'!$H$1:$H$56),"",INDEX('Liste complète des PERS DIR'!$A$1:$G$56,SMALL('Liste complète des PERS DIR'!$H$1:$H$56,ROWS('Liste complète des PERS DIR'!$G$1:'Liste complète des PERS DIR'!I126)),3))</f>
        <v/>
      </c>
      <c r="D125" s="24" t="str">
        <f>IF(ROWS('Liste complète des PERS DIR'!$G$1:'Liste complète des PERS DIR'!H126)&gt;COUNT('Liste complète des PERS DIR'!$H$1:$H$56),"",INDEX('Liste complète des PERS DIR'!$A$1:$G$56,SMALL('Liste complète des PERS DIR'!$H$1:$H$56,ROWS('Liste complète des PERS DIR'!$G$1:'Liste complète des PERS DIR'!H126)),4))</f>
        <v/>
      </c>
      <c r="E125" s="24" t="str">
        <f>IF(ROWS('Liste complète des PERS DIR'!$G$1:'Liste complète des PERS DIR'!H126)&gt;COUNT('Liste complète des PERS DIR'!$H$1:$H$56),"",INDEX('Liste complète des PERS DIR'!$A$1:$G$56,SMALL('Liste complète des PERS DIR'!$H$1:$H$56,ROWS('Liste complète des PERS DIR'!$G$1:'Liste complète des PERS DIR'!H126)),5))</f>
        <v/>
      </c>
      <c r="F125" s="24" t="str">
        <f>IF(ROWS('Liste complète des PERS DIR'!$G$1:'Liste complète des PERS DIR'!H126)&gt;COUNT('Liste complète des PERS DIR'!$H$1:$H$56),"",INDEX('Liste complète des PERS DIR'!$A$1:$G$56,SMALL('Liste complète des PERS DIR'!$H$1:$H$56,ROWS('Liste complète des PERS DIR'!$G$1:'Liste complète des PERS DIR'!H126)),6))</f>
        <v/>
      </c>
      <c r="G125" s="24" t="str">
        <f>IF(ROWS('Liste complète des PERS DIR'!$G$1:'Liste complète des PERS DIR'!H126)&gt;COUNT('Liste complète des PERS DIR'!$H$1:$H$56),"",INDEX('Liste complète des PERS DIR'!$A$1:$G$56,SMALL('Liste complète des PERS DIR'!$H$1:$H$56,ROWS('Liste complète des PERS DIR'!$G$1:'Liste complète des PERS DIR'!H126)),7))</f>
        <v/>
      </c>
      <c r="H125" s="46" t="str">
        <f t="shared" si="3"/>
        <v xml:space="preserve"> </v>
      </c>
    </row>
    <row r="126" spans="1:8" x14ac:dyDescent="0.25">
      <c r="A126" s="51" t="str">
        <f>IF(ROWS('Liste complète des PERS DIR'!$G$1:'Liste complète des PERS DIR'!H127)&gt;COUNT('Liste complète des PERS DIR'!$H$1:$H$56),"",INDEX('Liste complète des PERS DIR'!$A$1:$G$56,SMALL('Liste complète des PERS DIR'!$H$1:$H$56,ROWS('Liste complète des PERS DIR'!$G$1:'Liste complète des PERS DIR'!H127)),1))</f>
        <v/>
      </c>
      <c r="B126" s="24" t="str">
        <f>IF(ROWS('Liste complète des PERS DIR'!$G$1:'Liste complète des PERS DIR'!H127)&gt;COUNT('Liste complète des PERS DIR'!$H$1:$H$56),"",INDEX('Liste complète des PERS DIR'!$A$1:$G$56,SMALL('Liste complète des PERS DIR'!$H$1:$H$56,ROWS('Liste complète des PERS DIR'!$G$1:'Liste complète des PERS DIR'!H127)),2))</f>
        <v/>
      </c>
      <c r="C126" s="24" t="str">
        <f>IF(ROWS('Liste complète des PERS DIR'!$G$1:'Liste complète des PERS DIR'!I127)&gt;COUNT('Liste complète des PERS DIR'!$H$1:$H$56),"",INDEX('Liste complète des PERS DIR'!$A$1:$G$56,SMALL('Liste complète des PERS DIR'!$H$1:$H$56,ROWS('Liste complète des PERS DIR'!$G$1:'Liste complète des PERS DIR'!I127)),3))</f>
        <v/>
      </c>
      <c r="D126" s="24" t="str">
        <f>IF(ROWS('Liste complète des PERS DIR'!$G$1:'Liste complète des PERS DIR'!H127)&gt;COUNT('Liste complète des PERS DIR'!$H$1:$H$56),"",INDEX('Liste complète des PERS DIR'!$A$1:$G$56,SMALL('Liste complète des PERS DIR'!$H$1:$H$56,ROWS('Liste complète des PERS DIR'!$G$1:'Liste complète des PERS DIR'!H127)),4))</f>
        <v/>
      </c>
      <c r="E126" s="24" t="str">
        <f>IF(ROWS('Liste complète des PERS DIR'!$G$1:'Liste complète des PERS DIR'!H127)&gt;COUNT('Liste complète des PERS DIR'!$H$1:$H$56),"",INDEX('Liste complète des PERS DIR'!$A$1:$G$56,SMALL('Liste complète des PERS DIR'!$H$1:$H$56,ROWS('Liste complète des PERS DIR'!$G$1:'Liste complète des PERS DIR'!H127)),5))</f>
        <v/>
      </c>
      <c r="F126" s="24" t="str">
        <f>IF(ROWS('Liste complète des PERS DIR'!$G$1:'Liste complète des PERS DIR'!H127)&gt;COUNT('Liste complète des PERS DIR'!$H$1:$H$56),"",INDEX('Liste complète des PERS DIR'!$A$1:$G$56,SMALL('Liste complète des PERS DIR'!$H$1:$H$56,ROWS('Liste complète des PERS DIR'!$G$1:'Liste complète des PERS DIR'!H127)),6))</f>
        <v/>
      </c>
      <c r="G126" s="24" t="str">
        <f>IF(ROWS('Liste complète des PERS DIR'!$G$1:'Liste complète des PERS DIR'!H127)&gt;COUNT('Liste complète des PERS DIR'!$H$1:$H$56),"",INDEX('Liste complète des PERS DIR'!$A$1:$G$56,SMALL('Liste complète des PERS DIR'!$H$1:$H$56,ROWS('Liste complète des PERS DIR'!$G$1:'Liste complète des PERS DIR'!H127)),7))</f>
        <v/>
      </c>
      <c r="H126" s="46" t="str">
        <f t="shared" si="3"/>
        <v xml:space="preserve"> </v>
      </c>
    </row>
    <row r="127" spans="1:8" x14ac:dyDescent="0.25">
      <c r="A127" s="51" t="str">
        <f>IF(ROWS('Liste complète des PERS DIR'!$G$1:'Liste complète des PERS DIR'!H128)&gt;COUNT('Liste complète des PERS DIR'!$H$1:$H$56),"",INDEX('Liste complète des PERS DIR'!$A$1:$G$56,SMALL('Liste complète des PERS DIR'!$H$1:$H$56,ROWS('Liste complète des PERS DIR'!$G$1:'Liste complète des PERS DIR'!H128)),1))</f>
        <v/>
      </c>
      <c r="B127" s="24" t="str">
        <f>IF(ROWS('Liste complète des PERS DIR'!$G$1:'Liste complète des PERS DIR'!H128)&gt;COUNT('Liste complète des PERS DIR'!$H$1:$H$56),"",INDEX('Liste complète des PERS DIR'!$A$1:$G$56,SMALL('Liste complète des PERS DIR'!$H$1:$H$56,ROWS('Liste complète des PERS DIR'!$G$1:'Liste complète des PERS DIR'!H128)),2))</f>
        <v/>
      </c>
      <c r="C127" s="24" t="str">
        <f>IF(ROWS('Liste complète des PERS DIR'!$G$1:'Liste complète des PERS DIR'!I128)&gt;COUNT('Liste complète des PERS DIR'!$H$1:$H$56),"",INDEX('Liste complète des PERS DIR'!$A$1:$G$56,SMALL('Liste complète des PERS DIR'!$H$1:$H$56,ROWS('Liste complète des PERS DIR'!$G$1:'Liste complète des PERS DIR'!I128)),3))</f>
        <v/>
      </c>
      <c r="D127" s="24" t="str">
        <f>IF(ROWS('Liste complète des PERS DIR'!$G$1:'Liste complète des PERS DIR'!H128)&gt;COUNT('Liste complète des PERS DIR'!$H$1:$H$56),"",INDEX('Liste complète des PERS DIR'!$A$1:$G$56,SMALL('Liste complète des PERS DIR'!$H$1:$H$56,ROWS('Liste complète des PERS DIR'!$G$1:'Liste complète des PERS DIR'!H128)),4))</f>
        <v/>
      </c>
      <c r="E127" s="24" t="str">
        <f>IF(ROWS('Liste complète des PERS DIR'!$G$1:'Liste complète des PERS DIR'!H128)&gt;COUNT('Liste complète des PERS DIR'!$H$1:$H$56),"",INDEX('Liste complète des PERS DIR'!$A$1:$G$56,SMALL('Liste complète des PERS DIR'!$H$1:$H$56,ROWS('Liste complète des PERS DIR'!$G$1:'Liste complète des PERS DIR'!H128)),5))</f>
        <v/>
      </c>
      <c r="F127" s="24" t="str">
        <f>IF(ROWS('Liste complète des PERS DIR'!$G$1:'Liste complète des PERS DIR'!H128)&gt;COUNT('Liste complète des PERS DIR'!$H$1:$H$56),"",INDEX('Liste complète des PERS DIR'!$A$1:$G$56,SMALL('Liste complète des PERS DIR'!$H$1:$H$56,ROWS('Liste complète des PERS DIR'!$G$1:'Liste complète des PERS DIR'!H128)),6))</f>
        <v/>
      </c>
      <c r="G127" s="24" t="str">
        <f>IF(ROWS('Liste complète des PERS DIR'!$G$1:'Liste complète des PERS DIR'!H128)&gt;COUNT('Liste complète des PERS DIR'!$H$1:$H$56),"",INDEX('Liste complète des PERS DIR'!$A$1:$G$56,SMALL('Liste complète des PERS DIR'!$H$1:$H$56,ROWS('Liste complète des PERS DIR'!$G$1:'Liste complète des PERS DIR'!H128)),7))</f>
        <v/>
      </c>
      <c r="H127" s="46" t="str">
        <f t="shared" si="3"/>
        <v xml:space="preserve"> </v>
      </c>
    </row>
    <row r="128" spans="1:8" x14ac:dyDescent="0.25">
      <c r="A128" s="51" t="str">
        <f>IF(ROWS('Liste complète des PERS DIR'!$G$1:'Liste complète des PERS DIR'!H129)&gt;COUNT('Liste complète des PERS DIR'!$H$1:$H$56),"",INDEX('Liste complète des PERS DIR'!$A$1:$G$56,SMALL('Liste complète des PERS DIR'!$H$1:$H$56,ROWS('Liste complète des PERS DIR'!$G$1:'Liste complète des PERS DIR'!H129)),1))</f>
        <v/>
      </c>
      <c r="B128" s="24" t="str">
        <f>IF(ROWS('Liste complète des PERS DIR'!$G$1:'Liste complète des PERS DIR'!H129)&gt;COUNT('Liste complète des PERS DIR'!$H$1:$H$56),"",INDEX('Liste complète des PERS DIR'!$A$1:$G$56,SMALL('Liste complète des PERS DIR'!$H$1:$H$56,ROWS('Liste complète des PERS DIR'!$G$1:'Liste complète des PERS DIR'!H129)),2))</f>
        <v/>
      </c>
      <c r="C128" s="24" t="str">
        <f>IF(ROWS('Liste complète des PERS DIR'!$G$1:'Liste complète des PERS DIR'!I129)&gt;COUNT('Liste complète des PERS DIR'!$H$1:$H$56),"",INDEX('Liste complète des PERS DIR'!$A$1:$G$56,SMALL('Liste complète des PERS DIR'!$H$1:$H$56,ROWS('Liste complète des PERS DIR'!$G$1:'Liste complète des PERS DIR'!I129)),3))</f>
        <v/>
      </c>
      <c r="D128" s="24" t="str">
        <f>IF(ROWS('Liste complète des PERS DIR'!$G$1:'Liste complète des PERS DIR'!H129)&gt;COUNT('Liste complète des PERS DIR'!$H$1:$H$56),"",INDEX('Liste complète des PERS DIR'!$A$1:$G$56,SMALL('Liste complète des PERS DIR'!$H$1:$H$56,ROWS('Liste complète des PERS DIR'!$G$1:'Liste complète des PERS DIR'!H129)),4))</f>
        <v/>
      </c>
      <c r="E128" s="24" t="str">
        <f>IF(ROWS('Liste complète des PERS DIR'!$G$1:'Liste complète des PERS DIR'!H129)&gt;COUNT('Liste complète des PERS DIR'!$H$1:$H$56),"",INDEX('Liste complète des PERS DIR'!$A$1:$G$56,SMALL('Liste complète des PERS DIR'!$H$1:$H$56,ROWS('Liste complète des PERS DIR'!$G$1:'Liste complète des PERS DIR'!H129)),5))</f>
        <v/>
      </c>
      <c r="F128" s="24" t="str">
        <f>IF(ROWS('Liste complète des PERS DIR'!$G$1:'Liste complète des PERS DIR'!H129)&gt;COUNT('Liste complète des PERS DIR'!$H$1:$H$56),"",INDEX('Liste complète des PERS DIR'!$A$1:$G$56,SMALL('Liste complète des PERS DIR'!$H$1:$H$56,ROWS('Liste complète des PERS DIR'!$G$1:'Liste complète des PERS DIR'!H129)),6))</f>
        <v/>
      </c>
      <c r="G128" s="24" t="str">
        <f>IF(ROWS('Liste complète des PERS DIR'!$G$1:'Liste complète des PERS DIR'!H129)&gt;COUNT('Liste complète des PERS DIR'!$H$1:$H$56),"",INDEX('Liste complète des PERS DIR'!$A$1:$G$56,SMALL('Liste complète des PERS DIR'!$H$1:$H$56,ROWS('Liste complète des PERS DIR'!$G$1:'Liste complète des PERS DIR'!H129)),7))</f>
        <v/>
      </c>
      <c r="H128" s="46" t="str">
        <f t="shared" si="3"/>
        <v xml:space="preserve"> </v>
      </c>
    </row>
    <row r="129" spans="1:8" x14ac:dyDescent="0.25">
      <c r="A129" s="51" t="str">
        <f>IF(ROWS('Liste complète des PERS DIR'!$G$1:'Liste complète des PERS DIR'!H130)&gt;COUNT('Liste complète des PERS DIR'!$H$1:$H$56),"",INDEX('Liste complète des PERS DIR'!$A$1:$G$56,SMALL('Liste complète des PERS DIR'!$H$1:$H$56,ROWS('Liste complète des PERS DIR'!$G$1:'Liste complète des PERS DIR'!H130)),1))</f>
        <v/>
      </c>
      <c r="B129" s="24" t="str">
        <f>IF(ROWS('Liste complète des PERS DIR'!$G$1:'Liste complète des PERS DIR'!H130)&gt;COUNT('Liste complète des PERS DIR'!$H$1:$H$56),"",INDEX('Liste complète des PERS DIR'!$A$1:$G$56,SMALL('Liste complète des PERS DIR'!$H$1:$H$56,ROWS('Liste complète des PERS DIR'!$G$1:'Liste complète des PERS DIR'!H130)),2))</f>
        <v/>
      </c>
      <c r="C129" s="24" t="str">
        <f>IF(ROWS('Liste complète des PERS DIR'!$G$1:'Liste complète des PERS DIR'!I130)&gt;COUNT('Liste complète des PERS DIR'!$H$1:$H$56),"",INDEX('Liste complète des PERS DIR'!$A$1:$G$56,SMALL('Liste complète des PERS DIR'!$H$1:$H$56,ROWS('Liste complète des PERS DIR'!$G$1:'Liste complète des PERS DIR'!I130)),3))</f>
        <v/>
      </c>
      <c r="D129" s="24" t="str">
        <f>IF(ROWS('Liste complète des PERS DIR'!$G$1:'Liste complète des PERS DIR'!H130)&gt;COUNT('Liste complète des PERS DIR'!$H$1:$H$56),"",INDEX('Liste complète des PERS DIR'!$A$1:$G$56,SMALL('Liste complète des PERS DIR'!$H$1:$H$56,ROWS('Liste complète des PERS DIR'!$G$1:'Liste complète des PERS DIR'!H130)),4))</f>
        <v/>
      </c>
      <c r="E129" s="24" t="str">
        <f>IF(ROWS('Liste complète des PERS DIR'!$G$1:'Liste complète des PERS DIR'!H130)&gt;COUNT('Liste complète des PERS DIR'!$H$1:$H$56),"",INDEX('Liste complète des PERS DIR'!$A$1:$G$56,SMALL('Liste complète des PERS DIR'!$H$1:$H$56,ROWS('Liste complète des PERS DIR'!$G$1:'Liste complète des PERS DIR'!H130)),5))</f>
        <v/>
      </c>
      <c r="F129" s="24" t="str">
        <f>IF(ROWS('Liste complète des PERS DIR'!$G$1:'Liste complète des PERS DIR'!H130)&gt;COUNT('Liste complète des PERS DIR'!$H$1:$H$56),"",INDEX('Liste complète des PERS DIR'!$A$1:$G$56,SMALL('Liste complète des PERS DIR'!$H$1:$H$56,ROWS('Liste complète des PERS DIR'!$G$1:'Liste complète des PERS DIR'!H130)),6))</f>
        <v/>
      </c>
      <c r="G129" s="24" t="str">
        <f>IF(ROWS('Liste complète des PERS DIR'!$G$1:'Liste complète des PERS DIR'!H130)&gt;COUNT('Liste complète des PERS DIR'!$H$1:$H$56),"",INDEX('Liste complète des PERS DIR'!$A$1:$G$56,SMALL('Liste complète des PERS DIR'!$H$1:$H$56,ROWS('Liste complète des PERS DIR'!$G$1:'Liste complète des PERS DIR'!H130)),7))</f>
        <v/>
      </c>
      <c r="H129" s="46" t="str">
        <f t="shared" si="3"/>
        <v xml:space="preserve"> </v>
      </c>
    </row>
    <row r="130" spans="1:8" x14ac:dyDescent="0.25">
      <c r="A130" s="51" t="str">
        <f>IF(ROWS('Liste complète des PERS DIR'!$G$1:'Liste complète des PERS DIR'!H131)&gt;COUNT('Liste complète des PERS DIR'!$H$1:$H$56),"",INDEX('Liste complète des PERS DIR'!$A$1:$G$56,SMALL('Liste complète des PERS DIR'!$H$1:$H$56,ROWS('Liste complète des PERS DIR'!$G$1:'Liste complète des PERS DIR'!H131)),1))</f>
        <v/>
      </c>
      <c r="B130" s="24" t="str">
        <f>IF(ROWS('Liste complète des PERS DIR'!$G$1:'Liste complète des PERS DIR'!H131)&gt;COUNT('Liste complète des PERS DIR'!$H$1:$H$56),"",INDEX('Liste complète des PERS DIR'!$A$1:$G$56,SMALL('Liste complète des PERS DIR'!$H$1:$H$56,ROWS('Liste complète des PERS DIR'!$G$1:'Liste complète des PERS DIR'!H131)),2))</f>
        <v/>
      </c>
      <c r="C130" s="24" t="str">
        <f>IF(ROWS('Liste complète des PERS DIR'!$G$1:'Liste complète des PERS DIR'!I131)&gt;COUNT('Liste complète des PERS DIR'!$H$1:$H$56),"",INDEX('Liste complète des PERS DIR'!$A$1:$G$56,SMALL('Liste complète des PERS DIR'!$H$1:$H$56,ROWS('Liste complète des PERS DIR'!$G$1:'Liste complète des PERS DIR'!I131)),3))</f>
        <v/>
      </c>
      <c r="D130" s="24" t="str">
        <f>IF(ROWS('Liste complète des PERS DIR'!$G$1:'Liste complète des PERS DIR'!H131)&gt;COUNT('Liste complète des PERS DIR'!$H$1:$H$56),"",INDEX('Liste complète des PERS DIR'!$A$1:$G$56,SMALL('Liste complète des PERS DIR'!$H$1:$H$56,ROWS('Liste complète des PERS DIR'!$G$1:'Liste complète des PERS DIR'!H131)),4))</f>
        <v/>
      </c>
      <c r="E130" s="24" t="str">
        <f>IF(ROWS('Liste complète des PERS DIR'!$G$1:'Liste complète des PERS DIR'!H131)&gt;COUNT('Liste complète des PERS DIR'!$H$1:$H$56),"",INDEX('Liste complète des PERS DIR'!$A$1:$G$56,SMALL('Liste complète des PERS DIR'!$H$1:$H$56,ROWS('Liste complète des PERS DIR'!$G$1:'Liste complète des PERS DIR'!H131)),5))</f>
        <v/>
      </c>
      <c r="F130" s="24" t="str">
        <f>IF(ROWS('Liste complète des PERS DIR'!$G$1:'Liste complète des PERS DIR'!H131)&gt;COUNT('Liste complète des PERS DIR'!$H$1:$H$56),"",INDEX('Liste complète des PERS DIR'!$A$1:$G$56,SMALL('Liste complète des PERS DIR'!$H$1:$H$56,ROWS('Liste complète des PERS DIR'!$G$1:'Liste complète des PERS DIR'!H131)),6))</f>
        <v/>
      </c>
      <c r="G130" s="24" t="str">
        <f>IF(ROWS('Liste complète des PERS DIR'!$G$1:'Liste complète des PERS DIR'!H131)&gt;COUNT('Liste complète des PERS DIR'!$H$1:$H$56),"",INDEX('Liste complète des PERS DIR'!$A$1:$G$56,SMALL('Liste complète des PERS DIR'!$H$1:$H$56,ROWS('Liste complète des PERS DIR'!$G$1:'Liste complète des PERS DIR'!H131)),7))</f>
        <v/>
      </c>
      <c r="H130" s="46" t="str">
        <f t="shared" si="3"/>
        <v xml:space="preserve"> </v>
      </c>
    </row>
    <row r="131" spans="1:8" x14ac:dyDescent="0.25">
      <c r="A131" s="51" t="str">
        <f>IF(ROWS('Liste complète des PERS DIR'!$G$1:'Liste complète des PERS DIR'!H132)&gt;COUNT('Liste complète des PERS DIR'!$H$1:$H$56),"",INDEX('Liste complète des PERS DIR'!$A$1:$G$56,SMALL('Liste complète des PERS DIR'!$H$1:$H$56,ROWS('Liste complète des PERS DIR'!$G$1:'Liste complète des PERS DIR'!H132)),1))</f>
        <v/>
      </c>
      <c r="B131" s="24" t="str">
        <f>IF(ROWS('Liste complète des PERS DIR'!$G$1:'Liste complète des PERS DIR'!H132)&gt;COUNT('Liste complète des PERS DIR'!$H$1:$H$56),"",INDEX('Liste complète des PERS DIR'!$A$1:$G$56,SMALL('Liste complète des PERS DIR'!$H$1:$H$56,ROWS('Liste complète des PERS DIR'!$G$1:'Liste complète des PERS DIR'!H132)),2))</f>
        <v/>
      </c>
      <c r="C131" s="24" t="str">
        <f>IF(ROWS('Liste complète des PERS DIR'!$G$1:'Liste complète des PERS DIR'!I132)&gt;COUNT('Liste complète des PERS DIR'!$H$1:$H$56),"",INDEX('Liste complète des PERS DIR'!$A$1:$G$56,SMALL('Liste complète des PERS DIR'!$H$1:$H$56,ROWS('Liste complète des PERS DIR'!$G$1:'Liste complète des PERS DIR'!I132)),3))</f>
        <v/>
      </c>
      <c r="D131" s="24" t="str">
        <f>IF(ROWS('Liste complète des PERS DIR'!$G$1:'Liste complète des PERS DIR'!H132)&gt;COUNT('Liste complète des PERS DIR'!$H$1:$H$56),"",INDEX('Liste complète des PERS DIR'!$A$1:$G$56,SMALL('Liste complète des PERS DIR'!$H$1:$H$56,ROWS('Liste complète des PERS DIR'!$G$1:'Liste complète des PERS DIR'!H132)),4))</f>
        <v/>
      </c>
      <c r="E131" s="24" t="str">
        <f>IF(ROWS('Liste complète des PERS DIR'!$G$1:'Liste complète des PERS DIR'!H132)&gt;COUNT('Liste complète des PERS DIR'!$H$1:$H$56),"",INDEX('Liste complète des PERS DIR'!$A$1:$G$56,SMALL('Liste complète des PERS DIR'!$H$1:$H$56,ROWS('Liste complète des PERS DIR'!$G$1:'Liste complète des PERS DIR'!H132)),5))</f>
        <v/>
      </c>
      <c r="F131" s="24" t="str">
        <f>IF(ROWS('Liste complète des PERS DIR'!$G$1:'Liste complète des PERS DIR'!H132)&gt;COUNT('Liste complète des PERS DIR'!$H$1:$H$56),"",INDEX('Liste complète des PERS DIR'!$A$1:$G$56,SMALL('Liste complète des PERS DIR'!$H$1:$H$56,ROWS('Liste complète des PERS DIR'!$G$1:'Liste complète des PERS DIR'!H132)),6))</f>
        <v/>
      </c>
      <c r="G131" s="24" t="str">
        <f>IF(ROWS('Liste complète des PERS DIR'!$G$1:'Liste complète des PERS DIR'!H132)&gt;COUNT('Liste complète des PERS DIR'!$H$1:$H$56),"",INDEX('Liste complète des PERS DIR'!$A$1:$G$56,SMALL('Liste complète des PERS DIR'!$H$1:$H$56,ROWS('Liste complète des PERS DIR'!$G$1:'Liste complète des PERS DIR'!H132)),7))</f>
        <v/>
      </c>
      <c r="H131" s="46" t="str">
        <f t="shared" si="3"/>
        <v xml:space="preserve"> </v>
      </c>
    </row>
    <row r="132" spans="1:8" x14ac:dyDescent="0.25">
      <c r="A132" s="51" t="str">
        <f>IF(ROWS('Liste complète des PERS DIR'!$G$1:'Liste complète des PERS DIR'!H133)&gt;COUNT('Liste complète des PERS DIR'!$H$1:$H$56),"",INDEX('Liste complète des PERS DIR'!$A$1:$G$56,SMALL('Liste complète des PERS DIR'!$H$1:$H$56,ROWS('Liste complète des PERS DIR'!$G$1:'Liste complète des PERS DIR'!H133)),1))</f>
        <v/>
      </c>
      <c r="B132" s="24" t="str">
        <f>IF(ROWS('Liste complète des PERS DIR'!$G$1:'Liste complète des PERS DIR'!H133)&gt;COUNT('Liste complète des PERS DIR'!$H$1:$H$56),"",INDEX('Liste complète des PERS DIR'!$A$1:$G$56,SMALL('Liste complète des PERS DIR'!$H$1:$H$56,ROWS('Liste complète des PERS DIR'!$G$1:'Liste complète des PERS DIR'!H133)),2))</f>
        <v/>
      </c>
      <c r="C132" s="24" t="str">
        <f>IF(ROWS('Liste complète des PERS DIR'!$G$1:'Liste complète des PERS DIR'!I133)&gt;COUNT('Liste complète des PERS DIR'!$H$1:$H$56),"",INDEX('Liste complète des PERS DIR'!$A$1:$G$56,SMALL('Liste complète des PERS DIR'!$H$1:$H$56,ROWS('Liste complète des PERS DIR'!$G$1:'Liste complète des PERS DIR'!I133)),3))</f>
        <v/>
      </c>
      <c r="D132" s="24" t="str">
        <f>IF(ROWS('Liste complète des PERS DIR'!$G$1:'Liste complète des PERS DIR'!H133)&gt;COUNT('Liste complète des PERS DIR'!$H$1:$H$56),"",INDEX('Liste complète des PERS DIR'!$A$1:$G$56,SMALL('Liste complète des PERS DIR'!$H$1:$H$56,ROWS('Liste complète des PERS DIR'!$G$1:'Liste complète des PERS DIR'!H133)),4))</f>
        <v/>
      </c>
      <c r="E132" s="24" t="str">
        <f>IF(ROWS('Liste complète des PERS DIR'!$G$1:'Liste complète des PERS DIR'!H133)&gt;COUNT('Liste complète des PERS DIR'!$H$1:$H$56),"",INDEX('Liste complète des PERS DIR'!$A$1:$G$56,SMALL('Liste complète des PERS DIR'!$H$1:$H$56,ROWS('Liste complète des PERS DIR'!$G$1:'Liste complète des PERS DIR'!H133)),5))</f>
        <v/>
      </c>
      <c r="F132" s="24" t="str">
        <f>IF(ROWS('Liste complète des PERS DIR'!$G$1:'Liste complète des PERS DIR'!H133)&gt;COUNT('Liste complète des PERS DIR'!$H$1:$H$56),"",INDEX('Liste complète des PERS DIR'!$A$1:$G$56,SMALL('Liste complète des PERS DIR'!$H$1:$H$56,ROWS('Liste complète des PERS DIR'!$G$1:'Liste complète des PERS DIR'!H133)),6))</f>
        <v/>
      </c>
      <c r="G132" s="24" t="str">
        <f>IF(ROWS('Liste complète des PERS DIR'!$G$1:'Liste complète des PERS DIR'!H133)&gt;COUNT('Liste complète des PERS DIR'!$H$1:$H$56),"",INDEX('Liste complète des PERS DIR'!$A$1:$G$56,SMALL('Liste complète des PERS DIR'!$H$1:$H$56,ROWS('Liste complète des PERS DIR'!$G$1:'Liste complète des PERS DIR'!H133)),7))</f>
        <v/>
      </c>
      <c r="H132" s="46" t="str">
        <f t="shared" si="3"/>
        <v xml:space="preserve"> </v>
      </c>
    </row>
    <row r="133" spans="1:8" x14ac:dyDescent="0.25">
      <c r="A133" s="51" t="str">
        <f>IF(ROWS('Liste complète des PERS DIR'!$G$1:'Liste complète des PERS DIR'!H134)&gt;COUNT('Liste complète des PERS DIR'!$H$1:$H$56),"",INDEX('Liste complète des PERS DIR'!$A$1:$G$56,SMALL('Liste complète des PERS DIR'!$H$1:$H$56,ROWS('Liste complète des PERS DIR'!$G$1:'Liste complète des PERS DIR'!H134)),1))</f>
        <v/>
      </c>
      <c r="B133" s="24" t="str">
        <f>IF(ROWS('Liste complète des PERS DIR'!$G$1:'Liste complète des PERS DIR'!H134)&gt;COUNT('Liste complète des PERS DIR'!$H$1:$H$56),"",INDEX('Liste complète des PERS DIR'!$A$1:$G$56,SMALL('Liste complète des PERS DIR'!$H$1:$H$56,ROWS('Liste complète des PERS DIR'!$G$1:'Liste complète des PERS DIR'!H134)),2))</f>
        <v/>
      </c>
      <c r="C133" s="24" t="str">
        <f>IF(ROWS('Liste complète des PERS DIR'!$G$1:'Liste complète des PERS DIR'!I134)&gt;COUNT('Liste complète des PERS DIR'!$H$1:$H$56),"",INDEX('Liste complète des PERS DIR'!$A$1:$G$56,SMALL('Liste complète des PERS DIR'!$H$1:$H$56,ROWS('Liste complète des PERS DIR'!$G$1:'Liste complète des PERS DIR'!I134)),3))</f>
        <v/>
      </c>
      <c r="D133" s="24" t="str">
        <f>IF(ROWS('Liste complète des PERS DIR'!$G$1:'Liste complète des PERS DIR'!H134)&gt;COUNT('Liste complète des PERS DIR'!$H$1:$H$56),"",INDEX('Liste complète des PERS DIR'!$A$1:$G$56,SMALL('Liste complète des PERS DIR'!$H$1:$H$56,ROWS('Liste complète des PERS DIR'!$G$1:'Liste complète des PERS DIR'!H134)),4))</f>
        <v/>
      </c>
      <c r="E133" s="24" t="str">
        <f>IF(ROWS('Liste complète des PERS DIR'!$G$1:'Liste complète des PERS DIR'!H134)&gt;COUNT('Liste complète des PERS DIR'!$H$1:$H$56),"",INDEX('Liste complète des PERS DIR'!$A$1:$G$56,SMALL('Liste complète des PERS DIR'!$H$1:$H$56,ROWS('Liste complète des PERS DIR'!$G$1:'Liste complète des PERS DIR'!H134)),5))</f>
        <v/>
      </c>
      <c r="F133" s="24" t="str">
        <f>IF(ROWS('Liste complète des PERS DIR'!$G$1:'Liste complète des PERS DIR'!H134)&gt;COUNT('Liste complète des PERS DIR'!$H$1:$H$56),"",INDEX('Liste complète des PERS DIR'!$A$1:$G$56,SMALL('Liste complète des PERS DIR'!$H$1:$H$56,ROWS('Liste complète des PERS DIR'!$G$1:'Liste complète des PERS DIR'!H134)),6))</f>
        <v/>
      </c>
      <c r="G133" s="24" t="str">
        <f>IF(ROWS('Liste complète des PERS DIR'!$G$1:'Liste complète des PERS DIR'!H134)&gt;COUNT('Liste complète des PERS DIR'!$H$1:$H$56),"",INDEX('Liste complète des PERS DIR'!$A$1:$G$56,SMALL('Liste complète des PERS DIR'!$H$1:$H$56,ROWS('Liste complète des PERS DIR'!$G$1:'Liste complète des PERS DIR'!H134)),7))</f>
        <v/>
      </c>
      <c r="H133" s="46" t="str">
        <f t="shared" si="3"/>
        <v xml:space="preserve"> </v>
      </c>
    </row>
    <row r="134" spans="1:8" x14ac:dyDescent="0.25">
      <c r="A134" s="51" t="str">
        <f>IF(ROWS('Liste complète des PERS DIR'!$G$1:'Liste complète des PERS DIR'!H135)&gt;COUNT('Liste complète des PERS DIR'!$H$1:$H$56),"",INDEX('Liste complète des PERS DIR'!$A$1:$G$56,SMALL('Liste complète des PERS DIR'!$H$1:$H$56,ROWS('Liste complète des PERS DIR'!$G$1:'Liste complète des PERS DIR'!H135)),1))</f>
        <v/>
      </c>
      <c r="B134" s="24" t="str">
        <f>IF(ROWS('Liste complète des PERS DIR'!$G$1:'Liste complète des PERS DIR'!H135)&gt;COUNT('Liste complète des PERS DIR'!$H$1:$H$56),"",INDEX('Liste complète des PERS DIR'!$A$1:$G$56,SMALL('Liste complète des PERS DIR'!$H$1:$H$56,ROWS('Liste complète des PERS DIR'!$G$1:'Liste complète des PERS DIR'!H135)),2))</f>
        <v/>
      </c>
      <c r="C134" s="24" t="str">
        <f>IF(ROWS('Liste complète des PERS DIR'!$G$1:'Liste complète des PERS DIR'!I135)&gt;COUNT('Liste complète des PERS DIR'!$H$1:$H$56),"",INDEX('Liste complète des PERS DIR'!$A$1:$G$56,SMALL('Liste complète des PERS DIR'!$H$1:$H$56,ROWS('Liste complète des PERS DIR'!$G$1:'Liste complète des PERS DIR'!I135)),3))</f>
        <v/>
      </c>
      <c r="D134" s="24" t="str">
        <f>IF(ROWS('Liste complète des PERS DIR'!$G$1:'Liste complète des PERS DIR'!H135)&gt;COUNT('Liste complète des PERS DIR'!$H$1:$H$56),"",INDEX('Liste complète des PERS DIR'!$A$1:$G$56,SMALL('Liste complète des PERS DIR'!$H$1:$H$56,ROWS('Liste complète des PERS DIR'!$G$1:'Liste complète des PERS DIR'!H135)),4))</f>
        <v/>
      </c>
      <c r="E134" s="24" t="str">
        <f>IF(ROWS('Liste complète des PERS DIR'!$G$1:'Liste complète des PERS DIR'!H135)&gt;COUNT('Liste complète des PERS DIR'!$H$1:$H$56),"",INDEX('Liste complète des PERS DIR'!$A$1:$G$56,SMALL('Liste complète des PERS DIR'!$H$1:$H$56,ROWS('Liste complète des PERS DIR'!$G$1:'Liste complète des PERS DIR'!H135)),5))</f>
        <v/>
      </c>
      <c r="F134" s="24" t="str">
        <f>IF(ROWS('Liste complète des PERS DIR'!$G$1:'Liste complète des PERS DIR'!H135)&gt;COUNT('Liste complète des PERS DIR'!$H$1:$H$56),"",INDEX('Liste complète des PERS DIR'!$A$1:$G$56,SMALL('Liste complète des PERS DIR'!$H$1:$H$56,ROWS('Liste complète des PERS DIR'!$G$1:'Liste complète des PERS DIR'!H135)),6))</f>
        <v/>
      </c>
      <c r="G134" s="24" t="str">
        <f>IF(ROWS('Liste complète des PERS DIR'!$G$1:'Liste complète des PERS DIR'!H135)&gt;COUNT('Liste complète des PERS DIR'!$H$1:$H$56),"",INDEX('Liste complète des PERS DIR'!$A$1:$G$56,SMALL('Liste complète des PERS DIR'!$H$1:$H$56,ROWS('Liste complète des PERS DIR'!$G$1:'Liste complète des PERS DIR'!H135)),7))</f>
        <v/>
      </c>
      <c r="H134" s="46" t="str">
        <f t="shared" si="3"/>
        <v xml:space="preserve"> </v>
      </c>
    </row>
    <row r="135" spans="1:8" x14ac:dyDescent="0.25">
      <c r="A135" s="51" t="str">
        <f>IF(ROWS('Liste complète des PERS DIR'!$G$1:'Liste complète des PERS DIR'!H136)&gt;COUNT('Liste complète des PERS DIR'!$H$1:$H$56),"",INDEX('Liste complète des PERS DIR'!$A$1:$G$56,SMALL('Liste complète des PERS DIR'!$H$1:$H$56,ROWS('Liste complète des PERS DIR'!$G$1:'Liste complète des PERS DIR'!H136)),1))</f>
        <v/>
      </c>
      <c r="B135" s="24" t="str">
        <f>IF(ROWS('Liste complète des PERS DIR'!$G$1:'Liste complète des PERS DIR'!H136)&gt;COUNT('Liste complète des PERS DIR'!$H$1:$H$56),"",INDEX('Liste complète des PERS DIR'!$A$1:$G$56,SMALL('Liste complète des PERS DIR'!$H$1:$H$56,ROWS('Liste complète des PERS DIR'!$G$1:'Liste complète des PERS DIR'!H136)),2))</f>
        <v/>
      </c>
      <c r="C135" s="24" t="str">
        <f>IF(ROWS('Liste complète des PERS DIR'!$G$1:'Liste complète des PERS DIR'!I136)&gt;COUNT('Liste complète des PERS DIR'!$H$1:$H$56),"",INDEX('Liste complète des PERS DIR'!$A$1:$G$56,SMALL('Liste complète des PERS DIR'!$H$1:$H$56,ROWS('Liste complète des PERS DIR'!$G$1:'Liste complète des PERS DIR'!I136)),3))</f>
        <v/>
      </c>
      <c r="D135" s="24" t="str">
        <f>IF(ROWS('Liste complète des PERS DIR'!$G$1:'Liste complète des PERS DIR'!H136)&gt;COUNT('Liste complète des PERS DIR'!$H$1:$H$56),"",INDEX('Liste complète des PERS DIR'!$A$1:$G$56,SMALL('Liste complète des PERS DIR'!$H$1:$H$56,ROWS('Liste complète des PERS DIR'!$G$1:'Liste complète des PERS DIR'!H136)),4))</f>
        <v/>
      </c>
      <c r="E135" s="24" t="str">
        <f>IF(ROWS('Liste complète des PERS DIR'!$G$1:'Liste complète des PERS DIR'!H136)&gt;COUNT('Liste complète des PERS DIR'!$H$1:$H$56),"",INDEX('Liste complète des PERS DIR'!$A$1:$G$56,SMALL('Liste complète des PERS DIR'!$H$1:$H$56,ROWS('Liste complète des PERS DIR'!$G$1:'Liste complète des PERS DIR'!H136)),5))</f>
        <v/>
      </c>
      <c r="F135" s="24" t="str">
        <f>IF(ROWS('Liste complète des PERS DIR'!$G$1:'Liste complète des PERS DIR'!H136)&gt;COUNT('Liste complète des PERS DIR'!$H$1:$H$56),"",INDEX('Liste complète des PERS DIR'!$A$1:$G$56,SMALL('Liste complète des PERS DIR'!$H$1:$H$56,ROWS('Liste complète des PERS DIR'!$G$1:'Liste complète des PERS DIR'!H136)),6))</f>
        <v/>
      </c>
      <c r="G135" s="24" t="str">
        <f>IF(ROWS('Liste complète des PERS DIR'!$G$1:'Liste complète des PERS DIR'!H136)&gt;COUNT('Liste complète des PERS DIR'!$H$1:$H$56),"",INDEX('Liste complète des PERS DIR'!$A$1:$G$56,SMALL('Liste complète des PERS DIR'!$H$1:$H$56,ROWS('Liste complète des PERS DIR'!$G$1:'Liste complète des PERS DIR'!H136)),7))</f>
        <v/>
      </c>
      <c r="H135" s="46" t="str">
        <f t="shared" si="3"/>
        <v xml:space="preserve"> </v>
      </c>
    </row>
    <row r="136" spans="1:8" x14ac:dyDescent="0.25">
      <c r="A136" s="51" t="str">
        <f>IF(ROWS('Liste complète des PERS DIR'!$G$1:'Liste complète des PERS DIR'!H137)&gt;COUNT('Liste complète des PERS DIR'!$H$1:$H$56),"",INDEX('Liste complète des PERS DIR'!$A$1:$G$56,SMALL('Liste complète des PERS DIR'!$H$1:$H$56,ROWS('Liste complète des PERS DIR'!$G$1:'Liste complète des PERS DIR'!H137)),1))</f>
        <v/>
      </c>
      <c r="B136" s="24" t="str">
        <f>IF(ROWS('Liste complète des PERS DIR'!$G$1:'Liste complète des PERS DIR'!H137)&gt;COUNT('Liste complète des PERS DIR'!$H$1:$H$56),"",INDEX('Liste complète des PERS DIR'!$A$1:$G$56,SMALL('Liste complète des PERS DIR'!$H$1:$H$56,ROWS('Liste complète des PERS DIR'!$G$1:'Liste complète des PERS DIR'!H137)),2))</f>
        <v/>
      </c>
      <c r="C136" s="24" t="str">
        <f>IF(ROWS('Liste complète des PERS DIR'!$G$1:'Liste complète des PERS DIR'!I137)&gt;COUNT('Liste complète des PERS DIR'!$H$1:$H$56),"",INDEX('Liste complète des PERS DIR'!$A$1:$G$56,SMALL('Liste complète des PERS DIR'!$H$1:$H$56,ROWS('Liste complète des PERS DIR'!$G$1:'Liste complète des PERS DIR'!I137)),3))</f>
        <v/>
      </c>
      <c r="D136" s="24" t="str">
        <f>IF(ROWS('Liste complète des PERS DIR'!$G$1:'Liste complète des PERS DIR'!H137)&gt;COUNT('Liste complète des PERS DIR'!$H$1:$H$56),"",INDEX('Liste complète des PERS DIR'!$A$1:$G$56,SMALL('Liste complète des PERS DIR'!$H$1:$H$56,ROWS('Liste complète des PERS DIR'!$G$1:'Liste complète des PERS DIR'!H137)),4))</f>
        <v/>
      </c>
      <c r="E136" s="24" t="str">
        <f>IF(ROWS('Liste complète des PERS DIR'!$G$1:'Liste complète des PERS DIR'!H137)&gt;COUNT('Liste complète des PERS DIR'!$H$1:$H$56),"",INDEX('Liste complète des PERS DIR'!$A$1:$G$56,SMALL('Liste complète des PERS DIR'!$H$1:$H$56,ROWS('Liste complète des PERS DIR'!$G$1:'Liste complète des PERS DIR'!H137)),5))</f>
        <v/>
      </c>
      <c r="F136" s="24" t="str">
        <f>IF(ROWS('Liste complète des PERS DIR'!$G$1:'Liste complète des PERS DIR'!H137)&gt;COUNT('Liste complète des PERS DIR'!$H$1:$H$56),"",INDEX('Liste complète des PERS DIR'!$A$1:$G$56,SMALL('Liste complète des PERS DIR'!$H$1:$H$56,ROWS('Liste complète des PERS DIR'!$G$1:'Liste complète des PERS DIR'!H137)),6))</f>
        <v/>
      </c>
      <c r="G136" s="24" t="str">
        <f>IF(ROWS('Liste complète des PERS DIR'!$G$1:'Liste complète des PERS DIR'!H137)&gt;COUNT('Liste complète des PERS DIR'!$H$1:$H$56),"",INDEX('Liste complète des PERS DIR'!$A$1:$G$56,SMALL('Liste complète des PERS DIR'!$H$1:$H$56,ROWS('Liste complète des PERS DIR'!$G$1:'Liste complète des PERS DIR'!H137)),7))</f>
        <v/>
      </c>
      <c r="H136" s="46" t="str">
        <f t="shared" si="3"/>
        <v xml:space="preserve"> </v>
      </c>
    </row>
    <row r="137" spans="1:8" x14ac:dyDescent="0.25">
      <c r="A137" s="51" t="str">
        <f>IF(ROWS('Liste complète des PERS DIR'!$G$1:'Liste complète des PERS DIR'!H138)&gt;COUNT('Liste complète des PERS DIR'!$H$1:$H$56),"",INDEX('Liste complète des PERS DIR'!$A$1:$G$56,SMALL('Liste complète des PERS DIR'!$H$1:$H$56,ROWS('Liste complète des PERS DIR'!$G$1:'Liste complète des PERS DIR'!H138)),1))</f>
        <v/>
      </c>
      <c r="B137" s="24" t="str">
        <f>IF(ROWS('Liste complète des PERS DIR'!$G$1:'Liste complète des PERS DIR'!H138)&gt;COUNT('Liste complète des PERS DIR'!$H$1:$H$56),"",INDEX('Liste complète des PERS DIR'!$A$1:$G$56,SMALL('Liste complète des PERS DIR'!$H$1:$H$56,ROWS('Liste complète des PERS DIR'!$G$1:'Liste complète des PERS DIR'!H138)),2))</f>
        <v/>
      </c>
      <c r="C137" s="24" t="str">
        <f>IF(ROWS('Liste complète des PERS DIR'!$G$1:'Liste complète des PERS DIR'!I138)&gt;COUNT('Liste complète des PERS DIR'!$H$1:$H$56),"",INDEX('Liste complète des PERS DIR'!$A$1:$G$56,SMALL('Liste complète des PERS DIR'!$H$1:$H$56,ROWS('Liste complète des PERS DIR'!$G$1:'Liste complète des PERS DIR'!I138)),3))</f>
        <v/>
      </c>
      <c r="D137" s="24" t="str">
        <f>IF(ROWS('Liste complète des PERS DIR'!$G$1:'Liste complète des PERS DIR'!H138)&gt;COUNT('Liste complète des PERS DIR'!$H$1:$H$56),"",INDEX('Liste complète des PERS DIR'!$A$1:$G$56,SMALL('Liste complète des PERS DIR'!$H$1:$H$56,ROWS('Liste complète des PERS DIR'!$G$1:'Liste complète des PERS DIR'!H138)),4))</f>
        <v/>
      </c>
      <c r="E137" s="24" t="str">
        <f>IF(ROWS('Liste complète des PERS DIR'!$G$1:'Liste complète des PERS DIR'!H138)&gt;COUNT('Liste complète des PERS DIR'!$H$1:$H$56),"",INDEX('Liste complète des PERS DIR'!$A$1:$G$56,SMALL('Liste complète des PERS DIR'!$H$1:$H$56,ROWS('Liste complète des PERS DIR'!$G$1:'Liste complète des PERS DIR'!H138)),5))</f>
        <v/>
      </c>
      <c r="F137" s="24" t="str">
        <f>IF(ROWS('Liste complète des PERS DIR'!$G$1:'Liste complète des PERS DIR'!H138)&gt;COUNT('Liste complète des PERS DIR'!$H$1:$H$56),"",INDEX('Liste complète des PERS DIR'!$A$1:$G$56,SMALL('Liste complète des PERS DIR'!$H$1:$H$56,ROWS('Liste complète des PERS DIR'!$G$1:'Liste complète des PERS DIR'!H138)),6))</f>
        <v/>
      </c>
      <c r="G137" s="24" t="str">
        <f>IF(ROWS('Liste complète des PERS DIR'!$G$1:'Liste complète des PERS DIR'!H138)&gt;COUNT('Liste complète des PERS DIR'!$H$1:$H$56),"",INDEX('Liste complète des PERS DIR'!$A$1:$G$56,SMALL('Liste complète des PERS DIR'!$H$1:$H$56,ROWS('Liste complète des PERS DIR'!$G$1:'Liste complète des PERS DIR'!H138)),7))</f>
        <v/>
      </c>
      <c r="H137" s="46" t="str">
        <f t="shared" si="3"/>
        <v xml:space="preserve"> </v>
      </c>
    </row>
    <row r="138" spans="1:8" x14ac:dyDescent="0.25">
      <c r="A138" s="51" t="str">
        <f>IF(ROWS('Liste complète des PERS DIR'!$G$1:'Liste complète des PERS DIR'!H139)&gt;COUNT('Liste complète des PERS DIR'!$H$1:$H$56),"",INDEX('Liste complète des PERS DIR'!$A$1:$G$56,SMALL('Liste complète des PERS DIR'!$H$1:$H$56,ROWS('Liste complète des PERS DIR'!$G$1:'Liste complète des PERS DIR'!H139)),1))</f>
        <v/>
      </c>
      <c r="B138" s="24" t="str">
        <f>IF(ROWS('Liste complète des PERS DIR'!$G$1:'Liste complète des PERS DIR'!H139)&gt;COUNT('Liste complète des PERS DIR'!$H$1:$H$56),"",INDEX('Liste complète des PERS DIR'!$A$1:$G$56,SMALL('Liste complète des PERS DIR'!$H$1:$H$56,ROWS('Liste complète des PERS DIR'!$G$1:'Liste complète des PERS DIR'!H139)),2))</f>
        <v/>
      </c>
      <c r="C138" s="24" t="str">
        <f>IF(ROWS('Liste complète des PERS DIR'!$G$1:'Liste complète des PERS DIR'!I139)&gt;COUNT('Liste complète des PERS DIR'!$H$1:$H$56),"",INDEX('Liste complète des PERS DIR'!$A$1:$G$56,SMALL('Liste complète des PERS DIR'!$H$1:$H$56,ROWS('Liste complète des PERS DIR'!$G$1:'Liste complète des PERS DIR'!I139)),3))</f>
        <v/>
      </c>
      <c r="D138" s="24" t="str">
        <f>IF(ROWS('Liste complète des PERS DIR'!$G$1:'Liste complète des PERS DIR'!H139)&gt;COUNT('Liste complète des PERS DIR'!$H$1:$H$56),"",INDEX('Liste complète des PERS DIR'!$A$1:$G$56,SMALL('Liste complète des PERS DIR'!$H$1:$H$56,ROWS('Liste complète des PERS DIR'!$G$1:'Liste complète des PERS DIR'!H139)),4))</f>
        <v/>
      </c>
      <c r="E138" s="24" t="str">
        <f>IF(ROWS('Liste complète des PERS DIR'!$G$1:'Liste complète des PERS DIR'!H139)&gt;COUNT('Liste complète des PERS DIR'!$H$1:$H$56),"",INDEX('Liste complète des PERS DIR'!$A$1:$G$56,SMALL('Liste complète des PERS DIR'!$H$1:$H$56,ROWS('Liste complète des PERS DIR'!$G$1:'Liste complète des PERS DIR'!H139)),5))</f>
        <v/>
      </c>
      <c r="F138" s="24" t="str">
        <f>IF(ROWS('Liste complète des PERS DIR'!$G$1:'Liste complète des PERS DIR'!H139)&gt;COUNT('Liste complète des PERS DIR'!$H$1:$H$56),"",INDEX('Liste complète des PERS DIR'!$A$1:$G$56,SMALL('Liste complète des PERS DIR'!$H$1:$H$56,ROWS('Liste complète des PERS DIR'!$G$1:'Liste complète des PERS DIR'!H139)),6))</f>
        <v/>
      </c>
      <c r="G138" s="24" t="str">
        <f>IF(ROWS('Liste complète des PERS DIR'!$G$1:'Liste complète des PERS DIR'!H139)&gt;COUNT('Liste complète des PERS DIR'!$H$1:$H$56),"",INDEX('Liste complète des PERS DIR'!$A$1:$G$56,SMALL('Liste complète des PERS DIR'!$H$1:$H$56,ROWS('Liste complète des PERS DIR'!$G$1:'Liste complète des PERS DIR'!H139)),7))</f>
        <v/>
      </c>
      <c r="H138" s="46" t="str">
        <f t="shared" si="3"/>
        <v xml:space="preserve"> </v>
      </c>
    </row>
    <row r="139" spans="1:8" x14ac:dyDescent="0.25">
      <c r="A139" s="51" t="str">
        <f>IF(ROWS('Liste complète des PERS DIR'!$G$1:'Liste complète des PERS DIR'!H140)&gt;COUNT('Liste complète des PERS DIR'!$H$1:$H$56),"",INDEX('Liste complète des PERS DIR'!$A$1:$G$56,SMALL('Liste complète des PERS DIR'!$H$1:$H$56,ROWS('Liste complète des PERS DIR'!$G$1:'Liste complète des PERS DIR'!H140)),1))</f>
        <v/>
      </c>
      <c r="B139" s="24" t="str">
        <f>IF(ROWS('Liste complète des PERS DIR'!$G$1:'Liste complète des PERS DIR'!H140)&gt;COUNT('Liste complète des PERS DIR'!$H$1:$H$56),"",INDEX('Liste complète des PERS DIR'!$A$1:$G$56,SMALL('Liste complète des PERS DIR'!$H$1:$H$56,ROWS('Liste complète des PERS DIR'!$G$1:'Liste complète des PERS DIR'!H140)),2))</f>
        <v/>
      </c>
      <c r="C139" s="24" t="str">
        <f>IF(ROWS('Liste complète des PERS DIR'!$G$1:'Liste complète des PERS DIR'!I140)&gt;COUNT('Liste complète des PERS DIR'!$H$1:$H$56),"",INDEX('Liste complète des PERS DIR'!$A$1:$G$56,SMALL('Liste complète des PERS DIR'!$H$1:$H$56,ROWS('Liste complète des PERS DIR'!$G$1:'Liste complète des PERS DIR'!I140)),3))</f>
        <v/>
      </c>
      <c r="D139" s="24" t="str">
        <f>IF(ROWS('Liste complète des PERS DIR'!$G$1:'Liste complète des PERS DIR'!H140)&gt;COUNT('Liste complète des PERS DIR'!$H$1:$H$56),"",INDEX('Liste complète des PERS DIR'!$A$1:$G$56,SMALL('Liste complète des PERS DIR'!$H$1:$H$56,ROWS('Liste complète des PERS DIR'!$G$1:'Liste complète des PERS DIR'!H140)),4))</f>
        <v/>
      </c>
      <c r="E139" s="24" t="str">
        <f>IF(ROWS('Liste complète des PERS DIR'!$G$1:'Liste complète des PERS DIR'!H140)&gt;COUNT('Liste complète des PERS DIR'!$H$1:$H$56),"",INDEX('Liste complète des PERS DIR'!$A$1:$G$56,SMALL('Liste complète des PERS DIR'!$H$1:$H$56,ROWS('Liste complète des PERS DIR'!$G$1:'Liste complète des PERS DIR'!H140)),5))</f>
        <v/>
      </c>
      <c r="F139" s="24" t="str">
        <f>IF(ROWS('Liste complète des PERS DIR'!$G$1:'Liste complète des PERS DIR'!H140)&gt;COUNT('Liste complète des PERS DIR'!$H$1:$H$56),"",INDEX('Liste complète des PERS DIR'!$A$1:$G$56,SMALL('Liste complète des PERS DIR'!$H$1:$H$56,ROWS('Liste complète des PERS DIR'!$G$1:'Liste complète des PERS DIR'!H140)),6))</f>
        <v/>
      </c>
      <c r="G139" s="24" t="str">
        <f>IF(ROWS('Liste complète des PERS DIR'!$G$1:'Liste complète des PERS DIR'!H140)&gt;COUNT('Liste complète des PERS DIR'!$H$1:$H$56),"",INDEX('Liste complète des PERS DIR'!$A$1:$G$56,SMALL('Liste complète des PERS DIR'!$H$1:$H$56,ROWS('Liste complète des PERS DIR'!$G$1:'Liste complète des PERS DIR'!H140)),7))</f>
        <v/>
      </c>
      <c r="H139" s="46" t="str">
        <f t="shared" si="3"/>
        <v xml:space="preserve"> </v>
      </c>
    </row>
    <row r="140" spans="1:8" x14ac:dyDescent="0.25">
      <c r="A140" s="51" t="str">
        <f>IF(ROWS('Liste complète des PERS DIR'!$G$1:'Liste complète des PERS DIR'!H141)&gt;COUNT('Liste complète des PERS DIR'!$H$1:$H$56),"",INDEX('Liste complète des PERS DIR'!$A$1:$G$56,SMALL('Liste complète des PERS DIR'!$H$1:$H$56,ROWS('Liste complète des PERS DIR'!$G$1:'Liste complète des PERS DIR'!H141)),1))</f>
        <v/>
      </c>
      <c r="B140" s="24" t="str">
        <f>IF(ROWS('Liste complète des PERS DIR'!$G$1:'Liste complète des PERS DIR'!H141)&gt;COUNT('Liste complète des PERS DIR'!$H$1:$H$56),"",INDEX('Liste complète des PERS DIR'!$A$1:$G$56,SMALL('Liste complète des PERS DIR'!$H$1:$H$56,ROWS('Liste complète des PERS DIR'!$G$1:'Liste complète des PERS DIR'!H141)),2))</f>
        <v/>
      </c>
      <c r="C140" s="24" t="str">
        <f>IF(ROWS('Liste complète des PERS DIR'!$G$1:'Liste complète des PERS DIR'!I141)&gt;COUNT('Liste complète des PERS DIR'!$H$1:$H$56),"",INDEX('Liste complète des PERS DIR'!$A$1:$G$56,SMALL('Liste complète des PERS DIR'!$H$1:$H$56,ROWS('Liste complète des PERS DIR'!$G$1:'Liste complète des PERS DIR'!I141)),3))</f>
        <v/>
      </c>
      <c r="D140" s="24" t="str">
        <f>IF(ROWS('Liste complète des PERS DIR'!$G$1:'Liste complète des PERS DIR'!H141)&gt;COUNT('Liste complète des PERS DIR'!$H$1:$H$56),"",INDEX('Liste complète des PERS DIR'!$A$1:$G$56,SMALL('Liste complète des PERS DIR'!$H$1:$H$56,ROWS('Liste complète des PERS DIR'!$G$1:'Liste complète des PERS DIR'!H141)),4))</f>
        <v/>
      </c>
      <c r="E140" s="24" t="str">
        <f>IF(ROWS('Liste complète des PERS DIR'!$G$1:'Liste complète des PERS DIR'!H141)&gt;COUNT('Liste complète des PERS DIR'!$H$1:$H$56),"",INDEX('Liste complète des PERS DIR'!$A$1:$G$56,SMALL('Liste complète des PERS DIR'!$H$1:$H$56,ROWS('Liste complète des PERS DIR'!$G$1:'Liste complète des PERS DIR'!H141)),5))</f>
        <v/>
      </c>
      <c r="F140" s="24" t="str">
        <f>IF(ROWS('Liste complète des PERS DIR'!$G$1:'Liste complète des PERS DIR'!H141)&gt;COUNT('Liste complète des PERS DIR'!$H$1:$H$56),"",INDEX('Liste complète des PERS DIR'!$A$1:$G$56,SMALL('Liste complète des PERS DIR'!$H$1:$H$56,ROWS('Liste complète des PERS DIR'!$G$1:'Liste complète des PERS DIR'!H141)),6))</f>
        <v/>
      </c>
      <c r="G140" s="24" t="str">
        <f>IF(ROWS('Liste complète des PERS DIR'!$G$1:'Liste complète des PERS DIR'!H141)&gt;COUNT('Liste complète des PERS DIR'!$H$1:$H$56),"",INDEX('Liste complète des PERS DIR'!$A$1:$G$56,SMALL('Liste complète des PERS DIR'!$H$1:$H$56,ROWS('Liste complète des PERS DIR'!$G$1:'Liste complète des PERS DIR'!H141)),7))</f>
        <v/>
      </c>
      <c r="H140" s="46" t="str">
        <f t="shared" si="3"/>
        <v xml:space="preserve"> </v>
      </c>
    </row>
    <row r="141" spans="1:8" x14ac:dyDescent="0.25">
      <c r="A141" s="51" t="str">
        <f>IF(ROWS('Liste complète des PERS DIR'!$G$1:'Liste complète des PERS DIR'!H142)&gt;COUNT('Liste complète des PERS DIR'!$H$1:$H$56),"",INDEX('Liste complète des PERS DIR'!$A$1:$G$56,SMALL('Liste complète des PERS DIR'!$H$1:$H$56,ROWS('Liste complète des PERS DIR'!$G$1:'Liste complète des PERS DIR'!H142)),1))</f>
        <v/>
      </c>
      <c r="B141" s="24" t="str">
        <f>IF(ROWS('Liste complète des PERS DIR'!$G$1:'Liste complète des PERS DIR'!H142)&gt;COUNT('Liste complète des PERS DIR'!$H$1:$H$56),"",INDEX('Liste complète des PERS DIR'!$A$1:$G$56,SMALL('Liste complète des PERS DIR'!$H$1:$H$56,ROWS('Liste complète des PERS DIR'!$G$1:'Liste complète des PERS DIR'!H142)),2))</f>
        <v/>
      </c>
      <c r="C141" s="24" t="str">
        <f>IF(ROWS('Liste complète des PERS DIR'!$G$1:'Liste complète des PERS DIR'!I142)&gt;COUNT('Liste complète des PERS DIR'!$H$1:$H$56),"",INDEX('Liste complète des PERS DIR'!$A$1:$G$56,SMALL('Liste complète des PERS DIR'!$H$1:$H$56,ROWS('Liste complète des PERS DIR'!$G$1:'Liste complète des PERS DIR'!I142)),3))</f>
        <v/>
      </c>
      <c r="D141" s="24" t="str">
        <f>IF(ROWS('Liste complète des PERS DIR'!$G$1:'Liste complète des PERS DIR'!H142)&gt;COUNT('Liste complète des PERS DIR'!$H$1:$H$56),"",INDEX('Liste complète des PERS DIR'!$A$1:$G$56,SMALL('Liste complète des PERS DIR'!$H$1:$H$56,ROWS('Liste complète des PERS DIR'!$G$1:'Liste complète des PERS DIR'!H142)),4))</f>
        <v/>
      </c>
      <c r="E141" s="24" t="str">
        <f>IF(ROWS('Liste complète des PERS DIR'!$G$1:'Liste complète des PERS DIR'!H142)&gt;COUNT('Liste complète des PERS DIR'!$H$1:$H$56),"",INDEX('Liste complète des PERS DIR'!$A$1:$G$56,SMALL('Liste complète des PERS DIR'!$H$1:$H$56,ROWS('Liste complète des PERS DIR'!$G$1:'Liste complète des PERS DIR'!H142)),5))</f>
        <v/>
      </c>
      <c r="F141" s="24" t="str">
        <f>IF(ROWS('Liste complète des PERS DIR'!$G$1:'Liste complète des PERS DIR'!H142)&gt;COUNT('Liste complète des PERS DIR'!$H$1:$H$56),"",INDEX('Liste complète des PERS DIR'!$A$1:$G$56,SMALL('Liste complète des PERS DIR'!$H$1:$H$56,ROWS('Liste complète des PERS DIR'!$G$1:'Liste complète des PERS DIR'!H142)),6))</f>
        <v/>
      </c>
      <c r="G141" s="24" t="str">
        <f>IF(ROWS('Liste complète des PERS DIR'!$G$1:'Liste complète des PERS DIR'!H142)&gt;COUNT('Liste complète des PERS DIR'!$H$1:$H$56),"",INDEX('Liste complète des PERS DIR'!$A$1:$G$56,SMALL('Liste complète des PERS DIR'!$H$1:$H$56,ROWS('Liste complète des PERS DIR'!$G$1:'Liste complète des PERS DIR'!H142)),7))</f>
        <v/>
      </c>
      <c r="H141" s="46" t="str">
        <f t="shared" si="3"/>
        <v xml:space="preserve"> </v>
      </c>
    </row>
    <row r="142" spans="1:8" x14ac:dyDescent="0.25">
      <c r="A142" s="51" t="str">
        <f>IF(ROWS('Liste complète des PERS DIR'!$G$1:'Liste complète des PERS DIR'!H143)&gt;COUNT('Liste complète des PERS DIR'!$H$1:$H$56),"",INDEX('Liste complète des PERS DIR'!$A$1:$G$56,SMALL('Liste complète des PERS DIR'!$H$1:$H$56,ROWS('Liste complète des PERS DIR'!$G$1:'Liste complète des PERS DIR'!H143)),1))</f>
        <v/>
      </c>
      <c r="B142" s="24" t="str">
        <f>IF(ROWS('Liste complète des PERS DIR'!$G$1:'Liste complète des PERS DIR'!H143)&gt;COUNT('Liste complète des PERS DIR'!$H$1:$H$56),"",INDEX('Liste complète des PERS DIR'!$A$1:$G$56,SMALL('Liste complète des PERS DIR'!$H$1:$H$56,ROWS('Liste complète des PERS DIR'!$G$1:'Liste complète des PERS DIR'!H143)),2))</f>
        <v/>
      </c>
      <c r="C142" s="24" t="str">
        <f>IF(ROWS('Liste complète des PERS DIR'!$G$1:'Liste complète des PERS DIR'!I143)&gt;COUNT('Liste complète des PERS DIR'!$H$1:$H$56),"",INDEX('Liste complète des PERS DIR'!$A$1:$G$56,SMALL('Liste complète des PERS DIR'!$H$1:$H$56,ROWS('Liste complète des PERS DIR'!$G$1:'Liste complète des PERS DIR'!I143)),3))</f>
        <v/>
      </c>
      <c r="D142" s="24" t="str">
        <f>IF(ROWS('Liste complète des PERS DIR'!$G$1:'Liste complète des PERS DIR'!H143)&gt;COUNT('Liste complète des PERS DIR'!$H$1:$H$56),"",INDEX('Liste complète des PERS DIR'!$A$1:$G$56,SMALL('Liste complète des PERS DIR'!$H$1:$H$56,ROWS('Liste complète des PERS DIR'!$G$1:'Liste complète des PERS DIR'!H143)),4))</f>
        <v/>
      </c>
      <c r="E142" s="24" t="str">
        <f>IF(ROWS('Liste complète des PERS DIR'!$G$1:'Liste complète des PERS DIR'!H143)&gt;COUNT('Liste complète des PERS DIR'!$H$1:$H$56),"",INDEX('Liste complète des PERS DIR'!$A$1:$G$56,SMALL('Liste complète des PERS DIR'!$H$1:$H$56,ROWS('Liste complète des PERS DIR'!$G$1:'Liste complète des PERS DIR'!H143)),5))</f>
        <v/>
      </c>
      <c r="F142" s="24" t="str">
        <f>IF(ROWS('Liste complète des PERS DIR'!$G$1:'Liste complète des PERS DIR'!H143)&gt;COUNT('Liste complète des PERS DIR'!$H$1:$H$56),"",INDEX('Liste complète des PERS DIR'!$A$1:$G$56,SMALL('Liste complète des PERS DIR'!$H$1:$H$56,ROWS('Liste complète des PERS DIR'!$G$1:'Liste complète des PERS DIR'!H143)),6))</f>
        <v/>
      </c>
      <c r="G142" s="24" t="str">
        <f>IF(ROWS('Liste complète des PERS DIR'!$G$1:'Liste complète des PERS DIR'!H143)&gt;COUNT('Liste complète des PERS DIR'!$H$1:$H$56),"",INDEX('Liste complète des PERS DIR'!$A$1:$G$56,SMALL('Liste complète des PERS DIR'!$H$1:$H$56,ROWS('Liste complète des PERS DIR'!$G$1:'Liste complète des PERS DIR'!H143)),7))</f>
        <v/>
      </c>
      <c r="H142" s="46" t="str">
        <f t="shared" si="3"/>
        <v xml:space="preserve"> </v>
      </c>
    </row>
    <row r="143" spans="1:8" x14ac:dyDescent="0.25">
      <c r="A143" s="51" t="str">
        <f>IF(ROWS('Liste complète des PERS DIR'!$G$1:'Liste complète des PERS DIR'!H144)&gt;COUNT('Liste complète des PERS DIR'!$H$1:$H$56),"",INDEX('Liste complète des PERS DIR'!$A$1:$G$56,SMALL('Liste complète des PERS DIR'!$H$1:$H$56,ROWS('Liste complète des PERS DIR'!$G$1:'Liste complète des PERS DIR'!H144)),1))</f>
        <v/>
      </c>
      <c r="B143" s="24" t="str">
        <f>IF(ROWS('Liste complète des PERS DIR'!$G$1:'Liste complète des PERS DIR'!H144)&gt;COUNT('Liste complète des PERS DIR'!$H$1:$H$56),"",INDEX('Liste complète des PERS DIR'!$A$1:$G$56,SMALL('Liste complète des PERS DIR'!$H$1:$H$56,ROWS('Liste complète des PERS DIR'!$G$1:'Liste complète des PERS DIR'!H144)),2))</f>
        <v/>
      </c>
      <c r="C143" s="24" t="str">
        <f>IF(ROWS('Liste complète des PERS DIR'!$G$1:'Liste complète des PERS DIR'!I144)&gt;COUNT('Liste complète des PERS DIR'!$H$1:$H$56),"",INDEX('Liste complète des PERS DIR'!$A$1:$G$56,SMALL('Liste complète des PERS DIR'!$H$1:$H$56,ROWS('Liste complète des PERS DIR'!$G$1:'Liste complète des PERS DIR'!I144)),3))</f>
        <v/>
      </c>
      <c r="D143" s="24" t="str">
        <f>IF(ROWS('Liste complète des PERS DIR'!$G$1:'Liste complète des PERS DIR'!H144)&gt;COUNT('Liste complète des PERS DIR'!$H$1:$H$56),"",INDEX('Liste complète des PERS DIR'!$A$1:$G$56,SMALL('Liste complète des PERS DIR'!$H$1:$H$56,ROWS('Liste complète des PERS DIR'!$G$1:'Liste complète des PERS DIR'!H144)),4))</f>
        <v/>
      </c>
      <c r="E143" s="24" t="str">
        <f>IF(ROWS('Liste complète des PERS DIR'!$G$1:'Liste complète des PERS DIR'!H144)&gt;COUNT('Liste complète des PERS DIR'!$H$1:$H$56),"",INDEX('Liste complète des PERS DIR'!$A$1:$G$56,SMALL('Liste complète des PERS DIR'!$H$1:$H$56,ROWS('Liste complète des PERS DIR'!$G$1:'Liste complète des PERS DIR'!H144)),5))</f>
        <v/>
      </c>
      <c r="F143" s="24" t="str">
        <f>IF(ROWS('Liste complète des PERS DIR'!$G$1:'Liste complète des PERS DIR'!H144)&gt;COUNT('Liste complète des PERS DIR'!$H$1:$H$56),"",INDEX('Liste complète des PERS DIR'!$A$1:$G$56,SMALL('Liste complète des PERS DIR'!$H$1:$H$56,ROWS('Liste complète des PERS DIR'!$G$1:'Liste complète des PERS DIR'!H144)),6))</f>
        <v/>
      </c>
      <c r="G143" s="24" t="str">
        <f>IF(ROWS('Liste complète des PERS DIR'!$G$1:'Liste complète des PERS DIR'!H144)&gt;COUNT('Liste complète des PERS DIR'!$H$1:$H$56),"",INDEX('Liste complète des PERS DIR'!$A$1:$G$56,SMALL('Liste complète des PERS DIR'!$H$1:$H$56,ROWS('Liste complète des PERS DIR'!$G$1:'Liste complète des PERS DIR'!H144)),7))</f>
        <v/>
      </c>
      <c r="H143" s="46" t="str">
        <f t="shared" si="3"/>
        <v xml:space="preserve"> </v>
      </c>
    </row>
    <row r="144" spans="1:8" x14ac:dyDescent="0.25">
      <c r="A144" s="51" t="str">
        <f>IF(ROWS('Liste complète des PERS DIR'!$G$1:'Liste complète des PERS DIR'!H145)&gt;COUNT('Liste complète des PERS DIR'!$H$1:$H$56),"",INDEX('Liste complète des PERS DIR'!$A$1:$G$56,SMALL('Liste complète des PERS DIR'!$H$1:$H$56,ROWS('Liste complète des PERS DIR'!$G$1:'Liste complète des PERS DIR'!H145)),1))</f>
        <v/>
      </c>
      <c r="B144" s="24" t="str">
        <f>IF(ROWS('Liste complète des PERS DIR'!$G$1:'Liste complète des PERS DIR'!H145)&gt;COUNT('Liste complète des PERS DIR'!$H$1:$H$56),"",INDEX('Liste complète des PERS DIR'!$A$1:$G$56,SMALL('Liste complète des PERS DIR'!$H$1:$H$56,ROWS('Liste complète des PERS DIR'!$G$1:'Liste complète des PERS DIR'!H145)),2))</f>
        <v/>
      </c>
      <c r="C144" s="24" t="str">
        <f>IF(ROWS('Liste complète des PERS DIR'!$G$1:'Liste complète des PERS DIR'!I145)&gt;COUNT('Liste complète des PERS DIR'!$H$1:$H$56),"",INDEX('Liste complète des PERS DIR'!$A$1:$G$56,SMALL('Liste complète des PERS DIR'!$H$1:$H$56,ROWS('Liste complète des PERS DIR'!$G$1:'Liste complète des PERS DIR'!I145)),3))</f>
        <v/>
      </c>
      <c r="D144" s="24" t="str">
        <f>IF(ROWS('Liste complète des PERS DIR'!$G$1:'Liste complète des PERS DIR'!H145)&gt;COUNT('Liste complète des PERS DIR'!$H$1:$H$56),"",INDEX('Liste complète des PERS DIR'!$A$1:$G$56,SMALL('Liste complète des PERS DIR'!$H$1:$H$56,ROWS('Liste complète des PERS DIR'!$G$1:'Liste complète des PERS DIR'!H145)),4))</f>
        <v/>
      </c>
      <c r="E144" s="24" t="str">
        <f>IF(ROWS('Liste complète des PERS DIR'!$G$1:'Liste complète des PERS DIR'!H145)&gt;COUNT('Liste complète des PERS DIR'!$H$1:$H$56),"",INDEX('Liste complète des PERS DIR'!$A$1:$G$56,SMALL('Liste complète des PERS DIR'!$H$1:$H$56,ROWS('Liste complète des PERS DIR'!$G$1:'Liste complète des PERS DIR'!H145)),5))</f>
        <v/>
      </c>
      <c r="F144" s="24" t="str">
        <f>IF(ROWS('Liste complète des PERS DIR'!$G$1:'Liste complète des PERS DIR'!H145)&gt;COUNT('Liste complète des PERS DIR'!$H$1:$H$56),"",INDEX('Liste complète des PERS DIR'!$A$1:$G$56,SMALL('Liste complète des PERS DIR'!$H$1:$H$56,ROWS('Liste complète des PERS DIR'!$G$1:'Liste complète des PERS DIR'!H145)),6))</f>
        <v/>
      </c>
      <c r="G144" s="24" t="str">
        <f>IF(ROWS('Liste complète des PERS DIR'!$G$1:'Liste complète des PERS DIR'!H145)&gt;COUNT('Liste complète des PERS DIR'!$H$1:$H$56),"",INDEX('Liste complète des PERS DIR'!$A$1:$G$56,SMALL('Liste complète des PERS DIR'!$H$1:$H$56,ROWS('Liste complète des PERS DIR'!$G$1:'Liste complète des PERS DIR'!H145)),7))</f>
        <v/>
      </c>
      <c r="H144" s="46" t="str">
        <f t="shared" si="3"/>
        <v xml:space="preserve"> </v>
      </c>
    </row>
    <row r="145" spans="1:8" x14ac:dyDescent="0.25">
      <c r="A145" s="51" t="str">
        <f>IF(ROWS('Liste complète des PERS DIR'!$G$1:'Liste complète des PERS DIR'!H146)&gt;COUNT('Liste complète des PERS DIR'!$H$1:$H$56),"",INDEX('Liste complète des PERS DIR'!$A$1:$G$56,SMALL('Liste complète des PERS DIR'!$H$1:$H$56,ROWS('Liste complète des PERS DIR'!$G$1:'Liste complète des PERS DIR'!H146)),1))</f>
        <v/>
      </c>
      <c r="B145" s="24" t="str">
        <f>IF(ROWS('Liste complète des PERS DIR'!$G$1:'Liste complète des PERS DIR'!H146)&gt;COUNT('Liste complète des PERS DIR'!$H$1:$H$56),"",INDEX('Liste complète des PERS DIR'!$A$1:$G$56,SMALL('Liste complète des PERS DIR'!$H$1:$H$56,ROWS('Liste complète des PERS DIR'!$G$1:'Liste complète des PERS DIR'!H146)),2))</f>
        <v/>
      </c>
      <c r="C145" s="24" t="str">
        <f>IF(ROWS('Liste complète des PERS DIR'!$G$1:'Liste complète des PERS DIR'!I146)&gt;COUNT('Liste complète des PERS DIR'!$H$1:$H$56),"",INDEX('Liste complète des PERS DIR'!$A$1:$G$56,SMALL('Liste complète des PERS DIR'!$H$1:$H$56,ROWS('Liste complète des PERS DIR'!$G$1:'Liste complète des PERS DIR'!I146)),3))</f>
        <v/>
      </c>
      <c r="D145" s="24" t="str">
        <f>IF(ROWS('Liste complète des PERS DIR'!$G$1:'Liste complète des PERS DIR'!H146)&gt;COUNT('Liste complète des PERS DIR'!$H$1:$H$56),"",INDEX('Liste complète des PERS DIR'!$A$1:$G$56,SMALL('Liste complète des PERS DIR'!$H$1:$H$56,ROWS('Liste complète des PERS DIR'!$G$1:'Liste complète des PERS DIR'!H146)),4))</f>
        <v/>
      </c>
      <c r="E145" s="24" t="str">
        <f>IF(ROWS('Liste complète des PERS DIR'!$G$1:'Liste complète des PERS DIR'!H146)&gt;COUNT('Liste complète des PERS DIR'!$H$1:$H$56),"",INDEX('Liste complète des PERS DIR'!$A$1:$G$56,SMALL('Liste complète des PERS DIR'!$H$1:$H$56,ROWS('Liste complète des PERS DIR'!$G$1:'Liste complète des PERS DIR'!H146)),5))</f>
        <v/>
      </c>
      <c r="F145" s="24" t="str">
        <f>IF(ROWS('Liste complète des PERS DIR'!$G$1:'Liste complète des PERS DIR'!H146)&gt;COUNT('Liste complète des PERS DIR'!$H$1:$H$56),"",INDEX('Liste complète des PERS DIR'!$A$1:$G$56,SMALL('Liste complète des PERS DIR'!$H$1:$H$56,ROWS('Liste complète des PERS DIR'!$G$1:'Liste complète des PERS DIR'!H146)),6))</f>
        <v/>
      </c>
      <c r="G145" s="24" t="str">
        <f>IF(ROWS('Liste complète des PERS DIR'!$G$1:'Liste complète des PERS DIR'!H146)&gt;COUNT('Liste complète des PERS DIR'!$H$1:$H$56),"",INDEX('Liste complète des PERS DIR'!$A$1:$G$56,SMALL('Liste complète des PERS DIR'!$H$1:$H$56,ROWS('Liste complète des PERS DIR'!$G$1:'Liste complète des PERS DIR'!H146)),7))</f>
        <v/>
      </c>
      <c r="H145" s="46" t="str">
        <f t="shared" si="3"/>
        <v xml:space="preserve"> </v>
      </c>
    </row>
    <row r="146" spans="1:8" x14ac:dyDescent="0.25">
      <c r="A146" s="51" t="str">
        <f>IF(ROWS('Liste complète des PERS DIR'!$G$1:'Liste complète des PERS DIR'!H147)&gt;COUNT('Liste complète des PERS DIR'!$H$1:$H$56),"",INDEX('Liste complète des PERS DIR'!$A$1:$G$56,SMALL('Liste complète des PERS DIR'!$H$1:$H$56,ROWS('Liste complète des PERS DIR'!$G$1:'Liste complète des PERS DIR'!H147)),1))</f>
        <v/>
      </c>
      <c r="B146" s="24" t="str">
        <f>IF(ROWS('Liste complète des PERS DIR'!$G$1:'Liste complète des PERS DIR'!H147)&gt;COUNT('Liste complète des PERS DIR'!$H$1:$H$56),"",INDEX('Liste complète des PERS DIR'!$A$1:$G$56,SMALL('Liste complète des PERS DIR'!$H$1:$H$56,ROWS('Liste complète des PERS DIR'!$G$1:'Liste complète des PERS DIR'!H147)),2))</f>
        <v/>
      </c>
      <c r="C146" s="24" t="str">
        <f>IF(ROWS('Liste complète des PERS DIR'!$G$1:'Liste complète des PERS DIR'!I147)&gt;COUNT('Liste complète des PERS DIR'!$H$1:$H$56),"",INDEX('Liste complète des PERS DIR'!$A$1:$G$56,SMALL('Liste complète des PERS DIR'!$H$1:$H$56,ROWS('Liste complète des PERS DIR'!$G$1:'Liste complète des PERS DIR'!I147)),3))</f>
        <v/>
      </c>
      <c r="D146" s="24" t="str">
        <f>IF(ROWS('Liste complète des PERS DIR'!$G$1:'Liste complète des PERS DIR'!H147)&gt;COUNT('Liste complète des PERS DIR'!$H$1:$H$56),"",INDEX('Liste complète des PERS DIR'!$A$1:$G$56,SMALL('Liste complète des PERS DIR'!$H$1:$H$56,ROWS('Liste complète des PERS DIR'!$G$1:'Liste complète des PERS DIR'!H147)),4))</f>
        <v/>
      </c>
      <c r="E146" s="24" t="str">
        <f>IF(ROWS('Liste complète des PERS DIR'!$G$1:'Liste complète des PERS DIR'!H147)&gt;COUNT('Liste complète des PERS DIR'!$H$1:$H$56),"",INDEX('Liste complète des PERS DIR'!$A$1:$G$56,SMALL('Liste complète des PERS DIR'!$H$1:$H$56,ROWS('Liste complète des PERS DIR'!$G$1:'Liste complète des PERS DIR'!H147)),5))</f>
        <v/>
      </c>
      <c r="F146" s="24" t="str">
        <f>IF(ROWS('Liste complète des PERS DIR'!$G$1:'Liste complète des PERS DIR'!H147)&gt;COUNT('Liste complète des PERS DIR'!$H$1:$H$56),"",INDEX('Liste complète des PERS DIR'!$A$1:$G$56,SMALL('Liste complète des PERS DIR'!$H$1:$H$56,ROWS('Liste complète des PERS DIR'!$G$1:'Liste complète des PERS DIR'!H147)),6))</f>
        <v/>
      </c>
      <c r="G146" s="24" t="str">
        <f>IF(ROWS('Liste complète des PERS DIR'!$G$1:'Liste complète des PERS DIR'!H147)&gt;COUNT('Liste complète des PERS DIR'!$H$1:$H$56),"",INDEX('Liste complète des PERS DIR'!$A$1:$G$56,SMALL('Liste complète des PERS DIR'!$H$1:$H$56,ROWS('Liste complète des PERS DIR'!$G$1:'Liste complète des PERS DIR'!H147)),7))</f>
        <v/>
      </c>
      <c r="H146" s="46" t="str">
        <f t="shared" si="3"/>
        <v xml:space="preserve"> </v>
      </c>
    </row>
    <row r="147" spans="1:8" x14ac:dyDescent="0.25">
      <c r="A147" s="51" t="str">
        <f>IF(ROWS('Liste complète des PERS DIR'!$G$1:'Liste complète des PERS DIR'!H148)&gt;COUNT('Liste complète des PERS DIR'!$H$1:$H$56),"",INDEX('Liste complète des PERS DIR'!$A$1:$G$56,SMALL('Liste complète des PERS DIR'!$H$1:$H$56,ROWS('Liste complète des PERS DIR'!$G$1:'Liste complète des PERS DIR'!H148)),1))</f>
        <v/>
      </c>
      <c r="B147" s="24" t="str">
        <f>IF(ROWS('Liste complète des PERS DIR'!$G$1:'Liste complète des PERS DIR'!H148)&gt;COUNT('Liste complète des PERS DIR'!$H$1:$H$56),"",INDEX('Liste complète des PERS DIR'!$A$1:$G$56,SMALL('Liste complète des PERS DIR'!$H$1:$H$56,ROWS('Liste complète des PERS DIR'!$G$1:'Liste complète des PERS DIR'!H148)),2))</f>
        <v/>
      </c>
      <c r="C147" s="24" t="str">
        <f>IF(ROWS('Liste complète des PERS DIR'!$G$1:'Liste complète des PERS DIR'!I148)&gt;COUNT('Liste complète des PERS DIR'!$H$1:$H$56),"",INDEX('Liste complète des PERS DIR'!$A$1:$G$56,SMALL('Liste complète des PERS DIR'!$H$1:$H$56,ROWS('Liste complète des PERS DIR'!$G$1:'Liste complète des PERS DIR'!I148)),3))</f>
        <v/>
      </c>
      <c r="D147" s="24" t="str">
        <f>IF(ROWS('Liste complète des PERS DIR'!$G$1:'Liste complète des PERS DIR'!H148)&gt;COUNT('Liste complète des PERS DIR'!$H$1:$H$56),"",INDEX('Liste complète des PERS DIR'!$A$1:$G$56,SMALL('Liste complète des PERS DIR'!$H$1:$H$56,ROWS('Liste complète des PERS DIR'!$G$1:'Liste complète des PERS DIR'!H148)),4))</f>
        <v/>
      </c>
      <c r="E147" s="24" t="str">
        <f>IF(ROWS('Liste complète des PERS DIR'!$G$1:'Liste complète des PERS DIR'!H148)&gt;COUNT('Liste complète des PERS DIR'!$H$1:$H$56),"",INDEX('Liste complète des PERS DIR'!$A$1:$G$56,SMALL('Liste complète des PERS DIR'!$H$1:$H$56,ROWS('Liste complète des PERS DIR'!$G$1:'Liste complète des PERS DIR'!H148)),5))</f>
        <v/>
      </c>
      <c r="F147" s="24" t="str">
        <f>IF(ROWS('Liste complète des PERS DIR'!$G$1:'Liste complète des PERS DIR'!H148)&gt;COUNT('Liste complète des PERS DIR'!$H$1:$H$56),"",INDEX('Liste complète des PERS DIR'!$A$1:$G$56,SMALL('Liste complète des PERS DIR'!$H$1:$H$56,ROWS('Liste complète des PERS DIR'!$G$1:'Liste complète des PERS DIR'!H148)),6))</f>
        <v/>
      </c>
      <c r="G147" s="24" t="str">
        <f>IF(ROWS('Liste complète des PERS DIR'!$G$1:'Liste complète des PERS DIR'!H148)&gt;COUNT('Liste complète des PERS DIR'!$H$1:$H$56),"",INDEX('Liste complète des PERS DIR'!$A$1:$G$56,SMALL('Liste complète des PERS DIR'!$H$1:$H$56,ROWS('Liste complète des PERS DIR'!$G$1:'Liste complète des PERS DIR'!H148)),7))</f>
        <v/>
      </c>
      <c r="H147" s="46" t="str">
        <f t="shared" si="3"/>
        <v xml:space="preserve"> </v>
      </c>
    </row>
    <row r="148" spans="1:8" x14ac:dyDescent="0.25">
      <c r="A148" s="51" t="str">
        <f>IF(ROWS('Liste complète des PERS DIR'!$G$1:'Liste complète des PERS DIR'!H149)&gt;COUNT('Liste complète des PERS DIR'!$H$1:$H$56),"",INDEX('Liste complète des PERS DIR'!$A$1:$G$56,SMALL('Liste complète des PERS DIR'!$H$1:$H$56,ROWS('Liste complète des PERS DIR'!$G$1:'Liste complète des PERS DIR'!H149)),1))</f>
        <v/>
      </c>
      <c r="B148" s="24" t="str">
        <f>IF(ROWS('Liste complète des PERS DIR'!$G$1:'Liste complète des PERS DIR'!H149)&gt;COUNT('Liste complète des PERS DIR'!$H$1:$H$56),"",INDEX('Liste complète des PERS DIR'!$A$1:$G$56,SMALL('Liste complète des PERS DIR'!$H$1:$H$56,ROWS('Liste complète des PERS DIR'!$G$1:'Liste complète des PERS DIR'!H149)),2))</f>
        <v/>
      </c>
      <c r="C148" s="24" t="str">
        <f>IF(ROWS('Liste complète des PERS DIR'!$G$1:'Liste complète des PERS DIR'!I149)&gt;COUNT('Liste complète des PERS DIR'!$H$1:$H$56),"",INDEX('Liste complète des PERS DIR'!$A$1:$G$56,SMALL('Liste complète des PERS DIR'!$H$1:$H$56,ROWS('Liste complète des PERS DIR'!$G$1:'Liste complète des PERS DIR'!I149)),3))</f>
        <v/>
      </c>
      <c r="D148" s="24" t="str">
        <f>IF(ROWS('Liste complète des PERS DIR'!$G$1:'Liste complète des PERS DIR'!H149)&gt;COUNT('Liste complète des PERS DIR'!$H$1:$H$56),"",INDEX('Liste complète des PERS DIR'!$A$1:$G$56,SMALL('Liste complète des PERS DIR'!$H$1:$H$56,ROWS('Liste complète des PERS DIR'!$G$1:'Liste complète des PERS DIR'!H149)),4))</f>
        <v/>
      </c>
      <c r="E148" s="24" t="str">
        <f>IF(ROWS('Liste complète des PERS DIR'!$G$1:'Liste complète des PERS DIR'!H149)&gt;COUNT('Liste complète des PERS DIR'!$H$1:$H$56),"",INDEX('Liste complète des PERS DIR'!$A$1:$G$56,SMALL('Liste complète des PERS DIR'!$H$1:$H$56,ROWS('Liste complète des PERS DIR'!$G$1:'Liste complète des PERS DIR'!H149)),5))</f>
        <v/>
      </c>
      <c r="F148" s="24" t="str">
        <f>IF(ROWS('Liste complète des PERS DIR'!$G$1:'Liste complète des PERS DIR'!H149)&gt;COUNT('Liste complète des PERS DIR'!$H$1:$H$56),"",INDEX('Liste complète des PERS DIR'!$A$1:$G$56,SMALL('Liste complète des PERS DIR'!$H$1:$H$56,ROWS('Liste complète des PERS DIR'!$G$1:'Liste complète des PERS DIR'!H149)),6))</f>
        <v/>
      </c>
      <c r="G148" s="24" t="str">
        <f>IF(ROWS('Liste complète des PERS DIR'!$G$1:'Liste complète des PERS DIR'!H149)&gt;COUNT('Liste complète des PERS DIR'!$H$1:$H$56),"",INDEX('Liste complète des PERS DIR'!$A$1:$G$56,SMALL('Liste complète des PERS DIR'!$H$1:$H$56,ROWS('Liste complète des PERS DIR'!$G$1:'Liste complète des PERS DIR'!H149)),7))</f>
        <v/>
      </c>
      <c r="H148" s="46" t="str">
        <f t="shared" si="3"/>
        <v xml:space="preserve"> </v>
      </c>
    </row>
    <row r="149" spans="1:8" x14ac:dyDescent="0.25">
      <c r="A149" s="51" t="str">
        <f>IF(ROWS('Liste complète des PERS DIR'!$G$1:'Liste complète des PERS DIR'!H150)&gt;COUNT('Liste complète des PERS DIR'!$H$1:$H$56),"",INDEX('Liste complète des PERS DIR'!$A$1:$G$56,SMALL('Liste complète des PERS DIR'!$H$1:$H$56,ROWS('Liste complète des PERS DIR'!$G$1:'Liste complète des PERS DIR'!H150)),1))</f>
        <v/>
      </c>
      <c r="B149" s="24" t="str">
        <f>IF(ROWS('Liste complète des PERS DIR'!$G$1:'Liste complète des PERS DIR'!H150)&gt;COUNT('Liste complète des PERS DIR'!$H$1:$H$56),"",INDEX('Liste complète des PERS DIR'!$A$1:$G$56,SMALL('Liste complète des PERS DIR'!$H$1:$H$56,ROWS('Liste complète des PERS DIR'!$G$1:'Liste complète des PERS DIR'!H150)),2))</f>
        <v/>
      </c>
      <c r="C149" s="24" t="str">
        <f>IF(ROWS('Liste complète des PERS DIR'!$G$1:'Liste complète des PERS DIR'!I150)&gt;COUNT('Liste complète des PERS DIR'!$H$1:$H$56),"",INDEX('Liste complète des PERS DIR'!$A$1:$G$56,SMALL('Liste complète des PERS DIR'!$H$1:$H$56,ROWS('Liste complète des PERS DIR'!$G$1:'Liste complète des PERS DIR'!I150)),3))</f>
        <v/>
      </c>
      <c r="D149" s="24" t="str">
        <f>IF(ROWS('Liste complète des PERS DIR'!$G$1:'Liste complète des PERS DIR'!H150)&gt;COUNT('Liste complète des PERS DIR'!$H$1:$H$56),"",INDEX('Liste complète des PERS DIR'!$A$1:$G$56,SMALL('Liste complète des PERS DIR'!$H$1:$H$56,ROWS('Liste complète des PERS DIR'!$G$1:'Liste complète des PERS DIR'!H150)),4))</f>
        <v/>
      </c>
      <c r="E149" s="24" t="str">
        <f>IF(ROWS('Liste complète des PERS DIR'!$G$1:'Liste complète des PERS DIR'!H150)&gt;COUNT('Liste complète des PERS DIR'!$H$1:$H$56),"",INDEX('Liste complète des PERS DIR'!$A$1:$G$56,SMALL('Liste complète des PERS DIR'!$H$1:$H$56,ROWS('Liste complète des PERS DIR'!$G$1:'Liste complète des PERS DIR'!H150)),5))</f>
        <v/>
      </c>
      <c r="F149" s="24" t="str">
        <f>IF(ROWS('Liste complète des PERS DIR'!$G$1:'Liste complète des PERS DIR'!H150)&gt;COUNT('Liste complète des PERS DIR'!$H$1:$H$56),"",INDEX('Liste complète des PERS DIR'!$A$1:$G$56,SMALL('Liste complète des PERS DIR'!$H$1:$H$56,ROWS('Liste complète des PERS DIR'!$G$1:'Liste complète des PERS DIR'!H150)),6))</f>
        <v/>
      </c>
      <c r="G149" s="24" t="str">
        <f>IF(ROWS('Liste complète des PERS DIR'!$G$1:'Liste complète des PERS DIR'!H150)&gt;COUNT('Liste complète des PERS DIR'!$H$1:$H$56),"",INDEX('Liste complète des PERS DIR'!$A$1:$G$56,SMALL('Liste complète des PERS DIR'!$H$1:$H$56,ROWS('Liste complète des PERS DIR'!$G$1:'Liste complète des PERS DIR'!H150)),7))</f>
        <v/>
      </c>
      <c r="H149" s="46" t="str">
        <f t="shared" si="3"/>
        <v xml:space="preserve"> </v>
      </c>
    </row>
    <row r="150" spans="1:8" x14ac:dyDescent="0.25">
      <c r="A150" s="51" t="str">
        <f>IF(ROWS('Liste complète des PERS DIR'!$G$1:'Liste complète des PERS DIR'!H151)&gt;COUNT('Liste complète des PERS DIR'!$H$1:$H$56),"",INDEX('Liste complète des PERS DIR'!$A$1:$G$56,SMALL('Liste complète des PERS DIR'!$H$1:$H$56,ROWS('Liste complète des PERS DIR'!$G$1:'Liste complète des PERS DIR'!H151)),1))</f>
        <v/>
      </c>
      <c r="B150" s="24" t="str">
        <f>IF(ROWS('Liste complète des PERS DIR'!$G$1:'Liste complète des PERS DIR'!H151)&gt;COUNT('Liste complète des PERS DIR'!$H$1:$H$56),"",INDEX('Liste complète des PERS DIR'!$A$1:$G$56,SMALL('Liste complète des PERS DIR'!$H$1:$H$56,ROWS('Liste complète des PERS DIR'!$G$1:'Liste complète des PERS DIR'!H151)),2))</f>
        <v/>
      </c>
      <c r="C150" s="24" t="str">
        <f>IF(ROWS('Liste complète des PERS DIR'!$G$1:'Liste complète des PERS DIR'!I151)&gt;COUNT('Liste complète des PERS DIR'!$H$1:$H$56),"",INDEX('Liste complète des PERS DIR'!$A$1:$G$56,SMALL('Liste complète des PERS DIR'!$H$1:$H$56,ROWS('Liste complète des PERS DIR'!$G$1:'Liste complète des PERS DIR'!I151)),3))</f>
        <v/>
      </c>
      <c r="D150" s="24" t="str">
        <f>IF(ROWS('Liste complète des PERS DIR'!$G$1:'Liste complète des PERS DIR'!H151)&gt;COUNT('Liste complète des PERS DIR'!$H$1:$H$56),"",INDEX('Liste complète des PERS DIR'!$A$1:$G$56,SMALL('Liste complète des PERS DIR'!$H$1:$H$56,ROWS('Liste complète des PERS DIR'!$G$1:'Liste complète des PERS DIR'!H151)),4))</f>
        <v/>
      </c>
      <c r="E150" s="24" t="str">
        <f>IF(ROWS('Liste complète des PERS DIR'!$G$1:'Liste complète des PERS DIR'!H151)&gt;COUNT('Liste complète des PERS DIR'!$H$1:$H$56),"",INDEX('Liste complète des PERS DIR'!$A$1:$G$56,SMALL('Liste complète des PERS DIR'!$H$1:$H$56,ROWS('Liste complète des PERS DIR'!$G$1:'Liste complète des PERS DIR'!H151)),5))</f>
        <v/>
      </c>
      <c r="F150" s="24" t="str">
        <f>IF(ROWS('Liste complète des PERS DIR'!$G$1:'Liste complète des PERS DIR'!H151)&gt;COUNT('Liste complète des PERS DIR'!$H$1:$H$56),"",INDEX('Liste complète des PERS DIR'!$A$1:$G$56,SMALL('Liste complète des PERS DIR'!$H$1:$H$56,ROWS('Liste complète des PERS DIR'!$G$1:'Liste complète des PERS DIR'!H151)),6))</f>
        <v/>
      </c>
      <c r="G150" s="24" t="str">
        <f>IF(ROWS('Liste complète des PERS DIR'!$G$1:'Liste complète des PERS DIR'!H151)&gt;COUNT('Liste complète des PERS DIR'!$H$1:$H$56),"",INDEX('Liste complète des PERS DIR'!$A$1:$G$56,SMALL('Liste complète des PERS DIR'!$H$1:$H$56,ROWS('Liste complète des PERS DIR'!$G$1:'Liste complète des PERS DIR'!H151)),7))</f>
        <v/>
      </c>
      <c r="H150" s="46" t="str">
        <f t="shared" si="3"/>
        <v xml:space="preserve"> </v>
      </c>
    </row>
    <row r="151" spans="1:8" x14ac:dyDescent="0.25">
      <c r="A151" s="51" t="str">
        <f>IF(ROWS('Liste complète des PERS DIR'!$G$1:'Liste complète des PERS DIR'!H152)&gt;COUNT('Liste complète des PERS DIR'!$H$1:$H$56),"",INDEX('Liste complète des PERS DIR'!$A$1:$G$56,SMALL('Liste complète des PERS DIR'!$H$1:$H$56,ROWS('Liste complète des PERS DIR'!$G$1:'Liste complète des PERS DIR'!H152)),1))</f>
        <v/>
      </c>
      <c r="B151" s="24" t="str">
        <f>IF(ROWS('Liste complète des PERS DIR'!$G$1:'Liste complète des PERS DIR'!H152)&gt;COUNT('Liste complète des PERS DIR'!$H$1:$H$56),"",INDEX('Liste complète des PERS DIR'!$A$1:$G$56,SMALL('Liste complète des PERS DIR'!$H$1:$H$56,ROWS('Liste complète des PERS DIR'!$G$1:'Liste complète des PERS DIR'!H152)),2))</f>
        <v/>
      </c>
      <c r="C151" s="24" t="str">
        <f>IF(ROWS('Liste complète des PERS DIR'!$G$1:'Liste complète des PERS DIR'!I152)&gt;COUNT('Liste complète des PERS DIR'!$H$1:$H$56),"",INDEX('Liste complète des PERS DIR'!$A$1:$G$56,SMALL('Liste complète des PERS DIR'!$H$1:$H$56,ROWS('Liste complète des PERS DIR'!$G$1:'Liste complète des PERS DIR'!I152)),3))</f>
        <v/>
      </c>
      <c r="D151" s="24" t="str">
        <f>IF(ROWS('Liste complète des PERS DIR'!$G$1:'Liste complète des PERS DIR'!H152)&gt;COUNT('Liste complète des PERS DIR'!$H$1:$H$56),"",INDEX('Liste complète des PERS DIR'!$A$1:$G$56,SMALL('Liste complète des PERS DIR'!$H$1:$H$56,ROWS('Liste complète des PERS DIR'!$G$1:'Liste complète des PERS DIR'!H152)),4))</f>
        <v/>
      </c>
      <c r="E151" s="24" t="str">
        <f>IF(ROWS('Liste complète des PERS DIR'!$G$1:'Liste complète des PERS DIR'!H152)&gt;COUNT('Liste complète des PERS DIR'!$H$1:$H$56),"",INDEX('Liste complète des PERS DIR'!$A$1:$G$56,SMALL('Liste complète des PERS DIR'!$H$1:$H$56,ROWS('Liste complète des PERS DIR'!$G$1:'Liste complète des PERS DIR'!H152)),5))</f>
        <v/>
      </c>
      <c r="F151" s="24" t="str">
        <f>IF(ROWS('Liste complète des PERS DIR'!$G$1:'Liste complète des PERS DIR'!H152)&gt;COUNT('Liste complète des PERS DIR'!$H$1:$H$56),"",INDEX('Liste complète des PERS DIR'!$A$1:$G$56,SMALL('Liste complète des PERS DIR'!$H$1:$H$56,ROWS('Liste complète des PERS DIR'!$G$1:'Liste complète des PERS DIR'!H152)),6))</f>
        <v/>
      </c>
      <c r="G151" s="24" t="str">
        <f>IF(ROWS('Liste complète des PERS DIR'!$G$1:'Liste complète des PERS DIR'!H152)&gt;COUNT('Liste complète des PERS DIR'!$H$1:$H$56),"",INDEX('Liste complète des PERS DIR'!$A$1:$G$56,SMALL('Liste complète des PERS DIR'!$H$1:$H$56,ROWS('Liste complète des PERS DIR'!$G$1:'Liste complète des PERS DIR'!H152)),7))</f>
        <v/>
      </c>
      <c r="H151" s="46" t="str">
        <f t="shared" si="3"/>
        <v xml:space="preserve"> </v>
      </c>
    </row>
    <row r="152" spans="1:8" x14ac:dyDescent="0.25">
      <c r="A152" s="51" t="str">
        <f>IF(ROWS('Liste complète des PERS DIR'!$G$1:'Liste complète des PERS DIR'!H153)&gt;COUNT('Liste complète des PERS DIR'!$H$1:$H$56),"",INDEX('Liste complète des PERS DIR'!$A$1:$G$56,SMALL('Liste complète des PERS DIR'!$H$1:$H$56,ROWS('Liste complète des PERS DIR'!$G$1:'Liste complète des PERS DIR'!H153)),1))</f>
        <v/>
      </c>
      <c r="B152" s="24" t="str">
        <f>IF(ROWS('Liste complète des PERS DIR'!$G$1:'Liste complète des PERS DIR'!H153)&gt;COUNT('Liste complète des PERS DIR'!$H$1:$H$56),"",INDEX('Liste complète des PERS DIR'!$A$1:$G$56,SMALL('Liste complète des PERS DIR'!$H$1:$H$56,ROWS('Liste complète des PERS DIR'!$G$1:'Liste complète des PERS DIR'!H153)),2))</f>
        <v/>
      </c>
      <c r="C152" s="24" t="str">
        <f>IF(ROWS('Liste complète des PERS DIR'!$G$1:'Liste complète des PERS DIR'!I153)&gt;COUNT('Liste complète des PERS DIR'!$H$1:$H$56),"",INDEX('Liste complète des PERS DIR'!$A$1:$G$56,SMALL('Liste complète des PERS DIR'!$H$1:$H$56,ROWS('Liste complète des PERS DIR'!$G$1:'Liste complète des PERS DIR'!I153)),3))</f>
        <v/>
      </c>
      <c r="D152" s="24" t="str">
        <f>IF(ROWS('Liste complète des PERS DIR'!$G$1:'Liste complète des PERS DIR'!H153)&gt;COUNT('Liste complète des PERS DIR'!$H$1:$H$56),"",INDEX('Liste complète des PERS DIR'!$A$1:$G$56,SMALL('Liste complète des PERS DIR'!$H$1:$H$56,ROWS('Liste complète des PERS DIR'!$G$1:'Liste complète des PERS DIR'!H153)),4))</f>
        <v/>
      </c>
      <c r="E152" s="24" t="str">
        <f>IF(ROWS('Liste complète des PERS DIR'!$G$1:'Liste complète des PERS DIR'!H153)&gt;COUNT('Liste complète des PERS DIR'!$H$1:$H$56),"",INDEX('Liste complète des PERS DIR'!$A$1:$G$56,SMALL('Liste complète des PERS DIR'!$H$1:$H$56,ROWS('Liste complète des PERS DIR'!$G$1:'Liste complète des PERS DIR'!H153)),5))</f>
        <v/>
      </c>
      <c r="F152" s="24" t="str">
        <f>IF(ROWS('Liste complète des PERS DIR'!$G$1:'Liste complète des PERS DIR'!H153)&gt;COUNT('Liste complète des PERS DIR'!$H$1:$H$56),"",INDEX('Liste complète des PERS DIR'!$A$1:$G$56,SMALL('Liste complète des PERS DIR'!$H$1:$H$56,ROWS('Liste complète des PERS DIR'!$G$1:'Liste complète des PERS DIR'!H153)),6))</f>
        <v/>
      </c>
      <c r="G152" s="24" t="str">
        <f>IF(ROWS('Liste complète des PERS DIR'!$G$1:'Liste complète des PERS DIR'!H153)&gt;COUNT('Liste complète des PERS DIR'!$H$1:$H$56),"",INDEX('Liste complète des PERS DIR'!$A$1:$G$56,SMALL('Liste complète des PERS DIR'!$H$1:$H$56,ROWS('Liste complète des PERS DIR'!$G$1:'Liste complète des PERS DIR'!H153)),7))</f>
        <v/>
      </c>
      <c r="H152" s="46" t="str">
        <f t="shared" si="3"/>
        <v xml:space="preserve"> </v>
      </c>
    </row>
    <row r="153" spans="1:8" x14ac:dyDescent="0.25">
      <c r="A153" s="51" t="str">
        <f>IF(ROWS('Liste complète des PERS DIR'!$G$1:'Liste complète des PERS DIR'!H154)&gt;COUNT('Liste complète des PERS DIR'!$H$1:$H$56),"",INDEX('Liste complète des PERS DIR'!$A$1:$G$56,SMALL('Liste complète des PERS DIR'!$H$1:$H$56,ROWS('Liste complète des PERS DIR'!$G$1:'Liste complète des PERS DIR'!H154)),1))</f>
        <v/>
      </c>
      <c r="B153" s="24" t="str">
        <f>IF(ROWS('Liste complète des PERS DIR'!$G$1:'Liste complète des PERS DIR'!H154)&gt;COUNT('Liste complète des PERS DIR'!$H$1:$H$56),"",INDEX('Liste complète des PERS DIR'!$A$1:$G$56,SMALL('Liste complète des PERS DIR'!$H$1:$H$56,ROWS('Liste complète des PERS DIR'!$G$1:'Liste complète des PERS DIR'!H154)),2))</f>
        <v/>
      </c>
      <c r="C153" s="24" t="str">
        <f>IF(ROWS('Liste complète des PERS DIR'!$G$1:'Liste complète des PERS DIR'!I154)&gt;COUNT('Liste complète des PERS DIR'!$H$1:$H$56),"",INDEX('Liste complète des PERS DIR'!$A$1:$G$56,SMALL('Liste complète des PERS DIR'!$H$1:$H$56,ROWS('Liste complète des PERS DIR'!$G$1:'Liste complète des PERS DIR'!I154)),3))</f>
        <v/>
      </c>
      <c r="D153" s="24" t="str">
        <f>IF(ROWS('Liste complète des PERS DIR'!$G$1:'Liste complète des PERS DIR'!H154)&gt;COUNT('Liste complète des PERS DIR'!$H$1:$H$56),"",INDEX('Liste complète des PERS DIR'!$A$1:$G$56,SMALL('Liste complète des PERS DIR'!$H$1:$H$56,ROWS('Liste complète des PERS DIR'!$G$1:'Liste complète des PERS DIR'!H154)),4))</f>
        <v/>
      </c>
      <c r="E153" s="24" t="str">
        <f>IF(ROWS('Liste complète des PERS DIR'!$G$1:'Liste complète des PERS DIR'!H154)&gt;COUNT('Liste complète des PERS DIR'!$H$1:$H$56),"",INDEX('Liste complète des PERS DIR'!$A$1:$G$56,SMALL('Liste complète des PERS DIR'!$H$1:$H$56,ROWS('Liste complète des PERS DIR'!$G$1:'Liste complète des PERS DIR'!H154)),5))</f>
        <v/>
      </c>
      <c r="F153" s="24" t="str">
        <f>IF(ROWS('Liste complète des PERS DIR'!$G$1:'Liste complète des PERS DIR'!H154)&gt;COUNT('Liste complète des PERS DIR'!$H$1:$H$56),"",INDEX('Liste complète des PERS DIR'!$A$1:$G$56,SMALL('Liste complète des PERS DIR'!$H$1:$H$56,ROWS('Liste complète des PERS DIR'!$G$1:'Liste complète des PERS DIR'!H154)),6))</f>
        <v/>
      </c>
      <c r="G153" s="24" t="str">
        <f>IF(ROWS('Liste complète des PERS DIR'!$G$1:'Liste complète des PERS DIR'!H154)&gt;COUNT('Liste complète des PERS DIR'!$H$1:$H$56),"",INDEX('Liste complète des PERS DIR'!$A$1:$G$56,SMALL('Liste complète des PERS DIR'!$H$1:$H$56,ROWS('Liste complète des PERS DIR'!$G$1:'Liste complète des PERS DIR'!H154)),7))</f>
        <v/>
      </c>
      <c r="H153" s="46" t="str">
        <f t="shared" si="3"/>
        <v xml:space="preserve"> </v>
      </c>
    </row>
    <row r="154" spans="1:8" x14ac:dyDescent="0.25">
      <c r="A154" s="51" t="str">
        <f>IF(ROWS('Liste complète des PERS DIR'!$G$1:'Liste complète des PERS DIR'!H155)&gt;COUNT('Liste complète des PERS DIR'!$H$1:$H$56),"",INDEX('Liste complète des PERS DIR'!$A$1:$G$56,SMALL('Liste complète des PERS DIR'!$H$1:$H$56,ROWS('Liste complète des PERS DIR'!$G$1:'Liste complète des PERS DIR'!H155)),1))</f>
        <v/>
      </c>
      <c r="B154" s="24" t="str">
        <f>IF(ROWS('Liste complète des PERS DIR'!$G$1:'Liste complète des PERS DIR'!H155)&gt;COUNT('Liste complète des PERS DIR'!$H$1:$H$56),"",INDEX('Liste complète des PERS DIR'!$A$1:$G$56,SMALL('Liste complète des PERS DIR'!$H$1:$H$56,ROWS('Liste complète des PERS DIR'!$G$1:'Liste complète des PERS DIR'!H155)),2))</f>
        <v/>
      </c>
      <c r="C154" s="24" t="str">
        <f>IF(ROWS('Liste complète des PERS DIR'!$G$1:'Liste complète des PERS DIR'!I155)&gt;COUNT('Liste complète des PERS DIR'!$H$1:$H$56),"",INDEX('Liste complète des PERS DIR'!$A$1:$G$56,SMALL('Liste complète des PERS DIR'!$H$1:$H$56,ROWS('Liste complète des PERS DIR'!$G$1:'Liste complète des PERS DIR'!I155)),3))</f>
        <v/>
      </c>
      <c r="D154" s="24" t="str">
        <f>IF(ROWS('Liste complète des PERS DIR'!$G$1:'Liste complète des PERS DIR'!H155)&gt;COUNT('Liste complète des PERS DIR'!$H$1:$H$56),"",INDEX('Liste complète des PERS DIR'!$A$1:$G$56,SMALL('Liste complète des PERS DIR'!$H$1:$H$56,ROWS('Liste complète des PERS DIR'!$G$1:'Liste complète des PERS DIR'!H155)),4))</f>
        <v/>
      </c>
      <c r="E154" s="24" t="str">
        <f>IF(ROWS('Liste complète des PERS DIR'!$G$1:'Liste complète des PERS DIR'!H155)&gt;COUNT('Liste complète des PERS DIR'!$H$1:$H$56),"",INDEX('Liste complète des PERS DIR'!$A$1:$G$56,SMALL('Liste complète des PERS DIR'!$H$1:$H$56,ROWS('Liste complète des PERS DIR'!$G$1:'Liste complète des PERS DIR'!H155)),5))</f>
        <v/>
      </c>
      <c r="F154" s="24" t="str">
        <f>IF(ROWS('Liste complète des PERS DIR'!$G$1:'Liste complète des PERS DIR'!H155)&gt;COUNT('Liste complète des PERS DIR'!$H$1:$H$56),"",INDEX('Liste complète des PERS DIR'!$A$1:$G$56,SMALL('Liste complète des PERS DIR'!$H$1:$H$56,ROWS('Liste complète des PERS DIR'!$G$1:'Liste complète des PERS DIR'!H155)),6))</f>
        <v/>
      </c>
      <c r="G154" s="24" t="str">
        <f>IF(ROWS('Liste complète des PERS DIR'!$G$1:'Liste complète des PERS DIR'!H155)&gt;COUNT('Liste complète des PERS DIR'!$H$1:$H$56),"",INDEX('Liste complète des PERS DIR'!$A$1:$G$56,SMALL('Liste complète des PERS DIR'!$H$1:$H$56,ROWS('Liste complète des PERS DIR'!$G$1:'Liste complète des PERS DIR'!H155)),7))</f>
        <v/>
      </c>
      <c r="H154" s="46" t="str">
        <f t="shared" si="3"/>
        <v xml:space="preserve"> </v>
      </c>
    </row>
    <row r="155" spans="1:8" x14ac:dyDescent="0.25">
      <c r="A155" s="51" t="str">
        <f>IF(ROWS('Liste complète des PERS DIR'!$G$1:'Liste complète des PERS DIR'!H156)&gt;COUNT('Liste complète des PERS DIR'!$H$1:$H$56),"",INDEX('Liste complète des PERS DIR'!$A$1:$G$56,SMALL('Liste complète des PERS DIR'!$H$1:$H$56,ROWS('Liste complète des PERS DIR'!$G$1:'Liste complète des PERS DIR'!H156)),1))</f>
        <v/>
      </c>
      <c r="B155" s="24" t="str">
        <f>IF(ROWS('Liste complète des PERS DIR'!$G$1:'Liste complète des PERS DIR'!H156)&gt;COUNT('Liste complète des PERS DIR'!$H$1:$H$56),"",INDEX('Liste complète des PERS DIR'!$A$1:$G$56,SMALL('Liste complète des PERS DIR'!$H$1:$H$56,ROWS('Liste complète des PERS DIR'!$G$1:'Liste complète des PERS DIR'!H156)),2))</f>
        <v/>
      </c>
      <c r="C155" s="24" t="str">
        <f>IF(ROWS('Liste complète des PERS DIR'!$G$1:'Liste complète des PERS DIR'!I156)&gt;COUNT('Liste complète des PERS DIR'!$H$1:$H$56),"",INDEX('Liste complète des PERS DIR'!$A$1:$G$56,SMALL('Liste complète des PERS DIR'!$H$1:$H$56,ROWS('Liste complète des PERS DIR'!$G$1:'Liste complète des PERS DIR'!I156)),3))</f>
        <v/>
      </c>
      <c r="D155" s="24" t="str">
        <f>IF(ROWS('Liste complète des PERS DIR'!$G$1:'Liste complète des PERS DIR'!H156)&gt;COUNT('Liste complète des PERS DIR'!$H$1:$H$56),"",INDEX('Liste complète des PERS DIR'!$A$1:$G$56,SMALL('Liste complète des PERS DIR'!$H$1:$H$56,ROWS('Liste complète des PERS DIR'!$G$1:'Liste complète des PERS DIR'!H156)),4))</f>
        <v/>
      </c>
      <c r="E155" s="24" t="str">
        <f>IF(ROWS('Liste complète des PERS DIR'!$G$1:'Liste complète des PERS DIR'!H156)&gt;COUNT('Liste complète des PERS DIR'!$H$1:$H$56),"",INDEX('Liste complète des PERS DIR'!$A$1:$G$56,SMALL('Liste complète des PERS DIR'!$H$1:$H$56,ROWS('Liste complète des PERS DIR'!$G$1:'Liste complète des PERS DIR'!H156)),5))</f>
        <v/>
      </c>
      <c r="F155" s="24" t="str">
        <f>IF(ROWS('Liste complète des PERS DIR'!$G$1:'Liste complète des PERS DIR'!H156)&gt;COUNT('Liste complète des PERS DIR'!$H$1:$H$56),"",INDEX('Liste complète des PERS DIR'!$A$1:$G$56,SMALL('Liste complète des PERS DIR'!$H$1:$H$56,ROWS('Liste complète des PERS DIR'!$G$1:'Liste complète des PERS DIR'!H156)),6))</f>
        <v/>
      </c>
      <c r="G155" s="24" t="str">
        <f>IF(ROWS('Liste complète des PERS DIR'!$G$1:'Liste complète des PERS DIR'!H156)&gt;COUNT('Liste complète des PERS DIR'!$H$1:$H$56),"",INDEX('Liste complète des PERS DIR'!$A$1:$G$56,SMALL('Liste complète des PERS DIR'!$H$1:$H$56,ROWS('Liste complète des PERS DIR'!$G$1:'Liste complète des PERS DIR'!H156)),7))</f>
        <v/>
      </c>
      <c r="H155" s="46" t="str">
        <f t="shared" si="3"/>
        <v xml:space="preserve"> </v>
      </c>
    </row>
    <row r="156" spans="1:8" x14ac:dyDescent="0.25">
      <c r="A156" s="51" t="str">
        <f>IF(ROWS('Liste complète des PERS DIR'!$G$1:'Liste complète des PERS DIR'!H157)&gt;COUNT('Liste complète des PERS DIR'!$H$1:$H$56),"",INDEX('Liste complète des PERS DIR'!$A$1:$G$56,SMALL('Liste complète des PERS DIR'!$H$1:$H$56,ROWS('Liste complète des PERS DIR'!$G$1:'Liste complète des PERS DIR'!H157)),1))</f>
        <v/>
      </c>
      <c r="B156" s="24" t="str">
        <f>IF(ROWS('Liste complète des PERS DIR'!$G$1:'Liste complète des PERS DIR'!H157)&gt;COUNT('Liste complète des PERS DIR'!$H$1:$H$56),"",INDEX('Liste complète des PERS DIR'!$A$1:$G$56,SMALL('Liste complète des PERS DIR'!$H$1:$H$56,ROWS('Liste complète des PERS DIR'!$G$1:'Liste complète des PERS DIR'!H157)),2))</f>
        <v/>
      </c>
      <c r="C156" s="24" t="str">
        <f>IF(ROWS('Liste complète des PERS DIR'!$G$1:'Liste complète des PERS DIR'!I157)&gt;COUNT('Liste complète des PERS DIR'!$H$1:$H$56),"",INDEX('Liste complète des PERS DIR'!$A$1:$G$56,SMALL('Liste complète des PERS DIR'!$H$1:$H$56,ROWS('Liste complète des PERS DIR'!$G$1:'Liste complète des PERS DIR'!I157)),3))</f>
        <v/>
      </c>
      <c r="D156" s="24" t="str">
        <f>IF(ROWS('Liste complète des PERS DIR'!$G$1:'Liste complète des PERS DIR'!H157)&gt;COUNT('Liste complète des PERS DIR'!$H$1:$H$56),"",INDEX('Liste complète des PERS DIR'!$A$1:$G$56,SMALL('Liste complète des PERS DIR'!$H$1:$H$56,ROWS('Liste complète des PERS DIR'!$G$1:'Liste complète des PERS DIR'!H157)),4))</f>
        <v/>
      </c>
      <c r="E156" s="24" t="str">
        <f>IF(ROWS('Liste complète des PERS DIR'!$G$1:'Liste complète des PERS DIR'!H157)&gt;COUNT('Liste complète des PERS DIR'!$H$1:$H$56),"",INDEX('Liste complète des PERS DIR'!$A$1:$G$56,SMALL('Liste complète des PERS DIR'!$H$1:$H$56,ROWS('Liste complète des PERS DIR'!$G$1:'Liste complète des PERS DIR'!H157)),5))</f>
        <v/>
      </c>
      <c r="F156" s="24" t="str">
        <f>IF(ROWS('Liste complète des PERS DIR'!$G$1:'Liste complète des PERS DIR'!H157)&gt;COUNT('Liste complète des PERS DIR'!$H$1:$H$56),"",INDEX('Liste complète des PERS DIR'!$A$1:$G$56,SMALL('Liste complète des PERS DIR'!$H$1:$H$56,ROWS('Liste complète des PERS DIR'!$G$1:'Liste complète des PERS DIR'!H157)),6))</f>
        <v/>
      </c>
      <c r="G156" s="24" t="str">
        <f>IF(ROWS('Liste complète des PERS DIR'!$G$1:'Liste complète des PERS DIR'!H157)&gt;COUNT('Liste complète des PERS DIR'!$H$1:$H$56),"",INDEX('Liste complète des PERS DIR'!$A$1:$G$56,SMALL('Liste complète des PERS DIR'!$H$1:$H$56,ROWS('Liste complète des PERS DIR'!$G$1:'Liste complète des PERS DIR'!H157)),7))</f>
        <v/>
      </c>
      <c r="H156" s="46" t="str">
        <f t="shared" ref="H156:H159" si="4">B156&amp; " " &amp; LEFT(C156,1)</f>
        <v xml:space="preserve"> </v>
      </c>
    </row>
    <row r="157" spans="1:8" x14ac:dyDescent="0.25">
      <c r="A157" s="51" t="str">
        <f>IF(ROWS('Liste complète des PERS DIR'!$G$1:'Liste complète des PERS DIR'!H158)&gt;COUNT('Liste complète des PERS DIR'!$H$1:$H$56),"",INDEX('Liste complète des PERS DIR'!$A$1:$G$56,SMALL('Liste complète des PERS DIR'!$H$1:$H$56,ROWS('Liste complète des PERS DIR'!$G$1:'Liste complète des PERS DIR'!H158)),1))</f>
        <v/>
      </c>
      <c r="B157" s="24" t="str">
        <f>IF(ROWS('Liste complète des PERS DIR'!$G$1:'Liste complète des PERS DIR'!H158)&gt;COUNT('Liste complète des PERS DIR'!$H$1:$H$56),"",INDEX('Liste complète des PERS DIR'!$A$1:$G$56,SMALL('Liste complète des PERS DIR'!$H$1:$H$56,ROWS('Liste complète des PERS DIR'!$G$1:'Liste complète des PERS DIR'!H158)),2))</f>
        <v/>
      </c>
      <c r="C157" s="24" t="str">
        <f>IF(ROWS('Liste complète des PERS DIR'!$G$1:'Liste complète des PERS DIR'!I158)&gt;COUNT('Liste complète des PERS DIR'!$H$1:$H$56),"",INDEX('Liste complète des PERS DIR'!$A$1:$G$56,SMALL('Liste complète des PERS DIR'!$H$1:$H$56,ROWS('Liste complète des PERS DIR'!$G$1:'Liste complète des PERS DIR'!I158)),3))</f>
        <v/>
      </c>
      <c r="D157" s="24" t="str">
        <f>IF(ROWS('Liste complète des PERS DIR'!$G$1:'Liste complète des PERS DIR'!H158)&gt;COUNT('Liste complète des PERS DIR'!$H$1:$H$56),"",INDEX('Liste complète des PERS DIR'!$A$1:$G$56,SMALL('Liste complète des PERS DIR'!$H$1:$H$56,ROWS('Liste complète des PERS DIR'!$G$1:'Liste complète des PERS DIR'!H158)),4))</f>
        <v/>
      </c>
      <c r="E157" s="24" t="str">
        <f>IF(ROWS('Liste complète des PERS DIR'!$G$1:'Liste complète des PERS DIR'!H158)&gt;COUNT('Liste complète des PERS DIR'!$H$1:$H$56),"",INDEX('Liste complète des PERS DIR'!$A$1:$G$56,SMALL('Liste complète des PERS DIR'!$H$1:$H$56,ROWS('Liste complète des PERS DIR'!$G$1:'Liste complète des PERS DIR'!H158)),5))</f>
        <v/>
      </c>
      <c r="F157" s="24" t="str">
        <f>IF(ROWS('Liste complète des PERS DIR'!$G$1:'Liste complète des PERS DIR'!H158)&gt;COUNT('Liste complète des PERS DIR'!$H$1:$H$56),"",INDEX('Liste complète des PERS DIR'!$A$1:$G$56,SMALL('Liste complète des PERS DIR'!$H$1:$H$56,ROWS('Liste complète des PERS DIR'!$G$1:'Liste complète des PERS DIR'!H158)),6))</f>
        <v/>
      </c>
      <c r="G157" s="24" t="str">
        <f>IF(ROWS('Liste complète des PERS DIR'!$G$1:'Liste complète des PERS DIR'!H158)&gt;COUNT('Liste complète des PERS DIR'!$H$1:$H$56),"",INDEX('Liste complète des PERS DIR'!$A$1:$G$56,SMALL('Liste complète des PERS DIR'!$H$1:$H$56,ROWS('Liste complète des PERS DIR'!$G$1:'Liste complète des PERS DIR'!H158)),7))</f>
        <v/>
      </c>
      <c r="H157" s="46" t="str">
        <f t="shared" si="4"/>
        <v xml:space="preserve"> </v>
      </c>
    </row>
    <row r="158" spans="1:8" x14ac:dyDescent="0.25">
      <c r="A158" s="51" t="str">
        <f>IF(ROWS('Liste complète des PERS DIR'!$G$1:'Liste complète des PERS DIR'!H159)&gt;COUNT('Liste complète des PERS DIR'!$H$1:$H$56),"",INDEX('Liste complète des PERS DIR'!$A$1:$G$56,SMALL('Liste complète des PERS DIR'!$H$1:$H$56,ROWS('Liste complète des PERS DIR'!$G$1:'Liste complète des PERS DIR'!H159)),1))</f>
        <v/>
      </c>
      <c r="B158" s="24" t="str">
        <f>IF(ROWS('Liste complète des PERS DIR'!$G$1:'Liste complète des PERS DIR'!H159)&gt;COUNT('Liste complète des PERS DIR'!$H$1:$H$56),"",INDEX('Liste complète des PERS DIR'!$A$1:$G$56,SMALL('Liste complète des PERS DIR'!$H$1:$H$56,ROWS('Liste complète des PERS DIR'!$G$1:'Liste complète des PERS DIR'!H159)),2))</f>
        <v/>
      </c>
      <c r="C158" s="24" t="str">
        <f>IF(ROWS('Liste complète des PERS DIR'!$G$1:'Liste complète des PERS DIR'!I159)&gt;COUNT('Liste complète des PERS DIR'!$H$1:$H$56),"",INDEX('Liste complète des PERS DIR'!$A$1:$G$56,SMALL('Liste complète des PERS DIR'!$H$1:$H$56,ROWS('Liste complète des PERS DIR'!$G$1:'Liste complète des PERS DIR'!I159)),3))</f>
        <v/>
      </c>
      <c r="D158" s="24" t="str">
        <f>IF(ROWS('Liste complète des PERS DIR'!$G$1:'Liste complète des PERS DIR'!H159)&gt;COUNT('Liste complète des PERS DIR'!$H$1:$H$56),"",INDEX('Liste complète des PERS DIR'!$A$1:$G$56,SMALL('Liste complète des PERS DIR'!$H$1:$H$56,ROWS('Liste complète des PERS DIR'!$G$1:'Liste complète des PERS DIR'!H159)),4))</f>
        <v/>
      </c>
      <c r="E158" s="24" t="str">
        <f>IF(ROWS('Liste complète des PERS DIR'!$G$1:'Liste complète des PERS DIR'!H159)&gt;COUNT('Liste complète des PERS DIR'!$H$1:$H$56),"",INDEX('Liste complète des PERS DIR'!$A$1:$G$56,SMALL('Liste complète des PERS DIR'!$H$1:$H$56,ROWS('Liste complète des PERS DIR'!$G$1:'Liste complète des PERS DIR'!H159)),5))</f>
        <v/>
      </c>
      <c r="F158" s="24" t="str">
        <f>IF(ROWS('Liste complète des PERS DIR'!$G$1:'Liste complète des PERS DIR'!H159)&gt;COUNT('Liste complète des PERS DIR'!$H$1:$H$56),"",INDEX('Liste complète des PERS DIR'!$A$1:$G$56,SMALL('Liste complète des PERS DIR'!$H$1:$H$56,ROWS('Liste complète des PERS DIR'!$G$1:'Liste complète des PERS DIR'!H159)),6))</f>
        <v/>
      </c>
      <c r="G158" s="24" t="str">
        <f>IF(ROWS('Liste complète des PERS DIR'!$G$1:'Liste complète des PERS DIR'!H159)&gt;COUNT('Liste complète des PERS DIR'!$H$1:$H$56),"",INDEX('Liste complète des PERS DIR'!$A$1:$G$56,SMALL('Liste complète des PERS DIR'!$H$1:$H$56,ROWS('Liste complète des PERS DIR'!$G$1:'Liste complète des PERS DIR'!H159)),7))</f>
        <v/>
      </c>
      <c r="H158" s="46" t="str">
        <f t="shared" si="4"/>
        <v xml:space="preserve"> </v>
      </c>
    </row>
    <row r="159" spans="1:8" x14ac:dyDescent="0.25">
      <c r="A159" s="51" t="str">
        <f>IF(ROWS('Liste complète des PERS DIR'!$G$1:'Liste complète des PERS DIR'!H160)&gt;COUNT('Liste complète des PERS DIR'!$H$1:$H$56),"",INDEX('Liste complète des PERS DIR'!$A$1:$G$56,SMALL('Liste complète des PERS DIR'!$H$1:$H$56,ROWS('Liste complète des PERS DIR'!$G$1:'Liste complète des PERS DIR'!H160)),1))</f>
        <v/>
      </c>
      <c r="B159" s="24" t="str">
        <f>IF(ROWS('Liste complète des PERS DIR'!$G$1:'Liste complète des PERS DIR'!H160)&gt;COUNT('Liste complète des PERS DIR'!$H$1:$H$56),"",INDEX('Liste complète des PERS DIR'!$A$1:$G$56,SMALL('Liste complète des PERS DIR'!$H$1:$H$56,ROWS('Liste complète des PERS DIR'!$G$1:'Liste complète des PERS DIR'!H160)),2))</f>
        <v/>
      </c>
      <c r="C159" s="24" t="str">
        <f>IF(ROWS('Liste complète des PERS DIR'!$G$1:'Liste complète des PERS DIR'!I160)&gt;COUNT('Liste complète des PERS DIR'!$H$1:$H$56),"",INDEX('Liste complète des PERS DIR'!$A$1:$G$56,SMALL('Liste complète des PERS DIR'!$H$1:$H$56,ROWS('Liste complète des PERS DIR'!$G$1:'Liste complète des PERS DIR'!I160)),3))</f>
        <v/>
      </c>
      <c r="D159" s="24" t="str">
        <f>IF(ROWS('Liste complète des PERS DIR'!$G$1:'Liste complète des PERS DIR'!H160)&gt;COUNT('Liste complète des PERS DIR'!$H$1:$H$56),"",INDEX('Liste complète des PERS DIR'!$A$1:$G$56,SMALL('Liste complète des PERS DIR'!$H$1:$H$56,ROWS('Liste complète des PERS DIR'!$G$1:'Liste complète des PERS DIR'!H160)),4))</f>
        <v/>
      </c>
      <c r="E159" s="24" t="str">
        <f>IF(ROWS('Liste complète des PERS DIR'!$G$1:'Liste complète des PERS DIR'!H160)&gt;COUNT('Liste complète des PERS DIR'!$H$1:$H$56),"",INDEX('Liste complète des PERS DIR'!$A$1:$G$56,SMALL('Liste complète des PERS DIR'!$H$1:$H$56,ROWS('Liste complète des PERS DIR'!$G$1:'Liste complète des PERS DIR'!H160)),5))</f>
        <v/>
      </c>
      <c r="F159" s="24" t="str">
        <f>IF(ROWS('Liste complète des PERS DIR'!$G$1:'Liste complète des PERS DIR'!H160)&gt;COUNT('Liste complète des PERS DIR'!$H$1:$H$56),"",INDEX('Liste complète des PERS DIR'!$A$1:$G$56,SMALL('Liste complète des PERS DIR'!$H$1:$H$56,ROWS('Liste complète des PERS DIR'!$G$1:'Liste complète des PERS DIR'!H160)),6))</f>
        <v/>
      </c>
      <c r="G159" s="24" t="str">
        <f>IF(ROWS('Liste complète des PERS DIR'!$G$1:'Liste complète des PERS DIR'!H160)&gt;COUNT('Liste complète des PERS DIR'!$H$1:$H$56),"",INDEX('Liste complète des PERS DIR'!$A$1:$G$56,SMALL('Liste complète des PERS DIR'!$H$1:$H$56,ROWS('Liste complète des PERS DIR'!$G$1:'Liste complète des PERS DIR'!H160)),7))</f>
        <v/>
      </c>
      <c r="H159" s="46" t="str">
        <f t="shared" si="4"/>
        <v xml:space="preserve"> </v>
      </c>
    </row>
    <row r="160" spans="1:8" x14ac:dyDescent="0.25">
      <c r="A160" s="51" t="str">
        <f>IF(ROWS('Liste complète des PERS DIR'!$G$1:'Liste complète des PERS DIR'!H161)&gt;COUNT('Liste complète des PERS DIR'!$H$1:$H$56),"",INDEX('Liste complète des PERS DIR'!$A$1:$G$56,SMALL('Liste complète des PERS DIR'!$H$1:$H$56,ROWS('Liste complète des PERS DIR'!$G$1:'Liste complète des PERS DIR'!H161)),1))</f>
        <v/>
      </c>
      <c r="B160" s="24" t="str">
        <f>IF(ROWS('Liste complète des PERS DIR'!$G$1:'Liste complète des PERS DIR'!H161)&gt;COUNT('Liste complète des PERS DIR'!$H$1:$H$56),"",INDEX('Liste complète des PERS DIR'!$A$1:$G$56,SMALL('Liste complète des PERS DIR'!$H$1:$H$56,ROWS('Liste complète des PERS DIR'!$G$1:'Liste complète des PERS DIR'!H161)),2))</f>
        <v/>
      </c>
      <c r="C160" s="24" t="str">
        <f>IF(ROWS('Liste complète des PERS DIR'!$G$1:'Liste complète des PERS DIR'!I161)&gt;COUNT('Liste complète des PERS DIR'!$H$1:$H$56),"",INDEX('Liste complète des PERS DIR'!$A$1:$G$56,SMALL('Liste complète des PERS DIR'!$H$1:$H$56,ROWS('Liste complète des PERS DIR'!$G$1:'Liste complète des PERS DIR'!I161)),3))</f>
        <v/>
      </c>
      <c r="E160" s="24" t="str">
        <f>IF(ROWS('Liste complète des PERS DIR'!$G$1:'Liste complète des PERS DIR'!H161)&gt;COUNT('Liste complète des PERS DIR'!$H$1:$H$56),"",INDEX('Liste complète des PERS DIR'!$A$1:$G$56,SMALL('Liste complète des PERS DIR'!$H$1:$H$56,ROWS('Liste complète des PERS DIR'!$G$1:'Liste complète des PERS DIR'!H161)),5))</f>
        <v/>
      </c>
    </row>
    <row r="161" spans="1:5" x14ac:dyDescent="0.25">
      <c r="A161" s="51" t="str">
        <f>IF(ROWS('Liste complète des PERS DIR'!$G$1:'Liste complète des PERS DIR'!H162)&gt;COUNT('Liste complète des PERS DIR'!$H$1:$H$56),"",INDEX('Liste complète des PERS DIR'!$A$1:$G$56,SMALL('Liste complète des PERS DIR'!$H$1:$H$56,ROWS('Liste complète des PERS DIR'!$G$1:'Liste complète des PERS DIR'!H162)),1))</f>
        <v/>
      </c>
      <c r="B161" s="24" t="str">
        <f>IF(ROWS('Liste complète des PERS DIR'!$G$1:'Liste complète des PERS DIR'!H162)&gt;COUNT('Liste complète des PERS DIR'!$H$1:$H$56),"",INDEX('Liste complète des PERS DIR'!$A$1:$G$56,SMALL('Liste complète des PERS DIR'!$H$1:$H$56,ROWS('Liste complète des PERS DIR'!$G$1:'Liste complète des PERS DIR'!H162)),2))</f>
        <v/>
      </c>
      <c r="C161" s="24" t="str">
        <f>IF(ROWS('Liste complète des PERS DIR'!$G$1:'Liste complète des PERS DIR'!I162)&gt;COUNT('Liste complète des PERS DIR'!$H$1:$H$56),"",INDEX('Liste complète des PERS DIR'!$A$1:$G$56,SMALL('Liste complète des PERS DIR'!$H$1:$H$56,ROWS('Liste complète des PERS DIR'!$G$1:'Liste complète des PERS DIR'!I162)),3))</f>
        <v/>
      </c>
      <c r="E161" s="24" t="str">
        <f>IF(ROWS('Liste complète des PERS DIR'!$G$1:'Liste complète des PERS DIR'!H162)&gt;COUNT('Liste complète des PERS DIR'!$H$1:$H$56),"",INDEX('Liste complète des PERS DIR'!$A$1:$G$56,SMALL('Liste complète des PERS DIR'!$H$1:$H$56,ROWS('Liste complète des PERS DIR'!$G$1:'Liste complète des PERS DIR'!H162)),5))</f>
        <v/>
      </c>
    </row>
    <row r="162" spans="1:5" x14ac:dyDescent="0.25">
      <c r="A162" s="51" t="str">
        <f>IF(ROWS('Liste complète des PERS DIR'!$G$1:'Liste complète des PERS DIR'!H163)&gt;COUNT('Liste complète des PERS DIR'!$H$1:$H$56),"",INDEX('Liste complète des PERS DIR'!$A$1:$G$56,SMALL('Liste complète des PERS DIR'!$H$1:$H$56,ROWS('Liste complète des PERS DIR'!$G$1:'Liste complète des PERS DIR'!H163)),1))</f>
        <v/>
      </c>
      <c r="B162" s="24" t="str">
        <f>IF(ROWS('Liste complète des PERS DIR'!$G$1:'Liste complète des PERS DIR'!H163)&gt;COUNT('Liste complète des PERS DIR'!$H$1:$H$56),"",INDEX('Liste complète des PERS DIR'!$A$1:$G$56,SMALL('Liste complète des PERS DIR'!$H$1:$H$56,ROWS('Liste complète des PERS DIR'!$G$1:'Liste complète des PERS DIR'!H163)),2))</f>
        <v/>
      </c>
      <c r="C162" s="24" t="str">
        <f>IF(ROWS('Liste complète des PERS DIR'!$G$1:'Liste complète des PERS DIR'!I163)&gt;COUNT('Liste complète des PERS DIR'!$H$1:$H$56),"",INDEX('Liste complète des PERS DIR'!$A$1:$G$56,SMALL('Liste complète des PERS DIR'!$H$1:$H$56,ROWS('Liste complète des PERS DIR'!$G$1:'Liste complète des PERS DIR'!I163)),3))</f>
        <v/>
      </c>
      <c r="E162" s="24" t="str">
        <f>IF(ROWS('Liste complète des PERS DIR'!$G$1:'Liste complète des PERS DIR'!H163)&gt;COUNT('Liste complète des PERS DIR'!$H$1:$H$56),"",INDEX('Liste complète des PERS DIR'!$A$1:$G$56,SMALL('Liste complète des PERS DIR'!$H$1:$H$56,ROWS('Liste complète des PERS DIR'!$G$1:'Liste complète des PERS DIR'!H163)),5))</f>
        <v/>
      </c>
    </row>
    <row r="163" spans="1:5" x14ac:dyDescent="0.25">
      <c r="B163" s="24" t="str">
        <f>IF(ROWS('Liste complète des PERS DIR'!$G$1:'Liste complète des PERS DIR'!H164)&gt;COUNT('Liste complète des PERS DIR'!$H$1:$H$56),"",INDEX('Liste complète des PERS DIR'!$A$1:$G$56,SMALL('Liste complète des PERS DIR'!$H$1:$H$56,ROWS('Liste complète des PERS DIR'!$G$1:'Liste complète des PERS DIR'!H164)),2))</f>
        <v/>
      </c>
      <c r="C163" s="24" t="str">
        <f>IF(ROWS('Liste complète des PERS DIR'!$G$1:'Liste complète des PERS DIR'!I164)&gt;COUNT('Liste complète des PERS DIR'!$H$1:$H$56),"",INDEX('Liste complète des PERS DIR'!$A$1:$G$56,SMALL('Liste complète des PERS DIR'!$H$1:$H$56,ROWS('Liste complète des PERS DIR'!$G$1:'Liste complète des PERS DIR'!I164)),3))</f>
        <v/>
      </c>
      <c r="E163" s="24" t="str">
        <f>IF(ROWS('Liste complète des PERS DIR'!$G$1:'Liste complète des PERS DIR'!H164)&gt;COUNT('Liste complète des PERS DIR'!$H$1:$H$56),"",INDEX('Liste complète des PERS DIR'!$A$1:$G$56,SMALL('Liste complète des PERS DIR'!$H$1:$H$56,ROWS('Liste complète des PERS DIR'!$G$1:'Liste complète des PERS DIR'!H164)),5))</f>
        <v/>
      </c>
    </row>
    <row r="164" spans="1:5" x14ac:dyDescent="0.25">
      <c r="B164" s="24" t="str">
        <f>IF(ROWS('Liste complète des PERS DIR'!$G$1:'Liste complète des PERS DIR'!H165)&gt;COUNT('Liste complète des PERS DIR'!$H$1:$H$56),"",INDEX('Liste complète des PERS DIR'!$A$1:$G$56,SMALL('Liste complète des PERS DIR'!$H$1:$H$56,ROWS('Liste complète des PERS DIR'!$G$1:'Liste complète des PERS DIR'!H165)),2))</f>
        <v/>
      </c>
      <c r="C164" s="24" t="str">
        <f>IF(ROWS('Liste complète des PERS DIR'!$G$1:'Liste complète des PERS DIR'!I165)&gt;COUNT('Liste complète des PERS DIR'!$H$1:$H$56),"",INDEX('Liste complète des PERS DIR'!$A$1:$G$56,SMALL('Liste complète des PERS DIR'!$H$1:$H$56,ROWS('Liste complète des PERS DIR'!$G$1:'Liste complète des PERS DIR'!I165)),3))</f>
        <v/>
      </c>
      <c r="E164" s="24" t="str">
        <f>IF(ROWS('Liste complète des PERS DIR'!$G$1:'Liste complète des PERS DIR'!H165)&gt;COUNT('Liste complète des PERS DIR'!$H$1:$H$56),"",INDEX('Liste complète des PERS DIR'!$A$1:$G$56,SMALL('Liste complète des PERS DIR'!$H$1:$H$56,ROWS('Liste complète des PERS DIR'!$G$1:'Liste complète des PERS DIR'!H165)),5))</f>
        <v/>
      </c>
    </row>
    <row r="165" spans="1:5" x14ac:dyDescent="0.25">
      <c r="B165" s="24" t="str">
        <f>IF(ROWS('Liste complète des PERS DIR'!$G$1:'Liste complète des PERS DIR'!H166)&gt;COUNT('Liste complète des PERS DIR'!$H$1:$H$56),"",INDEX('Liste complète des PERS DIR'!$A$1:$G$56,SMALL('Liste complète des PERS DIR'!$H$1:$H$56,ROWS('Liste complète des PERS DIR'!$G$1:'Liste complète des PERS DIR'!H166)),2))</f>
        <v/>
      </c>
      <c r="C165" s="24" t="str">
        <f>IF(ROWS('Liste complète des PERS DIR'!$G$1:'Liste complète des PERS DIR'!I166)&gt;COUNT('Liste complète des PERS DIR'!$H$1:$H$56),"",INDEX('Liste complète des PERS DIR'!$A$1:$G$56,SMALL('Liste complète des PERS DIR'!$H$1:$H$56,ROWS('Liste complète des PERS DIR'!$G$1:'Liste complète des PERS DIR'!I166)),3))</f>
        <v/>
      </c>
      <c r="E165" s="24" t="str">
        <f>IF(ROWS('Liste complète des PERS DIR'!$G$1:'Liste complète des PERS DIR'!H166)&gt;COUNT('Liste complète des PERS DIR'!$H$1:$H$56),"",INDEX('Liste complète des PERS DIR'!$A$1:$G$56,SMALL('Liste complète des PERS DIR'!$H$1:$H$56,ROWS('Liste complète des PERS DIR'!$G$1:'Liste complète des PERS DIR'!H166)),5))</f>
        <v/>
      </c>
    </row>
    <row r="166" spans="1:5" x14ac:dyDescent="0.25">
      <c r="B166" s="24" t="str">
        <f>IF(ROWS('Liste complète des PERS DIR'!$G$1:'Liste complète des PERS DIR'!H167)&gt;COUNT('Liste complète des PERS DIR'!$H$1:$H$56),"",INDEX('Liste complète des PERS DIR'!$A$1:$G$56,SMALL('Liste complète des PERS DIR'!$H$1:$H$56,ROWS('Liste complète des PERS DIR'!$G$1:'Liste complète des PERS DIR'!H167)),2))</f>
        <v/>
      </c>
      <c r="C166" s="24" t="str">
        <f>IF(ROWS('Liste complète des PERS DIR'!$G$1:'Liste complète des PERS DIR'!I167)&gt;COUNT('Liste complète des PERS DIR'!$H$1:$H$56),"",INDEX('Liste complète des PERS DIR'!$A$1:$G$56,SMALL('Liste complète des PERS DIR'!$H$1:$H$56,ROWS('Liste complète des PERS DIR'!$G$1:'Liste complète des PERS DIR'!I167)),3))</f>
        <v/>
      </c>
      <c r="E166" s="24" t="str">
        <f>IF(ROWS('Liste complète des PERS DIR'!$G$1:'Liste complète des PERS DIR'!H167)&gt;COUNT('Liste complète des PERS DIR'!$H$1:$H$56),"",INDEX('Liste complète des PERS DIR'!$A$1:$G$56,SMALL('Liste complète des PERS DIR'!$H$1:$H$56,ROWS('Liste complète des PERS DIR'!$G$1:'Liste complète des PERS DIR'!H167)),5))</f>
        <v/>
      </c>
    </row>
    <row r="167" spans="1:5" x14ac:dyDescent="0.25">
      <c r="B167" s="24" t="str">
        <f>IF(ROWS('Liste complète des PERS DIR'!$G$1:'Liste complète des PERS DIR'!H168)&gt;COUNT('Liste complète des PERS DIR'!$H$1:$H$56),"",INDEX('Liste complète des PERS DIR'!$A$1:$G$56,SMALL('Liste complète des PERS DIR'!$H$1:$H$56,ROWS('Liste complète des PERS DIR'!$G$1:'Liste complète des PERS DIR'!H168)),2))</f>
        <v/>
      </c>
      <c r="C167" s="24" t="str">
        <f>IF(ROWS('Liste complète des PERS DIR'!$G$1:'Liste complète des PERS DIR'!I168)&gt;COUNT('Liste complète des PERS DIR'!$H$1:$H$56),"",INDEX('Liste complète des PERS DIR'!$A$1:$G$56,SMALL('Liste complète des PERS DIR'!$H$1:$H$56,ROWS('Liste complète des PERS DIR'!$G$1:'Liste complète des PERS DIR'!I168)),3))</f>
        <v/>
      </c>
      <c r="E167" s="24" t="str">
        <f>IF(ROWS('Liste complète des PERS DIR'!$G$1:'Liste complète des PERS DIR'!H168)&gt;COUNT('Liste complète des PERS DIR'!$H$1:$H$56),"",INDEX('Liste complète des PERS DIR'!$A$1:$G$56,SMALL('Liste complète des PERS DIR'!$H$1:$H$56,ROWS('Liste complète des PERS DIR'!$G$1:'Liste complète des PERS DIR'!H168)),5))</f>
        <v/>
      </c>
    </row>
    <row r="168" spans="1:5" x14ac:dyDescent="0.25">
      <c r="B168" s="24" t="str">
        <f>IF(ROWS('Liste complète des PERS DIR'!$G$1:'Liste complète des PERS DIR'!H169)&gt;COUNT('Liste complète des PERS DIR'!$H$1:$H$56),"",INDEX('Liste complète des PERS DIR'!$A$1:$G$56,SMALL('Liste complète des PERS DIR'!$H$1:$H$56,ROWS('Liste complète des PERS DIR'!$G$1:'Liste complète des PERS DIR'!H169)),2))</f>
        <v/>
      </c>
      <c r="C168" s="24" t="str">
        <f>IF(ROWS('Liste complète des PERS DIR'!$G$1:'Liste complète des PERS DIR'!I169)&gt;COUNT('Liste complète des PERS DIR'!$H$1:$H$56),"",INDEX('Liste complète des PERS DIR'!$A$1:$G$56,SMALL('Liste complète des PERS DIR'!$H$1:$H$56,ROWS('Liste complète des PERS DIR'!$G$1:'Liste complète des PERS DIR'!I169)),3))</f>
        <v/>
      </c>
      <c r="E168" s="24" t="str">
        <f>IF(ROWS('Liste complète des PERS DIR'!$G$1:'Liste complète des PERS DIR'!H169)&gt;COUNT('Liste complète des PERS DIR'!$H$1:$H$56),"",INDEX('Liste complète des PERS DIR'!$A$1:$G$56,SMALL('Liste complète des PERS DIR'!$H$1:$H$56,ROWS('Liste complète des PERS DIR'!$G$1:'Liste complète des PERS DIR'!H169)),5))</f>
        <v/>
      </c>
    </row>
    <row r="169" spans="1:5" x14ac:dyDescent="0.25">
      <c r="B169" s="24" t="str">
        <f>IF(ROWS('Liste complète des PERS DIR'!$G$1:'Liste complète des PERS DIR'!H170)&gt;COUNT('Liste complète des PERS DIR'!$H$1:$H$56),"",INDEX('Liste complète des PERS DIR'!$A$1:$G$56,SMALL('Liste complète des PERS DIR'!$H$1:$H$56,ROWS('Liste complète des PERS DIR'!$G$1:'Liste complète des PERS DIR'!H170)),2))</f>
        <v/>
      </c>
      <c r="C169" s="24" t="str">
        <f>IF(ROWS('Liste complète des PERS DIR'!$G$1:'Liste complète des PERS DIR'!I170)&gt;COUNT('Liste complète des PERS DIR'!$H$1:$H$56),"",INDEX('Liste complète des PERS DIR'!$A$1:$G$56,SMALL('Liste complète des PERS DIR'!$H$1:$H$56,ROWS('Liste complète des PERS DIR'!$G$1:'Liste complète des PERS DIR'!I170)),3))</f>
        <v/>
      </c>
      <c r="E169" s="24" t="str">
        <f>IF(ROWS('Liste complète des PERS DIR'!$G$1:'Liste complète des PERS DIR'!H170)&gt;COUNT('Liste complète des PERS DIR'!$H$1:$H$56),"",INDEX('Liste complète des PERS DIR'!$A$1:$G$56,SMALL('Liste complète des PERS DIR'!$H$1:$H$56,ROWS('Liste complète des PERS DIR'!$G$1:'Liste complète des PERS DIR'!H170)),5))</f>
        <v/>
      </c>
    </row>
    <row r="170" spans="1:5" x14ac:dyDescent="0.25">
      <c r="B170" s="24" t="str">
        <f>IF(ROWS('Liste complète des PERS DIR'!$G$1:'Liste complète des PERS DIR'!H171)&gt;COUNT('Liste complète des PERS DIR'!$H$1:$H$56),"",INDEX('Liste complète des PERS DIR'!$A$1:$G$56,SMALL('Liste complète des PERS DIR'!$H$1:$H$56,ROWS('Liste complète des PERS DIR'!$G$1:'Liste complète des PERS DIR'!H171)),2))</f>
        <v/>
      </c>
      <c r="C170" s="24" t="str">
        <f>IF(ROWS('Liste complète des PERS DIR'!$G$1:'Liste complète des PERS DIR'!I171)&gt;COUNT('Liste complète des PERS DIR'!$H$1:$H$56),"",INDEX('Liste complète des PERS DIR'!$A$1:$G$56,SMALL('Liste complète des PERS DIR'!$H$1:$H$56,ROWS('Liste complète des PERS DIR'!$G$1:'Liste complète des PERS DIR'!I171)),3))</f>
        <v/>
      </c>
      <c r="E170" s="24" t="str">
        <f>IF(ROWS('Liste complète des PERS DIR'!$G$1:'Liste complète des PERS DIR'!H171)&gt;COUNT('Liste complète des PERS DIR'!$H$1:$H$56),"",INDEX('Liste complète des PERS DIR'!$A$1:$G$56,SMALL('Liste complète des PERS DIR'!$H$1:$H$56,ROWS('Liste complète des PERS DIR'!$G$1:'Liste complète des PERS DIR'!H171)),5))</f>
        <v/>
      </c>
    </row>
    <row r="171" spans="1:5" x14ac:dyDescent="0.25">
      <c r="B171" s="24" t="str">
        <f>IF(ROWS('Liste complète des PERS DIR'!$G$1:'Liste complète des PERS DIR'!H172)&gt;COUNT('Liste complète des PERS DIR'!$H$1:$H$56),"",INDEX('Liste complète des PERS DIR'!$A$1:$G$56,SMALL('Liste complète des PERS DIR'!$H$1:$H$56,ROWS('Liste complète des PERS DIR'!$G$1:'Liste complète des PERS DIR'!H172)),2))</f>
        <v/>
      </c>
      <c r="C171" s="24" t="str">
        <f>IF(ROWS('Liste complète des PERS DIR'!$G$1:'Liste complète des PERS DIR'!I172)&gt;COUNT('Liste complète des PERS DIR'!$H$1:$H$56),"",INDEX('Liste complète des PERS DIR'!$A$1:$G$56,SMALL('Liste complète des PERS DIR'!$H$1:$H$56,ROWS('Liste complète des PERS DIR'!$G$1:'Liste complète des PERS DIR'!I172)),3))</f>
        <v/>
      </c>
      <c r="E171" s="24" t="str">
        <f>IF(ROWS('Liste complète des PERS DIR'!$G$1:'Liste complète des PERS DIR'!H172)&gt;COUNT('Liste complète des PERS DIR'!$H$1:$H$56),"",INDEX('Liste complète des PERS DIR'!$A$1:$G$56,SMALL('Liste complète des PERS DIR'!$H$1:$H$56,ROWS('Liste complète des PERS DIR'!$G$1:'Liste complète des PERS DIR'!H172)),5))</f>
        <v/>
      </c>
    </row>
    <row r="172" spans="1:5" x14ac:dyDescent="0.25">
      <c r="B172" s="24" t="str">
        <f>IF(ROWS('Liste complète des PERS DIR'!$G$1:'Liste complète des PERS DIR'!H173)&gt;COUNT('Liste complète des PERS DIR'!$H$1:$H$56),"",INDEX('Liste complète des PERS DIR'!$A$1:$G$56,SMALL('Liste complète des PERS DIR'!$H$1:$H$56,ROWS('Liste complète des PERS DIR'!$G$1:'Liste complète des PERS DIR'!H173)),2))</f>
        <v/>
      </c>
      <c r="C172" s="24" t="str">
        <f>IF(ROWS('Liste complète des PERS DIR'!$G$1:'Liste complète des PERS DIR'!I173)&gt;COUNT('Liste complète des PERS DIR'!$H$1:$H$56),"",INDEX('Liste complète des PERS DIR'!$A$1:$G$56,SMALL('Liste complète des PERS DIR'!$H$1:$H$56,ROWS('Liste complète des PERS DIR'!$G$1:'Liste complète des PERS DIR'!I173)),3))</f>
        <v/>
      </c>
      <c r="E172" s="24" t="str">
        <f>IF(ROWS('Liste complète des PERS DIR'!$G$1:'Liste complète des PERS DIR'!H173)&gt;COUNT('Liste complète des PERS DIR'!$H$1:$H$56),"",INDEX('Liste complète des PERS DIR'!$A$1:$G$56,SMALL('Liste complète des PERS DIR'!$H$1:$H$56,ROWS('Liste complète des PERS DIR'!$G$1:'Liste complète des PERS DIR'!H173)),5))</f>
        <v/>
      </c>
    </row>
    <row r="173" spans="1:5" x14ac:dyDescent="0.25">
      <c r="B173" s="24" t="str">
        <f>IF(ROWS('Liste complète des PERS DIR'!$G$1:'Liste complète des PERS DIR'!H174)&gt;COUNT('Liste complète des PERS DIR'!$H$1:$H$56),"",INDEX('Liste complète des PERS DIR'!$A$1:$G$56,SMALL('Liste complète des PERS DIR'!$H$1:$H$56,ROWS('Liste complète des PERS DIR'!$G$1:'Liste complète des PERS DIR'!H174)),2))</f>
        <v/>
      </c>
      <c r="C173" s="24" t="str">
        <f>IF(ROWS('Liste complète des PERS DIR'!$G$1:'Liste complète des PERS DIR'!I174)&gt;COUNT('Liste complète des PERS DIR'!$H$1:$H$56),"",INDEX('Liste complète des PERS DIR'!$A$1:$G$56,SMALL('Liste complète des PERS DIR'!$H$1:$H$56,ROWS('Liste complète des PERS DIR'!$G$1:'Liste complète des PERS DIR'!I174)),3))</f>
        <v/>
      </c>
      <c r="E173" s="24" t="str">
        <f>IF(ROWS('Liste complète des PERS DIR'!$G$1:'Liste complète des PERS DIR'!H174)&gt;COUNT('Liste complète des PERS DIR'!$H$1:$H$56),"",INDEX('Liste complète des PERS DIR'!$A$1:$G$56,SMALL('Liste complète des PERS DIR'!$H$1:$H$56,ROWS('Liste complète des PERS DIR'!$G$1:'Liste complète des PERS DIR'!H174)),5))</f>
        <v/>
      </c>
    </row>
    <row r="174" spans="1:5" x14ac:dyDescent="0.25">
      <c r="B174" s="24" t="str">
        <f>IF(ROWS('Liste complète des PERS DIR'!$G$1:'Liste complète des PERS DIR'!H175)&gt;COUNT('Liste complète des PERS DIR'!$H$1:$H$56),"",INDEX('Liste complète des PERS DIR'!$A$1:$G$56,SMALL('Liste complète des PERS DIR'!$H$1:$H$56,ROWS('Liste complète des PERS DIR'!$G$1:'Liste complète des PERS DIR'!H175)),2))</f>
        <v/>
      </c>
      <c r="C174" s="24" t="str">
        <f>IF(ROWS('Liste complète des PERS DIR'!$G$1:'Liste complète des PERS DIR'!I175)&gt;COUNT('Liste complète des PERS DIR'!$H$1:$H$56),"",INDEX('Liste complète des PERS DIR'!$A$1:$G$56,SMALL('Liste complète des PERS DIR'!$H$1:$H$56,ROWS('Liste complète des PERS DIR'!$G$1:'Liste complète des PERS DIR'!I175)),3))</f>
        <v/>
      </c>
      <c r="E174" s="24" t="str">
        <f>IF(ROWS('Liste complète des PERS DIR'!$G$1:'Liste complète des PERS DIR'!H175)&gt;COUNT('Liste complète des PERS DIR'!$H$1:$H$56),"",INDEX('Liste complète des PERS DIR'!$A$1:$G$56,SMALL('Liste complète des PERS DIR'!$H$1:$H$56,ROWS('Liste complète des PERS DIR'!$G$1:'Liste complète des PERS DIR'!H175)),5))</f>
        <v/>
      </c>
    </row>
    <row r="175" spans="1:5" x14ac:dyDescent="0.25">
      <c r="B175" s="24" t="str">
        <f>IF(ROWS('Liste complète des PERS DIR'!$G$1:'Liste complète des PERS DIR'!H176)&gt;COUNT('Liste complète des PERS DIR'!$H$1:$H$56),"",INDEX('Liste complète des PERS DIR'!$A$1:$G$56,SMALL('Liste complète des PERS DIR'!$H$1:$H$56,ROWS('Liste complète des PERS DIR'!$G$1:'Liste complète des PERS DIR'!H176)),2))</f>
        <v/>
      </c>
      <c r="E175" s="24" t="str">
        <f>IF(ROWS('Liste complète des PERS DIR'!$G$1:'Liste complète des PERS DIR'!H176)&gt;COUNT('Liste complète des PERS DIR'!$H$1:$H$56),"",INDEX('Liste complète des PERS DIR'!$A$1:$G$56,SMALL('Liste complète des PERS DIR'!$H$1:$H$56,ROWS('Liste complète des PERS DIR'!$G$1:'Liste complète des PERS DIR'!H176)),5))</f>
        <v/>
      </c>
    </row>
    <row r="176" spans="1:5" x14ac:dyDescent="0.25">
      <c r="B176" s="24" t="str">
        <f>IF(ROWS('Liste complète des PERS DIR'!$G$1:'Liste complète des PERS DIR'!H177)&gt;COUNT('Liste complète des PERS DIR'!$H$1:$H$56),"",INDEX('Liste complète des PERS DIR'!$A$1:$G$56,SMALL('Liste complète des PERS DIR'!$H$1:$H$56,ROWS('Liste complète des PERS DIR'!$G$1:'Liste complète des PERS DIR'!H177)),2))</f>
        <v/>
      </c>
      <c r="E176" s="24" t="str">
        <f>IF(ROWS('Liste complète des PERS DIR'!$G$1:'Liste complète des PERS DIR'!H177)&gt;COUNT('Liste complète des PERS DIR'!$H$1:$H$56),"",INDEX('Liste complète des PERS DIR'!$A$1:$G$56,SMALL('Liste complète des PERS DIR'!$H$1:$H$56,ROWS('Liste complète des PERS DIR'!$G$1:'Liste complète des PERS DIR'!H177)),5))</f>
        <v/>
      </c>
    </row>
    <row r="177" spans="2:5" x14ac:dyDescent="0.25">
      <c r="B177" s="24" t="str">
        <f>IF(ROWS('Liste complète des PERS DIR'!$G$1:'Liste complète des PERS DIR'!H178)&gt;COUNT('Liste complète des PERS DIR'!$H$1:$H$56),"",INDEX('Liste complète des PERS DIR'!$A$1:$G$56,SMALL('Liste complète des PERS DIR'!$H$1:$H$56,ROWS('Liste complète des PERS DIR'!$G$1:'Liste complète des PERS DIR'!H178)),2))</f>
        <v/>
      </c>
      <c r="E177" s="24" t="str">
        <f>IF(ROWS('Liste complète des PERS DIR'!$G$1:'Liste complète des PERS DIR'!H178)&gt;COUNT('Liste complète des PERS DIR'!$H$1:$H$56),"",INDEX('Liste complète des PERS DIR'!$A$1:$G$56,SMALL('Liste complète des PERS DIR'!$H$1:$H$56,ROWS('Liste complète des PERS DIR'!$G$1:'Liste complète des PERS DIR'!H178)),5))</f>
        <v/>
      </c>
    </row>
    <row r="178" spans="2:5" x14ac:dyDescent="0.25">
      <c r="B178" s="24" t="str">
        <f>IF(ROWS('Liste complète des PERS DIR'!$G$1:'Liste complète des PERS DIR'!H179)&gt;COUNT('Liste complète des PERS DIR'!$H$1:$H$56),"",INDEX('Liste complète des PERS DIR'!$A$1:$G$56,SMALL('Liste complète des PERS DIR'!$H$1:$H$56,ROWS('Liste complète des PERS DIR'!$G$1:'Liste complète des PERS DIR'!H179)),2))</f>
        <v/>
      </c>
      <c r="E178" s="24" t="str">
        <f>IF(ROWS('Liste complète des PERS DIR'!$G$1:'Liste complète des PERS DIR'!H179)&gt;COUNT('Liste complète des PERS DIR'!$H$1:$H$56),"",INDEX('Liste complète des PERS DIR'!$A$1:$G$56,SMALL('Liste complète des PERS DIR'!$H$1:$H$56,ROWS('Liste complète des PERS DIR'!$G$1:'Liste complète des PERS DIR'!H179)),5))</f>
        <v/>
      </c>
    </row>
    <row r="179" spans="2:5" x14ac:dyDescent="0.25">
      <c r="B179" s="24" t="str">
        <f>IF(ROWS('Liste complète des PERS DIR'!$G$1:'Liste complète des PERS DIR'!H180)&gt;COUNT('Liste complète des PERS DIR'!$H$1:$H$56),"",INDEX('Liste complète des PERS DIR'!$A$1:$G$56,SMALL('Liste complète des PERS DIR'!$H$1:$H$56,ROWS('Liste complète des PERS DIR'!$G$1:'Liste complète des PERS DIR'!H180)),2))</f>
        <v/>
      </c>
      <c r="E179" s="24" t="str">
        <f>IF(ROWS('Liste complète des PERS DIR'!$G$1:'Liste complète des PERS DIR'!H180)&gt;COUNT('Liste complète des PERS DIR'!$H$1:$H$56),"",INDEX('Liste complète des PERS DIR'!$A$1:$G$56,SMALL('Liste complète des PERS DIR'!$H$1:$H$56,ROWS('Liste complète des PERS DIR'!$G$1:'Liste complète des PERS DIR'!H180)),5))</f>
        <v/>
      </c>
    </row>
    <row r="180" spans="2:5" x14ac:dyDescent="0.25">
      <c r="B180" s="24" t="str">
        <f>IF(ROWS('Liste complète des PERS DIR'!$G$1:'Liste complète des PERS DIR'!H181)&gt;COUNT('Liste complète des PERS DIR'!$H$1:$H$56),"",INDEX('Liste complète des PERS DIR'!$A$1:$G$56,SMALL('Liste complète des PERS DIR'!$H$1:$H$56,ROWS('Liste complète des PERS DIR'!$G$1:'Liste complète des PERS DIR'!H181)),2))</f>
        <v/>
      </c>
      <c r="E180" s="24" t="str">
        <f>IF(ROWS('Liste complète des PERS DIR'!$G$1:'Liste complète des PERS DIR'!H181)&gt;COUNT('Liste complète des PERS DIR'!$H$1:$H$56),"",INDEX('Liste complète des PERS DIR'!$A$1:$G$56,SMALL('Liste complète des PERS DIR'!$H$1:$H$56,ROWS('Liste complète des PERS DIR'!$G$1:'Liste complète des PERS DIR'!H181)),5))</f>
        <v/>
      </c>
    </row>
    <row r="181" spans="2:5" x14ac:dyDescent="0.25">
      <c r="B181" s="24" t="str">
        <f>IF(ROWS('Liste complète des PERS DIR'!$G$1:'Liste complète des PERS DIR'!H182)&gt;COUNT('Liste complète des PERS DIR'!$H$1:$H$56),"",INDEX('Liste complète des PERS DIR'!$A$1:$G$56,SMALL('Liste complète des PERS DIR'!$H$1:$H$56,ROWS('Liste complète des PERS DIR'!$G$1:'Liste complète des PERS DIR'!H182)),2))</f>
        <v/>
      </c>
      <c r="E181" s="24" t="str">
        <f>IF(ROWS('Liste complète des PERS DIR'!$G$1:'Liste complète des PERS DIR'!H182)&gt;COUNT('Liste complète des PERS DIR'!$H$1:$H$56),"",INDEX('Liste complète des PERS DIR'!$A$1:$G$56,SMALL('Liste complète des PERS DIR'!$H$1:$H$56,ROWS('Liste complète des PERS DIR'!$G$1:'Liste complète des PERS DIR'!H182)),5))</f>
        <v/>
      </c>
    </row>
    <row r="182" spans="2:5" x14ac:dyDescent="0.25">
      <c r="B182" s="24" t="str">
        <f>IF(ROWS('Liste complète des PERS DIR'!$G$1:'Liste complète des PERS DIR'!H183)&gt;COUNT('Liste complète des PERS DIR'!$H$1:$H$56),"",INDEX('Liste complète des PERS DIR'!$A$1:$G$56,SMALL('Liste complète des PERS DIR'!$H$1:$H$56,ROWS('Liste complète des PERS DIR'!$G$1:'Liste complète des PERS DIR'!H183)),2))</f>
        <v/>
      </c>
      <c r="E182" s="24" t="str">
        <f>IF(ROWS('Liste complète des PERS DIR'!$G$1:'Liste complète des PERS DIR'!H183)&gt;COUNT('Liste complète des PERS DIR'!$H$1:$H$56),"",INDEX('Liste complète des PERS DIR'!$A$1:$G$56,SMALL('Liste complète des PERS DIR'!$H$1:$H$56,ROWS('Liste complète des PERS DIR'!$G$1:'Liste complète des PERS DIR'!H183)),5))</f>
        <v/>
      </c>
    </row>
    <row r="183" spans="2:5" x14ac:dyDescent="0.25">
      <c r="B183" s="24" t="str">
        <f>IF(ROWS('Liste complète des PERS DIR'!$G$1:'Liste complète des PERS DIR'!H184)&gt;COUNT('Liste complète des PERS DIR'!$H$1:$H$56),"",INDEX('Liste complète des PERS DIR'!$A$1:$G$56,SMALL('Liste complète des PERS DIR'!$H$1:$H$56,ROWS('Liste complète des PERS DIR'!$G$1:'Liste complète des PERS DIR'!H184)),2))</f>
        <v/>
      </c>
      <c r="E183" s="24" t="str">
        <f>IF(ROWS('Liste complète des PERS DIR'!$G$1:'Liste complète des PERS DIR'!H184)&gt;COUNT('Liste complète des PERS DIR'!$H$1:$H$56),"",INDEX('Liste complète des PERS DIR'!$A$1:$G$56,SMALL('Liste complète des PERS DIR'!$H$1:$H$56,ROWS('Liste complète des PERS DIR'!$G$1:'Liste complète des PERS DIR'!H184)),5))</f>
        <v/>
      </c>
    </row>
    <row r="184" spans="2:5" x14ac:dyDescent="0.25">
      <c r="B184" s="24" t="str">
        <f>IF(ROWS('Liste complète des PERS DIR'!$G$1:'Liste complète des PERS DIR'!H185)&gt;COUNT('Liste complète des PERS DIR'!$H$1:$H$56),"",INDEX('Liste complète des PERS DIR'!$A$1:$G$56,SMALL('Liste complète des PERS DIR'!$H$1:$H$56,ROWS('Liste complète des PERS DIR'!$G$1:'Liste complète des PERS DIR'!H185)),2))</f>
        <v/>
      </c>
      <c r="E184" s="24" t="str">
        <f>IF(ROWS('Liste complète des PERS DIR'!$G$1:'Liste complète des PERS DIR'!H185)&gt;COUNT('Liste complète des PERS DIR'!$H$1:$H$56),"",INDEX('Liste complète des PERS DIR'!$A$1:$G$56,SMALL('Liste complète des PERS DIR'!$H$1:$H$56,ROWS('Liste complète des PERS DIR'!$G$1:'Liste complète des PERS DIR'!H185)),5))</f>
        <v/>
      </c>
    </row>
    <row r="185" spans="2:5" x14ac:dyDescent="0.25">
      <c r="B185" s="24" t="str">
        <f>IF(ROWS('Liste complète des PERS DIR'!$G$1:'Liste complète des PERS DIR'!H186)&gt;COUNT('Liste complète des PERS DIR'!$H$1:$H$56),"",INDEX('Liste complète des PERS DIR'!$A$1:$G$56,SMALL('Liste complète des PERS DIR'!$H$1:$H$56,ROWS('Liste complète des PERS DIR'!$G$1:'Liste complète des PERS DIR'!H186)),2))</f>
        <v/>
      </c>
      <c r="E185" s="24" t="str">
        <f>IF(ROWS('Liste complète des PERS DIR'!$G$1:'Liste complète des PERS DIR'!H186)&gt;COUNT('Liste complète des PERS DIR'!$H$1:$H$56),"",INDEX('Liste complète des PERS DIR'!$A$1:$G$56,SMALL('Liste complète des PERS DIR'!$H$1:$H$56,ROWS('Liste complète des PERS DIR'!$G$1:'Liste complète des PERS DIR'!H186)),5))</f>
        <v/>
      </c>
    </row>
    <row r="186" spans="2:5" x14ac:dyDescent="0.25">
      <c r="B186" s="24" t="str">
        <f>IF(ROWS('Liste complète des PERS DIR'!$G$1:'Liste complète des PERS DIR'!H187)&gt;COUNT('Liste complète des PERS DIR'!$H$1:$H$56),"",INDEX('Liste complète des PERS DIR'!$A$1:$G$56,SMALL('Liste complète des PERS DIR'!$H$1:$H$56,ROWS('Liste complète des PERS DIR'!$G$1:'Liste complète des PERS DIR'!H187)),2))</f>
        <v/>
      </c>
      <c r="E186" s="24" t="str">
        <f>IF(ROWS('Liste complète des PERS DIR'!$G$1:'Liste complète des PERS DIR'!H187)&gt;COUNT('Liste complète des PERS DIR'!$H$1:$H$56),"",INDEX('Liste complète des PERS DIR'!$A$1:$G$56,SMALL('Liste complète des PERS DIR'!$H$1:$H$56,ROWS('Liste complète des PERS DIR'!$G$1:'Liste complète des PERS DIR'!H187)),5))</f>
        <v/>
      </c>
    </row>
    <row r="187" spans="2:5" x14ac:dyDescent="0.25">
      <c r="B187" s="24" t="str">
        <f>IF(ROWS('Liste complète des PERS DIR'!$G$1:'Liste complète des PERS DIR'!H188)&gt;COUNT('Liste complète des PERS DIR'!$H$1:$H$56),"",INDEX('Liste complète des PERS DIR'!$A$1:$G$56,SMALL('Liste complète des PERS DIR'!$H$1:$H$56,ROWS('Liste complète des PERS DIR'!$G$1:'Liste complète des PERS DIR'!H188)),2))</f>
        <v/>
      </c>
      <c r="E187" s="24" t="str">
        <f>IF(ROWS('Liste complète des PERS DIR'!$G$1:'Liste complète des PERS DIR'!H188)&gt;COUNT('Liste complète des PERS DIR'!$H$1:$H$56),"",INDEX('Liste complète des PERS DIR'!$A$1:$G$56,SMALL('Liste complète des PERS DIR'!$H$1:$H$56,ROWS('Liste complète des PERS DIR'!$G$1:'Liste complète des PERS DIR'!H188)),5))</f>
        <v/>
      </c>
    </row>
    <row r="188" spans="2:5" x14ac:dyDescent="0.25">
      <c r="B188" s="24" t="str">
        <f>IF(ROWS('Liste complète des PERS DIR'!$G$1:'Liste complète des PERS DIR'!H189)&gt;COUNT('Liste complète des PERS DIR'!$H$1:$H$56),"",INDEX('Liste complète des PERS DIR'!$A$1:$G$56,SMALL('Liste complète des PERS DIR'!$H$1:$H$56,ROWS('Liste complète des PERS DIR'!$G$1:'Liste complète des PERS DIR'!H189)),2))</f>
        <v/>
      </c>
      <c r="E188" s="24" t="str">
        <f>IF(ROWS('Liste complète des PERS DIR'!$G$1:'Liste complète des PERS DIR'!H189)&gt;COUNT('Liste complète des PERS DIR'!$H$1:$H$56),"",INDEX('Liste complète des PERS DIR'!$A$1:$G$56,SMALL('Liste complète des PERS DIR'!$H$1:$H$56,ROWS('Liste complète des PERS DIR'!$G$1:'Liste complète des PERS DIR'!H189)),5))</f>
        <v/>
      </c>
    </row>
    <row r="189" spans="2:5" x14ac:dyDescent="0.25">
      <c r="B189" s="24" t="str">
        <f>IF(ROWS('Liste complète des PERS DIR'!$G$1:'Liste complète des PERS DIR'!H190)&gt;COUNT('Liste complète des PERS DIR'!$H$1:$H$56),"",INDEX('Liste complète des PERS DIR'!$A$1:$G$56,SMALL('Liste complète des PERS DIR'!$H$1:$H$56,ROWS('Liste complète des PERS DIR'!$G$1:'Liste complète des PERS DIR'!H190)),2))</f>
        <v/>
      </c>
      <c r="E189" s="24" t="str">
        <f>IF(ROWS('Liste complète des PERS DIR'!$G$1:'Liste complète des PERS DIR'!H190)&gt;COUNT('Liste complète des PERS DIR'!$H$1:$H$56),"",INDEX('Liste complète des PERS DIR'!$A$1:$G$56,SMALL('Liste complète des PERS DIR'!$H$1:$H$56,ROWS('Liste complète des PERS DIR'!$G$1:'Liste complète des PERS DIR'!H190)),5))</f>
        <v/>
      </c>
    </row>
    <row r="190" spans="2:5" x14ac:dyDescent="0.25">
      <c r="B190" s="24" t="str">
        <f>IF(ROWS('Liste complète des PERS DIR'!$G$1:'Liste complète des PERS DIR'!H191)&gt;COUNT('Liste complète des PERS DIR'!$H$1:$H$56),"",INDEX('Liste complète des PERS DIR'!$A$1:$G$56,SMALL('Liste complète des PERS DIR'!$H$1:$H$56,ROWS('Liste complète des PERS DIR'!$G$1:'Liste complète des PERS DIR'!H191)),2))</f>
        <v/>
      </c>
      <c r="E190" s="24" t="str">
        <f>IF(ROWS('Liste complète des PERS DIR'!$G$1:'Liste complète des PERS DIR'!H191)&gt;COUNT('Liste complète des PERS DIR'!$H$1:$H$56),"",INDEX('Liste complète des PERS DIR'!$A$1:$G$56,SMALL('Liste complète des PERS DIR'!$H$1:$H$56,ROWS('Liste complète des PERS DIR'!$G$1:'Liste complète des PERS DIR'!H191)),5))</f>
        <v/>
      </c>
    </row>
    <row r="191" spans="2:5" x14ac:dyDescent="0.25">
      <c r="B191" s="24" t="str">
        <f>IF(ROWS('Liste complète des PERS DIR'!$G$1:'Liste complète des PERS DIR'!H192)&gt;COUNT('Liste complète des PERS DIR'!$H$1:$H$56),"",INDEX('Liste complète des PERS DIR'!$A$1:$G$56,SMALL('Liste complète des PERS DIR'!$H$1:$H$56,ROWS('Liste complète des PERS DIR'!$G$1:'Liste complète des PERS DIR'!H192)),2))</f>
        <v/>
      </c>
      <c r="E191" s="24" t="str">
        <f>IF(ROWS('Liste complète des PERS DIR'!$G$1:'Liste complète des PERS DIR'!H192)&gt;COUNT('Liste complète des PERS DIR'!$H$1:$H$56),"",INDEX('Liste complète des PERS DIR'!$A$1:$G$56,SMALL('Liste complète des PERS DIR'!$H$1:$H$56,ROWS('Liste complète des PERS DIR'!$G$1:'Liste complète des PERS DIR'!H192)),5))</f>
        <v/>
      </c>
    </row>
    <row r="192" spans="2:5" x14ac:dyDescent="0.25">
      <c r="B192" s="24" t="str">
        <f>IF(ROWS('Liste complète des PERS DIR'!$G$1:'Liste complète des PERS DIR'!H193)&gt;COUNT('Liste complète des PERS DIR'!$H$1:$H$56),"",INDEX('Liste complète des PERS DIR'!$A$1:$G$56,SMALL('Liste complète des PERS DIR'!$H$1:$H$56,ROWS('Liste complète des PERS DIR'!$G$1:'Liste complète des PERS DIR'!H193)),2))</f>
        <v/>
      </c>
      <c r="E192" s="24" t="str">
        <f>IF(ROWS('Liste complète des PERS DIR'!$G$1:'Liste complète des PERS DIR'!H193)&gt;COUNT('Liste complète des PERS DIR'!$H$1:$H$56),"",INDEX('Liste complète des PERS DIR'!$A$1:$G$56,SMALL('Liste complète des PERS DIR'!$H$1:$H$56,ROWS('Liste complète des PERS DIR'!$G$1:'Liste complète des PERS DIR'!H193)),5))</f>
        <v/>
      </c>
    </row>
    <row r="193" spans="2:5" x14ac:dyDescent="0.25">
      <c r="B193" s="24" t="str">
        <f>IF(ROWS('Liste complète des PERS DIR'!$G$1:'Liste complète des PERS DIR'!H194)&gt;COUNT('Liste complète des PERS DIR'!$H$1:$H$56),"",INDEX('Liste complète des PERS DIR'!$A$1:$G$56,SMALL('Liste complète des PERS DIR'!$H$1:$H$56,ROWS('Liste complète des PERS DIR'!$G$1:'Liste complète des PERS DIR'!H194)),2))</f>
        <v/>
      </c>
      <c r="E193" s="24" t="str">
        <f>IF(ROWS('Liste complète des PERS DIR'!$G$1:'Liste complète des PERS DIR'!H194)&gt;COUNT('Liste complète des PERS DIR'!$H$1:$H$56),"",INDEX('Liste complète des PERS DIR'!$A$1:$G$56,SMALL('Liste complète des PERS DIR'!$H$1:$H$56,ROWS('Liste complète des PERS DIR'!$G$1:'Liste complète des PERS DIR'!H194)),5))</f>
        <v/>
      </c>
    </row>
    <row r="194" spans="2:5" x14ac:dyDescent="0.25">
      <c r="B194" s="24" t="str">
        <f>IF(ROWS('Liste complète des PERS DIR'!$G$1:'Liste complète des PERS DIR'!H195)&gt;COUNT('Liste complète des PERS DIR'!$H$1:$H$56),"",INDEX('Liste complète des PERS DIR'!$A$1:$G$56,SMALL('Liste complète des PERS DIR'!$H$1:$H$56,ROWS('Liste complète des PERS DIR'!$G$1:'Liste complète des PERS DIR'!H195)),2))</f>
        <v/>
      </c>
      <c r="E194" s="24" t="str">
        <f>IF(ROWS('Liste complète des PERS DIR'!$G$1:'Liste complète des PERS DIR'!H195)&gt;COUNT('Liste complète des PERS DIR'!$H$1:$H$56),"",INDEX('Liste complète des PERS DIR'!$A$1:$G$56,SMALL('Liste complète des PERS DIR'!$H$1:$H$56,ROWS('Liste complète des PERS DIR'!$G$1:'Liste complète des PERS DIR'!H195)),5))</f>
        <v/>
      </c>
    </row>
    <row r="195" spans="2:5" x14ac:dyDescent="0.25">
      <c r="B195" s="24" t="str">
        <f>IF(ROWS('Liste complète des PERS DIR'!$G$1:'Liste complète des PERS DIR'!H196)&gt;COUNT('Liste complète des PERS DIR'!$H$1:$H$56),"",INDEX('Liste complète des PERS DIR'!$A$1:$G$56,SMALL('Liste complète des PERS DIR'!$H$1:$H$56,ROWS('Liste complète des PERS DIR'!$G$1:'Liste complète des PERS DIR'!H196)),2))</f>
        <v/>
      </c>
      <c r="E195" s="24" t="str">
        <f>IF(ROWS('Liste complète des PERS DIR'!$G$1:'Liste complète des PERS DIR'!H196)&gt;COUNT('Liste complète des PERS DIR'!$H$1:$H$56),"",INDEX('Liste complète des PERS DIR'!$A$1:$G$56,SMALL('Liste complète des PERS DIR'!$H$1:$H$56,ROWS('Liste complète des PERS DIR'!$G$1:'Liste complète des PERS DIR'!H196)),5))</f>
        <v/>
      </c>
    </row>
    <row r="196" spans="2:5" x14ac:dyDescent="0.25">
      <c r="B196" s="24" t="str">
        <f>IF(ROWS('Liste complète des PERS DIR'!$G$1:'Liste complète des PERS DIR'!H197)&gt;COUNT('Liste complète des PERS DIR'!$H$1:$H$56),"",INDEX('Liste complète des PERS DIR'!$A$1:$G$56,SMALL('Liste complète des PERS DIR'!$H$1:$H$56,ROWS('Liste complète des PERS DIR'!$G$1:'Liste complète des PERS DIR'!H197)),2))</f>
        <v/>
      </c>
      <c r="E196" s="24" t="str">
        <f>IF(ROWS('Liste complète des PERS DIR'!$G$1:'Liste complète des PERS DIR'!H197)&gt;COUNT('Liste complète des PERS DIR'!$H$1:$H$56),"",INDEX('Liste complète des PERS DIR'!$A$1:$G$56,SMALL('Liste complète des PERS DIR'!$H$1:$H$56,ROWS('Liste complète des PERS DIR'!$G$1:'Liste complète des PERS DIR'!H197)),5))</f>
        <v/>
      </c>
    </row>
    <row r="197" spans="2:5" x14ac:dyDescent="0.25">
      <c r="B197" s="24" t="str">
        <f>IF(ROWS('Liste complète des PERS DIR'!$G$1:'Liste complète des PERS DIR'!H198)&gt;COUNT('Liste complète des PERS DIR'!$H$1:$H$56),"",INDEX('Liste complète des PERS DIR'!$A$1:$G$56,SMALL('Liste complète des PERS DIR'!$H$1:$H$56,ROWS('Liste complète des PERS DIR'!$G$1:'Liste complète des PERS DIR'!H198)),2))</f>
        <v/>
      </c>
      <c r="E197" s="24" t="str">
        <f>IF(ROWS('Liste complète des PERS DIR'!$G$1:'Liste complète des PERS DIR'!H198)&gt;COUNT('Liste complète des PERS DIR'!$H$1:$H$56),"",INDEX('Liste complète des PERS DIR'!$A$1:$G$56,SMALL('Liste complète des PERS DIR'!$H$1:$H$56,ROWS('Liste complète des PERS DIR'!$G$1:'Liste complète des PERS DIR'!H198)),5))</f>
        <v/>
      </c>
    </row>
    <row r="198" spans="2:5" x14ac:dyDescent="0.25">
      <c r="B198" s="24" t="str">
        <f>IF(ROWS('Liste complète des PERS DIR'!$G$1:'Liste complète des PERS DIR'!H199)&gt;COUNT('Liste complète des PERS DIR'!$H$1:$H$56),"",INDEX('Liste complète des PERS DIR'!$A$1:$G$56,SMALL('Liste complète des PERS DIR'!$H$1:$H$56,ROWS('Liste complète des PERS DIR'!$G$1:'Liste complète des PERS DIR'!H199)),2))</f>
        <v/>
      </c>
      <c r="E198" s="24" t="str">
        <f>IF(ROWS('Liste complète des PERS DIR'!$G$1:'Liste complète des PERS DIR'!H199)&gt;COUNT('Liste complète des PERS DIR'!$H$1:$H$56),"",INDEX('Liste complète des PERS DIR'!$A$1:$G$56,SMALL('Liste complète des PERS DIR'!$H$1:$H$56,ROWS('Liste complète des PERS DIR'!$G$1:'Liste complète des PERS DIR'!H199)),5))</f>
        <v/>
      </c>
    </row>
    <row r="199" spans="2:5" x14ac:dyDescent="0.25">
      <c r="B199" s="24" t="str">
        <f>IF(ROWS('Liste complète des PERS DIR'!$G$1:'Liste complète des PERS DIR'!H200)&gt;COUNT('Liste complète des PERS DIR'!$H$1:$H$56),"",INDEX('Liste complète des PERS DIR'!$A$1:$G$56,SMALL('Liste complète des PERS DIR'!$H$1:$H$56,ROWS('Liste complète des PERS DIR'!$G$1:'Liste complète des PERS DIR'!H200)),2))</f>
        <v/>
      </c>
      <c r="E199" s="24" t="str">
        <f>IF(ROWS('Liste complète des PERS DIR'!$G$1:'Liste complète des PERS DIR'!H200)&gt;COUNT('Liste complète des PERS DIR'!$H$1:$H$56),"",INDEX('Liste complète des PERS DIR'!$A$1:$G$56,SMALL('Liste complète des PERS DIR'!$H$1:$H$56,ROWS('Liste complète des PERS DIR'!$G$1:'Liste complète des PERS DIR'!H200)),5))</f>
        <v/>
      </c>
    </row>
    <row r="200" spans="2:5" x14ac:dyDescent="0.25">
      <c r="B200" s="24" t="str">
        <f>IF(ROWS('Liste complète des PERS DIR'!$G$1:'Liste complète des PERS DIR'!H201)&gt;COUNT('Liste complète des PERS DIR'!$H$1:$H$56),"",INDEX('Liste complète des PERS DIR'!$A$1:$G$56,SMALL('Liste complète des PERS DIR'!$H$1:$H$56,ROWS('Liste complète des PERS DIR'!$G$1:'Liste complète des PERS DIR'!H201)),2))</f>
        <v/>
      </c>
      <c r="E200" s="24" t="str">
        <f>IF(ROWS('Liste complète des PERS DIR'!$G$1:'Liste complète des PERS DIR'!H201)&gt;COUNT('Liste complète des PERS DIR'!$H$1:$H$56),"",INDEX('Liste complète des PERS DIR'!$A$1:$G$56,SMALL('Liste complète des PERS DIR'!$H$1:$H$56,ROWS('Liste complète des PERS DIR'!$G$1:'Liste complète des PERS DIR'!H201)),5))</f>
        <v/>
      </c>
    </row>
    <row r="201" spans="2:5" x14ac:dyDescent="0.25">
      <c r="B201" s="24" t="str">
        <f>IF(ROWS('Liste complète des PERS DIR'!$G$1:'Liste complète des PERS DIR'!H202)&gt;COUNT('Liste complète des PERS DIR'!$H$1:$H$56),"",INDEX('Liste complète des PERS DIR'!$A$1:$G$56,SMALL('Liste complète des PERS DIR'!$H$1:$H$56,ROWS('Liste complète des PERS DIR'!$G$1:'Liste complète des PERS DIR'!H202)),2))</f>
        <v/>
      </c>
      <c r="E201" s="24" t="str">
        <f>IF(ROWS('Liste complète des PERS DIR'!$G$1:'Liste complète des PERS DIR'!H202)&gt;COUNT('Liste complète des PERS DIR'!$H$1:$H$56),"",INDEX('Liste complète des PERS DIR'!$A$1:$G$56,SMALL('Liste complète des PERS DIR'!$H$1:$H$56,ROWS('Liste complète des PERS DIR'!$G$1:'Liste complète des PERS DIR'!H202)),5))</f>
        <v/>
      </c>
    </row>
    <row r="202" spans="2:5" x14ac:dyDescent="0.25">
      <c r="B202" s="24" t="str">
        <f>IF(ROWS('Liste complète des PERS DIR'!$G$1:'Liste complète des PERS DIR'!H203)&gt;COUNT('Liste complète des PERS DIR'!$H$1:$H$56),"",INDEX('Liste complète des PERS DIR'!$A$1:$G$56,SMALL('Liste complète des PERS DIR'!$H$1:$H$56,ROWS('Liste complète des PERS DIR'!$G$1:'Liste complète des PERS DIR'!H203)),2))</f>
        <v/>
      </c>
      <c r="E202" s="24" t="str">
        <f>IF(ROWS('Liste complète des PERS DIR'!$G$1:'Liste complète des PERS DIR'!H203)&gt;COUNT('Liste complète des PERS DIR'!$H$1:$H$56),"",INDEX('Liste complète des PERS DIR'!$A$1:$G$56,SMALL('Liste complète des PERS DIR'!$H$1:$H$56,ROWS('Liste complète des PERS DIR'!$G$1:'Liste complète des PERS DIR'!H203)),5))</f>
        <v/>
      </c>
    </row>
    <row r="203" spans="2:5" x14ac:dyDescent="0.25">
      <c r="B203" s="24" t="str">
        <f>IF(ROWS('Liste complète des PERS DIR'!$G$1:'Liste complète des PERS DIR'!H204)&gt;COUNT('Liste complète des PERS DIR'!$H$1:$H$56),"",INDEX('Liste complète des PERS DIR'!$A$1:$G$56,SMALL('Liste complète des PERS DIR'!$H$1:$H$56,ROWS('Liste complète des PERS DIR'!$G$1:'Liste complète des PERS DIR'!H204)),2))</f>
        <v/>
      </c>
      <c r="E203" s="24" t="str">
        <f>IF(ROWS('Liste complète des PERS DIR'!$G$1:'Liste complète des PERS DIR'!H204)&gt;COUNT('Liste complète des PERS DIR'!$H$1:$H$56),"",INDEX('Liste complète des PERS DIR'!$A$1:$G$56,SMALL('Liste complète des PERS DIR'!$H$1:$H$56,ROWS('Liste complète des PERS DIR'!$G$1:'Liste complète des PERS DIR'!H204)),5))</f>
        <v/>
      </c>
    </row>
    <row r="204" spans="2:5" x14ac:dyDescent="0.25">
      <c r="B204" s="24" t="str">
        <f>IF(ROWS('Liste complète des PERS DIR'!$G$1:'Liste complète des PERS DIR'!H205)&gt;COUNT('Liste complète des PERS DIR'!$H$1:$H$56),"",INDEX('Liste complète des PERS DIR'!$A$1:$G$56,SMALL('Liste complète des PERS DIR'!$H$1:$H$56,ROWS('Liste complète des PERS DIR'!$G$1:'Liste complète des PERS DIR'!H205)),2))</f>
        <v/>
      </c>
      <c r="E204" s="24" t="str">
        <f>IF(ROWS('Liste complète des PERS DIR'!$G$1:'Liste complète des PERS DIR'!H205)&gt;COUNT('Liste complète des PERS DIR'!$H$1:$H$56),"",INDEX('Liste complète des PERS DIR'!$A$1:$G$56,SMALL('Liste complète des PERS DIR'!$H$1:$H$56,ROWS('Liste complète des PERS DIR'!$G$1:'Liste complète des PERS DIR'!H205)),5))</f>
        <v/>
      </c>
    </row>
    <row r="205" spans="2:5" x14ac:dyDescent="0.25">
      <c r="B205" s="24" t="str">
        <f>IF(ROWS('Liste complète des PERS DIR'!$G$1:'Liste complète des PERS DIR'!H206)&gt;COUNT('Liste complète des PERS DIR'!$H$1:$H$56),"",INDEX('Liste complète des PERS DIR'!$A$1:$G$56,SMALL('Liste complète des PERS DIR'!$H$1:$H$56,ROWS('Liste complète des PERS DIR'!$G$1:'Liste complète des PERS DIR'!H206)),2))</f>
        <v/>
      </c>
      <c r="E205" s="24" t="str">
        <f>IF(ROWS('Liste complète des PERS DIR'!$G$1:'Liste complète des PERS DIR'!H206)&gt;COUNT('Liste complète des PERS DIR'!$H$1:$H$56),"",INDEX('Liste complète des PERS DIR'!$A$1:$G$56,SMALL('Liste complète des PERS DIR'!$H$1:$H$56,ROWS('Liste complète des PERS DIR'!$G$1:'Liste complète des PERS DIR'!H206)),5))</f>
        <v/>
      </c>
    </row>
    <row r="206" spans="2:5" x14ac:dyDescent="0.25">
      <c r="B206" s="24" t="str">
        <f>IF(ROWS('Liste complète des PERS DIR'!$G$1:'Liste complète des PERS DIR'!H207)&gt;COUNT('Liste complète des PERS DIR'!$H$1:$H$56),"",INDEX('Liste complète des PERS DIR'!$A$1:$G$56,SMALL('Liste complète des PERS DIR'!$H$1:$H$56,ROWS('Liste complète des PERS DIR'!$G$1:'Liste complète des PERS DIR'!H207)),2))</f>
        <v/>
      </c>
      <c r="E206" s="24" t="str">
        <f>IF(ROWS('Liste complète des PERS DIR'!$G$1:'Liste complète des PERS DIR'!H207)&gt;COUNT('Liste complète des PERS DIR'!$H$1:$H$56),"",INDEX('Liste complète des PERS DIR'!$A$1:$G$56,SMALL('Liste complète des PERS DIR'!$H$1:$H$56,ROWS('Liste complète des PERS DIR'!$G$1:'Liste complète des PERS DIR'!H207)),5))</f>
        <v/>
      </c>
    </row>
    <row r="207" spans="2:5" x14ac:dyDescent="0.25">
      <c r="B207" s="24" t="str">
        <f>IF(ROWS('Liste complète des PERS DIR'!$G$1:'Liste complète des PERS DIR'!H208)&gt;COUNT('Liste complète des PERS DIR'!$H$1:$H$56),"",INDEX('Liste complète des PERS DIR'!$A$1:$G$56,SMALL('Liste complète des PERS DIR'!$H$1:$H$56,ROWS('Liste complète des PERS DIR'!$G$1:'Liste complète des PERS DIR'!H208)),2))</f>
        <v/>
      </c>
    </row>
    <row r="208" spans="2:5" x14ac:dyDescent="0.25">
      <c r="B208" s="24" t="str">
        <f>IF(ROWS('Liste complète des PERS DIR'!$G$1:'Liste complète des PERS DIR'!H209)&gt;COUNT('Liste complète des PERS DIR'!$H$1:$H$56),"",INDEX('Liste complète des PERS DIR'!$A$1:$G$56,SMALL('Liste complète des PERS DIR'!$H$1:$H$56,ROWS('Liste complète des PERS DIR'!$G$1:'Liste complète des PERS DIR'!H209)),2))</f>
        <v/>
      </c>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77"/>
  <sheetViews>
    <sheetView topLeftCell="A34" workbookViewId="0">
      <selection activeCell="L1" sqref="L1"/>
    </sheetView>
  </sheetViews>
  <sheetFormatPr baseColWidth="10" defaultRowHeight="14.4" x14ac:dyDescent="0.3"/>
  <cols>
    <col min="1" max="1" width="31.44140625" style="45" customWidth="1"/>
    <col min="2" max="2" width="7.33203125" style="43" bestFit="1" customWidth="1"/>
    <col min="3" max="3" width="9.109375" style="43" bestFit="1" customWidth="1"/>
    <col min="4" max="4" width="4" style="44" bestFit="1" customWidth="1"/>
    <col min="5" max="5" width="6" style="43" bestFit="1" customWidth="1"/>
    <col min="6" max="6" width="8" style="43" bestFit="1" customWidth="1"/>
    <col min="7" max="7" width="4.44140625" style="43" bestFit="1" customWidth="1"/>
    <col min="8" max="8" width="3" style="43" bestFit="1" customWidth="1"/>
    <col min="9" max="10" width="10.88671875" style="43"/>
    <col min="11" max="11" width="35.33203125" style="43" customWidth="1"/>
    <col min="12" max="12" width="46.109375" style="43" customWidth="1"/>
    <col min="13" max="56" width="10.88671875" style="43"/>
    <col min="57" max="57" width="17.88671875" style="43" bestFit="1" customWidth="1"/>
    <col min="58" max="58" width="33.44140625" style="43" bestFit="1" customWidth="1"/>
    <col min="59" max="59" width="21.33203125" style="43" bestFit="1" customWidth="1"/>
    <col min="60" max="60" width="18.44140625" style="43" bestFit="1" customWidth="1"/>
    <col min="61" max="61" width="9.6640625" style="43" bestFit="1" customWidth="1"/>
    <col min="62" max="62" width="10.6640625" style="43" bestFit="1" customWidth="1"/>
    <col min="63" max="63" width="28.6640625" style="43" bestFit="1" customWidth="1"/>
    <col min="64" max="64" width="3.109375" style="43" bestFit="1" customWidth="1"/>
    <col min="65" max="65" width="3.44140625" style="43" bestFit="1" customWidth="1"/>
    <col min="66" max="66" width="32.33203125" style="43" bestFit="1" customWidth="1"/>
    <col min="67" max="67" width="5" style="43" bestFit="1" customWidth="1"/>
    <col min="68" max="68" width="5.6640625" style="43" bestFit="1" customWidth="1"/>
    <col min="69" max="69" width="7.109375" style="43" bestFit="1" customWidth="1"/>
    <col min="70" max="70" width="23.6640625" style="43" bestFit="1" customWidth="1"/>
    <col min="71" max="71" width="26.109375" style="43" bestFit="1" customWidth="1"/>
    <col min="72" max="72" width="6.44140625" style="43" bestFit="1" customWidth="1"/>
    <col min="73" max="73" width="26.44140625" style="43" bestFit="1" customWidth="1"/>
    <col min="74" max="74" width="10.88671875" style="43"/>
    <col min="75" max="75" width="15.33203125" style="43" bestFit="1" customWidth="1"/>
    <col min="76" max="76" width="4.88671875" style="43" bestFit="1" customWidth="1"/>
    <col min="77" max="77" width="8" style="43" bestFit="1" customWidth="1"/>
    <col min="78" max="78" width="10.33203125" style="43" bestFit="1" customWidth="1"/>
    <col min="79" max="79" width="29.33203125" style="43" bestFit="1" customWidth="1"/>
    <col min="80" max="80" width="12.44140625" style="43" bestFit="1" customWidth="1"/>
    <col min="81" max="81" width="10" style="43" bestFit="1" customWidth="1"/>
    <col min="82" max="82" width="10.44140625" style="43" bestFit="1" customWidth="1"/>
    <col min="83" max="83" width="11" style="43" bestFit="1" customWidth="1"/>
    <col min="84" max="84" width="24.109375" style="43" bestFit="1" customWidth="1"/>
    <col min="85" max="85" width="10.6640625" style="43" bestFit="1" customWidth="1"/>
    <col min="86" max="86" width="32.88671875" style="43" bestFit="1" customWidth="1"/>
    <col min="87" max="87" width="13.88671875" style="43" bestFit="1" customWidth="1"/>
    <col min="88" max="88" width="11" style="43" bestFit="1" customWidth="1"/>
    <col min="89" max="89" width="23.44140625" style="43" bestFit="1" customWidth="1"/>
    <col min="90" max="90" width="10.6640625" style="43" bestFit="1" customWidth="1"/>
    <col min="91" max="91" width="8" style="43" bestFit="1" customWidth="1"/>
    <col min="92" max="92" width="12.6640625" style="43" bestFit="1" customWidth="1"/>
    <col min="93" max="93" width="7.44140625" style="43" bestFit="1" customWidth="1"/>
    <col min="94" max="94" width="8.44140625" style="43" bestFit="1" customWidth="1"/>
    <col min="95" max="95" width="6.44140625" style="43" bestFit="1" customWidth="1"/>
    <col min="96" max="96" width="10.88671875" style="43" bestFit="1" customWidth="1"/>
    <col min="97" max="97" width="5.88671875" style="43" bestFit="1" customWidth="1"/>
    <col min="98" max="98" width="10.6640625" style="43" bestFit="1" customWidth="1"/>
    <col min="99" max="99" width="3.44140625" style="43" bestFit="1" customWidth="1"/>
    <col min="100" max="100" width="6.44140625" style="43" bestFit="1" customWidth="1"/>
    <col min="101" max="101" width="8.33203125" style="43" bestFit="1" customWidth="1"/>
    <col min="102" max="103" width="10.6640625" style="43" bestFit="1" customWidth="1"/>
    <col min="104" max="104" width="3.109375" style="43" bestFit="1" customWidth="1"/>
    <col min="105" max="105" width="9.44140625" style="43" bestFit="1" customWidth="1"/>
    <col min="106" max="106" width="3.44140625" style="43" bestFit="1" customWidth="1"/>
    <col min="107" max="107" width="4" style="43" bestFit="1" customWidth="1"/>
    <col min="108" max="108" width="7" style="43" bestFit="1" customWidth="1"/>
    <col min="109" max="109" width="8" style="43" bestFit="1" customWidth="1"/>
    <col min="110" max="110" width="9.33203125" style="43" bestFit="1" customWidth="1"/>
    <col min="111" max="111" width="8.109375" style="43" bestFit="1" customWidth="1"/>
    <col min="112" max="112" width="7.6640625" style="43" bestFit="1" customWidth="1"/>
    <col min="113" max="113" width="6.33203125" style="43" bestFit="1" customWidth="1"/>
    <col min="114" max="114" width="4.6640625" style="43" bestFit="1" customWidth="1"/>
    <col min="115" max="115" width="6.33203125" style="43" bestFit="1" customWidth="1"/>
    <col min="116" max="116" width="10.6640625" style="43" bestFit="1" customWidth="1"/>
    <col min="117" max="117" width="15.109375" style="43" bestFit="1" customWidth="1"/>
    <col min="118" max="118" width="9.33203125" style="43" bestFit="1" customWidth="1"/>
    <col min="119" max="119" width="12.33203125" style="43" bestFit="1" customWidth="1"/>
    <col min="120" max="120" width="5" style="43" bestFit="1" customWidth="1"/>
    <col min="121" max="122" width="8.6640625" style="43" bestFit="1" customWidth="1"/>
    <col min="123" max="123" width="3.33203125" style="43" bestFit="1" customWidth="1"/>
    <col min="124" max="124" width="10.6640625" style="43" bestFit="1" customWidth="1"/>
    <col min="125" max="125" width="33.44140625" style="43" bestFit="1" customWidth="1"/>
    <col min="126" max="126" width="12.6640625" style="43" bestFit="1" customWidth="1"/>
    <col min="127" max="127" width="11.6640625" style="43" bestFit="1" customWidth="1"/>
    <col min="128" max="128" width="12.44140625" style="43" bestFit="1" customWidth="1"/>
    <col min="129" max="129" width="12.88671875" style="43" bestFit="1" customWidth="1"/>
    <col min="130" max="130" width="8.109375" style="43" bestFit="1" customWidth="1"/>
    <col min="131" max="132" width="11.88671875" style="43" bestFit="1" customWidth="1"/>
    <col min="133" max="133" width="9" style="43" bestFit="1" customWidth="1"/>
    <col min="134" max="134" width="10.88671875" style="43" bestFit="1" customWidth="1"/>
    <col min="135" max="135" width="8.33203125" style="43" bestFit="1" customWidth="1"/>
    <col min="136" max="136" width="8.6640625" style="43" bestFit="1" customWidth="1"/>
    <col min="137" max="137" width="9" style="43" bestFit="1" customWidth="1"/>
    <col min="138" max="138" width="8.33203125" style="43" bestFit="1" customWidth="1"/>
    <col min="139" max="139" width="7.44140625" style="43" bestFit="1" customWidth="1"/>
    <col min="140" max="140" width="15.44140625" style="43" bestFit="1" customWidth="1"/>
    <col min="141" max="141" width="9.33203125" style="43" bestFit="1" customWidth="1"/>
    <col min="142" max="142" width="11.6640625" style="43" bestFit="1" customWidth="1"/>
    <col min="143" max="143" width="12.6640625" style="43" bestFit="1" customWidth="1"/>
    <col min="144" max="144" width="11.44140625" style="43" bestFit="1" customWidth="1"/>
    <col min="145" max="145" width="5.109375" style="43" bestFit="1" customWidth="1"/>
    <col min="146" max="146" width="6.44140625" style="43" bestFit="1" customWidth="1"/>
    <col min="147" max="147" width="11" style="43" bestFit="1" customWidth="1"/>
    <col min="148" max="148" width="17.33203125" style="43" bestFit="1" customWidth="1"/>
    <col min="149" max="312" width="10.88671875" style="43"/>
    <col min="313" max="313" width="17.88671875" style="43" bestFit="1" customWidth="1"/>
    <col min="314" max="314" width="33.44140625" style="43" bestFit="1" customWidth="1"/>
    <col min="315" max="315" width="21.33203125" style="43" bestFit="1" customWidth="1"/>
    <col min="316" max="316" width="18.44140625" style="43" bestFit="1" customWidth="1"/>
    <col min="317" max="317" width="9.6640625" style="43" bestFit="1" customWidth="1"/>
    <col min="318" max="318" width="10.6640625" style="43" bestFit="1" customWidth="1"/>
    <col min="319" max="319" width="28.6640625" style="43" bestFit="1" customWidth="1"/>
    <col min="320" max="320" width="3.109375" style="43" bestFit="1" customWidth="1"/>
    <col min="321" max="321" width="3.44140625" style="43" bestFit="1" customWidth="1"/>
    <col min="322" max="322" width="32.33203125" style="43" bestFit="1" customWidth="1"/>
    <col min="323" max="323" width="5" style="43" bestFit="1" customWidth="1"/>
    <col min="324" max="324" width="5.6640625" style="43" bestFit="1" customWidth="1"/>
    <col min="325" max="325" width="7.109375" style="43" bestFit="1" customWidth="1"/>
    <col min="326" max="326" width="23.6640625" style="43" bestFit="1" customWidth="1"/>
    <col min="327" max="327" width="26.109375" style="43" bestFit="1" customWidth="1"/>
    <col min="328" max="328" width="6.44140625" style="43" bestFit="1" customWidth="1"/>
    <col min="329" max="329" width="26.44140625" style="43" bestFit="1" customWidth="1"/>
    <col min="330" max="330" width="10.88671875" style="43"/>
    <col min="331" max="331" width="15.33203125" style="43" bestFit="1" customWidth="1"/>
    <col min="332" max="332" width="4.88671875" style="43" bestFit="1" customWidth="1"/>
    <col min="333" max="333" width="8" style="43" bestFit="1" customWidth="1"/>
    <col min="334" max="334" width="10.33203125" style="43" bestFit="1" customWidth="1"/>
    <col min="335" max="335" width="29.33203125" style="43" bestFit="1" customWidth="1"/>
    <col min="336" max="336" width="12.44140625" style="43" bestFit="1" customWidth="1"/>
    <col min="337" max="337" width="10" style="43" bestFit="1" customWidth="1"/>
    <col min="338" max="338" width="10.44140625" style="43" bestFit="1" customWidth="1"/>
    <col min="339" max="339" width="11" style="43" bestFit="1" customWidth="1"/>
    <col min="340" max="340" width="24.109375" style="43" bestFit="1" customWidth="1"/>
    <col min="341" max="341" width="10.6640625" style="43" bestFit="1" customWidth="1"/>
    <col min="342" max="342" width="32.88671875" style="43" bestFit="1" customWidth="1"/>
    <col min="343" max="343" width="13.88671875" style="43" bestFit="1" customWidth="1"/>
    <col min="344" max="344" width="11" style="43" bestFit="1" customWidth="1"/>
    <col min="345" max="345" width="23.44140625" style="43" bestFit="1" customWidth="1"/>
    <col min="346" max="346" width="10.6640625" style="43" bestFit="1" customWidth="1"/>
    <col min="347" max="347" width="8" style="43" bestFit="1" customWidth="1"/>
    <col min="348" max="348" width="12.6640625" style="43" bestFit="1" customWidth="1"/>
    <col min="349" max="349" width="7.44140625" style="43" bestFit="1" customWidth="1"/>
    <col min="350" max="350" width="8.44140625" style="43" bestFit="1" customWidth="1"/>
    <col min="351" max="351" width="6.44140625" style="43" bestFit="1" customWidth="1"/>
    <col min="352" max="352" width="10.88671875" style="43" bestFit="1" customWidth="1"/>
    <col min="353" max="353" width="5.88671875" style="43" bestFit="1" customWidth="1"/>
    <col min="354" max="354" width="10.6640625" style="43" bestFit="1" customWidth="1"/>
    <col min="355" max="355" width="3.44140625" style="43" bestFit="1" customWidth="1"/>
    <col min="356" max="356" width="6.44140625" style="43" bestFit="1" customWidth="1"/>
    <col min="357" max="357" width="8.33203125" style="43" bestFit="1" customWidth="1"/>
    <col min="358" max="359" width="10.6640625" style="43" bestFit="1" customWidth="1"/>
    <col min="360" max="360" width="3.109375" style="43" bestFit="1" customWidth="1"/>
    <col min="361" max="361" width="9.44140625" style="43" bestFit="1" customWidth="1"/>
    <col min="362" max="362" width="3.44140625" style="43" bestFit="1" customWidth="1"/>
    <col min="363" max="363" width="4" style="43" bestFit="1" customWidth="1"/>
    <col min="364" max="364" width="7" style="43" bestFit="1" customWidth="1"/>
    <col min="365" max="365" width="8" style="43" bestFit="1" customWidth="1"/>
    <col min="366" max="366" width="9.33203125" style="43" bestFit="1" customWidth="1"/>
    <col min="367" max="367" width="8.109375" style="43" bestFit="1" customWidth="1"/>
    <col min="368" max="368" width="7.6640625" style="43" bestFit="1" customWidth="1"/>
    <col min="369" max="369" width="6.33203125" style="43" bestFit="1" customWidth="1"/>
    <col min="370" max="370" width="4.6640625" style="43" bestFit="1" customWidth="1"/>
    <col min="371" max="371" width="6.33203125" style="43" bestFit="1" customWidth="1"/>
    <col min="372" max="372" width="10.6640625" style="43" bestFit="1" customWidth="1"/>
    <col min="373" max="373" width="15.109375" style="43" bestFit="1" customWidth="1"/>
    <col min="374" max="374" width="9.33203125" style="43" bestFit="1" customWidth="1"/>
    <col min="375" max="375" width="12.33203125" style="43" bestFit="1" customWidth="1"/>
    <col min="376" max="376" width="5" style="43" bestFit="1" customWidth="1"/>
    <col min="377" max="378" width="8.6640625" style="43" bestFit="1" customWidth="1"/>
    <col min="379" max="379" width="3.33203125" style="43" bestFit="1" customWidth="1"/>
    <col min="380" max="380" width="10.6640625" style="43" bestFit="1" customWidth="1"/>
    <col min="381" max="381" width="33.44140625" style="43" bestFit="1" customWidth="1"/>
    <col min="382" max="382" width="12.6640625" style="43" bestFit="1" customWidth="1"/>
    <col min="383" max="383" width="11.6640625" style="43" bestFit="1" customWidth="1"/>
    <col min="384" max="384" width="12.44140625" style="43" bestFit="1" customWidth="1"/>
    <col min="385" max="385" width="12.88671875" style="43" bestFit="1" customWidth="1"/>
    <col min="386" max="386" width="8.109375" style="43" bestFit="1" customWidth="1"/>
    <col min="387" max="388" width="11.88671875" style="43" bestFit="1" customWidth="1"/>
    <col min="389" max="389" width="9" style="43" bestFit="1" customWidth="1"/>
    <col min="390" max="390" width="10.88671875" style="43" bestFit="1" customWidth="1"/>
    <col min="391" max="391" width="8.33203125" style="43" bestFit="1" customWidth="1"/>
    <col min="392" max="392" width="8.6640625" style="43" bestFit="1" customWidth="1"/>
    <col min="393" max="393" width="9" style="43" bestFit="1" customWidth="1"/>
    <col min="394" max="394" width="8.33203125" style="43" bestFit="1" customWidth="1"/>
    <col min="395" max="395" width="7.44140625" style="43" bestFit="1" customWidth="1"/>
    <col min="396" max="396" width="15.44140625" style="43" bestFit="1" customWidth="1"/>
    <col min="397" max="397" width="9.33203125" style="43" bestFit="1" customWidth="1"/>
    <col min="398" max="398" width="11.6640625" style="43" bestFit="1" customWidth="1"/>
    <col min="399" max="399" width="12.6640625" style="43" bestFit="1" customWidth="1"/>
    <col min="400" max="400" width="11.44140625" style="43" bestFit="1" customWidth="1"/>
    <col min="401" max="401" width="5.109375" style="43" bestFit="1" customWidth="1"/>
    <col min="402" max="402" width="6.44140625" style="43" bestFit="1" customWidth="1"/>
    <col min="403" max="403" width="11" style="43" bestFit="1" customWidth="1"/>
    <col min="404" max="404" width="17.33203125" style="43" bestFit="1" customWidth="1"/>
    <col min="405" max="568" width="10.88671875" style="43"/>
    <col min="569" max="569" width="17.88671875" style="43" bestFit="1" customWidth="1"/>
    <col min="570" max="570" width="33.44140625" style="43" bestFit="1" customWidth="1"/>
    <col min="571" max="571" width="21.33203125" style="43" bestFit="1" customWidth="1"/>
    <col min="572" max="572" width="18.44140625" style="43" bestFit="1" customWidth="1"/>
    <col min="573" max="573" width="9.6640625" style="43" bestFit="1" customWidth="1"/>
    <col min="574" max="574" width="10.6640625" style="43" bestFit="1" customWidth="1"/>
    <col min="575" max="575" width="28.6640625" style="43" bestFit="1" customWidth="1"/>
    <col min="576" max="576" width="3.109375" style="43" bestFit="1" customWidth="1"/>
    <col min="577" max="577" width="3.44140625" style="43" bestFit="1" customWidth="1"/>
    <col min="578" max="578" width="32.33203125" style="43" bestFit="1" customWidth="1"/>
    <col min="579" max="579" width="5" style="43" bestFit="1" customWidth="1"/>
    <col min="580" max="580" width="5.6640625" style="43" bestFit="1" customWidth="1"/>
    <col min="581" max="581" width="7.109375" style="43" bestFit="1" customWidth="1"/>
    <col min="582" max="582" width="23.6640625" style="43" bestFit="1" customWidth="1"/>
    <col min="583" max="583" width="26.109375" style="43" bestFit="1" customWidth="1"/>
    <col min="584" max="584" width="6.44140625" style="43" bestFit="1" customWidth="1"/>
    <col min="585" max="585" width="26.44140625" style="43" bestFit="1" customWidth="1"/>
    <col min="586" max="586" width="10.88671875" style="43"/>
    <col min="587" max="587" width="15.33203125" style="43" bestFit="1" customWidth="1"/>
    <col min="588" max="588" width="4.88671875" style="43" bestFit="1" customWidth="1"/>
    <col min="589" max="589" width="8" style="43" bestFit="1" customWidth="1"/>
    <col min="590" max="590" width="10.33203125" style="43" bestFit="1" customWidth="1"/>
    <col min="591" max="591" width="29.33203125" style="43" bestFit="1" customWidth="1"/>
    <col min="592" max="592" width="12.44140625" style="43" bestFit="1" customWidth="1"/>
    <col min="593" max="593" width="10" style="43" bestFit="1" customWidth="1"/>
    <col min="594" max="594" width="10.44140625" style="43" bestFit="1" customWidth="1"/>
    <col min="595" max="595" width="11" style="43" bestFit="1" customWidth="1"/>
    <col min="596" max="596" width="24.109375" style="43" bestFit="1" customWidth="1"/>
    <col min="597" max="597" width="10.6640625" style="43" bestFit="1" customWidth="1"/>
    <col min="598" max="598" width="32.88671875" style="43" bestFit="1" customWidth="1"/>
    <col min="599" max="599" width="13.88671875" style="43" bestFit="1" customWidth="1"/>
    <col min="600" max="600" width="11" style="43" bestFit="1" customWidth="1"/>
    <col min="601" max="601" width="23.44140625" style="43" bestFit="1" customWidth="1"/>
    <col min="602" max="602" width="10.6640625" style="43" bestFit="1" customWidth="1"/>
    <col min="603" max="603" width="8" style="43" bestFit="1" customWidth="1"/>
    <col min="604" max="604" width="12.6640625" style="43" bestFit="1" customWidth="1"/>
    <col min="605" max="605" width="7.44140625" style="43" bestFit="1" customWidth="1"/>
    <col min="606" max="606" width="8.44140625" style="43" bestFit="1" customWidth="1"/>
    <col min="607" max="607" width="6.44140625" style="43" bestFit="1" customWidth="1"/>
    <col min="608" max="608" width="10.88671875" style="43" bestFit="1" customWidth="1"/>
    <col min="609" max="609" width="5.88671875" style="43" bestFit="1" customWidth="1"/>
    <col min="610" max="610" width="10.6640625" style="43" bestFit="1" customWidth="1"/>
    <col min="611" max="611" width="3.44140625" style="43" bestFit="1" customWidth="1"/>
    <col min="612" max="612" width="6.44140625" style="43" bestFit="1" customWidth="1"/>
    <col min="613" max="613" width="8.33203125" style="43" bestFit="1" customWidth="1"/>
    <col min="614" max="615" width="10.6640625" style="43" bestFit="1" customWidth="1"/>
    <col min="616" max="616" width="3.109375" style="43" bestFit="1" customWidth="1"/>
    <col min="617" max="617" width="9.44140625" style="43" bestFit="1" customWidth="1"/>
    <col min="618" max="618" width="3.44140625" style="43" bestFit="1" customWidth="1"/>
    <col min="619" max="619" width="4" style="43" bestFit="1" customWidth="1"/>
    <col min="620" max="620" width="7" style="43" bestFit="1" customWidth="1"/>
    <col min="621" max="621" width="8" style="43" bestFit="1" customWidth="1"/>
    <col min="622" max="622" width="9.33203125" style="43" bestFit="1" customWidth="1"/>
    <col min="623" max="623" width="8.109375" style="43" bestFit="1" customWidth="1"/>
    <col min="624" max="624" width="7.6640625" style="43" bestFit="1" customWidth="1"/>
    <col min="625" max="625" width="6.33203125" style="43" bestFit="1" customWidth="1"/>
    <col min="626" max="626" width="4.6640625" style="43" bestFit="1" customWidth="1"/>
    <col min="627" max="627" width="6.33203125" style="43" bestFit="1" customWidth="1"/>
    <col min="628" max="628" width="10.6640625" style="43" bestFit="1" customWidth="1"/>
    <col min="629" max="629" width="15.109375" style="43" bestFit="1" customWidth="1"/>
    <col min="630" max="630" width="9.33203125" style="43" bestFit="1" customWidth="1"/>
    <col min="631" max="631" width="12.33203125" style="43" bestFit="1" customWidth="1"/>
    <col min="632" max="632" width="5" style="43" bestFit="1" customWidth="1"/>
    <col min="633" max="634" width="8.6640625" style="43" bestFit="1" customWidth="1"/>
    <col min="635" max="635" width="3.33203125" style="43" bestFit="1" customWidth="1"/>
    <col min="636" max="636" width="10.6640625" style="43" bestFit="1" customWidth="1"/>
    <col min="637" max="637" width="33.44140625" style="43" bestFit="1" customWidth="1"/>
    <col min="638" max="638" width="12.6640625" style="43" bestFit="1" customWidth="1"/>
    <col min="639" max="639" width="11.6640625" style="43" bestFit="1" customWidth="1"/>
    <col min="640" max="640" width="12.44140625" style="43" bestFit="1" customWidth="1"/>
    <col min="641" max="641" width="12.88671875" style="43" bestFit="1" customWidth="1"/>
    <col min="642" max="642" width="8.109375" style="43" bestFit="1" customWidth="1"/>
    <col min="643" max="644" width="11.88671875" style="43" bestFit="1" customWidth="1"/>
    <col min="645" max="645" width="9" style="43" bestFit="1" customWidth="1"/>
    <col min="646" max="646" width="10.88671875" style="43" bestFit="1" customWidth="1"/>
    <col min="647" max="647" width="8.33203125" style="43" bestFit="1" customWidth="1"/>
    <col min="648" max="648" width="8.6640625" style="43" bestFit="1" customWidth="1"/>
    <col min="649" max="649" width="9" style="43" bestFit="1" customWidth="1"/>
    <col min="650" max="650" width="8.33203125" style="43" bestFit="1" customWidth="1"/>
    <col min="651" max="651" width="7.44140625" style="43" bestFit="1" customWidth="1"/>
    <col min="652" max="652" width="15.44140625" style="43" bestFit="1" customWidth="1"/>
    <col min="653" max="653" width="9.33203125" style="43" bestFit="1" customWidth="1"/>
    <col min="654" max="654" width="11.6640625" style="43" bestFit="1" customWidth="1"/>
    <col min="655" max="655" width="12.6640625" style="43" bestFit="1" customWidth="1"/>
    <col min="656" max="656" width="11.44140625" style="43" bestFit="1" customWidth="1"/>
    <col min="657" max="657" width="5.109375" style="43" bestFit="1" customWidth="1"/>
    <col min="658" max="658" width="6.44140625" style="43" bestFit="1" customWidth="1"/>
    <col min="659" max="659" width="11" style="43" bestFit="1" customWidth="1"/>
    <col min="660" max="660" width="17.33203125" style="43" bestFit="1" customWidth="1"/>
    <col min="661" max="824" width="10.88671875" style="43"/>
    <col min="825" max="825" width="17.88671875" style="43" bestFit="1" customWidth="1"/>
    <col min="826" max="826" width="33.44140625" style="43" bestFit="1" customWidth="1"/>
    <col min="827" max="827" width="21.33203125" style="43" bestFit="1" customWidth="1"/>
    <col min="828" max="828" width="18.44140625" style="43" bestFit="1" customWidth="1"/>
    <col min="829" max="829" width="9.6640625" style="43" bestFit="1" customWidth="1"/>
    <col min="830" max="830" width="10.6640625" style="43" bestFit="1" customWidth="1"/>
    <col min="831" max="831" width="28.6640625" style="43" bestFit="1" customWidth="1"/>
    <col min="832" max="832" width="3.109375" style="43" bestFit="1" customWidth="1"/>
    <col min="833" max="833" width="3.44140625" style="43" bestFit="1" customWidth="1"/>
    <col min="834" max="834" width="32.33203125" style="43" bestFit="1" customWidth="1"/>
    <col min="835" max="835" width="5" style="43" bestFit="1" customWidth="1"/>
    <col min="836" max="836" width="5.6640625" style="43" bestFit="1" customWidth="1"/>
    <col min="837" max="837" width="7.109375" style="43" bestFit="1" customWidth="1"/>
    <col min="838" max="838" width="23.6640625" style="43" bestFit="1" customWidth="1"/>
    <col min="839" max="839" width="26.109375" style="43" bestFit="1" customWidth="1"/>
    <col min="840" max="840" width="6.44140625" style="43" bestFit="1" customWidth="1"/>
    <col min="841" max="841" width="26.44140625" style="43" bestFit="1" customWidth="1"/>
    <col min="842" max="842" width="10.88671875" style="43"/>
    <col min="843" max="843" width="15.33203125" style="43" bestFit="1" customWidth="1"/>
    <col min="844" max="844" width="4.88671875" style="43" bestFit="1" customWidth="1"/>
    <col min="845" max="845" width="8" style="43" bestFit="1" customWidth="1"/>
    <col min="846" max="846" width="10.33203125" style="43" bestFit="1" customWidth="1"/>
    <col min="847" max="847" width="29.33203125" style="43" bestFit="1" customWidth="1"/>
    <col min="848" max="848" width="12.44140625" style="43" bestFit="1" customWidth="1"/>
    <col min="849" max="849" width="10" style="43" bestFit="1" customWidth="1"/>
    <col min="850" max="850" width="10.44140625" style="43" bestFit="1" customWidth="1"/>
    <col min="851" max="851" width="11" style="43" bestFit="1" customWidth="1"/>
    <col min="852" max="852" width="24.109375" style="43" bestFit="1" customWidth="1"/>
    <col min="853" max="853" width="10.6640625" style="43" bestFit="1" customWidth="1"/>
    <col min="854" max="854" width="32.88671875" style="43" bestFit="1" customWidth="1"/>
    <col min="855" max="855" width="13.88671875" style="43" bestFit="1" customWidth="1"/>
    <col min="856" max="856" width="11" style="43" bestFit="1" customWidth="1"/>
    <col min="857" max="857" width="23.44140625" style="43" bestFit="1" customWidth="1"/>
    <col min="858" max="858" width="10.6640625" style="43" bestFit="1" customWidth="1"/>
    <col min="859" max="859" width="8" style="43" bestFit="1" customWidth="1"/>
    <col min="860" max="860" width="12.6640625" style="43" bestFit="1" customWidth="1"/>
    <col min="861" max="861" width="7.44140625" style="43" bestFit="1" customWidth="1"/>
    <col min="862" max="862" width="8.44140625" style="43" bestFit="1" customWidth="1"/>
    <col min="863" max="863" width="6.44140625" style="43" bestFit="1" customWidth="1"/>
    <col min="864" max="864" width="10.88671875" style="43" bestFit="1" customWidth="1"/>
    <col min="865" max="865" width="5.88671875" style="43" bestFit="1" customWidth="1"/>
    <col min="866" max="866" width="10.6640625" style="43" bestFit="1" customWidth="1"/>
    <col min="867" max="867" width="3.44140625" style="43" bestFit="1" customWidth="1"/>
    <col min="868" max="868" width="6.44140625" style="43" bestFit="1" customWidth="1"/>
    <col min="869" max="869" width="8.33203125" style="43" bestFit="1" customWidth="1"/>
    <col min="870" max="871" width="10.6640625" style="43" bestFit="1" customWidth="1"/>
    <col min="872" max="872" width="3.109375" style="43" bestFit="1" customWidth="1"/>
    <col min="873" max="873" width="9.44140625" style="43" bestFit="1" customWidth="1"/>
    <col min="874" max="874" width="3.44140625" style="43" bestFit="1" customWidth="1"/>
    <col min="875" max="875" width="4" style="43" bestFit="1" customWidth="1"/>
    <col min="876" max="876" width="7" style="43" bestFit="1" customWidth="1"/>
    <col min="877" max="877" width="8" style="43" bestFit="1" customWidth="1"/>
    <col min="878" max="878" width="9.33203125" style="43" bestFit="1" customWidth="1"/>
    <col min="879" max="879" width="8.109375" style="43" bestFit="1" customWidth="1"/>
    <col min="880" max="880" width="7.6640625" style="43" bestFit="1" customWidth="1"/>
    <col min="881" max="881" width="6.33203125" style="43" bestFit="1" customWidth="1"/>
    <col min="882" max="882" width="4.6640625" style="43" bestFit="1" customWidth="1"/>
    <col min="883" max="883" width="6.33203125" style="43" bestFit="1" customWidth="1"/>
    <col min="884" max="884" width="10.6640625" style="43" bestFit="1" customWidth="1"/>
    <col min="885" max="885" width="15.109375" style="43" bestFit="1" customWidth="1"/>
    <col min="886" max="886" width="9.33203125" style="43" bestFit="1" customWidth="1"/>
    <col min="887" max="887" width="12.33203125" style="43" bestFit="1" customWidth="1"/>
    <col min="888" max="888" width="5" style="43" bestFit="1" customWidth="1"/>
    <col min="889" max="890" width="8.6640625" style="43" bestFit="1" customWidth="1"/>
    <col min="891" max="891" width="3.33203125" style="43" bestFit="1" customWidth="1"/>
    <col min="892" max="892" width="10.6640625" style="43" bestFit="1" customWidth="1"/>
    <col min="893" max="893" width="33.44140625" style="43" bestFit="1" customWidth="1"/>
    <col min="894" max="894" width="12.6640625" style="43" bestFit="1" customWidth="1"/>
    <col min="895" max="895" width="11.6640625" style="43" bestFit="1" customWidth="1"/>
    <col min="896" max="896" width="12.44140625" style="43" bestFit="1" customWidth="1"/>
    <col min="897" max="897" width="12.88671875" style="43" bestFit="1" customWidth="1"/>
    <col min="898" max="898" width="8.109375" style="43" bestFit="1" customWidth="1"/>
    <col min="899" max="900" width="11.88671875" style="43" bestFit="1" customWidth="1"/>
    <col min="901" max="901" width="9" style="43" bestFit="1" customWidth="1"/>
    <col min="902" max="902" width="10.88671875" style="43" bestFit="1" customWidth="1"/>
    <col min="903" max="903" width="8.33203125" style="43" bestFit="1" customWidth="1"/>
    <col min="904" max="904" width="8.6640625" style="43" bestFit="1" customWidth="1"/>
    <col min="905" max="905" width="9" style="43" bestFit="1" customWidth="1"/>
    <col min="906" max="906" width="8.33203125" style="43" bestFit="1" customWidth="1"/>
    <col min="907" max="907" width="7.44140625" style="43" bestFit="1" customWidth="1"/>
    <col min="908" max="908" width="15.44140625" style="43" bestFit="1" customWidth="1"/>
    <col min="909" max="909" width="9.33203125" style="43" bestFit="1" customWidth="1"/>
    <col min="910" max="910" width="11.6640625" style="43" bestFit="1" customWidth="1"/>
    <col min="911" max="911" width="12.6640625" style="43" bestFit="1" customWidth="1"/>
    <col min="912" max="912" width="11.44140625" style="43" bestFit="1" customWidth="1"/>
    <col min="913" max="913" width="5.109375" style="43" bestFit="1" customWidth="1"/>
    <col min="914" max="914" width="6.44140625" style="43" bestFit="1" customWidth="1"/>
    <col min="915" max="915" width="11" style="43" bestFit="1" customWidth="1"/>
    <col min="916" max="916" width="17.33203125" style="43" bestFit="1" customWidth="1"/>
    <col min="917" max="1080" width="10.88671875" style="43"/>
    <col min="1081" max="1081" width="17.88671875" style="43" bestFit="1" customWidth="1"/>
    <col min="1082" max="1082" width="33.44140625" style="43" bestFit="1" customWidth="1"/>
    <col min="1083" max="1083" width="21.33203125" style="43" bestFit="1" customWidth="1"/>
    <col min="1084" max="1084" width="18.44140625" style="43" bestFit="1" customWidth="1"/>
    <col min="1085" max="1085" width="9.6640625" style="43" bestFit="1" customWidth="1"/>
    <col min="1086" max="1086" width="10.6640625" style="43" bestFit="1" customWidth="1"/>
    <col min="1087" max="1087" width="28.6640625" style="43" bestFit="1" customWidth="1"/>
    <col min="1088" max="1088" width="3.109375" style="43" bestFit="1" customWidth="1"/>
    <col min="1089" max="1089" width="3.44140625" style="43" bestFit="1" customWidth="1"/>
    <col min="1090" max="1090" width="32.33203125" style="43" bestFit="1" customWidth="1"/>
    <col min="1091" max="1091" width="5" style="43" bestFit="1" customWidth="1"/>
    <col min="1092" max="1092" width="5.6640625" style="43" bestFit="1" customWidth="1"/>
    <col min="1093" max="1093" width="7.109375" style="43" bestFit="1" customWidth="1"/>
    <col min="1094" max="1094" width="23.6640625" style="43" bestFit="1" customWidth="1"/>
    <col min="1095" max="1095" width="26.109375" style="43" bestFit="1" customWidth="1"/>
    <col min="1096" max="1096" width="6.44140625" style="43" bestFit="1" customWidth="1"/>
    <col min="1097" max="1097" width="26.44140625" style="43" bestFit="1" customWidth="1"/>
    <col min="1098" max="1098" width="10.88671875" style="43"/>
    <col min="1099" max="1099" width="15.33203125" style="43" bestFit="1" customWidth="1"/>
    <col min="1100" max="1100" width="4.88671875" style="43" bestFit="1" customWidth="1"/>
    <col min="1101" max="1101" width="8" style="43" bestFit="1" customWidth="1"/>
    <col min="1102" max="1102" width="10.33203125" style="43" bestFit="1" customWidth="1"/>
    <col min="1103" max="1103" width="29.33203125" style="43" bestFit="1" customWidth="1"/>
    <col min="1104" max="1104" width="12.44140625" style="43" bestFit="1" customWidth="1"/>
    <col min="1105" max="1105" width="10" style="43" bestFit="1" customWidth="1"/>
    <col min="1106" max="1106" width="10.44140625" style="43" bestFit="1" customWidth="1"/>
    <col min="1107" max="1107" width="11" style="43" bestFit="1" customWidth="1"/>
    <col min="1108" max="1108" width="24.109375" style="43" bestFit="1" customWidth="1"/>
    <col min="1109" max="1109" width="10.6640625" style="43" bestFit="1" customWidth="1"/>
    <col min="1110" max="1110" width="32.88671875" style="43" bestFit="1" customWidth="1"/>
    <col min="1111" max="1111" width="13.88671875" style="43" bestFit="1" customWidth="1"/>
    <col min="1112" max="1112" width="11" style="43" bestFit="1" customWidth="1"/>
    <col min="1113" max="1113" width="23.44140625" style="43" bestFit="1" customWidth="1"/>
    <col min="1114" max="1114" width="10.6640625" style="43" bestFit="1" customWidth="1"/>
    <col min="1115" max="1115" width="8" style="43" bestFit="1" customWidth="1"/>
    <col min="1116" max="1116" width="12.6640625" style="43" bestFit="1" customWidth="1"/>
    <col min="1117" max="1117" width="7.44140625" style="43" bestFit="1" customWidth="1"/>
    <col min="1118" max="1118" width="8.44140625" style="43" bestFit="1" customWidth="1"/>
    <col min="1119" max="1119" width="6.44140625" style="43" bestFit="1" customWidth="1"/>
    <col min="1120" max="1120" width="10.88671875" style="43" bestFit="1" customWidth="1"/>
    <col min="1121" max="1121" width="5.88671875" style="43" bestFit="1" customWidth="1"/>
    <col min="1122" max="1122" width="10.6640625" style="43" bestFit="1" customWidth="1"/>
    <col min="1123" max="1123" width="3.44140625" style="43" bestFit="1" customWidth="1"/>
    <col min="1124" max="1124" width="6.44140625" style="43" bestFit="1" customWidth="1"/>
    <col min="1125" max="1125" width="8.33203125" style="43" bestFit="1" customWidth="1"/>
    <col min="1126" max="1127" width="10.6640625" style="43" bestFit="1" customWidth="1"/>
    <col min="1128" max="1128" width="3.109375" style="43" bestFit="1" customWidth="1"/>
    <col min="1129" max="1129" width="9.44140625" style="43" bestFit="1" customWidth="1"/>
    <col min="1130" max="1130" width="3.44140625" style="43" bestFit="1" customWidth="1"/>
    <col min="1131" max="1131" width="4" style="43" bestFit="1" customWidth="1"/>
    <col min="1132" max="1132" width="7" style="43" bestFit="1" customWidth="1"/>
    <col min="1133" max="1133" width="8" style="43" bestFit="1" customWidth="1"/>
    <col min="1134" max="1134" width="9.33203125" style="43" bestFit="1" customWidth="1"/>
    <col min="1135" max="1135" width="8.109375" style="43" bestFit="1" customWidth="1"/>
    <col min="1136" max="1136" width="7.6640625" style="43" bestFit="1" customWidth="1"/>
    <col min="1137" max="1137" width="6.33203125" style="43" bestFit="1" customWidth="1"/>
    <col min="1138" max="1138" width="4.6640625" style="43" bestFit="1" customWidth="1"/>
    <col min="1139" max="1139" width="6.33203125" style="43" bestFit="1" customWidth="1"/>
    <col min="1140" max="1140" width="10.6640625" style="43" bestFit="1" customWidth="1"/>
    <col min="1141" max="1141" width="15.109375" style="43" bestFit="1" customWidth="1"/>
    <col min="1142" max="1142" width="9.33203125" style="43" bestFit="1" customWidth="1"/>
    <col min="1143" max="1143" width="12.33203125" style="43" bestFit="1" customWidth="1"/>
    <col min="1144" max="1144" width="5" style="43" bestFit="1" customWidth="1"/>
    <col min="1145" max="1146" width="8.6640625" style="43" bestFit="1" customWidth="1"/>
    <col min="1147" max="1147" width="3.33203125" style="43" bestFit="1" customWidth="1"/>
    <col min="1148" max="1148" width="10.6640625" style="43" bestFit="1" customWidth="1"/>
    <col min="1149" max="1149" width="33.44140625" style="43" bestFit="1" customWidth="1"/>
    <col min="1150" max="1150" width="12.6640625" style="43" bestFit="1" customWidth="1"/>
    <col min="1151" max="1151" width="11.6640625" style="43" bestFit="1" customWidth="1"/>
    <col min="1152" max="1152" width="12.44140625" style="43" bestFit="1" customWidth="1"/>
    <col min="1153" max="1153" width="12.88671875" style="43" bestFit="1" customWidth="1"/>
    <col min="1154" max="1154" width="8.109375" style="43" bestFit="1" customWidth="1"/>
    <col min="1155" max="1156" width="11.88671875" style="43" bestFit="1" customWidth="1"/>
    <col min="1157" max="1157" width="9" style="43" bestFit="1" customWidth="1"/>
    <col min="1158" max="1158" width="10.88671875" style="43" bestFit="1" customWidth="1"/>
    <col min="1159" max="1159" width="8.33203125" style="43" bestFit="1" customWidth="1"/>
    <col min="1160" max="1160" width="8.6640625" style="43" bestFit="1" customWidth="1"/>
    <col min="1161" max="1161" width="9" style="43" bestFit="1" customWidth="1"/>
    <col min="1162" max="1162" width="8.33203125" style="43" bestFit="1" customWidth="1"/>
    <col min="1163" max="1163" width="7.44140625" style="43" bestFit="1" customWidth="1"/>
    <col min="1164" max="1164" width="15.44140625" style="43" bestFit="1" customWidth="1"/>
    <col min="1165" max="1165" width="9.33203125" style="43" bestFit="1" customWidth="1"/>
    <col min="1166" max="1166" width="11.6640625" style="43" bestFit="1" customWidth="1"/>
    <col min="1167" max="1167" width="12.6640625" style="43" bestFit="1" customWidth="1"/>
    <col min="1168" max="1168" width="11.44140625" style="43" bestFit="1" customWidth="1"/>
    <col min="1169" max="1169" width="5.109375" style="43" bestFit="1" customWidth="1"/>
    <col min="1170" max="1170" width="6.44140625" style="43" bestFit="1" customWidth="1"/>
    <col min="1171" max="1171" width="11" style="43" bestFit="1" customWidth="1"/>
    <col min="1172" max="1172" width="17.33203125" style="43" bestFit="1" customWidth="1"/>
    <col min="1173" max="1336" width="10.88671875" style="43"/>
    <col min="1337" max="1337" width="17.88671875" style="43" bestFit="1" customWidth="1"/>
    <col min="1338" max="1338" width="33.44140625" style="43" bestFit="1" customWidth="1"/>
    <col min="1339" max="1339" width="21.33203125" style="43" bestFit="1" customWidth="1"/>
    <col min="1340" max="1340" width="18.44140625" style="43" bestFit="1" customWidth="1"/>
    <col min="1341" max="1341" width="9.6640625" style="43" bestFit="1" customWidth="1"/>
    <col min="1342" max="1342" width="10.6640625" style="43" bestFit="1" customWidth="1"/>
    <col min="1343" max="1343" width="28.6640625" style="43" bestFit="1" customWidth="1"/>
    <col min="1344" max="1344" width="3.109375" style="43" bestFit="1" customWidth="1"/>
    <col min="1345" max="1345" width="3.44140625" style="43" bestFit="1" customWidth="1"/>
    <col min="1346" max="1346" width="32.33203125" style="43" bestFit="1" customWidth="1"/>
    <col min="1347" max="1347" width="5" style="43" bestFit="1" customWidth="1"/>
    <col min="1348" max="1348" width="5.6640625" style="43" bestFit="1" customWidth="1"/>
    <col min="1349" max="1349" width="7.109375" style="43" bestFit="1" customWidth="1"/>
    <col min="1350" max="1350" width="23.6640625" style="43" bestFit="1" customWidth="1"/>
    <col min="1351" max="1351" width="26.109375" style="43" bestFit="1" customWidth="1"/>
    <col min="1352" max="1352" width="6.44140625" style="43" bestFit="1" customWidth="1"/>
    <col min="1353" max="1353" width="26.44140625" style="43" bestFit="1" customWidth="1"/>
    <col min="1354" max="1354" width="10.88671875" style="43"/>
    <col min="1355" max="1355" width="15.33203125" style="43" bestFit="1" customWidth="1"/>
    <col min="1356" max="1356" width="4.88671875" style="43" bestFit="1" customWidth="1"/>
    <col min="1357" max="1357" width="8" style="43" bestFit="1" customWidth="1"/>
    <col min="1358" max="1358" width="10.33203125" style="43" bestFit="1" customWidth="1"/>
    <col min="1359" max="1359" width="29.33203125" style="43" bestFit="1" customWidth="1"/>
    <col min="1360" max="1360" width="12.44140625" style="43" bestFit="1" customWidth="1"/>
    <col min="1361" max="1361" width="10" style="43" bestFit="1" customWidth="1"/>
    <col min="1362" max="1362" width="10.44140625" style="43" bestFit="1" customWidth="1"/>
    <col min="1363" max="1363" width="11" style="43" bestFit="1" customWidth="1"/>
    <col min="1364" max="1364" width="24.109375" style="43" bestFit="1" customWidth="1"/>
    <col min="1365" max="1365" width="10.6640625" style="43" bestFit="1" customWidth="1"/>
    <col min="1366" max="1366" width="32.88671875" style="43" bestFit="1" customWidth="1"/>
    <col min="1367" max="1367" width="13.88671875" style="43" bestFit="1" customWidth="1"/>
    <col min="1368" max="1368" width="11" style="43" bestFit="1" customWidth="1"/>
    <col min="1369" max="1369" width="23.44140625" style="43" bestFit="1" customWidth="1"/>
    <col min="1370" max="1370" width="10.6640625" style="43" bestFit="1" customWidth="1"/>
    <col min="1371" max="1371" width="8" style="43" bestFit="1" customWidth="1"/>
    <col min="1372" max="1372" width="12.6640625" style="43" bestFit="1" customWidth="1"/>
    <col min="1373" max="1373" width="7.44140625" style="43" bestFit="1" customWidth="1"/>
    <col min="1374" max="1374" width="8.44140625" style="43" bestFit="1" customWidth="1"/>
    <col min="1375" max="1375" width="6.44140625" style="43" bestFit="1" customWidth="1"/>
    <col min="1376" max="1376" width="10.88671875" style="43" bestFit="1" customWidth="1"/>
    <col min="1377" max="1377" width="5.88671875" style="43" bestFit="1" customWidth="1"/>
    <col min="1378" max="1378" width="10.6640625" style="43" bestFit="1" customWidth="1"/>
    <col min="1379" max="1379" width="3.44140625" style="43" bestFit="1" customWidth="1"/>
    <col min="1380" max="1380" width="6.44140625" style="43" bestFit="1" customWidth="1"/>
    <col min="1381" max="1381" width="8.33203125" style="43" bestFit="1" customWidth="1"/>
    <col min="1382" max="1383" width="10.6640625" style="43" bestFit="1" customWidth="1"/>
    <col min="1384" max="1384" width="3.109375" style="43" bestFit="1" customWidth="1"/>
    <col min="1385" max="1385" width="9.44140625" style="43" bestFit="1" customWidth="1"/>
    <col min="1386" max="1386" width="3.44140625" style="43" bestFit="1" customWidth="1"/>
    <col min="1387" max="1387" width="4" style="43" bestFit="1" customWidth="1"/>
    <col min="1388" max="1388" width="7" style="43" bestFit="1" customWidth="1"/>
    <col min="1389" max="1389" width="8" style="43" bestFit="1" customWidth="1"/>
    <col min="1390" max="1390" width="9.33203125" style="43" bestFit="1" customWidth="1"/>
    <col min="1391" max="1391" width="8.109375" style="43" bestFit="1" customWidth="1"/>
    <col min="1392" max="1392" width="7.6640625" style="43" bestFit="1" customWidth="1"/>
    <col min="1393" max="1393" width="6.33203125" style="43" bestFit="1" customWidth="1"/>
    <col min="1394" max="1394" width="4.6640625" style="43" bestFit="1" customWidth="1"/>
    <col min="1395" max="1395" width="6.33203125" style="43" bestFit="1" customWidth="1"/>
    <col min="1396" max="1396" width="10.6640625" style="43" bestFit="1" customWidth="1"/>
    <col min="1397" max="1397" width="15.109375" style="43" bestFit="1" customWidth="1"/>
    <col min="1398" max="1398" width="9.33203125" style="43" bestFit="1" customWidth="1"/>
    <col min="1399" max="1399" width="12.33203125" style="43" bestFit="1" customWidth="1"/>
    <col min="1400" max="1400" width="5" style="43" bestFit="1" customWidth="1"/>
    <col min="1401" max="1402" width="8.6640625" style="43" bestFit="1" customWidth="1"/>
    <col min="1403" max="1403" width="3.33203125" style="43" bestFit="1" customWidth="1"/>
    <col min="1404" max="1404" width="10.6640625" style="43" bestFit="1" customWidth="1"/>
    <col min="1405" max="1405" width="33.44140625" style="43" bestFit="1" customWidth="1"/>
    <col min="1406" max="1406" width="12.6640625" style="43" bestFit="1" customWidth="1"/>
    <col min="1407" max="1407" width="11.6640625" style="43" bestFit="1" customWidth="1"/>
    <col min="1408" max="1408" width="12.44140625" style="43" bestFit="1" customWidth="1"/>
    <col min="1409" max="1409" width="12.88671875" style="43" bestFit="1" customWidth="1"/>
    <col min="1410" max="1410" width="8.109375" style="43" bestFit="1" customWidth="1"/>
    <col min="1411" max="1412" width="11.88671875" style="43" bestFit="1" customWidth="1"/>
    <col min="1413" max="1413" width="9" style="43" bestFit="1" customWidth="1"/>
    <col min="1414" max="1414" width="10.88671875" style="43" bestFit="1" customWidth="1"/>
    <col min="1415" max="1415" width="8.33203125" style="43" bestFit="1" customWidth="1"/>
    <col min="1416" max="1416" width="8.6640625" style="43" bestFit="1" customWidth="1"/>
    <col min="1417" max="1417" width="9" style="43" bestFit="1" customWidth="1"/>
    <col min="1418" max="1418" width="8.33203125" style="43" bestFit="1" customWidth="1"/>
    <col min="1419" max="1419" width="7.44140625" style="43" bestFit="1" customWidth="1"/>
    <col min="1420" max="1420" width="15.44140625" style="43" bestFit="1" customWidth="1"/>
    <col min="1421" max="1421" width="9.33203125" style="43" bestFit="1" customWidth="1"/>
    <col min="1422" max="1422" width="11.6640625" style="43" bestFit="1" customWidth="1"/>
    <col min="1423" max="1423" width="12.6640625" style="43" bestFit="1" customWidth="1"/>
    <col min="1424" max="1424" width="11.44140625" style="43" bestFit="1" customWidth="1"/>
    <col min="1425" max="1425" width="5.109375" style="43" bestFit="1" customWidth="1"/>
    <col min="1426" max="1426" width="6.44140625" style="43" bestFit="1" customWidth="1"/>
    <col min="1427" max="1427" width="11" style="43" bestFit="1" customWidth="1"/>
    <col min="1428" max="1428" width="17.33203125" style="43" bestFit="1" customWidth="1"/>
    <col min="1429" max="1592" width="10.88671875" style="43"/>
    <col min="1593" max="1593" width="17.88671875" style="43" bestFit="1" customWidth="1"/>
    <col min="1594" max="1594" width="33.44140625" style="43" bestFit="1" customWidth="1"/>
    <col min="1595" max="1595" width="21.33203125" style="43" bestFit="1" customWidth="1"/>
    <col min="1596" max="1596" width="18.44140625" style="43" bestFit="1" customWidth="1"/>
    <col min="1597" max="1597" width="9.6640625" style="43" bestFit="1" customWidth="1"/>
    <col min="1598" max="1598" width="10.6640625" style="43" bestFit="1" customWidth="1"/>
    <col min="1599" max="1599" width="28.6640625" style="43" bestFit="1" customWidth="1"/>
    <col min="1600" max="1600" width="3.109375" style="43" bestFit="1" customWidth="1"/>
    <col min="1601" max="1601" width="3.44140625" style="43" bestFit="1" customWidth="1"/>
    <col min="1602" max="1602" width="32.33203125" style="43" bestFit="1" customWidth="1"/>
    <col min="1603" max="1603" width="5" style="43" bestFit="1" customWidth="1"/>
    <col min="1604" max="1604" width="5.6640625" style="43" bestFit="1" customWidth="1"/>
    <col min="1605" max="1605" width="7.109375" style="43" bestFit="1" customWidth="1"/>
    <col min="1606" max="1606" width="23.6640625" style="43" bestFit="1" customWidth="1"/>
    <col min="1607" max="1607" width="26.109375" style="43" bestFit="1" customWidth="1"/>
    <col min="1608" max="1608" width="6.44140625" style="43" bestFit="1" customWidth="1"/>
    <col min="1609" max="1609" width="26.44140625" style="43" bestFit="1" customWidth="1"/>
    <col min="1610" max="1610" width="10.88671875" style="43"/>
    <col min="1611" max="1611" width="15.33203125" style="43" bestFit="1" customWidth="1"/>
    <col min="1612" max="1612" width="4.88671875" style="43" bestFit="1" customWidth="1"/>
    <col min="1613" max="1613" width="8" style="43" bestFit="1" customWidth="1"/>
    <col min="1614" max="1614" width="10.33203125" style="43" bestFit="1" customWidth="1"/>
    <col min="1615" max="1615" width="29.33203125" style="43" bestFit="1" customWidth="1"/>
    <col min="1616" max="1616" width="12.44140625" style="43" bestFit="1" customWidth="1"/>
    <col min="1617" max="1617" width="10" style="43" bestFit="1" customWidth="1"/>
    <col min="1618" max="1618" width="10.44140625" style="43" bestFit="1" customWidth="1"/>
    <col min="1619" max="1619" width="11" style="43" bestFit="1" customWidth="1"/>
    <col min="1620" max="1620" width="24.109375" style="43" bestFit="1" customWidth="1"/>
    <col min="1621" max="1621" width="10.6640625" style="43" bestFit="1" customWidth="1"/>
    <col min="1622" max="1622" width="32.88671875" style="43" bestFit="1" customWidth="1"/>
    <col min="1623" max="1623" width="13.88671875" style="43" bestFit="1" customWidth="1"/>
    <col min="1624" max="1624" width="11" style="43" bestFit="1" customWidth="1"/>
    <col min="1625" max="1625" width="23.44140625" style="43" bestFit="1" customWidth="1"/>
    <col min="1626" max="1626" width="10.6640625" style="43" bestFit="1" customWidth="1"/>
    <col min="1627" max="1627" width="8" style="43" bestFit="1" customWidth="1"/>
    <col min="1628" max="1628" width="12.6640625" style="43" bestFit="1" customWidth="1"/>
    <col min="1629" max="1629" width="7.44140625" style="43" bestFit="1" customWidth="1"/>
    <col min="1630" max="1630" width="8.44140625" style="43" bestFit="1" customWidth="1"/>
    <col min="1631" max="1631" width="6.44140625" style="43" bestFit="1" customWidth="1"/>
    <col min="1632" max="1632" width="10.88671875" style="43" bestFit="1" customWidth="1"/>
    <col min="1633" max="1633" width="5.88671875" style="43" bestFit="1" customWidth="1"/>
    <col min="1634" max="1634" width="10.6640625" style="43" bestFit="1" customWidth="1"/>
    <col min="1635" max="1635" width="3.44140625" style="43" bestFit="1" customWidth="1"/>
    <col min="1636" max="1636" width="6.44140625" style="43" bestFit="1" customWidth="1"/>
    <col min="1637" max="1637" width="8.33203125" style="43" bestFit="1" customWidth="1"/>
    <col min="1638" max="1639" width="10.6640625" style="43" bestFit="1" customWidth="1"/>
    <col min="1640" max="1640" width="3.109375" style="43" bestFit="1" customWidth="1"/>
    <col min="1641" max="1641" width="9.44140625" style="43" bestFit="1" customWidth="1"/>
    <col min="1642" max="1642" width="3.44140625" style="43" bestFit="1" customWidth="1"/>
    <col min="1643" max="1643" width="4" style="43" bestFit="1" customWidth="1"/>
    <col min="1644" max="1644" width="7" style="43" bestFit="1" customWidth="1"/>
    <col min="1645" max="1645" width="8" style="43" bestFit="1" customWidth="1"/>
    <col min="1646" max="1646" width="9.33203125" style="43" bestFit="1" customWidth="1"/>
    <col min="1647" max="1647" width="8.109375" style="43" bestFit="1" customWidth="1"/>
    <col min="1648" max="1648" width="7.6640625" style="43" bestFit="1" customWidth="1"/>
    <col min="1649" max="1649" width="6.33203125" style="43" bestFit="1" customWidth="1"/>
    <col min="1650" max="1650" width="4.6640625" style="43" bestFit="1" customWidth="1"/>
    <col min="1651" max="1651" width="6.33203125" style="43" bestFit="1" customWidth="1"/>
    <col min="1652" max="1652" width="10.6640625" style="43" bestFit="1" customWidth="1"/>
    <col min="1653" max="1653" width="15.109375" style="43" bestFit="1" customWidth="1"/>
    <col min="1654" max="1654" width="9.33203125" style="43" bestFit="1" customWidth="1"/>
    <col min="1655" max="1655" width="12.33203125" style="43" bestFit="1" customWidth="1"/>
    <col min="1656" max="1656" width="5" style="43" bestFit="1" customWidth="1"/>
    <col min="1657" max="1658" width="8.6640625" style="43" bestFit="1" customWidth="1"/>
    <col min="1659" max="1659" width="3.33203125" style="43" bestFit="1" customWidth="1"/>
    <col min="1660" max="1660" width="10.6640625" style="43" bestFit="1" customWidth="1"/>
    <col min="1661" max="1661" width="33.44140625" style="43" bestFit="1" customWidth="1"/>
    <col min="1662" max="1662" width="12.6640625" style="43" bestFit="1" customWidth="1"/>
    <col min="1663" max="1663" width="11.6640625" style="43" bestFit="1" customWidth="1"/>
    <col min="1664" max="1664" width="12.44140625" style="43" bestFit="1" customWidth="1"/>
    <col min="1665" max="1665" width="12.88671875" style="43" bestFit="1" customWidth="1"/>
    <col min="1666" max="1666" width="8.109375" style="43" bestFit="1" customWidth="1"/>
    <col min="1667" max="1668" width="11.88671875" style="43" bestFit="1" customWidth="1"/>
    <col min="1669" max="1669" width="9" style="43" bestFit="1" customWidth="1"/>
    <col min="1670" max="1670" width="10.88671875" style="43" bestFit="1" customWidth="1"/>
    <col min="1671" max="1671" width="8.33203125" style="43" bestFit="1" customWidth="1"/>
    <col min="1672" max="1672" width="8.6640625" style="43" bestFit="1" customWidth="1"/>
    <col min="1673" max="1673" width="9" style="43" bestFit="1" customWidth="1"/>
    <col min="1674" max="1674" width="8.33203125" style="43" bestFit="1" customWidth="1"/>
    <col min="1675" max="1675" width="7.44140625" style="43" bestFit="1" customWidth="1"/>
    <col min="1676" max="1676" width="15.44140625" style="43" bestFit="1" customWidth="1"/>
    <col min="1677" max="1677" width="9.33203125" style="43" bestFit="1" customWidth="1"/>
    <col min="1678" max="1678" width="11.6640625" style="43" bestFit="1" customWidth="1"/>
    <col min="1679" max="1679" width="12.6640625" style="43" bestFit="1" customWidth="1"/>
    <col min="1680" max="1680" width="11.44140625" style="43" bestFit="1" customWidth="1"/>
    <col min="1681" max="1681" width="5.109375" style="43" bestFit="1" customWidth="1"/>
    <col min="1682" max="1682" width="6.44140625" style="43" bestFit="1" customWidth="1"/>
    <col min="1683" max="1683" width="11" style="43" bestFit="1" customWidth="1"/>
    <col min="1684" max="1684" width="17.33203125" style="43" bestFit="1" customWidth="1"/>
    <col min="1685" max="1848" width="10.88671875" style="43"/>
    <col min="1849" max="1849" width="17.88671875" style="43" bestFit="1" customWidth="1"/>
    <col min="1850" max="1850" width="33.44140625" style="43" bestFit="1" customWidth="1"/>
    <col min="1851" max="1851" width="21.33203125" style="43" bestFit="1" customWidth="1"/>
    <col min="1852" max="1852" width="18.44140625" style="43" bestFit="1" customWidth="1"/>
    <col min="1853" max="1853" width="9.6640625" style="43" bestFit="1" customWidth="1"/>
    <col min="1854" max="1854" width="10.6640625" style="43" bestFit="1" customWidth="1"/>
    <col min="1855" max="1855" width="28.6640625" style="43" bestFit="1" customWidth="1"/>
    <col min="1856" max="1856" width="3.109375" style="43" bestFit="1" customWidth="1"/>
    <col min="1857" max="1857" width="3.44140625" style="43" bestFit="1" customWidth="1"/>
    <col min="1858" max="1858" width="32.33203125" style="43" bestFit="1" customWidth="1"/>
    <col min="1859" max="1859" width="5" style="43" bestFit="1" customWidth="1"/>
    <col min="1860" max="1860" width="5.6640625" style="43" bestFit="1" customWidth="1"/>
    <col min="1861" max="1861" width="7.109375" style="43" bestFit="1" customWidth="1"/>
    <col min="1862" max="1862" width="23.6640625" style="43" bestFit="1" customWidth="1"/>
    <col min="1863" max="1863" width="26.109375" style="43" bestFit="1" customWidth="1"/>
    <col min="1864" max="1864" width="6.44140625" style="43" bestFit="1" customWidth="1"/>
    <col min="1865" max="1865" width="26.44140625" style="43" bestFit="1" customWidth="1"/>
    <col min="1866" max="1866" width="10.88671875" style="43"/>
    <col min="1867" max="1867" width="15.33203125" style="43" bestFit="1" customWidth="1"/>
    <col min="1868" max="1868" width="4.88671875" style="43" bestFit="1" customWidth="1"/>
    <col min="1869" max="1869" width="8" style="43" bestFit="1" customWidth="1"/>
    <col min="1870" max="1870" width="10.33203125" style="43" bestFit="1" customWidth="1"/>
    <col min="1871" max="1871" width="29.33203125" style="43" bestFit="1" customWidth="1"/>
    <col min="1872" max="1872" width="12.44140625" style="43" bestFit="1" customWidth="1"/>
    <col min="1873" max="1873" width="10" style="43" bestFit="1" customWidth="1"/>
    <col min="1874" max="1874" width="10.44140625" style="43" bestFit="1" customWidth="1"/>
    <col min="1875" max="1875" width="11" style="43" bestFit="1" customWidth="1"/>
    <col min="1876" max="1876" width="24.109375" style="43" bestFit="1" customWidth="1"/>
    <col min="1877" max="1877" width="10.6640625" style="43" bestFit="1" customWidth="1"/>
    <col min="1878" max="1878" width="32.88671875" style="43" bestFit="1" customWidth="1"/>
    <col min="1879" max="1879" width="13.88671875" style="43" bestFit="1" customWidth="1"/>
    <col min="1880" max="1880" width="11" style="43" bestFit="1" customWidth="1"/>
    <col min="1881" max="1881" width="23.44140625" style="43" bestFit="1" customWidth="1"/>
    <col min="1882" max="1882" width="10.6640625" style="43" bestFit="1" customWidth="1"/>
    <col min="1883" max="1883" width="8" style="43" bestFit="1" customWidth="1"/>
    <col min="1884" max="1884" width="12.6640625" style="43" bestFit="1" customWidth="1"/>
    <col min="1885" max="1885" width="7.44140625" style="43" bestFit="1" customWidth="1"/>
    <col min="1886" max="1886" width="8.44140625" style="43" bestFit="1" customWidth="1"/>
    <col min="1887" max="1887" width="6.44140625" style="43" bestFit="1" customWidth="1"/>
    <col min="1888" max="1888" width="10.88671875" style="43" bestFit="1" customWidth="1"/>
    <col min="1889" max="1889" width="5.88671875" style="43" bestFit="1" customWidth="1"/>
    <col min="1890" max="1890" width="10.6640625" style="43" bestFit="1" customWidth="1"/>
    <col min="1891" max="1891" width="3.44140625" style="43" bestFit="1" customWidth="1"/>
    <col min="1892" max="1892" width="6.44140625" style="43" bestFit="1" customWidth="1"/>
    <col min="1893" max="1893" width="8.33203125" style="43" bestFit="1" customWidth="1"/>
    <col min="1894" max="1895" width="10.6640625" style="43" bestFit="1" customWidth="1"/>
    <col min="1896" max="1896" width="3.109375" style="43" bestFit="1" customWidth="1"/>
    <col min="1897" max="1897" width="9.44140625" style="43" bestFit="1" customWidth="1"/>
    <col min="1898" max="1898" width="3.44140625" style="43" bestFit="1" customWidth="1"/>
    <col min="1899" max="1899" width="4" style="43" bestFit="1" customWidth="1"/>
    <col min="1900" max="1900" width="7" style="43" bestFit="1" customWidth="1"/>
    <col min="1901" max="1901" width="8" style="43" bestFit="1" customWidth="1"/>
    <col min="1902" max="1902" width="9.33203125" style="43" bestFit="1" customWidth="1"/>
    <col min="1903" max="1903" width="8.109375" style="43" bestFit="1" customWidth="1"/>
    <col min="1904" max="1904" width="7.6640625" style="43" bestFit="1" customWidth="1"/>
    <col min="1905" max="1905" width="6.33203125" style="43" bestFit="1" customWidth="1"/>
    <col min="1906" max="1906" width="4.6640625" style="43" bestFit="1" customWidth="1"/>
    <col min="1907" max="1907" width="6.33203125" style="43" bestFit="1" customWidth="1"/>
    <col min="1908" max="1908" width="10.6640625" style="43" bestFit="1" customWidth="1"/>
    <col min="1909" max="1909" width="15.109375" style="43" bestFit="1" customWidth="1"/>
    <col min="1910" max="1910" width="9.33203125" style="43" bestFit="1" customWidth="1"/>
    <col min="1911" max="1911" width="12.33203125" style="43" bestFit="1" customWidth="1"/>
    <col min="1912" max="1912" width="5" style="43" bestFit="1" customWidth="1"/>
    <col min="1913" max="1914" width="8.6640625" style="43" bestFit="1" customWidth="1"/>
    <col min="1915" max="1915" width="3.33203125" style="43" bestFit="1" customWidth="1"/>
    <col min="1916" max="1916" width="10.6640625" style="43" bestFit="1" customWidth="1"/>
    <col min="1917" max="1917" width="33.44140625" style="43" bestFit="1" customWidth="1"/>
    <col min="1918" max="1918" width="12.6640625" style="43" bestFit="1" customWidth="1"/>
    <col min="1919" max="1919" width="11.6640625" style="43" bestFit="1" customWidth="1"/>
    <col min="1920" max="1920" width="12.44140625" style="43" bestFit="1" customWidth="1"/>
    <col min="1921" max="1921" width="12.88671875" style="43" bestFit="1" customWidth="1"/>
    <col min="1922" max="1922" width="8.109375" style="43" bestFit="1" customWidth="1"/>
    <col min="1923" max="1924" width="11.88671875" style="43" bestFit="1" customWidth="1"/>
    <col min="1925" max="1925" width="9" style="43" bestFit="1" customWidth="1"/>
    <col min="1926" max="1926" width="10.88671875" style="43" bestFit="1" customWidth="1"/>
    <col min="1927" max="1927" width="8.33203125" style="43" bestFit="1" customWidth="1"/>
    <col min="1928" max="1928" width="8.6640625" style="43" bestFit="1" customWidth="1"/>
    <col min="1929" max="1929" width="9" style="43" bestFit="1" customWidth="1"/>
    <col min="1930" max="1930" width="8.33203125" style="43" bestFit="1" customWidth="1"/>
    <col min="1931" max="1931" width="7.44140625" style="43" bestFit="1" customWidth="1"/>
    <col min="1932" max="1932" width="15.44140625" style="43" bestFit="1" customWidth="1"/>
    <col min="1933" max="1933" width="9.33203125" style="43" bestFit="1" customWidth="1"/>
    <col min="1934" max="1934" width="11.6640625" style="43" bestFit="1" customWidth="1"/>
    <col min="1935" max="1935" width="12.6640625" style="43" bestFit="1" customWidth="1"/>
    <col min="1936" max="1936" width="11.44140625" style="43" bestFit="1" customWidth="1"/>
    <col min="1937" max="1937" width="5.109375" style="43" bestFit="1" customWidth="1"/>
    <col min="1938" max="1938" width="6.44140625" style="43" bestFit="1" customWidth="1"/>
    <col min="1939" max="1939" width="11" style="43" bestFit="1" customWidth="1"/>
    <col min="1940" max="1940" width="17.33203125" style="43" bestFit="1" customWidth="1"/>
    <col min="1941" max="2104" width="10.88671875" style="43"/>
    <col min="2105" max="2105" width="17.88671875" style="43" bestFit="1" customWidth="1"/>
    <col min="2106" max="2106" width="33.44140625" style="43" bestFit="1" customWidth="1"/>
    <col min="2107" max="2107" width="21.33203125" style="43" bestFit="1" customWidth="1"/>
    <col min="2108" max="2108" width="18.44140625" style="43" bestFit="1" customWidth="1"/>
    <col min="2109" max="2109" width="9.6640625" style="43" bestFit="1" customWidth="1"/>
    <col min="2110" max="2110" width="10.6640625" style="43" bestFit="1" customWidth="1"/>
    <col min="2111" max="2111" width="28.6640625" style="43" bestFit="1" customWidth="1"/>
    <col min="2112" max="2112" width="3.109375" style="43" bestFit="1" customWidth="1"/>
    <col min="2113" max="2113" width="3.44140625" style="43" bestFit="1" customWidth="1"/>
    <col min="2114" max="2114" width="32.33203125" style="43" bestFit="1" customWidth="1"/>
    <col min="2115" max="2115" width="5" style="43" bestFit="1" customWidth="1"/>
    <col min="2116" max="2116" width="5.6640625" style="43" bestFit="1" customWidth="1"/>
    <col min="2117" max="2117" width="7.109375" style="43" bestFit="1" customWidth="1"/>
    <col min="2118" max="2118" width="23.6640625" style="43" bestFit="1" customWidth="1"/>
    <col min="2119" max="2119" width="26.109375" style="43" bestFit="1" customWidth="1"/>
    <col min="2120" max="2120" width="6.44140625" style="43" bestFit="1" customWidth="1"/>
    <col min="2121" max="2121" width="26.44140625" style="43" bestFit="1" customWidth="1"/>
    <col min="2122" max="2122" width="10.88671875" style="43"/>
    <col min="2123" max="2123" width="15.33203125" style="43" bestFit="1" customWidth="1"/>
    <col min="2124" max="2124" width="4.88671875" style="43" bestFit="1" customWidth="1"/>
    <col min="2125" max="2125" width="8" style="43" bestFit="1" customWidth="1"/>
    <col min="2126" max="2126" width="10.33203125" style="43" bestFit="1" customWidth="1"/>
    <col min="2127" max="2127" width="29.33203125" style="43" bestFit="1" customWidth="1"/>
    <col min="2128" max="2128" width="12.44140625" style="43" bestFit="1" customWidth="1"/>
    <col min="2129" max="2129" width="10" style="43" bestFit="1" customWidth="1"/>
    <col min="2130" max="2130" width="10.44140625" style="43" bestFit="1" customWidth="1"/>
    <col min="2131" max="2131" width="11" style="43" bestFit="1" customWidth="1"/>
    <col min="2132" max="2132" width="24.109375" style="43" bestFit="1" customWidth="1"/>
    <col min="2133" max="2133" width="10.6640625" style="43" bestFit="1" customWidth="1"/>
    <col min="2134" max="2134" width="32.88671875" style="43" bestFit="1" customWidth="1"/>
    <col min="2135" max="2135" width="13.88671875" style="43" bestFit="1" customWidth="1"/>
    <col min="2136" max="2136" width="11" style="43" bestFit="1" customWidth="1"/>
    <col min="2137" max="2137" width="23.44140625" style="43" bestFit="1" customWidth="1"/>
    <col min="2138" max="2138" width="10.6640625" style="43" bestFit="1" customWidth="1"/>
    <col min="2139" max="2139" width="8" style="43" bestFit="1" customWidth="1"/>
    <col min="2140" max="2140" width="12.6640625" style="43" bestFit="1" customWidth="1"/>
    <col min="2141" max="2141" width="7.44140625" style="43" bestFit="1" customWidth="1"/>
    <col min="2142" max="2142" width="8.44140625" style="43" bestFit="1" customWidth="1"/>
    <col min="2143" max="2143" width="6.44140625" style="43" bestFit="1" customWidth="1"/>
    <col min="2144" max="2144" width="10.88671875" style="43" bestFit="1" customWidth="1"/>
    <col min="2145" max="2145" width="5.88671875" style="43" bestFit="1" customWidth="1"/>
    <col min="2146" max="2146" width="10.6640625" style="43" bestFit="1" customWidth="1"/>
    <col min="2147" max="2147" width="3.44140625" style="43" bestFit="1" customWidth="1"/>
    <col min="2148" max="2148" width="6.44140625" style="43" bestFit="1" customWidth="1"/>
    <col min="2149" max="2149" width="8.33203125" style="43" bestFit="1" customWidth="1"/>
    <col min="2150" max="2151" width="10.6640625" style="43" bestFit="1" customWidth="1"/>
    <col min="2152" max="2152" width="3.109375" style="43" bestFit="1" customWidth="1"/>
    <col min="2153" max="2153" width="9.44140625" style="43" bestFit="1" customWidth="1"/>
    <col min="2154" max="2154" width="3.44140625" style="43" bestFit="1" customWidth="1"/>
    <col min="2155" max="2155" width="4" style="43" bestFit="1" customWidth="1"/>
    <col min="2156" max="2156" width="7" style="43" bestFit="1" customWidth="1"/>
    <col min="2157" max="2157" width="8" style="43" bestFit="1" customWidth="1"/>
    <col min="2158" max="2158" width="9.33203125" style="43" bestFit="1" customWidth="1"/>
    <col min="2159" max="2159" width="8.109375" style="43" bestFit="1" customWidth="1"/>
    <col min="2160" max="2160" width="7.6640625" style="43" bestFit="1" customWidth="1"/>
    <col min="2161" max="2161" width="6.33203125" style="43" bestFit="1" customWidth="1"/>
    <col min="2162" max="2162" width="4.6640625" style="43" bestFit="1" customWidth="1"/>
    <col min="2163" max="2163" width="6.33203125" style="43" bestFit="1" customWidth="1"/>
    <col min="2164" max="2164" width="10.6640625" style="43" bestFit="1" customWidth="1"/>
    <col min="2165" max="2165" width="15.109375" style="43" bestFit="1" customWidth="1"/>
    <col min="2166" max="2166" width="9.33203125" style="43" bestFit="1" customWidth="1"/>
    <col min="2167" max="2167" width="12.33203125" style="43" bestFit="1" customWidth="1"/>
    <col min="2168" max="2168" width="5" style="43" bestFit="1" customWidth="1"/>
    <col min="2169" max="2170" width="8.6640625" style="43" bestFit="1" customWidth="1"/>
    <col min="2171" max="2171" width="3.33203125" style="43" bestFit="1" customWidth="1"/>
    <col min="2172" max="2172" width="10.6640625" style="43" bestFit="1" customWidth="1"/>
    <col min="2173" max="2173" width="33.44140625" style="43" bestFit="1" customWidth="1"/>
    <col min="2174" max="2174" width="12.6640625" style="43" bestFit="1" customWidth="1"/>
    <col min="2175" max="2175" width="11.6640625" style="43" bestFit="1" customWidth="1"/>
    <col min="2176" max="2176" width="12.44140625" style="43" bestFit="1" customWidth="1"/>
    <col min="2177" max="2177" width="12.88671875" style="43" bestFit="1" customWidth="1"/>
    <col min="2178" max="2178" width="8.109375" style="43" bestFit="1" customWidth="1"/>
    <col min="2179" max="2180" width="11.88671875" style="43" bestFit="1" customWidth="1"/>
    <col min="2181" max="2181" width="9" style="43" bestFit="1" customWidth="1"/>
    <col min="2182" max="2182" width="10.88671875" style="43" bestFit="1" customWidth="1"/>
    <col min="2183" max="2183" width="8.33203125" style="43" bestFit="1" customWidth="1"/>
    <col min="2184" max="2184" width="8.6640625" style="43" bestFit="1" customWidth="1"/>
    <col min="2185" max="2185" width="9" style="43" bestFit="1" customWidth="1"/>
    <col min="2186" max="2186" width="8.33203125" style="43" bestFit="1" customWidth="1"/>
    <col min="2187" max="2187" width="7.44140625" style="43" bestFit="1" customWidth="1"/>
    <col min="2188" max="2188" width="15.44140625" style="43" bestFit="1" customWidth="1"/>
    <col min="2189" max="2189" width="9.33203125" style="43" bestFit="1" customWidth="1"/>
    <col min="2190" max="2190" width="11.6640625" style="43" bestFit="1" customWidth="1"/>
    <col min="2191" max="2191" width="12.6640625" style="43" bestFit="1" customWidth="1"/>
    <col min="2192" max="2192" width="11.44140625" style="43" bestFit="1" customWidth="1"/>
    <col min="2193" max="2193" width="5.109375" style="43" bestFit="1" customWidth="1"/>
    <col min="2194" max="2194" width="6.44140625" style="43" bestFit="1" customWidth="1"/>
    <col min="2195" max="2195" width="11" style="43" bestFit="1" customWidth="1"/>
    <col min="2196" max="2196" width="17.33203125" style="43" bestFit="1" customWidth="1"/>
    <col min="2197" max="2360" width="10.88671875" style="43"/>
    <col min="2361" max="2361" width="17.88671875" style="43" bestFit="1" customWidth="1"/>
    <col min="2362" max="2362" width="33.44140625" style="43" bestFit="1" customWidth="1"/>
    <col min="2363" max="2363" width="21.33203125" style="43" bestFit="1" customWidth="1"/>
    <col min="2364" max="2364" width="18.44140625" style="43" bestFit="1" customWidth="1"/>
    <col min="2365" max="2365" width="9.6640625" style="43" bestFit="1" customWidth="1"/>
    <col min="2366" max="2366" width="10.6640625" style="43" bestFit="1" customWidth="1"/>
    <col min="2367" max="2367" width="28.6640625" style="43" bestFit="1" customWidth="1"/>
    <col min="2368" max="2368" width="3.109375" style="43" bestFit="1" customWidth="1"/>
    <col min="2369" max="2369" width="3.44140625" style="43" bestFit="1" customWidth="1"/>
    <col min="2370" max="2370" width="32.33203125" style="43" bestFit="1" customWidth="1"/>
    <col min="2371" max="2371" width="5" style="43" bestFit="1" customWidth="1"/>
    <col min="2372" max="2372" width="5.6640625" style="43" bestFit="1" customWidth="1"/>
    <col min="2373" max="2373" width="7.109375" style="43" bestFit="1" customWidth="1"/>
    <col min="2374" max="2374" width="23.6640625" style="43" bestFit="1" customWidth="1"/>
    <col min="2375" max="2375" width="26.109375" style="43" bestFit="1" customWidth="1"/>
    <col min="2376" max="2376" width="6.44140625" style="43" bestFit="1" customWidth="1"/>
    <col min="2377" max="2377" width="26.44140625" style="43" bestFit="1" customWidth="1"/>
    <col min="2378" max="2378" width="10.88671875" style="43"/>
    <col min="2379" max="2379" width="15.33203125" style="43" bestFit="1" customWidth="1"/>
    <col min="2380" max="2380" width="4.88671875" style="43" bestFit="1" customWidth="1"/>
    <col min="2381" max="2381" width="8" style="43" bestFit="1" customWidth="1"/>
    <col min="2382" max="2382" width="10.33203125" style="43" bestFit="1" customWidth="1"/>
    <col min="2383" max="2383" width="29.33203125" style="43" bestFit="1" customWidth="1"/>
    <col min="2384" max="2384" width="12.44140625" style="43" bestFit="1" customWidth="1"/>
    <col min="2385" max="2385" width="10" style="43" bestFit="1" customWidth="1"/>
    <col min="2386" max="2386" width="10.44140625" style="43" bestFit="1" customWidth="1"/>
    <col min="2387" max="2387" width="11" style="43" bestFit="1" customWidth="1"/>
    <col min="2388" max="2388" width="24.109375" style="43" bestFit="1" customWidth="1"/>
    <col min="2389" max="2389" width="10.6640625" style="43" bestFit="1" customWidth="1"/>
    <col min="2390" max="2390" width="32.88671875" style="43" bestFit="1" customWidth="1"/>
    <col min="2391" max="2391" width="13.88671875" style="43" bestFit="1" customWidth="1"/>
    <col min="2392" max="2392" width="11" style="43" bestFit="1" customWidth="1"/>
    <col min="2393" max="2393" width="23.44140625" style="43" bestFit="1" customWidth="1"/>
    <col min="2394" max="2394" width="10.6640625" style="43" bestFit="1" customWidth="1"/>
    <col min="2395" max="2395" width="8" style="43" bestFit="1" customWidth="1"/>
    <col min="2396" max="2396" width="12.6640625" style="43" bestFit="1" customWidth="1"/>
    <col min="2397" max="2397" width="7.44140625" style="43" bestFit="1" customWidth="1"/>
    <col min="2398" max="2398" width="8.44140625" style="43" bestFit="1" customWidth="1"/>
    <col min="2399" max="2399" width="6.44140625" style="43" bestFit="1" customWidth="1"/>
    <col min="2400" max="2400" width="10.88671875" style="43" bestFit="1" customWidth="1"/>
    <col min="2401" max="2401" width="5.88671875" style="43" bestFit="1" customWidth="1"/>
    <col min="2402" max="2402" width="10.6640625" style="43" bestFit="1" customWidth="1"/>
    <col min="2403" max="2403" width="3.44140625" style="43" bestFit="1" customWidth="1"/>
    <col min="2404" max="2404" width="6.44140625" style="43" bestFit="1" customWidth="1"/>
    <col min="2405" max="2405" width="8.33203125" style="43" bestFit="1" customWidth="1"/>
    <col min="2406" max="2407" width="10.6640625" style="43" bestFit="1" customWidth="1"/>
    <col min="2408" max="2408" width="3.109375" style="43" bestFit="1" customWidth="1"/>
    <col min="2409" max="2409" width="9.44140625" style="43" bestFit="1" customWidth="1"/>
    <col min="2410" max="2410" width="3.44140625" style="43" bestFit="1" customWidth="1"/>
    <col min="2411" max="2411" width="4" style="43" bestFit="1" customWidth="1"/>
    <col min="2412" max="2412" width="7" style="43" bestFit="1" customWidth="1"/>
    <col min="2413" max="2413" width="8" style="43" bestFit="1" customWidth="1"/>
    <col min="2414" max="2414" width="9.33203125" style="43" bestFit="1" customWidth="1"/>
    <col min="2415" max="2415" width="8.109375" style="43" bestFit="1" customWidth="1"/>
    <col min="2416" max="2416" width="7.6640625" style="43" bestFit="1" customWidth="1"/>
    <col min="2417" max="2417" width="6.33203125" style="43" bestFit="1" customWidth="1"/>
    <col min="2418" max="2418" width="4.6640625" style="43" bestFit="1" customWidth="1"/>
    <col min="2419" max="2419" width="6.33203125" style="43" bestFit="1" customWidth="1"/>
    <col min="2420" max="2420" width="10.6640625" style="43" bestFit="1" customWidth="1"/>
    <col min="2421" max="2421" width="15.109375" style="43" bestFit="1" customWidth="1"/>
    <col min="2422" max="2422" width="9.33203125" style="43" bestFit="1" customWidth="1"/>
    <col min="2423" max="2423" width="12.33203125" style="43" bestFit="1" customWidth="1"/>
    <col min="2424" max="2424" width="5" style="43" bestFit="1" customWidth="1"/>
    <col min="2425" max="2426" width="8.6640625" style="43" bestFit="1" customWidth="1"/>
    <col min="2427" max="2427" width="3.33203125" style="43" bestFit="1" customWidth="1"/>
    <col min="2428" max="2428" width="10.6640625" style="43" bestFit="1" customWidth="1"/>
    <col min="2429" max="2429" width="33.44140625" style="43" bestFit="1" customWidth="1"/>
    <col min="2430" max="2430" width="12.6640625" style="43" bestFit="1" customWidth="1"/>
    <col min="2431" max="2431" width="11.6640625" style="43" bestFit="1" customWidth="1"/>
    <col min="2432" max="2432" width="12.44140625" style="43" bestFit="1" customWidth="1"/>
    <col min="2433" max="2433" width="12.88671875" style="43" bestFit="1" customWidth="1"/>
    <col min="2434" max="2434" width="8.109375" style="43" bestFit="1" customWidth="1"/>
    <col min="2435" max="2436" width="11.88671875" style="43" bestFit="1" customWidth="1"/>
    <col min="2437" max="2437" width="9" style="43" bestFit="1" customWidth="1"/>
    <col min="2438" max="2438" width="10.88671875" style="43" bestFit="1" customWidth="1"/>
    <col min="2439" max="2439" width="8.33203125" style="43" bestFit="1" customWidth="1"/>
    <col min="2440" max="2440" width="8.6640625" style="43" bestFit="1" customWidth="1"/>
    <col min="2441" max="2441" width="9" style="43" bestFit="1" customWidth="1"/>
    <col min="2442" max="2442" width="8.33203125" style="43" bestFit="1" customWidth="1"/>
    <col min="2443" max="2443" width="7.44140625" style="43" bestFit="1" customWidth="1"/>
    <col min="2444" max="2444" width="15.44140625" style="43" bestFit="1" customWidth="1"/>
    <col min="2445" max="2445" width="9.33203125" style="43" bestFit="1" customWidth="1"/>
    <col min="2446" max="2446" width="11.6640625" style="43" bestFit="1" customWidth="1"/>
    <col min="2447" max="2447" width="12.6640625" style="43" bestFit="1" customWidth="1"/>
    <col min="2448" max="2448" width="11.44140625" style="43" bestFit="1" customWidth="1"/>
    <col min="2449" max="2449" width="5.109375" style="43" bestFit="1" customWidth="1"/>
    <col min="2450" max="2450" width="6.44140625" style="43" bestFit="1" customWidth="1"/>
    <col min="2451" max="2451" width="11" style="43" bestFit="1" customWidth="1"/>
    <col min="2452" max="2452" width="17.33203125" style="43" bestFit="1" customWidth="1"/>
    <col min="2453" max="2616" width="10.88671875" style="43"/>
    <col min="2617" max="2617" width="17.88671875" style="43" bestFit="1" customWidth="1"/>
    <col min="2618" max="2618" width="33.44140625" style="43" bestFit="1" customWidth="1"/>
    <col min="2619" max="2619" width="21.33203125" style="43" bestFit="1" customWidth="1"/>
    <col min="2620" max="2620" width="18.44140625" style="43" bestFit="1" customWidth="1"/>
    <col min="2621" max="2621" width="9.6640625" style="43" bestFit="1" customWidth="1"/>
    <col min="2622" max="2622" width="10.6640625" style="43" bestFit="1" customWidth="1"/>
    <col min="2623" max="2623" width="28.6640625" style="43" bestFit="1" customWidth="1"/>
    <col min="2624" max="2624" width="3.109375" style="43" bestFit="1" customWidth="1"/>
    <col min="2625" max="2625" width="3.44140625" style="43" bestFit="1" customWidth="1"/>
    <col min="2626" max="2626" width="32.33203125" style="43" bestFit="1" customWidth="1"/>
    <col min="2627" max="2627" width="5" style="43" bestFit="1" customWidth="1"/>
    <col min="2628" max="2628" width="5.6640625" style="43" bestFit="1" customWidth="1"/>
    <col min="2629" max="2629" width="7.109375" style="43" bestFit="1" customWidth="1"/>
    <col min="2630" max="2630" width="23.6640625" style="43" bestFit="1" customWidth="1"/>
    <col min="2631" max="2631" width="26.109375" style="43" bestFit="1" customWidth="1"/>
    <col min="2632" max="2632" width="6.44140625" style="43" bestFit="1" customWidth="1"/>
    <col min="2633" max="2633" width="26.44140625" style="43" bestFit="1" customWidth="1"/>
    <col min="2634" max="2634" width="10.88671875" style="43"/>
    <col min="2635" max="2635" width="15.33203125" style="43" bestFit="1" customWidth="1"/>
    <col min="2636" max="2636" width="4.88671875" style="43" bestFit="1" customWidth="1"/>
    <col min="2637" max="2637" width="8" style="43" bestFit="1" customWidth="1"/>
    <col min="2638" max="2638" width="10.33203125" style="43" bestFit="1" customWidth="1"/>
    <col min="2639" max="2639" width="29.33203125" style="43" bestFit="1" customWidth="1"/>
    <col min="2640" max="2640" width="12.44140625" style="43" bestFit="1" customWidth="1"/>
    <col min="2641" max="2641" width="10" style="43" bestFit="1" customWidth="1"/>
    <col min="2642" max="2642" width="10.44140625" style="43" bestFit="1" customWidth="1"/>
    <col min="2643" max="2643" width="11" style="43" bestFit="1" customWidth="1"/>
    <col min="2644" max="2644" width="24.109375" style="43" bestFit="1" customWidth="1"/>
    <col min="2645" max="2645" width="10.6640625" style="43" bestFit="1" customWidth="1"/>
    <col min="2646" max="2646" width="32.88671875" style="43" bestFit="1" customWidth="1"/>
    <col min="2647" max="2647" width="13.88671875" style="43" bestFit="1" customWidth="1"/>
    <col min="2648" max="2648" width="11" style="43" bestFit="1" customWidth="1"/>
    <col min="2649" max="2649" width="23.44140625" style="43" bestFit="1" customWidth="1"/>
    <col min="2650" max="2650" width="10.6640625" style="43" bestFit="1" customWidth="1"/>
    <col min="2651" max="2651" width="8" style="43" bestFit="1" customWidth="1"/>
    <col min="2652" max="2652" width="12.6640625" style="43" bestFit="1" customWidth="1"/>
    <col min="2653" max="2653" width="7.44140625" style="43" bestFit="1" customWidth="1"/>
    <col min="2654" max="2654" width="8.44140625" style="43" bestFit="1" customWidth="1"/>
    <col min="2655" max="2655" width="6.44140625" style="43" bestFit="1" customWidth="1"/>
    <col min="2656" max="2656" width="10.88671875" style="43" bestFit="1" customWidth="1"/>
    <col min="2657" max="2657" width="5.88671875" style="43" bestFit="1" customWidth="1"/>
    <col min="2658" max="2658" width="10.6640625" style="43" bestFit="1" customWidth="1"/>
    <col min="2659" max="2659" width="3.44140625" style="43" bestFit="1" customWidth="1"/>
    <col min="2660" max="2660" width="6.44140625" style="43" bestFit="1" customWidth="1"/>
    <col min="2661" max="2661" width="8.33203125" style="43" bestFit="1" customWidth="1"/>
    <col min="2662" max="2663" width="10.6640625" style="43" bestFit="1" customWidth="1"/>
    <col min="2664" max="2664" width="3.109375" style="43" bestFit="1" customWidth="1"/>
    <col min="2665" max="2665" width="9.44140625" style="43" bestFit="1" customWidth="1"/>
    <col min="2666" max="2666" width="3.44140625" style="43" bestFit="1" customWidth="1"/>
    <col min="2667" max="2667" width="4" style="43" bestFit="1" customWidth="1"/>
    <col min="2668" max="2668" width="7" style="43" bestFit="1" customWidth="1"/>
    <col min="2669" max="2669" width="8" style="43" bestFit="1" customWidth="1"/>
    <col min="2670" max="2670" width="9.33203125" style="43" bestFit="1" customWidth="1"/>
    <col min="2671" max="2671" width="8.109375" style="43" bestFit="1" customWidth="1"/>
    <col min="2672" max="2672" width="7.6640625" style="43" bestFit="1" customWidth="1"/>
    <col min="2673" max="2673" width="6.33203125" style="43" bestFit="1" customWidth="1"/>
    <col min="2674" max="2674" width="4.6640625" style="43" bestFit="1" customWidth="1"/>
    <col min="2675" max="2675" width="6.33203125" style="43" bestFit="1" customWidth="1"/>
    <col min="2676" max="2676" width="10.6640625" style="43" bestFit="1" customWidth="1"/>
    <col min="2677" max="2677" width="15.109375" style="43" bestFit="1" customWidth="1"/>
    <col min="2678" max="2678" width="9.33203125" style="43" bestFit="1" customWidth="1"/>
    <col min="2679" max="2679" width="12.33203125" style="43" bestFit="1" customWidth="1"/>
    <col min="2680" max="2680" width="5" style="43" bestFit="1" customWidth="1"/>
    <col min="2681" max="2682" width="8.6640625" style="43" bestFit="1" customWidth="1"/>
    <col min="2683" max="2683" width="3.33203125" style="43" bestFit="1" customWidth="1"/>
    <col min="2684" max="2684" width="10.6640625" style="43" bestFit="1" customWidth="1"/>
    <col min="2685" max="2685" width="33.44140625" style="43" bestFit="1" customWidth="1"/>
    <col min="2686" max="2686" width="12.6640625" style="43" bestFit="1" customWidth="1"/>
    <col min="2687" max="2687" width="11.6640625" style="43" bestFit="1" customWidth="1"/>
    <col min="2688" max="2688" width="12.44140625" style="43" bestFit="1" customWidth="1"/>
    <col min="2689" max="2689" width="12.88671875" style="43" bestFit="1" customWidth="1"/>
    <col min="2690" max="2690" width="8.109375" style="43" bestFit="1" customWidth="1"/>
    <col min="2691" max="2692" width="11.88671875" style="43" bestFit="1" customWidth="1"/>
    <col min="2693" max="2693" width="9" style="43" bestFit="1" customWidth="1"/>
    <col min="2694" max="2694" width="10.88671875" style="43" bestFit="1" customWidth="1"/>
    <col min="2695" max="2695" width="8.33203125" style="43" bestFit="1" customWidth="1"/>
    <col min="2696" max="2696" width="8.6640625" style="43" bestFit="1" customWidth="1"/>
    <col min="2697" max="2697" width="9" style="43" bestFit="1" customWidth="1"/>
    <col min="2698" max="2698" width="8.33203125" style="43" bestFit="1" customWidth="1"/>
    <col min="2699" max="2699" width="7.44140625" style="43" bestFit="1" customWidth="1"/>
    <col min="2700" max="2700" width="15.44140625" style="43" bestFit="1" customWidth="1"/>
    <col min="2701" max="2701" width="9.33203125" style="43" bestFit="1" customWidth="1"/>
    <col min="2702" max="2702" width="11.6640625" style="43" bestFit="1" customWidth="1"/>
    <col min="2703" max="2703" width="12.6640625" style="43" bestFit="1" customWidth="1"/>
    <col min="2704" max="2704" width="11.44140625" style="43" bestFit="1" customWidth="1"/>
    <col min="2705" max="2705" width="5.109375" style="43" bestFit="1" customWidth="1"/>
    <col min="2706" max="2706" width="6.44140625" style="43" bestFit="1" customWidth="1"/>
    <col min="2707" max="2707" width="11" style="43" bestFit="1" customWidth="1"/>
    <col min="2708" max="2708" width="17.33203125" style="43" bestFit="1" customWidth="1"/>
    <col min="2709" max="2872" width="10.88671875" style="43"/>
    <col min="2873" max="2873" width="17.88671875" style="43" bestFit="1" customWidth="1"/>
    <col min="2874" max="2874" width="33.44140625" style="43" bestFit="1" customWidth="1"/>
    <col min="2875" max="2875" width="21.33203125" style="43" bestFit="1" customWidth="1"/>
    <col min="2876" max="2876" width="18.44140625" style="43" bestFit="1" customWidth="1"/>
    <col min="2877" max="2877" width="9.6640625" style="43" bestFit="1" customWidth="1"/>
    <col min="2878" max="2878" width="10.6640625" style="43" bestFit="1" customWidth="1"/>
    <col min="2879" max="2879" width="28.6640625" style="43" bestFit="1" customWidth="1"/>
    <col min="2880" max="2880" width="3.109375" style="43" bestFit="1" customWidth="1"/>
    <col min="2881" max="2881" width="3.44140625" style="43" bestFit="1" customWidth="1"/>
    <col min="2882" max="2882" width="32.33203125" style="43" bestFit="1" customWidth="1"/>
    <col min="2883" max="2883" width="5" style="43" bestFit="1" customWidth="1"/>
    <col min="2884" max="2884" width="5.6640625" style="43" bestFit="1" customWidth="1"/>
    <col min="2885" max="2885" width="7.109375" style="43" bestFit="1" customWidth="1"/>
    <col min="2886" max="2886" width="23.6640625" style="43" bestFit="1" customWidth="1"/>
    <col min="2887" max="2887" width="26.109375" style="43" bestFit="1" customWidth="1"/>
    <col min="2888" max="2888" width="6.44140625" style="43" bestFit="1" customWidth="1"/>
    <col min="2889" max="2889" width="26.44140625" style="43" bestFit="1" customWidth="1"/>
    <col min="2890" max="2890" width="10.88671875" style="43"/>
    <col min="2891" max="2891" width="15.33203125" style="43" bestFit="1" customWidth="1"/>
    <col min="2892" max="2892" width="4.88671875" style="43" bestFit="1" customWidth="1"/>
    <col min="2893" max="2893" width="8" style="43" bestFit="1" customWidth="1"/>
    <col min="2894" max="2894" width="10.33203125" style="43" bestFit="1" customWidth="1"/>
    <col min="2895" max="2895" width="29.33203125" style="43" bestFit="1" customWidth="1"/>
    <col min="2896" max="2896" width="12.44140625" style="43" bestFit="1" customWidth="1"/>
    <col min="2897" max="2897" width="10" style="43" bestFit="1" customWidth="1"/>
    <col min="2898" max="2898" width="10.44140625" style="43" bestFit="1" customWidth="1"/>
    <col min="2899" max="2899" width="11" style="43" bestFit="1" customWidth="1"/>
    <col min="2900" max="2900" width="24.109375" style="43" bestFit="1" customWidth="1"/>
    <col min="2901" max="2901" width="10.6640625" style="43" bestFit="1" customWidth="1"/>
    <col min="2902" max="2902" width="32.88671875" style="43" bestFit="1" customWidth="1"/>
    <col min="2903" max="2903" width="13.88671875" style="43" bestFit="1" customWidth="1"/>
    <col min="2904" max="2904" width="11" style="43" bestFit="1" customWidth="1"/>
    <col min="2905" max="2905" width="23.44140625" style="43" bestFit="1" customWidth="1"/>
    <col min="2906" max="2906" width="10.6640625" style="43" bestFit="1" customWidth="1"/>
    <col min="2907" max="2907" width="8" style="43" bestFit="1" customWidth="1"/>
    <col min="2908" max="2908" width="12.6640625" style="43" bestFit="1" customWidth="1"/>
    <col min="2909" max="2909" width="7.44140625" style="43" bestFit="1" customWidth="1"/>
    <col min="2910" max="2910" width="8.44140625" style="43" bestFit="1" customWidth="1"/>
    <col min="2911" max="2911" width="6.44140625" style="43" bestFit="1" customWidth="1"/>
    <col min="2912" max="2912" width="10.88671875" style="43" bestFit="1" customWidth="1"/>
    <col min="2913" max="2913" width="5.88671875" style="43" bestFit="1" customWidth="1"/>
    <col min="2914" max="2914" width="10.6640625" style="43" bestFit="1" customWidth="1"/>
    <col min="2915" max="2915" width="3.44140625" style="43" bestFit="1" customWidth="1"/>
    <col min="2916" max="2916" width="6.44140625" style="43" bestFit="1" customWidth="1"/>
    <col min="2917" max="2917" width="8.33203125" style="43" bestFit="1" customWidth="1"/>
    <col min="2918" max="2919" width="10.6640625" style="43" bestFit="1" customWidth="1"/>
    <col min="2920" max="2920" width="3.109375" style="43" bestFit="1" customWidth="1"/>
    <col min="2921" max="2921" width="9.44140625" style="43" bestFit="1" customWidth="1"/>
    <col min="2922" max="2922" width="3.44140625" style="43" bestFit="1" customWidth="1"/>
    <col min="2923" max="2923" width="4" style="43" bestFit="1" customWidth="1"/>
    <col min="2924" max="2924" width="7" style="43" bestFit="1" customWidth="1"/>
    <col min="2925" max="2925" width="8" style="43" bestFit="1" customWidth="1"/>
    <col min="2926" max="2926" width="9.33203125" style="43" bestFit="1" customWidth="1"/>
    <col min="2927" max="2927" width="8.109375" style="43" bestFit="1" customWidth="1"/>
    <col min="2928" max="2928" width="7.6640625" style="43" bestFit="1" customWidth="1"/>
    <col min="2929" max="2929" width="6.33203125" style="43" bestFit="1" customWidth="1"/>
    <col min="2930" max="2930" width="4.6640625" style="43" bestFit="1" customWidth="1"/>
    <col min="2931" max="2931" width="6.33203125" style="43" bestFit="1" customWidth="1"/>
    <col min="2932" max="2932" width="10.6640625" style="43" bestFit="1" customWidth="1"/>
    <col min="2933" max="2933" width="15.109375" style="43" bestFit="1" customWidth="1"/>
    <col min="2934" max="2934" width="9.33203125" style="43" bestFit="1" customWidth="1"/>
    <col min="2935" max="2935" width="12.33203125" style="43" bestFit="1" customWidth="1"/>
    <col min="2936" max="2936" width="5" style="43" bestFit="1" customWidth="1"/>
    <col min="2937" max="2938" width="8.6640625" style="43" bestFit="1" customWidth="1"/>
    <col min="2939" max="2939" width="3.33203125" style="43" bestFit="1" customWidth="1"/>
    <col min="2940" max="2940" width="10.6640625" style="43" bestFit="1" customWidth="1"/>
    <col min="2941" max="2941" width="33.44140625" style="43" bestFit="1" customWidth="1"/>
    <col min="2942" max="2942" width="12.6640625" style="43" bestFit="1" customWidth="1"/>
    <col min="2943" max="2943" width="11.6640625" style="43" bestFit="1" customWidth="1"/>
    <col min="2944" max="2944" width="12.44140625" style="43" bestFit="1" customWidth="1"/>
    <col min="2945" max="2945" width="12.88671875" style="43" bestFit="1" customWidth="1"/>
    <col min="2946" max="2946" width="8.109375" style="43" bestFit="1" customWidth="1"/>
    <col min="2947" max="2948" width="11.88671875" style="43" bestFit="1" customWidth="1"/>
    <col min="2949" max="2949" width="9" style="43" bestFit="1" customWidth="1"/>
    <col min="2950" max="2950" width="10.88671875" style="43" bestFit="1" customWidth="1"/>
    <col min="2951" max="2951" width="8.33203125" style="43" bestFit="1" customWidth="1"/>
    <col min="2952" max="2952" width="8.6640625" style="43" bestFit="1" customWidth="1"/>
    <col min="2953" max="2953" width="9" style="43" bestFit="1" customWidth="1"/>
    <col min="2954" max="2954" width="8.33203125" style="43" bestFit="1" customWidth="1"/>
    <col min="2955" max="2955" width="7.44140625" style="43" bestFit="1" customWidth="1"/>
    <col min="2956" max="2956" width="15.44140625" style="43" bestFit="1" customWidth="1"/>
    <col min="2957" max="2957" width="9.33203125" style="43" bestFit="1" customWidth="1"/>
    <col min="2958" max="2958" width="11.6640625" style="43" bestFit="1" customWidth="1"/>
    <col min="2959" max="2959" width="12.6640625" style="43" bestFit="1" customWidth="1"/>
    <col min="2960" max="2960" width="11.44140625" style="43" bestFit="1" customWidth="1"/>
    <col min="2961" max="2961" width="5.109375" style="43" bestFit="1" customWidth="1"/>
    <col min="2962" max="2962" width="6.44140625" style="43" bestFit="1" customWidth="1"/>
    <col min="2963" max="2963" width="11" style="43" bestFit="1" customWidth="1"/>
    <col min="2964" max="2964" width="17.33203125" style="43" bestFit="1" customWidth="1"/>
    <col min="2965" max="3128" width="10.88671875" style="43"/>
    <col min="3129" max="3129" width="17.88671875" style="43" bestFit="1" customWidth="1"/>
    <col min="3130" max="3130" width="33.44140625" style="43" bestFit="1" customWidth="1"/>
    <col min="3131" max="3131" width="21.33203125" style="43" bestFit="1" customWidth="1"/>
    <col min="3132" max="3132" width="18.44140625" style="43" bestFit="1" customWidth="1"/>
    <col min="3133" max="3133" width="9.6640625" style="43" bestFit="1" customWidth="1"/>
    <col min="3134" max="3134" width="10.6640625" style="43" bestFit="1" customWidth="1"/>
    <col min="3135" max="3135" width="28.6640625" style="43" bestFit="1" customWidth="1"/>
    <col min="3136" max="3136" width="3.109375" style="43" bestFit="1" customWidth="1"/>
    <col min="3137" max="3137" width="3.44140625" style="43" bestFit="1" customWidth="1"/>
    <col min="3138" max="3138" width="32.33203125" style="43" bestFit="1" customWidth="1"/>
    <col min="3139" max="3139" width="5" style="43" bestFit="1" customWidth="1"/>
    <col min="3140" max="3140" width="5.6640625" style="43" bestFit="1" customWidth="1"/>
    <col min="3141" max="3141" width="7.109375" style="43" bestFit="1" customWidth="1"/>
    <col min="3142" max="3142" width="23.6640625" style="43" bestFit="1" customWidth="1"/>
    <col min="3143" max="3143" width="26.109375" style="43" bestFit="1" customWidth="1"/>
    <col min="3144" max="3144" width="6.44140625" style="43" bestFit="1" customWidth="1"/>
    <col min="3145" max="3145" width="26.44140625" style="43" bestFit="1" customWidth="1"/>
    <col min="3146" max="3146" width="10.88671875" style="43"/>
    <col min="3147" max="3147" width="15.33203125" style="43" bestFit="1" customWidth="1"/>
    <col min="3148" max="3148" width="4.88671875" style="43" bestFit="1" customWidth="1"/>
    <col min="3149" max="3149" width="8" style="43" bestFit="1" customWidth="1"/>
    <col min="3150" max="3150" width="10.33203125" style="43" bestFit="1" customWidth="1"/>
    <col min="3151" max="3151" width="29.33203125" style="43" bestFit="1" customWidth="1"/>
    <col min="3152" max="3152" width="12.44140625" style="43" bestFit="1" customWidth="1"/>
    <col min="3153" max="3153" width="10" style="43" bestFit="1" customWidth="1"/>
    <col min="3154" max="3154" width="10.44140625" style="43" bestFit="1" customWidth="1"/>
    <col min="3155" max="3155" width="11" style="43" bestFit="1" customWidth="1"/>
    <col min="3156" max="3156" width="24.109375" style="43" bestFit="1" customWidth="1"/>
    <col min="3157" max="3157" width="10.6640625" style="43" bestFit="1" customWidth="1"/>
    <col min="3158" max="3158" width="32.88671875" style="43" bestFit="1" customWidth="1"/>
    <col min="3159" max="3159" width="13.88671875" style="43" bestFit="1" customWidth="1"/>
    <col min="3160" max="3160" width="11" style="43" bestFit="1" customWidth="1"/>
    <col min="3161" max="3161" width="23.44140625" style="43" bestFit="1" customWidth="1"/>
    <col min="3162" max="3162" width="10.6640625" style="43" bestFit="1" customWidth="1"/>
    <col min="3163" max="3163" width="8" style="43" bestFit="1" customWidth="1"/>
    <col min="3164" max="3164" width="12.6640625" style="43" bestFit="1" customWidth="1"/>
    <col min="3165" max="3165" width="7.44140625" style="43" bestFit="1" customWidth="1"/>
    <col min="3166" max="3166" width="8.44140625" style="43" bestFit="1" customWidth="1"/>
    <col min="3167" max="3167" width="6.44140625" style="43" bestFit="1" customWidth="1"/>
    <col min="3168" max="3168" width="10.88671875" style="43" bestFit="1" customWidth="1"/>
    <col min="3169" max="3169" width="5.88671875" style="43" bestFit="1" customWidth="1"/>
    <col min="3170" max="3170" width="10.6640625" style="43" bestFit="1" customWidth="1"/>
    <col min="3171" max="3171" width="3.44140625" style="43" bestFit="1" customWidth="1"/>
    <col min="3172" max="3172" width="6.44140625" style="43" bestFit="1" customWidth="1"/>
    <col min="3173" max="3173" width="8.33203125" style="43" bestFit="1" customWidth="1"/>
    <col min="3174" max="3175" width="10.6640625" style="43" bestFit="1" customWidth="1"/>
    <col min="3176" max="3176" width="3.109375" style="43" bestFit="1" customWidth="1"/>
    <col min="3177" max="3177" width="9.44140625" style="43" bestFit="1" customWidth="1"/>
    <col min="3178" max="3178" width="3.44140625" style="43" bestFit="1" customWidth="1"/>
    <col min="3179" max="3179" width="4" style="43" bestFit="1" customWidth="1"/>
    <col min="3180" max="3180" width="7" style="43" bestFit="1" customWidth="1"/>
    <col min="3181" max="3181" width="8" style="43" bestFit="1" customWidth="1"/>
    <col min="3182" max="3182" width="9.33203125" style="43" bestFit="1" customWidth="1"/>
    <col min="3183" max="3183" width="8.109375" style="43" bestFit="1" customWidth="1"/>
    <col min="3184" max="3184" width="7.6640625" style="43" bestFit="1" customWidth="1"/>
    <col min="3185" max="3185" width="6.33203125" style="43" bestFit="1" customWidth="1"/>
    <col min="3186" max="3186" width="4.6640625" style="43" bestFit="1" customWidth="1"/>
    <col min="3187" max="3187" width="6.33203125" style="43" bestFit="1" customWidth="1"/>
    <col min="3188" max="3188" width="10.6640625" style="43" bestFit="1" customWidth="1"/>
    <col min="3189" max="3189" width="15.109375" style="43" bestFit="1" customWidth="1"/>
    <col min="3190" max="3190" width="9.33203125" style="43" bestFit="1" customWidth="1"/>
    <col min="3191" max="3191" width="12.33203125" style="43" bestFit="1" customWidth="1"/>
    <col min="3192" max="3192" width="5" style="43" bestFit="1" customWidth="1"/>
    <col min="3193" max="3194" width="8.6640625" style="43" bestFit="1" customWidth="1"/>
    <col min="3195" max="3195" width="3.33203125" style="43" bestFit="1" customWidth="1"/>
    <col min="3196" max="3196" width="10.6640625" style="43" bestFit="1" customWidth="1"/>
    <col min="3197" max="3197" width="33.44140625" style="43" bestFit="1" customWidth="1"/>
    <col min="3198" max="3198" width="12.6640625" style="43" bestFit="1" customWidth="1"/>
    <col min="3199" max="3199" width="11.6640625" style="43" bestFit="1" customWidth="1"/>
    <col min="3200" max="3200" width="12.44140625" style="43" bestFit="1" customWidth="1"/>
    <col min="3201" max="3201" width="12.88671875" style="43" bestFit="1" customWidth="1"/>
    <col min="3202" max="3202" width="8.109375" style="43" bestFit="1" customWidth="1"/>
    <col min="3203" max="3204" width="11.88671875" style="43" bestFit="1" customWidth="1"/>
    <col min="3205" max="3205" width="9" style="43" bestFit="1" customWidth="1"/>
    <col min="3206" max="3206" width="10.88671875" style="43" bestFit="1" customWidth="1"/>
    <col min="3207" max="3207" width="8.33203125" style="43" bestFit="1" customWidth="1"/>
    <col min="3208" max="3208" width="8.6640625" style="43" bestFit="1" customWidth="1"/>
    <col min="3209" max="3209" width="9" style="43" bestFit="1" customWidth="1"/>
    <col min="3210" max="3210" width="8.33203125" style="43" bestFit="1" customWidth="1"/>
    <col min="3211" max="3211" width="7.44140625" style="43" bestFit="1" customWidth="1"/>
    <col min="3212" max="3212" width="15.44140625" style="43" bestFit="1" customWidth="1"/>
    <col min="3213" max="3213" width="9.33203125" style="43" bestFit="1" customWidth="1"/>
    <col min="3214" max="3214" width="11.6640625" style="43" bestFit="1" customWidth="1"/>
    <col min="3215" max="3215" width="12.6640625" style="43" bestFit="1" customWidth="1"/>
    <col min="3216" max="3216" width="11.44140625" style="43" bestFit="1" customWidth="1"/>
    <col min="3217" max="3217" width="5.109375" style="43" bestFit="1" customWidth="1"/>
    <col min="3218" max="3218" width="6.44140625" style="43" bestFit="1" customWidth="1"/>
    <col min="3219" max="3219" width="11" style="43" bestFit="1" customWidth="1"/>
    <col min="3220" max="3220" width="17.33203125" style="43" bestFit="1" customWidth="1"/>
    <col min="3221" max="3384" width="10.88671875" style="43"/>
    <col min="3385" max="3385" width="17.88671875" style="43" bestFit="1" customWidth="1"/>
    <col min="3386" max="3386" width="33.44140625" style="43" bestFit="1" customWidth="1"/>
    <col min="3387" max="3387" width="21.33203125" style="43" bestFit="1" customWidth="1"/>
    <col min="3388" max="3388" width="18.44140625" style="43" bestFit="1" customWidth="1"/>
    <col min="3389" max="3389" width="9.6640625" style="43" bestFit="1" customWidth="1"/>
    <col min="3390" max="3390" width="10.6640625" style="43" bestFit="1" customWidth="1"/>
    <col min="3391" max="3391" width="28.6640625" style="43" bestFit="1" customWidth="1"/>
    <col min="3392" max="3392" width="3.109375" style="43" bestFit="1" customWidth="1"/>
    <col min="3393" max="3393" width="3.44140625" style="43" bestFit="1" customWidth="1"/>
    <col min="3394" max="3394" width="32.33203125" style="43" bestFit="1" customWidth="1"/>
    <col min="3395" max="3395" width="5" style="43" bestFit="1" customWidth="1"/>
    <col min="3396" max="3396" width="5.6640625" style="43" bestFit="1" customWidth="1"/>
    <col min="3397" max="3397" width="7.109375" style="43" bestFit="1" customWidth="1"/>
    <col min="3398" max="3398" width="23.6640625" style="43" bestFit="1" customWidth="1"/>
    <col min="3399" max="3399" width="26.109375" style="43" bestFit="1" customWidth="1"/>
    <col min="3400" max="3400" width="6.44140625" style="43" bestFit="1" customWidth="1"/>
    <col min="3401" max="3401" width="26.44140625" style="43" bestFit="1" customWidth="1"/>
    <col min="3402" max="3402" width="10.88671875" style="43"/>
    <col min="3403" max="3403" width="15.33203125" style="43" bestFit="1" customWidth="1"/>
    <col min="3404" max="3404" width="4.88671875" style="43" bestFit="1" customWidth="1"/>
    <col min="3405" max="3405" width="8" style="43" bestFit="1" customWidth="1"/>
    <col min="3406" max="3406" width="10.33203125" style="43" bestFit="1" customWidth="1"/>
    <col min="3407" max="3407" width="29.33203125" style="43" bestFit="1" customWidth="1"/>
    <col min="3408" max="3408" width="12.44140625" style="43" bestFit="1" customWidth="1"/>
    <col min="3409" max="3409" width="10" style="43" bestFit="1" customWidth="1"/>
    <col min="3410" max="3410" width="10.44140625" style="43" bestFit="1" customWidth="1"/>
    <col min="3411" max="3411" width="11" style="43" bestFit="1" customWidth="1"/>
    <col min="3412" max="3412" width="24.109375" style="43" bestFit="1" customWidth="1"/>
    <col min="3413" max="3413" width="10.6640625" style="43" bestFit="1" customWidth="1"/>
    <col min="3414" max="3414" width="32.88671875" style="43" bestFit="1" customWidth="1"/>
    <col min="3415" max="3415" width="13.88671875" style="43" bestFit="1" customWidth="1"/>
    <col min="3416" max="3416" width="11" style="43" bestFit="1" customWidth="1"/>
    <col min="3417" max="3417" width="23.44140625" style="43" bestFit="1" customWidth="1"/>
    <col min="3418" max="3418" width="10.6640625" style="43" bestFit="1" customWidth="1"/>
    <col min="3419" max="3419" width="8" style="43" bestFit="1" customWidth="1"/>
    <col min="3420" max="3420" width="12.6640625" style="43" bestFit="1" customWidth="1"/>
    <col min="3421" max="3421" width="7.44140625" style="43" bestFit="1" customWidth="1"/>
    <col min="3422" max="3422" width="8.44140625" style="43" bestFit="1" customWidth="1"/>
    <col min="3423" max="3423" width="6.44140625" style="43" bestFit="1" customWidth="1"/>
    <col min="3424" max="3424" width="10.88671875" style="43" bestFit="1" customWidth="1"/>
    <col min="3425" max="3425" width="5.88671875" style="43" bestFit="1" customWidth="1"/>
    <col min="3426" max="3426" width="10.6640625" style="43" bestFit="1" customWidth="1"/>
    <col min="3427" max="3427" width="3.44140625" style="43" bestFit="1" customWidth="1"/>
    <col min="3428" max="3428" width="6.44140625" style="43" bestFit="1" customWidth="1"/>
    <col min="3429" max="3429" width="8.33203125" style="43" bestFit="1" customWidth="1"/>
    <col min="3430" max="3431" width="10.6640625" style="43" bestFit="1" customWidth="1"/>
    <col min="3432" max="3432" width="3.109375" style="43" bestFit="1" customWidth="1"/>
    <col min="3433" max="3433" width="9.44140625" style="43" bestFit="1" customWidth="1"/>
    <col min="3434" max="3434" width="3.44140625" style="43" bestFit="1" customWidth="1"/>
    <col min="3435" max="3435" width="4" style="43" bestFit="1" customWidth="1"/>
    <col min="3436" max="3436" width="7" style="43" bestFit="1" customWidth="1"/>
    <col min="3437" max="3437" width="8" style="43" bestFit="1" customWidth="1"/>
    <col min="3438" max="3438" width="9.33203125" style="43" bestFit="1" customWidth="1"/>
    <col min="3439" max="3439" width="8.109375" style="43" bestFit="1" customWidth="1"/>
    <col min="3440" max="3440" width="7.6640625" style="43" bestFit="1" customWidth="1"/>
    <col min="3441" max="3441" width="6.33203125" style="43" bestFit="1" customWidth="1"/>
    <col min="3442" max="3442" width="4.6640625" style="43" bestFit="1" customWidth="1"/>
    <col min="3443" max="3443" width="6.33203125" style="43" bestFit="1" customWidth="1"/>
    <col min="3444" max="3444" width="10.6640625" style="43" bestFit="1" customWidth="1"/>
    <col min="3445" max="3445" width="15.109375" style="43" bestFit="1" customWidth="1"/>
    <col min="3446" max="3446" width="9.33203125" style="43" bestFit="1" customWidth="1"/>
    <col min="3447" max="3447" width="12.33203125" style="43" bestFit="1" customWidth="1"/>
    <col min="3448" max="3448" width="5" style="43" bestFit="1" customWidth="1"/>
    <col min="3449" max="3450" width="8.6640625" style="43" bestFit="1" customWidth="1"/>
    <col min="3451" max="3451" width="3.33203125" style="43" bestFit="1" customWidth="1"/>
    <col min="3452" max="3452" width="10.6640625" style="43" bestFit="1" customWidth="1"/>
    <col min="3453" max="3453" width="33.44140625" style="43" bestFit="1" customWidth="1"/>
    <col min="3454" max="3454" width="12.6640625" style="43" bestFit="1" customWidth="1"/>
    <col min="3455" max="3455" width="11.6640625" style="43" bestFit="1" customWidth="1"/>
    <col min="3456" max="3456" width="12.44140625" style="43" bestFit="1" customWidth="1"/>
    <col min="3457" max="3457" width="12.88671875" style="43" bestFit="1" customWidth="1"/>
    <col min="3458" max="3458" width="8.109375" style="43" bestFit="1" customWidth="1"/>
    <col min="3459" max="3460" width="11.88671875" style="43" bestFit="1" customWidth="1"/>
    <col min="3461" max="3461" width="9" style="43" bestFit="1" customWidth="1"/>
    <col min="3462" max="3462" width="10.88671875" style="43" bestFit="1" customWidth="1"/>
    <col min="3463" max="3463" width="8.33203125" style="43" bestFit="1" customWidth="1"/>
    <col min="3464" max="3464" width="8.6640625" style="43" bestFit="1" customWidth="1"/>
    <col min="3465" max="3465" width="9" style="43" bestFit="1" customWidth="1"/>
    <col min="3466" max="3466" width="8.33203125" style="43" bestFit="1" customWidth="1"/>
    <col min="3467" max="3467" width="7.44140625" style="43" bestFit="1" customWidth="1"/>
    <col min="3468" max="3468" width="15.44140625" style="43" bestFit="1" customWidth="1"/>
    <col min="3469" max="3469" width="9.33203125" style="43" bestFit="1" customWidth="1"/>
    <col min="3470" max="3470" width="11.6640625" style="43" bestFit="1" customWidth="1"/>
    <col min="3471" max="3471" width="12.6640625" style="43" bestFit="1" customWidth="1"/>
    <col min="3472" max="3472" width="11.44140625" style="43" bestFit="1" customWidth="1"/>
    <col min="3473" max="3473" width="5.109375" style="43" bestFit="1" customWidth="1"/>
    <col min="3474" max="3474" width="6.44140625" style="43" bestFit="1" customWidth="1"/>
    <col min="3475" max="3475" width="11" style="43" bestFit="1" customWidth="1"/>
    <col min="3476" max="3476" width="17.33203125" style="43" bestFit="1" customWidth="1"/>
    <col min="3477" max="3640" width="10.88671875" style="43"/>
    <col min="3641" max="3641" width="17.88671875" style="43" bestFit="1" customWidth="1"/>
    <col min="3642" max="3642" width="33.44140625" style="43" bestFit="1" customWidth="1"/>
    <col min="3643" max="3643" width="21.33203125" style="43" bestFit="1" customWidth="1"/>
    <col min="3644" max="3644" width="18.44140625" style="43" bestFit="1" customWidth="1"/>
    <col min="3645" max="3645" width="9.6640625" style="43" bestFit="1" customWidth="1"/>
    <col min="3646" max="3646" width="10.6640625" style="43" bestFit="1" customWidth="1"/>
    <col min="3647" max="3647" width="28.6640625" style="43" bestFit="1" customWidth="1"/>
    <col min="3648" max="3648" width="3.109375" style="43" bestFit="1" customWidth="1"/>
    <col min="3649" max="3649" width="3.44140625" style="43" bestFit="1" customWidth="1"/>
    <col min="3650" max="3650" width="32.33203125" style="43" bestFit="1" customWidth="1"/>
    <col min="3651" max="3651" width="5" style="43" bestFit="1" customWidth="1"/>
    <col min="3652" max="3652" width="5.6640625" style="43" bestFit="1" customWidth="1"/>
    <col min="3653" max="3653" width="7.109375" style="43" bestFit="1" customWidth="1"/>
    <col min="3654" max="3654" width="23.6640625" style="43" bestFit="1" customWidth="1"/>
    <col min="3655" max="3655" width="26.109375" style="43" bestFit="1" customWidth="1"/>
    <col min="3656" max="3656" width="6.44140625" style="43" bestFit="1" customWidth="1"/>
    <col min="3657" max="3657" width="26.44140625" style="43" bestFit="1" customWidth="1"/>
    <col min="3658" max="3658" width="10.88671875" style="43"/>
    <col min="3659" max="3659" width="15.33203125" style="43" bestFit="1" customWidth="1"/>
    <col min="3660" max="3660" width="4.88671875" style="43" bestFit="1" customWidth="1"/>
    <col min="3661" max="3661" width="8" style="43" bestFit="1" customWidth="1"/>
    <col min="3662" max="3662" width="10.33203125" style="43" bestFit="1" customWidth="1"/>
    <col min="3663" max="3663" width="29.33203125" style="43" bestFit="1" customWidth="1"/>
    <col min="3664" max="3664" width="12.44140625" style="43" bestFit="1" customWidth="1"/>
    <col min="3665" max="3665" width="10" style="43" bestFit="1" customWidth="1"/>
    <col min="3666" max="3666" width="10.44140625" style="43" bestFit="1" customWidth="1"/>
    <col min="3667" max="3667" width="11" style="43" bestFit="1" customWidth="1"/>
    <col min="3668" max="3668" width="24.109375" style="43" bestFit="1" customWidth="1"/>
    <col min="3669" max="3669" width="10.6640625" style="43" bestFit="1" customWidth="1"/>
    <col min="3670" max="3670" width="32.88671875" style="43" bestFit="1" customWidth="1"/>
    <col min="3671" max="3671" width="13.88671875" style="43" bestFit="1" customWidth="1"/>
    <col min="3672" max="3672" width="11" style="43" bestFit="1" customWidth="1"/>
    <col min="3673" max="3673" width="23.44140625" style="43" bestFit="1" customWidth="1"/>
    <col min="3674" max="3674" width="10.6640625" style="43" bestFit="1" customWidth="1"/>
    <col min="3675" max="3675" width="8" style="43" bestFit="1" customWidth="1"/>
    <col min="3676" max="3676" width="12.6640625" style="43" bestFit="1" customWidth="1"/>
    <col min="3677" max="3677" width="7.44140625" style="43" bestFit="1" customWidth="1"/>
    <col min="3678" max="3678" width="8.44140625" style="43" bestFit="1" customWidth="1"/>
    <col min="3679" max="3679" width="6.44140625" style="43" bestFit="1" customWidth="1"/>
    <col min="3680" max="3680" width="10.88671875" style="43" bestFit="1" customWidth="1"/>
    <col min="3681" max="3681" width="5.88671875" style="43" bestFit="1" customWidth="1"/>
    <col min="3682" max="3682" width="10.6640625" style="43" bestFit="1" customWidth="1"/>
    <col min="3683" max="3683" width="3.44140625" style="43" bestFit="1" customWidth="1"/>
    <col min="3684" max="3684" width="6.44140625" style="43" bestFit="1" customWidth="1"/>
    <col min="3685" max="3685" width="8.33203125" style="43" bestFit="1" customWidth="1"/>
    <col min="3686" max="3687" width="10.6640625" style="43" bestFit="1" customWidth="1"/>
    <col min="3688" max="3688" width="3.109375" style="43" bestFit="1" customWidth="1"/>
    <col min="3689" max="3689" width="9.44140625" style="43" bestFit="1" customWidth="1"/>
    <col min="3690" max="3690" width="3.44140625" style="43" bestFit="1" customWidth="1"/>
    <col min="3691" max="3691" width="4" style="43" bestFit="1" customWidth="1"/>
    <col min="3692" max="3692" width="7" style="43" bestFit="1" customWidth="1"/>
    <col min="3693" max="3693" width="8" style="43" bestFit="1" customWidth="1"/>
    <col min="3694" max="3694" width="9.33203125" style="43" bestFit="1" customWidth="1"/>
    <col min="3695" max="3695" width="8.109375" style="43" bestFit="1" customWidth="1"/>
    <col min="3696" max="3696" width="7.6640625" style="43" bestFit="1" customWidth="1"/>
    <col min="3697" max="3697" width="6.33203125" style="43" bestFit="1" customWidth="1"/>
    <col min="3698" max="3698" width="4.6640625" style="43" bestFit="1" customWidth="1"/>
    <col min="3699" max="3699" width="6.33203125" style="43" bestFit="1" customWidth="1"/>
    <col min="3700" max="3700" width="10.6640625" style="43" bestFit="1" customWidth="1"/>
    <col min="3701" max="3701" width="15.109375" style="43" bestFit="1" customWidth="1"/>
    <col min="3702" max="3702" width="9.33203125" style="43" bestFit="1" customWidth="1"/>
    <col min="3703" max="3703" width="12.33203125" style="43" bestFit="1" customWidth="1"/>
    <col min="3704" max="3704" width="5" style="43" bestFit="1" customWidth="1"/>
    <col min="3705" max="3706" width="8.6640625" style="43" bestFit="1" customWidth="1"/>
    <col min="3707" max="3707" width="3.33203125" style="43" bestFit="1" customWidth="1"/>
    <col min="3708" max="3708" width="10.6640625" style="43" bestFit="1" customWidth="1"/>
    <col min="3709" max="3709" width="33.44140625" style="43" bestFit="1" customWidth="1"/>
    <col min="3710" max="3710" width="12.6640625" style="43" bestFit="1" customWidth="1"/>
    <col min="3711" max="3711" width="11.6640625" style="43" bestFit="1" customWidth="1"/>
    <col min="3712" max="3712" width="12.44140625" style="43" bestFit="1" customWidth="1"/>
    <col min="3713" max="3713" width="12.88671875" style="43" bestFit="1" customWidth="1"/>
    <col min="3714" max="3714" width="8.109375" style="43" bestFit="1" customWidth="1"/>
    <col min="3715" max="3716" width="11.88671875" style="43" bestFit="1" customWidth="1"/>
    <col min="3717" max="3717" width="9" style="43" bestFit="1" customWidth="1"/>
    <col min="3718" max="3718" width="10.88671875" style="43" bestFit="1" customWidth="1"/>
    <col min="3719" max="3719" width="8.33203125" style="43" bestFit="1" customWidth="1"/>
    <col min="3720" max="3720" width="8.6640625" style="43" bestFit="1" customWidth="1"/>
    <col min="3721" max="3721" width="9" style="43" bestFit="1" customWidth="1"/>
    <col min="3722" max="3722" width="8.33203125" style="43" bestFit="1" customWidth="1"/>
    <col min="3723" max="3723" width="7.44140625" style="43" bestFit="1" customWidth="1"/>
    <col min="3724" max="3724" width="15.44140625" style="43" bestFit="1" customWidth="1"/>
    <col min="3725" max="3725" width="9.33203125" style="43" bestFit="1" customWidth="1"/>
    <col min="3726" max="3726" width="11.6640625" style="43" bestFit="1" customWidth="1"/>
    <col min="3727" max="3727" width="12.6640625" style="43" bestFit="1" customWidth="1"/>
    <col min="3728" max="3728" width="11.44140625" style="43" bestFit="1" customWidth="1"/>
    <col min="3729" max="3729" width="5.109375" style="43" bestFit="1" customWidth="1"/>
    <col min="3730" max="3730" width="6.44140625" style="43" bestFit="1" customWidth="1"/>
    <col min="3731" max="3731" width="11" style="43" bestFit="1" customWidth="1"/>
    <col min="3732" max="3732" width="17.33203125" style="43" bestFit="1" customWidth="1"/>
    <col min="3733" max="3896" width="10.88671875" style="43"/>
    <col min="3897" max="3897" width="17.88671875" style="43" bestFit="1" customWidth="1"/>
    <col min="3898" max="3898" width="33.44140625" style="43" bestFit="1" customWidth="1"/>
    <col min="3899" max="3899" width="21.33203125" style="43" bestFit="1" customWidth="1"/>
    <col min="3900" max="3900" width="18.44140625" style="43" bestFit="1" customWidth="1"/>
    <col min="3901" max="3901" width="9.6640625" style="43" bestFit="1" customWidth="1"/>
    <col min="3902" max="3902" width="10.6640625" style="43" bestFit="1" customWidth="1"/>
    <col min="3903" max="3903" width="28.6640625" style="43" bestFit="1" customWidth="1"/>
    <col min="3904" max="3904" width="3.109375" style="43" bestFit="1" customWidth="1"/>
    <col min="3905" max="3905" width="3.44140625" style="43" bestFit="1" customWidth="1"/>
    <col min="3906" max="3906" width="32.33203125" style="43" bestFit="1" customWidth="1"/>
    <col min="3907" max="3907" width="5" style="43" bestFit="1" customWidth="1"/>
    <col min="3908" max="3908" width="5.6640625" style="43" bestFit="1" customWidth="1"/>
    <col min="3909" max="3909" width="7.109375" style="43" bestFit="1" customWidth="1"/>
    <col min="3910" max="3910" width="23.6640625" style="43" bestFit="1" customWidth="1"/>
    <col min="3911" max="3911" width="26.109375" style="43" bestFit="1" customWidth="1"/>
    <col min="3912" max="3912" width="6.44140625" style="43" bestFit="1" customWidth="1"/>
    <col min="3913" max="3913" width="26.44140625" style="43" bestFit="1" customWidth="1"/>
    <col min="3914" max="3914" width="10.88671875" style="43"/>
    <col min="3915" max="3915" width="15.33203125" style="43" bestFit="1" customWidth="1"/>
    <col min="3916" max="3916" width="4.88671875" style="43" bestFit="1" customWidth="1"/>
    <col min="3917" max="3917" width="8" style="43" bestFit="1" customWidth="1"/>
    <col min="3918" max="3918" width="10.33203125" style="43" bestFit="1" customWidth="1"/>
    <col min="3919" max="3919" width="29.33203125" style="43" bestFit="1" customWidth="1"/>
    <col min="3920" max="3920" width="12.44140625" style="43" bestFit="1" customWidth="1"/>
    <col min="3921" max="3921" width="10" style="43" bestFit="1" customWidth="1"/>
    <col min="3922" max="3922" width="10.44140625" style="43" bestFit="1" customWidth="1"/>
    <col min="3923" max="3923" width="11" style="43" bestFit="1" customWidth="1"/>
    <col min="3924" max="3924" width="24.109375" style="43" bestFit="1" customWidth="1"/>
    <col min="3925" max="3925" width="10.6640625" style="43" bestFit="1" customWidth="1"/>
    <col min="3926" max="3926" width="32.88671875" style="43" bestFit="1" customWidth="1"/>
    <col min="3927" max="3927" width="13.88671875" style="43" bestFit="1" customWidth="1"/>
    <col min="3928" max="3928" width="11" style="43" bestFit="1" customWidth="1"/>
    <col min="3929" max="3929" width="23.44140625" style="43" bestFit="1" customWidth="1"/>
    <col min="3930" max="3930" width="10.6640625" style="43" bestFit="1" customWidth="1"/>
    <col min="3931" max="3931" width="8" style="43" bestFit="1" customWidth="1"/>
    <col min="3932" max="3932" width="12.6640625" style="43" bestFit="1" customWidth="1"/>
    <col min="3933" max="3933" width="7.44140625" style="43" bestFit="1" customWidth="1"/>
    <col min="3934" max="3934" width="8.44140625" style="43" bestFit="1" customWidth="1"/>
    <col min="3935" max="3935" width="6.44140625" style="43" bestFit="1" customWidth="1"/>
    <col min="3936" max="3936" width="10.88671875" style="43" bestFit="1" customWidth="1"/>
    <col min="3937" max="3937" width="5.88671875" style="43" bestFit="1" customWidth="1"/>
    <col min="3938" max="3938" width="10.6640625" style="43" bestFit="1" customWidth="1"/>
    <col min="3939" max="3939" width="3.44140625" style="43" bestFit="1" customWidth="1"/>
    <col min="3940" max="3940" width="6.44140625" style="43" bestFit="1" customWidth="1"/>
    <col min="3941" max="3941" width="8.33203125" style="43" bestFit="1" customWidth="1"/>
    <col min="3942" max="3943" width="10.6640625" style="43" bestFit="1" customWidth="1"/>
    <col min="3944" max="3944" width="3.109375" style="43" bestFit="1" customWidth="1"/>
    <col min="3945" max="3945" width="9.44140625" style="43" bestFit="1" customWidth="1"/>
    <col min="3946" max="3946" width="3.44140625" style="43" bestFit="1" customWidth="1"/>
    <col min="3947" max="3947" width="4" style="43" bestFit="1" customWidth="1"/>
    <col min="3948" max="3948" width="7" style="43" bestFit="1" customWidth="1"/>
    <col min="3949" max="3949" width="8" style="43" bestFit="1" customWidth="1"/>
    <col min="3950" max="3950" width="9.33203125" style="43" bestFit="1" customWidth="1"/>
    <col min="3951" max="3951" width="8.109375" style="43" bestFit="1" customWidth="1"/>
    <col min="3952" max="3952" width="7.6640625" style="43" bestFit="1" customWidth="1"/>
    <col min="3953" max="3953" width="6.33203125" style="43" bestFit="1" customWidth="1"/>
    <col min="3954" max="3954" width="4.6640625" style="43" bestFit="1" customWidth="1"/>
    <col min="3955" max="3955" width="6.33203125" style="43" bestFit="1" customWidth="1"/>
    <col min="3956" max="3956" width="10.6640625" style="43" bestFit="1" customWidth="1"/>
    <col min="3957" max="3957" width="15.109375" style="43" bestFit="1" customWidth="1"/>
    <col min="3958" max="3958" width="9.33203125" style="43" bestFit="1" customWidth="1"/>
    <col min="3959" max="3959" width="12.33203125" style="43" bestFit="1" customWidth="1"/>
    <col min="3960" max="3960" width="5" style="43" bestFit="1" customWidth="1"/>
    <col min="3961" max="3962" width="8.6640625" style="43" bestFit="1" customWidth="1"/>
    <col min="3963" max="3963" width="3.33203125" style="43" bestFit="1" customWidth="1"/>
    <col min="3964" max="3964" width="10.6640625" style="43" bestFit="1" customWidth="1"/>
    <col min="3965" max="3965" width="33.44140625" style="43" bestFit="1" customWidth="1"/>
    <col min="3966" max="3966" width="12.6640625" style="43" bestFit="1" customWidth="1"/>
    <col min="3967" max="3967" width="11.6640625" style="43" bestFit="1" customWidth="1"/>
    <col min="3968" max="3968" width="12.44140625" style="43" bestFit="1" customWidth="1"/>
    <col min="3969" max="3969" width="12.88671875" style="43" bestFit="1" customWidth="1"/>
    <col min="3970" max="3970" width="8.109375" style="43" bestFit="1" customWidth="1"/>
    <col min="3971" max="3972" width="11.88671875" style="43" bestFit="1" customWidth="1"/>
    <col min="3973" max="3973" width="9" style="43" bestFit="1" customWidth="1"/>
    <col min="3974" max="3974" width="10.88671875" style="43" bestFit="1" customWidth="1"/>
    <col min="3975" max="3975" width="8.33203125" style="43" bestFit="1" customWidth="1"/>
    <col min="3976" max="3976" width="8.6640625" style="43" bestFit="1" customWidth="1"/>
    <col min="3977" max="3977" width="9" style="43" bestFit="1" customWidth="1"/>
    <col min="3978" max="3978" width="8.33203125" style="43" bestFit="1" customWidth="1"/>
    <col min="3979" max="3979" width="7.44140625" style="43" bestFit="1" customWidth="1"/>
    <col min="3980" max="3980" width="15.44140625" style="43" bestFit="1" customWidth="1"/>
    <col min="3981" max="3981" width="9.33203125" style="43" bestFit="1" customWidth="1"/>
    <col min="3982" max="3982" width="11.6640625" style="43" bestFit="1" customWidth="1"/>
    <col min="3983" max="3983" width="12.6640625" style="43" bestFit="1" customWidth="1"/>
    <col min="3984" max="3984" width="11.44140625" style="43" bestFit="1" customWidth="1"/>
    <col min="3985" max="3985" width="5.109375" style="43" bestFit="1" customWidth="1"/>
    <col min="3986" max="3986" width="6.44140625" style="43" bestFit="1" customWidth="1"/>
    <col min="3987" max="3987" width="11" style="43" bestFit="1" customWidth="1"/>
    <col min="3988" max="3988" width="17.33203125" style="43" bestFit="1" customWidth="1"/>
    <col min="3989" max="4152" width="10.88671875" style="43"/>
    <col min="4153" max="4153" width="17.88671875" style="43" bestFit="1" customWidth="1"/>
    <col min="4154" max="4154" width="33.44140625" style="43" bestFit="1" customWidth="1"/>
    <col min="4155" max="4155" width="21.33203125" style="43" bestFit="1" customWidth="1"/>
    <col min="4156" max="4156" width="18.44140625" style="43" bestFit="1" customWidth="1"/>
    <col min="4157" max="4157" width="9.6640625" style="43" bestFit="1" customWidth="1"/>
    <col min="4158" max="4158" width="10.6640625" style="43" bestFit="1" customWidth="1"/>
    <col min="4159" max="4159" width="28.6640625" style="43" bestFit="1" customWidth="1"/>
    <col min="4160" max="4160" width="3.109375" style="43" bestFit="1" customWidth="1"/>
    <col min="4161" max="4161" width="3.44140625" style="43" bestFit="1" customWidth="1"/>
    <col min="4162" max="4162" width="32.33203125" style="43" bestFit="1" customWidth="1"/>
    <col min="4163" max="4163" width="5" style="43" bestFit="1" customWidth="1"/>
    <col min="4164" max="4164" width="5.6640625" style="43" bestFit="1" customWidth="1"/>
    <col min="4165" max="4165" width="7.109375" style="43" bestFit="1" customWidth="1"/>
    <col min="4166" max="4166" width="23.6640625" style="43" bestFit="1" customWidth="1"/>
    <col min="4167" max="4167" width="26.109375" style="43" bestFit="1" customWidth="1"/>
    <col min="4168" max="4168" width="6.44140625" style="43" bestFit="1" customWidth="1"/>
    <col min="4169" max="4169" width="26.44140625" style="43" bestFit="1" customWidth="1"/>
    <col min="4170" max="4170" width="10.88671875" style="43"/>
    <col min="4171" max="4171" width="15.33203125" style="43" bestFit="1" customWidth="1"/>
    <col min="4172" max="4172" width="4.88671875" style="43" bestFit="1" customWidth="1"/>
    <col min="4173" max="4173" width="8" style="43" bestFit="1" customWidth="1"/>
    <col min="4174" max="4174" width="10.33203125" style="43" bestFit="1" customWidth="1"/>
    <col min="4175" max="4175" width="29.33203125" style="43" bestFit="1" customWidth="1"/>
    <col min="4176" max="4176" width="12.44140625" style="43" bestFit="1" customWidth="1"/>
    <col min="4177" max="4177" width="10" style="43" bestFit="1" customWidth="1"/>
    <col min="4178" max="4178" width="10.44140625" style="43" bestFit="1" customWidth="1"/>
    <col min="4179" max="4179" width="11" style="43" bestFit="1" customWidth="1"/>
    <col min="4180" max="4180" width="24.109375" style="43" bestFit="1" customWidth="1"/>
    <col min="4181" max="4181" width="10.6640625" style="43" bestFit="1" customWidth="1"/>
    <col min="4182" max="4182" width="32.88671875" style="43" bestFit="1" customWidth="1"/>
    <col min="4183" max="4183" width="13.88671875" style="43" bestFit="1" customWidth="1"/>
    <col min="4184" max="4184" width="11" style="43" bestFit="1" customWidth="1"/>
    <col min="4185" max="4185" width="23.44140625" style="43" bestFit="1" customWidth="1"/>
    <col min="4186" max="4186" width="10.6640625" style="43" bestFit="1" customWidth="1"/>
    <col min="4187" max="4187" width="8" style="43" bestFit="1" customWidth="1"/>
    <col min="4188" max="4188" width="12.6640625" style="43" bestFit="1" customWidth="1"/>
    <col min="4189" max="4189" width="7.44140625" style="43" bestFit="1" customWidth="1"/>
    <col min="4190" max="4190" width="8.44140625" style="43" bestFit="1" customWidth="1"/>
    <col min="4191" max="4191" width="6.44140625" style="43" bestFit="1" customWidth="1"/>
    <col min="4192" max="4192" width="10.88671875" style="43" bestFit="1" customWidth="1"/>
    <col min="4193" max="4193" width="5.88671875" style="43" bestFit="1" customWidth="1"/>
    <col min="4194" max="4194" width="10.6640625" style="43" bestFit="1" customWidth="1"/>
    <col min="4195" max="4195" width="3.44140625" style="43" bestFit="1" customWidth="1"/>
    <col min="4196" max="4196" width="6.44140625" style="43" bestFit="1" customWidth="1"/>
    <col min="4197" max="4197" width="8.33203125" style="43" bestFit="1" customWidth="1"/>
    <col min="4198" max="4199" width="10.6640625" style="43" bestFit="1" customWidth="1"/>
    <col min="4200" max="4200" width="3.109375" style="43" bestFit="1" customWidth="1"/>
    <col min="4201" max="4201" width="9.44140625" style="43" bestFit="1" customWidth="1"/>
    <col min="4202" max="4202" width="3.44140625" style="43" bestFit="1" customWidth="1"/>
    <col min="4203" max="4203" width="4" style="43" bestFit="1" customWidth="1"/>
    <col min="4204" max="4204" width="7" style="43" bestFit="1" customWidth="1"/>
    <col min="4205" max="4205" width="8" style="43" bestFit="1" customWidth="1"/>
    <col min="4206" max="4206" width="9.33203125" style="43" bestFit="1" customWidth="1"/>
    <col min="4207" max="4207" width="8.109375" style="43" bestFit="1" customWidth="1"/>
    <col min="4208" max="4208" width="7.6640625" style="43" bestFit="1" customWidth="1"/>
    <col min="4209" max="4209" width="6.33203125" style="43" bestFit="1" customWidth="1"/>
    <col min="4210" max="4210" width="4.6640625" style="43" bestFit="1" customWidth="1"/>
    <col min="4211" max="4211" width="6.33203125" style="43" bestFit="1" customWidth="1"/>
    <col min="4212" max="4212" width="10.6640625" style="43" bestFit="1" customWidth="1"/>
    <col min="4213" max="4213" width="15.109375" style="43" bestFit="1" customWidth="1"/>
    <col min="4214" max="4214" width="9.33203125" style="43" bestFit="1" customWidth="1"/>
    <col min="4215" max="4215" width="12.33203125" style="43" bestFit="1" customWidth="1"/>
    <col min="4216" max="4216" width="5" style="43" bestFit="1" customWidth="1"/>
    <col min="4217" max="4218" width="8.6640625" style="43" bestFit="1" customWidth="1"/>
    <col min="4219" max="4219" width="3.33203125" style="43" bestFit="1" customWidth="1"/>
    <col min="4220" max="4220" width="10.6640625" style="43" bestFit="1" customWidth="1"/>
    <col min="4221" max="4221" width="33.44140625" style="43" bestFit="1" customWidth="1"/>
    <col min="4222" max="4222" width="12.6640625" style="43" bestFit="1" customWidth="1"/>
    <col min="4223" max="4223" width="11.6640625" style="43" bestFit="1" customWidth="1"/>
    <col min="4224" max="4224" width="12.44140625" style="43" bestFit="1" customWidth="1"/>
    <col min="4225" max="4225" width="12.88671875" style="43" bestFit="1" customWidth="1"/>
    <col min="4226" max="4226" width="8.109375" style="43" bestFit="1" customWidth="1"/>
    <col min="4227" max="4228" width="11.88671875" style="43" bestFit="1" customWidth="1"/>
    <col min="4229" max="4229" width="9" style="43" bestFit="1" customWidth="1"/>
    <col min="4230" max="4230" width="10.88671875" style="43" bestFit="1" customWidth="1"/>
    <col min="4231" max="4231" width="8.33203125" style="43" bestFit="1" customWidth="1"/>
    <col min="4232" max="4232" width="8.6640625" style="43" bestFit="1" customWidth="1"/>
    <col min="4233" max="4233" width="9" style="43" bestFit="1" customWidth="1"/>
    <col min="4234" max="4234" width="8.33203125" style="43" bestFit="1" customWidth="1"/>
    <col min="4235" max="4235" width="7.44140625" style="43" bestFit="1" customWidth="1"/>
    <col min="4236" max="4236" width="15.44140625" style="43" bestFit="1" customWidth="1"/>
    <col min="4237" max="4237" width="9.33203125" style="43" bestFit="1" customWidth="1"/>
    <col min="4238" max="4238" width="11.6640625" style="43" bestFit="1" customWidth="1"/>
    <col min="4239" max="4239" width="12.6640625" style="43" bestFit="1" customWidth="1"/>
    <col min="4240" max="4240" width="11.44140625" style="43" bestFit="1" customWidth="1"/>
    <col min="4241" max="4241" width="5.109375" style="43" bestFit="1" customWidth="1"/>
    <col min="4242" max="4242" width="6.44140625" style="43" bestFit="1" customWidth="1"/>
    <col min="4243" max="4243" width="11" style="43" bestFit="1" customWidth="1"/>
    <col min="4244" max="4244" width="17.33203125" style="43" bestFit="1" customWidth="1"/>
    <col min="4245" max="4408" width="10.88671875" style="43"/>
    <col min="4409" max="4409" width="17.88671875" style="43" bestFit="1" customWidth="1"/>
    <col min="4410" max="4410" width="33.44140625" style="43" bestFit="1" customWidth="1"/>
    <col min="4411" max="4411" width="21.33203125" style="43" bestFit="1" customWidth="1"/>
    <col min="4412" max="4412" width="18.44140625" style="43" bestFit="1" customWidth="1"/>
    <col min="4413" max="4413" width="9.6640625" style="43" bestFit="1" customWidth="1"/>
    <col min="4414" max="4414" width="10.6640625" style="43" bestFit="1" customWidth="1"/>
    <col min="4415" max="4415" width="28.6640625" style="43" bestFit="1" customWidth="1"/>
    <col min="4416" max="4416" width="3.109375" style="43" bestFit="1" customWidth="1"/>
    <col min="4417" max="4417" width="3.44140625" style="43" bestFit="1" customWidth="1"/>
    <col min="4418" max="4418" width="32.33203125" style="43" bestFit="1" customWidth="1"/>
    <col min="4419" max="4419" width="5" style="43" bestFit="1" customWidth="1"/>
    <col min="4420" max="4420" width="5.6640625" style="43" bestFit="1" customWidth="1"/>
    <col min="4421" max="4421" width="7.109375" style="43" bestFit="1" customWidth="1"/>
    <col min="4422" max="4422" width="23.6640625" style="43" bestFit="1" customWidth="1"/>
    <col min="4423" max="4423" width="26.109375" style="43" bestFit="1" customWidth="1"/>
    <col min="4424" max="4424" width="6.44140625" style="43" bestFit="1" customWidth="1"/>
    <col min="4425" max="4425" width="26.44140625" style="43" bestFit="1" customWidth="1"/>
    <col min="4426" max="4426" width="10.88671875" style="43"/>
    <col min="4427" max="4427" width="15.33203125" style="43" bestFit="1" customWidth="1"/>
    <col min="4428" max="4428" width="4.88671875" style="43" bestFit="1" customWidth="1"/>
    <col min="4429" max="4429" width="8" style="43" bestFit="1" customWidth="1"/>
    <col min="4430" max="4430" width="10.33203125" style="43" bestFit="1" customWidth="1"/>
    <col min="4431" max="4431" width="29.33203125" style="43" bestFit="1" customWidth="1"/>
    <col min="4432" max="4432" width="12.44140625" style="43" bestFit="1" customWidth="1"/>
    <col min="4433" max="4433" width="10" style="43" bestFit="1" customWidth="1"/>
    <col min="4434" max="4434" width="10.44140625" style="43" bestFit="1" customWidth="1"/>
    <col min="4435" max="4435" width="11" style="43" bestFit="1" customWidth="1"/>
    <col min="4436" max="4436" width="24.109375" style="43" bestFit="1" customWidth="1"/>
    <col min="4437" max="4437" width="10.6640625" style="43" bestFit="1" customWidth="1"/>
    <col min="4438" max="4438" width="32.88671875" style="43" bestFit="1" customWidth="1"/>
    <col min="4439" max="4439" width="13.88671875" style="43" bestFit="1" customWidth="1"/>
    <col min="4440" max="4440" width="11" style="43" bestFit="1" customWidth="1"/>
    <col min="4441" max="4441" width="23.44140625" style="43" bestFit="1" customWidth="1"/>
    <col min="4442" max="4442" width="10.6640625" style="43" bestFit="1" customWidth="1"/>
    <col min="4443" max="4443" width="8" style="43" bestFit="1" customWidth="1"/>
    <col min="4444" max="4444" width="12.6640625" style="43" bestFit="1" customWidth="1"/>
    <col min="4445" max="4445" width="7.44140625" style="43" bestFit="1" customWidth="1"/>
    <col min="4446" max="4446" width="8.44140625" style="43" bestFit="1" customWidth="1"/>
    <col min="4447" max="4447" width="6.44140625" style="43" bestFit="1" customWidth="1"/>
    <col min="4448" max="4448" width="10.88671875" style="43" bestFit="1" customWidth="1"/>
    <col min="4449" max="4449" width="5.88671875" style="43" bestFit="1" customWidth="1"/>
    <col min="4450" max="4450" width="10.6640625" style="43" bestFit="1" customWidth="1"/>
    <col min="4451" max="4451" width="3.44140625" style="43" bestFit="1" customWidth="1"/>
    <col min="4452" max="4452" width="6.44140625" style="43" bestFit="1" customWidth="1"/>
    <col min="4453" max="4453" width="8.33203125" style="43" bestFit="1" customWidth="1"/>
    <col min="4454" max="4455" width="10.6640625" style="43" bestFit="1" customWidth="1"/>
    <col min="4456" max="4456" width="3.109375" style="43" bestFit="1" customWidth="1"/>
    <col min="4457" max="4457" width="9.44140625" style="43" bestFit="1" customWidth="1"/>
    <col min="4458" max="4458" width="3.44140625" style="43" bestFit="1" customWidth="1"/>
    <col min="4459" max="4459" width="4" style="43" bestFit="1" customWidth="1"/>
    <col min="4460" max="4460" width="7" style="43" bestFit="1" customWidth="1"/>
    <col min="4461" max="4461" width="8" style="43" bestFit="1" customWidth="1"/>
    <col min="4462" max="4462" width="9.33203125" style="43" bestFit="1" customWidth="1"/>
    <col min="4463" max="4463" width="8.109375" style="43" bestFit="1" customWidth="1"/>
    <col min="4464" max="4464" width="7.6640625" style="43" bestFit="1" customWidth="1"/>
    <col min="4465" max="4465" width="6.33203125" style="43" bestFit="1" customWidth="1"/>
    <col min="4466" max="4466" width="4.6640625" style="43" bestFit="1" customWidth="1"/>
    <col min="4467" max="4467" width="6.33203125" style="43" bestFit="1" customWidth="1"/>
    <col min="4468" max="4468" width="10.6640625" style="43" bestFit="1" customWidth="1"/>
    <col min="4469" max="4469" width="15.109375" style="43" bestFit="1" customWidth="1"/>
    <col min="4470" max="4470" width="9.33203125" style="43" bestFit="1" customWidth="1"/>
    <col min="4471" max="4471" width="12.33203125" style="43" bestFit="1" customWidth="1"/>
    <col min="4472" max="4472" width="5" style="43" bestFit="1" customWidth="1"/>
    <col min="4473" max="4474" width="8.6640625" style="43" bestFit="1" customWidth="1"/>
    <col min="4475" max="4475" width="3.33203125" style="43" bestFit="1" customWidth="1"/>
    <col min="4476" max="4476" width="10.6640625" style="43" bestFit="1" customWidth="1"/>
    <col min="4477" max="4477" width="33.44140625" style="43" bestFit="1" customWidth="1"/>
    <col min="4478" max="4478" width="12.6640625" style="43" bestFit="1" customWidth="1"/>
    <col min="4479" max="4479" width="11.6640625" style="43" bestFit="1" customWidth="1"/>
    <col min="4480" max="4480" width="12.44140625" style="43" bestFit="1" customWidth="1"/>
    <col min="4481" max="4481" width="12.88671875" style="43" bestFit="1" customWidth="1"/>
    <col min="4482" max="4482" width="8.109375" style="43" bestFit="1" customWidth="1"/>
    <col min="4483" max="4484" width="11.88671875" style="43" bestFit="1" customWidth="1"/>
    <col min="4485" max="4485" width="9" style="43" bestFit="1" customWidth="1"/>
    <col min="4486" max="4486" width="10.88671875" style="43" bestFit="1" customWidth="1"/>
    <col min="4487" max="4487" width="8.33203125" style="43" bestFit="1" customWidth="1"/>
    <col min="4488" max="4488" width="8.6640625" style="43" bestFit="1" customWidth="1"/>
    <col min="4489" max="4489" width="9" style="43" bestFit="1" customWidth="1"/>
    <col min="4490" max="4490" width="8.33203125" style="43" bestFit="1" customWidth="1"/>
    <col min="4491" max="4491" width="7.44140625" style="43" bestFit="1" customWidth="1"/>
    <col min="4492" max="4492" width="15.44140625" style="43" bestFit="1" customWidth="1"/>
    <col min="4493" max="4493" width="9.33203125" style="43" bestFit="1" customWidth="1"/>
    <col min="4494" max="4494" width="11.6640625" style="43" bestFit="1" customWidth="1"/>
    <col min="4495" max="4495" width="12.6640625" style="43" bestFit="1" customWidth="1"/>
    <col min="4496" max="4496" width="11.44140625" style="43" bestFit="1" customWidth="1"/>
    <col min="4497" max="4497" width="5.109375" style="43" bestFit="1" customWidth="1"/>
    <col min="4498" max="4498" width="6.44140625" style="43" bestFit="1" customWidth="1"/>
    <col min="4499" max="4499" width="11" style="43" bestFit="1" customWidth="1"/>
    <col min="4500" max="4500" width="17.33203125" style="43" bestFit="1" customWidth="1"/>
    <col min="4501" max="4664" width="10.88671875" style="43"/>
    <col min="4665" max="4665" width="17.88671875" style="43" bestFit="1" customWidth="1"/>
    <col min="4666" max="4666" width="33.44140625" style="43" bestFit="1" customWidth="1"/>
    <col min="4667" max="4667" width="21.33203125" style="43" bestFit="1" customWidth="1"/>
    <col min="4668" max="4668" width="18.44140625" style="43" bestFit="1" customWidth="1"/>
    <col min="4669" max="4669" width="9.6640625" style="43" bestFit="1" customWidth="1"/>
    <col min="4670" max="4670" width="10.6640625" style="43" bestFit="1" customWidth="1"/>
    <col min="4671" max="4671" width="28.6640625" style="43" bestFit="1" customWidth="1"/>
    <col min="4672" max="4672" width="3.109375" style="43" bestFit="1" customWidth="1"/>
    <col min="4673" max="4673" width="3.44140625" style="43" bestFit="1" customWidth="1"/>
    <col min="4674" max="4674" width="32.33203125" style="43" bestFit="1" customWidth="1"/>
    <col min="4675" max="4675" width="5" style="43" bestFit="1" customWidth="1"/>
    <col min="4676" max="4676" width="5.6640625" style="43" bestFit="1" customWidth="1"/>
    <col min="4677" max="4677" width="7.109375" style="43" bestFit="1" customWidth="1"/>
    <col min="4678" max="4678" width="23.6640625" style="43" bestFit="1" customWidth="1"/>
    <col min="4679" max="4679" width="26.109375" style="43" bestFit="1" customWidth="1"/>
    <col min="4680" max="4680" width="6.44140625" style="43" bestFit="1" customWidth="1"/>
    <col min="4681" max="4681" width="26.44140625" style="43" bestFit="1" customWidth="1"/>
    <col min="4682" max="4682" width="10.88671875" style="43"/>
    <col min="4683" max="4683" width="15.33203125" style="43" bestFit="1" customWidth="1"/>
    <col min="4684" max="4684" width="4.88671875" style="43" bestFit="1" customWidth="1"/>
    <col min="4685" max="4685" width="8" style="43" bestFit="1" customWidth="1"/>
    <col min="4686" max="4686" width="10.33203125" style="43" bestFit="1" customWidth="1"/>
    <col min="4687" max="4687" width="29.33203125" style="43" bestFit="1" customWidth="1"/>
    <col min="4688" max="4688" width="12.44140625" style="43" bestFit="1" customWidth="1"/>
    <col min="4689" max="4689" width="10" style="43" bestFit="1" customWidth="1"/>
    <col min="4690" max="4690" width="10.44140625" style="43" bestFit="1" customWidth="1"/>
    <col min="4691" max="4691" width="11" style="43" bestFit="1" customWidth="1"/>
    <col min="4692" max="4692" width="24.109375" style="43" bestFit="1" customWidth="1"/>
    <col min="4693" max="4693" width="10.6640625" style="43" bestFit="1" customWidth="1"/>
    <col min="4694" max="4694" width="32.88671875" style="43" bestFit="1" customWidth="1"/>
    <col min="4695" max="4695" width="13.88671875" style="43" bestFit="1" customWidth="1"/>
    <col min="4696" max="4696" width="11" style="43" bestFit="1" customWidth="1"/>
    <col min="4697" max="4697" width="23.44140625" style="43" bestFit="1" customWidth="1"/>
    <col min="4698" max="4698" width="10.6640625" style="43" bestFit="1" customWidth="1"/>
    <col min="4699" max="4699" width="8" style="43" bestFit="1" customWidth="1"/>
    <col min="4700" max="4700" width="12.6640625" style="43" bestFit="1" customWidth="1"/>
    <col min="4701" max="4701" width="7.44140625" style="43" bestFit="1" customWidth="1"/>
    <col min="4702" max="4702" width="8.44140625" style="43" bestFit="1" customWidth="1"/>
    <col min="4703" max="4703" width="6.44140625" style="43" bestFit="1" customWidth="1"/>
    <col min="4704" max="4704" width="10.88671875" style="43" bestFit="1" customWidth="1"/>
    <col min="4705" max="4705" width="5.88671875" style="43" bestFit="1" customWidth="1"/>
    <col min="4706" max="4706" width="10.6640625" style="43" bestFit="1" customWidth="1"/>
    <col min="4707" max="4707" width="3.44140625" style="43" bestFit="1" customWidth="1"/>
    <col min="4708" max="4708" width="6.44140625" style="43" bestFit="1" customWidth="1"/>
    <col min="4709" max="4709" width="8.33203125" style="43" bestFit="1" customWidth="1"/>
    <col min="4710" max="4711" width="10.6640625" style="43" bestFit="1" customWidth="1"/>
    <col min="4712" max="4712" width="3.109375" style="43" bestFit="1" customWidth="1"/>
    <col min="4713" max="4713" width="9.44140625" style="43" bestFit="1" customWidth="1"/>
    <col min="4714" max="4714" width="3.44140625" style="43" bestFit="1" customWidth="1"/>
    <col min="4715" max="4715" width="4" style="43" bestFit="1" customWidth="1"/>
    <col min="4716" max="4716" width="7" style="43" bestFit="1" customWidth="1"/>
    <col min="4717" max="4717" width="8" style="43" bestFit="1" customWidth="1"/>
    <col min="4718" max="4718" width="9.33203125" style="43" bestFit="1" customWidth="1"/>
    <col min="4719" max="4719" width="8.109375" style="43" bestFit="1" customWidth="1"/>
    <col min="4720" max="4720" width="7.6640625" style="43" bestFit="1" customWidth="1"/>
    <col min="4721" max="4721" width="6.33203125" style="43" bestFit="1" customWidth="1"/>
    <col min="4722" max="4722" width="4.6640625" style="43" bestFit="1" customWidth="1"/>
    <col min="4723" max="4723" width="6.33203125" style="43" bestFit="1" customWidth="1"/>
    <col min="4724" max="4724" width="10.6640625" style="43" bestFit="1" customWidth="1"/>
    <col min="4725" max="4725" width="15.109375" style="43" bestFit="1" customWidth="1"/>
    <col min="4726" max="4726" width="9.33203125" style="43" bestFit="1" customWidth="1"/>
    <col min="4727" max="4727" width="12.33203125" style="43" bestFit="1" customWidth="1"/>
    <col min="4728" max="4728" width="5" style="43" bestFit="1" customWidth="1"/>
    <col min="4729" max="4730" width="8.6640625" style="43" bestFit="1" customWidth="1"/>
    <col min="4731" max="4731" width="3.33203125" style="43" bestFit="1" customWidth="1"/>
    <col min="4732" max="4732" width="10.6640625" style="43" bestFit="1" customWidth="1"/>
    <col min="4733" max="4733" width="33.44140625" style="43" bestFit="1" customWidth="1"/>
    <col min="4734" max="4734" width="12.6640625" style="43" bestFit="1" customWidth="1"/>
    <col min="4735" max="4735" width="11.6640625" style="43" bestFit="1" customWidth="1"/>
    <col min="4736" max="4736" width="12.44140625" style="43" bestFit="1" customWidth="1"/>
    <col min="4737" max="4737" width="12.88671875" style="43" bestFit="1" customWidth="1"/>
    <col min="4738" max="4738" width="8.109375" style="43" bestFit="1" customWidth="1"/>
    <col min="4739" max="4740" width="11.88671875" style="43" bestFit="1" customWidth="1"/>
    <col min="4741" max="4741" width="9" style="43" bestFit="1" customWidth="1"/>
    <col min="4742" max="4742" width="10.88671875" style="43" bestFit="1" customWidth="1"/>
    <col min="4743" max="4743" width="8.33203125" style="43" bestFit="1" customWidth="1"/>
    <col min="4744" max="4744" width="8.6640625" style="43" bestFit="1" customWidth="1"/>
    <col min="4745" max="4745" width="9" style="43" bestFit="1" customWidth="1"/>
    <col min="4746" max="4746" width="8.33203125" style="43" bestFit="1" customWidth="1"/>
    <col min="4747" max="4747" width="7.44140625" style="43" bestFit="1" customWidth="1"/>
    <col min="4748" max="4748" width="15.44140625" style="43" bestFit="1" customWidth="1"/>
    <col min="4749" max="4749" width="9.33203125" style="43" bestFit="1" customWidth="1"/>
    <col min="4750" max="4750" width="11.6640625" style="43" bestFit="1" customWidth="1"/>
    <col min="4751" max="4751" width="12.6640625" style="43" bestFit="1" customWidth="1"/>
    <col min="4752" max="4752" width="11.44140625" style="43" bestFit="1" customWidth="1"/>
    <col min="4753" max="4753" width="5.109375" style="43" bestFit="1" customWidth="1"/>
    <col min="4754" max="4754" width="6.44140625" style="43" bestFit="1" customWidth="1"/>
    <col min="4755" max="4755" width="11" style="43" bestFit="1" customWidth="1"/>
    <col min="4756" max="4756" width="17.33203125" style="43" bestFit="1" customWidth="1"/>
    <col min="4757" max="4920" width="10.88671875" style="43"/>
    <col min="4921" max="4921" width="17.88671875" style="43" bestFit="1" customWidth="1"/>
    <col min="4922" max="4922" width="33.44140625" style="43" bestFit="1" customWidth="1"/>
    <col min="4923" max="4923" width="21.33203125" style="43" bestFit="1" customWidth="1"/>
    <col min="4924" max="4924" width="18.44140625" style="43" bestFit="1" customWidth="1"/>
    <col min="4925" max="4925" width="9.6640625" style="43" bestFit="1" customWidth="1"/>
    <col min="4926" max="4926" width="10.6640625" style="43" bestFit="1" customWidth="1"/>
    <col min="4927" max="4927" width="28.6640625" style="43" bestFit="1" customWidth="1"/>
    <col min="4928" max="4928" width="3.109375" style="43" bestFit="1" customWidth="1"/>
    <col min="4929" max="4929" width="3.44140625" style="43" bestFit="1" customWidth="1"/>
    <col min="4930" max="4930" width="32.33203125" style="43" bestFit="1" customWidth="1"/>
    <col min="4931" max="4931" width="5" style="43" bestFit="1" customWidth="1"/>
    <col min="4932" max="4932" width="5.6640625" style="43" bestFit="1" customWidth="1"/>
    <col min="4933" max="4933" width="7.109375" style="43" bestFit="1" customWidth="1"/>
    <col min="4934" max="4934" width="23.6640625" style="43" bestFit="1" customWidth="1"/>
    <col min="4935" max="4935" width="26.109375" style="43" bestFit="1" customWidth="1"/>
    <col min="4936" max="4936" width="6.44140625" style="43" bestFit="1" customWidth="1"/>
    <col min="4937" max="4937" width="26.44140625" style="43" bestFit="1" customWidth="1"/>
    <col min="4938" max="4938" width="10.88671875" style="43"/>
    <col min="4939" max="4939" width="15.33203125" style="43" bestFit="1" customWidth="1"/>
    <col min="4940" max="4940" width="4.88671875" style="43" bestFit="1" customWidth="1"/>
    <col min="4941" max="4941" width="8" style="43" bestFit="1" customWidth="1"/>
    <col min="4942" max="4942" width="10.33203125" style="43" bestFit="1" customWidth="1"/>
    <col min="4943" max="4943" width="29.33203125" style="43" bestFit="1" customWidth="1"/>
    <col min="4944" max="4944" width="12.44140625" style="43" bestFit="1" customWidth="1"/>
    <col min="4945" max="4945" width="10" style="43" bestFit="1" customWidth="1"/>
    <col min="4946" max="4946" width="10.44140625" style="43" bestFit="1" customWidth="1"/>
    <col min="4947" max="4947" width="11" style="43" bestFit="1" customWidth="1"/>
    <col min="4948" max="4948" width="24.109375" style="43" bestFit="1" customWidth="1"/>
    <col min="4949" max="4949" width="10.6640625" style="43" bestFit="1" customWidth="1"/>
    <col min="4950" max="4950" width="32.88671875" style="43" bestFit="1" customWidth="1"/>
    <col min="4951" max="4951" width="13.88671875" style="43" bestFit="1" customWidth="1"/>
    <col min="4952" max="4952" width="11" style="43" bestFit="1" customWidth="1"/>
    <col min="4953" max="4953" width="23.44140625" style="43" bestFit="1" customWidth="1"/>
    <col min="4954" max="4954" width="10.6640625" style="43" bestFit="1" customWidth="1"/>
    <col min="4955" max="4955" width="8" style="43" bestFit="1" customWidth="1"/>
    <col min="4956" max="4956" width="12.6640625" style="43" bestFit="1" customWidth="1"/>
    <col min="4957" max="4957" width="7.44140625" style="43" bestFit="1" customWidth="1"/>
    <col min="4958" max="4958" width="8.44140625" style="43" bestFit="1" customWidth="1"/>
    <col min="4959" max="4959" width="6.44140625" style="43" bestFit="1" customWidth="1"/>
    <col min="4960" max="4960" width="10.88671875" style="43" bestFit="1" customWidth="1"/>
    <col min="4961" max="4961" width="5.88671875" style="43" bestFit="1" customWidth="1"/>
    <col min="4962" max="4962" width="10.6640625" style="43" bestFit="1" customWidth="1"/>
    <col min="4963" max="4963" width="3.44140625" style="43" bestFit="1" customWidth="1"/>
    <col min="4964" max="4964" width="6.44140625" style="43" bestFit="1" customWidth="1"/>
    <col min="4965" max="4965" width="8.33203125" style="43" bestFit="1" customWidth="1"/>
    <col min="4966" max="4967" width="10.6640625" style="43" bestFit="1" customWidth="1"/>
    <col min="4968" max="4968" width="3.109375" style="43" bestFit="1" customWidth="1"/>
    <col min="4969" max="4969" width="9.44140625" style="43" bestFit="1" customWidth="1"/>
    <col min="4970" max="4970" width="3.44140625" style="43" bestFit="1" customWidth="1"/>
    <col min="4971" max="4971" width="4" style="43" bestFit="1" customWidth="1"/>
    <col min="4972" max="4972" width="7" style="43" bestFit="1" customWidth="1"/>
    <col min="4973" max="4973" width="8" style="43" bestFit="1" customWidth="1"/>
    <col min="4974" max="4974" width="9.33203125" style="43" bestFit="1" customWidth="1"/>
    <col min="4975" max="4975" width="8.109375" style="43" bestFit="1" customWidth="1"/>
    <col min="4976" max="4976" width="7.6640625" style="43" bestFit="1" customWidth="1"/>
    <col min="4977" max="4977" width="6.33203125" style="43" bestFit="1" customWidth="1"/>
    <col min="4978" max="4978" width="4.6640625" style="43" bestFit="1" customWidth="1"/>
    <col min="4979" max="4979" width="6.33203125" style="43" bestFit="1" customWidth="1"/>
    <col min="4980" max="4980" width="10.6640625" style="43" bestFit="1" customWidth="1"/>
    <col min="4981" max="4981" width="15.109375" style="43" bestFit="1" customWidth="1"/>
    <col min="4982" max="4982" width="9.33203125" style="43" bestFit="1" customWidth="1"/>
    <col min="4983" max="4983" width="12.33203125" style="43" bestFit="1" customWidth="1"/>
    <col min="4984" max="4984" width="5" style="43" bestFit="1" customWidth="1"/>
    <col min="4985" max="4986" width="8.6640625" style="43" bestFit="1" customWidth="1"/>
    <col min="4987" max="4987" width="3.33203125" style="43" bestFit="1" customWidth="1"/>
    <col min="4988" max="4988" width="10.6640625" style="43" bestFit="1" customWidth="1"/>
    <col min="4989" max="4989" width="33.44140625" style="43" bestFit="1" customWidth="1"/>
    <col min="4990" max="4990" width="12.6640625" style="43" bestFit="1" customWidth="1"/>
    <col min="4991" max="4991" width="11.6640625" style="43" bestFit="1" customWidth="1"/>
    <col min="4992" max="4992" width="12.44140625" style="43" bestFit="1" customWidth="1"/>
    <col min="4993" max="4993" width="12.88671875" style="43" bestFit="1" customWidth="1"/>
    <col min="4994" max="4994" width="8.109375" style="43" bestFit="1" customWidth="1"/>
    <col min="4995" max="4996" width="11.88671875" style="43" bestFit="1" customWidth="1"/>
    <col min="4997" max="4997" width="9" style="43" bestFit="1" customWidth="1"/>
    <col min="4998" max="4998" width="10.88671875" style="43" bestFit="1" customWidth="1"/>
    <col min="4999" max="4999" width="8.33203125" style="43" bestFit="1" customWidth="1"/>
    <col min="5000" max="5000" width="8.6640625" style="43" bestFit="1" customWidth="1"/>
    <col min="5001" max="5001" width="9" style="43" bestFit="1" customWidth="1"/>
    <col min="5002" max="5002" width="8.33203125" style="43" bestFit="1" customWidth="1"/>
    <col min="5003" max="5003" width="7.44140625" style="43" bestFit="1" customWidth="1"/>
    <col min="5004" max="5004" width="15.44140625" style="43" bestFit="1" customWidth="1"/>
    <col min="5005" max="5005" width="9.33203125" style="43" bestFit="1" customWidth="1"/>
    <col min="5006" max="5006" width="11.6640625" style="43" bestFit="1" customWidth="1"/>
    <col min="5007" max="5007" width="12.6640625" style="43" bestFit="1" customWidth="1"/>
    <col min="5008" max="5008" width="11.44140625" style="43" bestFit="1" customWidth="1"/>
    <col min="5009" max="5009" width="5.109375" style="43" bestFit="1" customWidth="1"/>
    <col min="5010" max="5010" width="6.44140625" style="43" bestFit="1" customWidth="1"/>
    <col min="5011" max="5011" width="11" style="43" bestFit="1" customWidth="1"/>
    <col min="5012" max="5012" width="17.33203125" style="43" bestFit="1" customWidth="1"/>
    <col min="5013" max="5176" width="10.88671875" style="43"/>
    <col min="5177" max="5177" width="17.88671875" style="43" bestFit="1" customWidth="1"/>
    <col min="5178" max="5178" width="33.44140625" style="43" bestFit="1" customWidth="1"/>
    <col min="5179" max="5179" width="21.33203125" style="43" bestFit="1" customWidth="1"/>
    <col min="5180" max="5180" width="18.44140625" style="43" bestFit="1" customWidth="1"/>
    <col min="5181" max="5181" width="9.6640625" style="43" bestFit="1" customWidth="1"/>
    <col min="5182" max="5182" width="10.6640625" style="43" bestFit="1" customWidth="1"/>
    <col min="5183" max="5183" width="28.6640625" style="43" bestFit="1" customWidth="1"/>
    <col min="5184" max="5184" width="3.109375" style="43" bestFit="1" customWidth="1"/>
    <col min="5185" max="5185" width="3.44140625" style="43" bestFit="1" customWidth="1"/>
    <col min="5186" max="5186" width="32.33203125" style="43" bestFit="1" customWidth="1"/>
    <col min="5187" max="5187" width="5" style="43" bestFit="1" customWidth="1"/>
    <col min="5188" max="5188" width="5.6640625" style="43" bestFit="1" customWidth="1"/>
    <col min="5189" max="5189" width="7.109375" style="43" bestFit="1" customWidth="1"/>
    <col min="5190" max="5190" width="23.6640625" style="43" bestFit="1" customWidth="1"/>
    <col min="5191" max="5191" width="26.109375" style="43" bestFit="1" customWidth="1"/>
    <col min="5192" max="5192" width="6.44140625" style="43" bestFit="1" customWidth="1"/>
    <col min="5193" max="5193" width="26.44140625" style="43" bestFit="1" customWidth="1"/>
    <col min="5194" max="5194" width="10.88671875" style="43"/>
    <col min="5195" max="5195" width="15.33203125" style="43" bestFit="1" customWidth="1"/>
    <col min="5196" max="5196" width="4.88671875" style="43" bestFit="1" customWidth="1"/>
    <col min="5197" max="5197" width="8" style="43" bestFit="1" customWidth="1"/>
    <col min="5198" max="5198" width="10.33203125" style="43" bestFit="1" customWidth="1"/>
    <col min="5199" max="5199" width="29.33203125" style="43" bestFit="1" customWidth="1"/>
    <col min="5200" max="5200" width="12.44140625" style="43" bestFit="1" customWidth="1"/>
    <col min="5201" max="5201" width="10" style="43" bestFit="1" customWidth="1"/>
    <col min="5202" max="5202" width="10.44140625" style="43" bestFit="1" customWidth="1"/>
    <col min="5203" max="5203" width="11" style="43" bestFit="1" customWidth="1"/>
    <col min="5204" max="5204" width="24.109375" style="43" bestFit="1" customWidth="1"/>
    <col min="5205" max="5205" width="10.6640625" style="43" bestFit="1" customWidth="1"/>
    <col min="5206" max="5206" width="32.88671875" style="43" bestFit="1" customWidth="1"/>
    <col min="5207" max="5207" width="13.88671875" style="43" bestFit="1" customWidth="1"/>
    <col min="5208" max="5208" width="11" style="43" bestFit="1" customWidth="1"/>
    <col min="5209" max="5209" width="23.44140625" style="43" bestFit="1" customWidth="1"/>
    <col min="5210" max="5210" width="10.6640625" style="43" bestFit="1" customWidth="1"/>
    <col min="5211" max="5211" width="8" style="43" bestFit="1" customWidth="1"/>
    <col min="5212" max="5212" width="12.6640625" style="43" bestFit="1" customWidth="1"/>
    <col min="5213" max="5213" width="7.44140625" style="43" bestFit="1" customWidth="1"/>
    <col min="5214" max="5214" width="8.44140625" style="43" bestFit="1" customWidth="1"/>
    <col min="5215" max="5215" width="6.44140625" style="43" bestFit="1" customWidth="1"/>
    <col min="5216" max="5216" width="10.88671875" style="43" bestFit="1" customWidth="1"/>
    <col min="5217" max="5217" width="5.88671875" style="43" bestFit="1" customWidth="1"/>
    <col min="5218" max="5218" width="10.6640625" style="43" bestFit="1" customWidth="1"/>
    <col min="5219" max="5219" width="3.44140625" style="43" bestFit="1" customWidth="1"/>
    <col min="5220" max="5220" width="6.44140625" style="43" bestFit="1" customWidth="1"/>
    <col min="5221" max="5221" width="8.33203125" style="43" bestFit="1" customWidth="1"/>
    <col min="5222" max="5223" width="10.6640625" style="43" bestFit="1" customWidth="1"/>
    <col min="5224" max="5224" width="3.109375" style="43" bestFit="1" customWidth="1"/>
    <col min="5225" max="5225" width="9.44140625" style="43" bestFit="1" customWidth="1"/>
    <col min="5226" max="5226" width="3.44140625" style="43" bestFit="1" customWidth="1"/>
    <col min="5227" max="5227" width="4" style="43" bestFit="1" customWidth="1"/>
    <col min="5228" max="5228" width="7" style="43" bestFit="1" customWidth="1"/>
    <col min="5229" max="5229" width="8" style="43" bestFit="1" customWidth="1"/>
    <col min="5230" max="5230" width="9.33203125" style="43" bestFit="1" customWidth="1"/>
    <col min="5231" max="5231" width="8.109375" style="43" bestFit="1" customWidth="1"/>
    <col min="5232" max="5232" width="7.6640625" style="43" bestFit="1" customWidth="1"/>
    <col min="5233" max="5233" width="6.33203125" style="43" bestFit="1" customWidth="1"/>
    <col min="5234" max="5234" width="4.6640625" style="43" bestFit="1" customWidth="1"/>
    <col min="5235" max="5235" width="6.33203125" style="43" bestFit="1" customWidth="1"/>
    <col min="5236" max="5236" width="10.6640625" style="43" bestFit="1" customWidth="1"/>
    <col min="5237" max="5237" width="15.109375" style="43" bestFit="1" customWidth="1"/>
    <col min="5238" max="5238" width="9.33203125" style="43" bestFit="1" customWidth="1"/>
    <col min="5239" max="5239" width="12.33203125" style="43" bestFit="1" customWidth="1"/>
    <col min="5240" max="5240" width="5" style="43" bestFit="1" customWidth="1"/>
    <col min="5241" max="5242" width="8.6640625" style="43" bestFit="1" customWidth="1"/>
    <col min="5243" max="5243" width="3.33203125" style="43" bestFit="1" customWidth="1"/>
    <col min="5244" max="5244" width="10.6640625" style="43" bestFit="1" customWidth="1"/>
    <col min="5245" max="5245" width="33.44140625" style="43" bestFit="1" customWidth="1"/>
    <col min="5246" max="5246" width="12.6640625" style="43" bestFit="1" customWidth="1"/>
    <col min="5247" max="5247" width="11.6640625" style="43" bestFit="1" customWidth="1"/>
    <col min="5248" max="5248" width="12.44140625" style="43" bestFit="1" customWidth="1"/>
    <col min="5249" max="5249" width="12.88671875" style="43" bestFit="1" customWidth="1"/>
    <col min="5250" max="5250" width="8.109375" style="43" bestFit="1" customWidth="1"/>
    <col min="5251" max="5252" width="11.88671875" style="43" bestFit="1" customWidth="1"/>
    <col min="5253" max="5253" width="9" style="43" bestFit="1" customWidth="1"/>
    <col min="5254" max="5254" width="10.88671875" style="43" bestFit="1" customWidth="1"/>
    <col min="5255" max="5255" width="8.33203125" style="43" bestFit="1" customWidth="1"/>
    <col min="5256" max="5256" width="8.6640625" style="43" bestFit="1" customWidth="1"/>
    <col min="5257" max="5257" width="9" style="43" bestFit="1" customWidth="1"/>
    <col min="5258" max="5258" width="8.33203125" style="43" bestFit="1" customWidth="1"/>
    <col min="5259" max="5259" width="7.44140625" style="43" bestFit="1" customWidth="1"/>
    <col min="5260" max="5260" width="15.44140625" style="43" bestFit="1" customWidth="1"/>
    <col min="5261" max="5261" width="9.33203125" style="43" bestFit="1" customWidth="1"/>
    <col min="5262" max="5262" width="11.6640625" style="43" bestFit="1" customWidth="1"/>
    <col min="5263" max="5263" width="12.6640625" style="43" bestFit="1" customWidth="1"/>
    <col min="5264" max="5264" width="11.44140625" style="43" bestFit="1" customWidth="1"/>
    <col min="5265" max="5265" width="5.109375" style="43" bestFit="1" customWidth="1"/>
    <col min="5266" max="5266" width="6.44140625" style="43" bestFit="1" customWidth="1"/>
    <col min="5267" max="5267" width="11" style="43" bestFit="1" customWidth="1"/>
    <col min="5268" max="5268" width="17.33203125" style="43" bestFit="1" customWidth="1"/>
    <col min="5269" max="5432" width="10.88671875" style="43"/>
    <col min="5433" max="5433" width="17.88671875" style="43" bestFit="1" customWidth="1"/>
    <col min="5434" max="5434" width="33.44140625" style="43" bestFit="1" customWidth="1"/>
    <col min="5435" max="5435" width="21.33203125" style="43" bestFit="1" customWidth="1"/>
    <col min="5436" max="5436" width="18.44140625" style="43" bestFit="1" customWidth="1"/>
    <col min="5437" max="5437" width="9.6640625" style="43" bestFit="1" customWidth="1"/>
    <col min="5438" max="5438" width="10.6640625" style="43" bestFit="1" customWidth="1"/>
    <col min="5439" max="5439" width="28.6640625" style="43" bestFit="1" customWidth="1"/>
    <col min="5440" max="5440" width="3.109375" style="43" bestFit="1" customWidth="1"/>
    <col min="5441" max="5441" width="3.44140625" style="43" bestFit="1" customWidth="1"/>
    <col min="5442" max="5442" width="32.33203125" style="43" bestFit="1" customWidth="1"/>
    <col min="5443" max="5443" width="5" style="43" bestFit="1" customWidth="1"/>
    <col min="5444" max="5444" width="5.6640625" style="43" bestFit="1" customWidth="1"/>
    <col min="5445" max="5445" width="7.109375" style="43" bestFit="1" customWidth="1"/>
    <col min="5446" max="5446" width="23.6640625" style="43" bestFit="1" customWidth="1"/>
    <col min="5447" max="5447" width="26.109375" style="43" bestFit="1" customWidth="1"/>
    <col min="5448" max="5448" width="6.44140625" style="43" bestFit="1" customWidth="1"/>
    <col min="5449" max="5449" width="26.44140625" style="43" bestFit="1" customWidth="1"/>
    <col min="5450" max="5450" width="10.88671875" style="43"/>
    <col min="5451" max="5451" width="15.33203125" style="43" bestFit="1" customWidth="1"/>
    <col min="5452" max="5452" width="4.88671875" style="43" bestFit="1" customWidth="1"/>
    <col min="5453" max="5453" width="8" style="43" bestFit="1" customWidth="1"/>
    <col min="5454" max="5454" width="10.33203125" style="43" bestFit="1" customWidth="1"/>
    <col min="5455" max="5455" width="29.33203125" style="43" bestFit="1" customWidth="1"/>
    <col min="5456" max="5456" width="12.44140625" style="43" bestFit="1" customWidth="1"/>
    <col min="5457" max="5457" width="10" style="43" bestFit="1" customWidth="1"/>
    <col min="5458" max="5458" width="10.44140625" style="43" bestFit="1" customWidth="1"/>
    <col min="5459" max="5459" width="11" style="43" bestFit="1" customWidth="1"/>
    <col min="5460" max="5460" width="24.109375" style="43" bestFit="1" customWidth="1"/>
    <col min="5461" max="5461" width="10.6640625" style="43" bestFit="1" customWidth="1"/>
    <col min="5462" max="5462" width="32.88671875" style="43" bestFit="1" customWidth="1"/>
    <col min="5463" max="5463" width="13.88671875" style="43" bestFit="1" customWidth="1"/>
    <col min="5464" max="5464" width="11" style="43" bestFit="1" customWidth="1"/>
    <col min="5465" max="5465" width="23.44140625" style="43" bestFit="1" customWidth="1"/>
    <col min="5466" max="5466" width="10.6640625" style="43" bestFit="1" customWidth="1"/>
    <col min="5467" max="5467" width="8" style="43" bestFit="1" customWidth="1"/>
    <col min="5468" max="5468" width="12.6640625" style="43" bestFit="1" customWidth="1"/>
    <col min="5469" max="5469" width="7.44140625" style="43" bestFit="1" customWidth="1"/>
    <col min="5470" max="5470" width="8.44140625" style="43" bestFit="1" customWidth="1"/>
    <col min="5471" max="5471" width="6.44140625" style="43" bestFit="1" customWidth="1"/>
    <col min="5472" max="5472" width="10.88671875" style="43" bestFit="1" customWidth="1"/>
    <col min="5473" max="5473" width="5.88671875" style="43" bestFit="1" customWidth="1"/>
    <col min="5474" max="5474" width="10.6640625" style="43" bestFit="1" customWidth="1"/>
    <col min="5475" max="5475" width="3.44140625" style="43" bestFit="1" customWidth="1"/>
    <col min="5476" max="5476" width="6.44140625" style="43" bestFit="1" customWidth="1"/>
    <col min="5477" max="5477" width="8.33203125" style="43" bestFit="1" customWidth="1"/>
    <col min="5478" max="5479" width="10.6640625" style="43" bestFit="1" customWidth="1"/>
    <col min="5480" max="5480" width="3.109375" style="43" bestFit="1" customWidth="1"/>
    <col min="5481" max="5481" width="9.44140625" style="43" bestFit="1" customWidth="1"/>
    <col min="5482" max="5482" width="3.44140625" style="43" bestFit="1" customWidth="1"/>
    <col min="5483" max="5483" width="4" style="43" bestFit="1" customWidth="1"/>
    <col min="5484" max="5484" width="7" style="43" bestFit="1" customWidth="1"/>
    <col min="5485" max="5485" width="8" style="43" bestFit="1" customWidth="1"/>
    <col min="5486" max="5486" width="9.33203125" style="43" bestFit="1" customWidth="1"/>
    <col min="5487" max="5487" width="8.109375" style="43" bestFit="1" customWidth="1"/>
    <col min="5488" max="5488" width="7.6640625" style="43" bestFit="1" customWidth="1"/>
    <col min="5489" max="5489" width="6.33203125" style="43" bestFit="1" customWidth="1"/>
    <col min="5490" max="5490" width="4.6640625" style="43" bestFit="1" customWidth="1"/>
    <col min="5491" max="5491" width="6.33203125" style="43" bestFit="1" customWidth="1"/>
    <col min="5492" max="5492" width="10.6640625" style="43" bestFit="1" customWidth="1"/>
    <col min="5493" max="5493" width="15.109375" style="43" bestFit="1" customWidth="1"/>
    <col min="5494" max="5494" width="9.33203125" style="43" bestFit="1" customWidth="1"/>
    <col min="5495" max="5495" width="12.33203125" style="43" bestFit="1" customWidth="1"/>
    <col min="5496" max="5496" width="5" style="43" bestFit="1" customWidth="1"/>
    <col min="5497" max="5498" width="8.6640625" style="43" bestFit="1" customWidth="1"/>
    <col min="5499" max="5499" width="3.33203125" style="43" bestFit="1" customWidth="1"/>
    <col min="5500" max="5500" width="10.6640625" style="43" bestFit="1" customWidth="1"/>
    <col min="5501" max="5501" width="33.44140625" style="43" bestFit="1" customWidth="1"/>
    <col min="5502" max="5502" width="12.6640625" style="43" bestFit="1" customWidth="1"/>
    <col min="5503" max="5503" width="11.6640625" style="43" bestFit="1" customWidth="1"/>
    <col min="5504" max="5504" width="12.44140625" style="43" bestFit="1" customWidth="1"/>
    <col min="5505" max="5505" width="12.88671875" style="43" bestFit="1" customWidth="1"/>
    <col min="5506" max="5506" width="8.109375" style="43" bestFit="1" customWidth="1"/>
    <col min="5507" max="5508" width="11.88671875" style="43" bestFit="1" customWidth="1"/>
    <col min="5509" max="5509" width="9" style="43" bestFit="1" customWidth="1"/>
    <col min="5510" max="5510" width="10.88671875" style="43" bestFit="1" customWidth="1"/>
    <col min="5511" max="5511" width="8.33203125" style="43" bestFit="1" customWidth="1"/>
    <col min="5512" max="5512" width="8.6640625" style="43" bestFit="1" customWidth="1"/>
    <col min="5513" max="5513" width="9" style="43" bestFit="1" customWidth="1"/>
    <col min="5514" max="5514" width="8.33203125" style="43" bestFit="1" customWidth="1"/>
    <col min="5515" max="5515" width="7.44140625" style="43" bestFit="1" customWidth="1"/>
    <col min="5516" max="5516" width="15.44140625" style="43" bestFit="1" customWidth="1"/>
    <col min="5517" max="5517" width="9.33203125" style="43" bestFit="1" customWidth="1"/>
    <col min="5518" max="5518" width="11.6640625" style="43" bestFit="1" customWidth="1"/>
    <col min="5519" max="5519" width="12.6640625" style="43" bestFit="1" customWidth="1"/>
    <col min="5520" max="5520" width="11.44140625" style="43" bestFit="1" customWidth="1"/>
    <col min="5521" max="5521" width="5.109375" style="43" bestFit="1" customWidth="1"/>
    <col min="5522" max="5522" width="6.44140625" style="43" bestFit="1" customWidth="1"/>
    <col min="5523" max="5523" width="11" style="43" bestFit="1" customWidth="1"/>
    <col min="5524" max="5524" width="17.33203125" style="43" bestFit="1" customWidth="1"/>
    <col min="5525" max="5688" width="10.88671875" style="43"/>
    <col min="5689" max="5689" width="17.88671875" style="43" bestFit="1" customWidth="1"/>
    <col min="5690" max="5690" width="33.44140625" style="43" bestFit="1" customWidth="1"/>
    <col min="5691" max="5691" width="21.33203125" style="43" bestFit="1" customWidth="1"/>
    <col min="5692" max="5692" width="18.44140625" style="43" bestFit="1" customWidth="1"/>
    <col min="5693" max="5693" width="9.6640625" style="43" bestFit="1" customWidth="1"/>
    <col min="5694" max="5694" width="10.6640625" style="43" bestFit="1" customWidth="1"/>
    <col min="5695" max="5695" width="28.6640625" style="43" bestFit="1" customWidth="1"/>
    <col min="5696" max="5696" width="3.109375" style="43" bestFit="1" customWidth="1"/>
    <col min="5697" max="5697" width="3.44140625" style="43" bestFit="1" customWidth="1"/>
    <col min="5698" max="5698" width="32.33203125" style="43" bestFit="1" customWidth="1"/>
    <col min="5699" max="5699" width="5" style="43" bestFit="1" customWidth="1"/>
    <col min="5700" max="5700" width="5.6640625" style="43" bestFit="1" customWidth="1"/>
    <col min="5701" max="5701" width="7.109375" style="43" bestFit="1" customWidth="1"/>
    <col min="5702" max="5702" width="23.6640625" style="43" bestFit="1" customWidth="1"/>
    <col min="5703" max="5703" width="26.109375" style="43" bestFit="1" customWidth="1"/>
    <col min="5704" max="5704" width="6.44140625" style="43" bestFit="1" customWidth="1"/>
    <col min="5705" max="5705" width="26.44140625" style="43" bestFit="1" customWidth="1"/>
    <col min="5706" max="5706" width="10.88671875" style="43"/>
    <col min="5707" max="5707" width="15.33203125" style="43" bestFit="1" customWidth="1"/>
    <col min="5708" max="5708" width="4.88671875" style="43" bestFit="1" customWidth="1"/>
    <col min="5709" max="5709" width="8" style="43" bestFit="1" customWidth="1"/>
    <col min="5710" max="5710" width="10.33203125" style="43" bestFit="1" customWidth="1"/>
    <col min="5711" max="5711" width="29.33203125" style="43" bestFit="1" customWidth="1"/>
    <col min="5712" max="5712" width="12.44140625" style="43" bestFit="1" customWidth="1"/>
    <col min="5713" max="5713" width="10" style="43" bestFit="1" customWidth="1"/>
    <col min="5714" max="5714" width="10.44140625" style="43" bestFit="1" customWidth="1"/>
    <col min="5715" max="5715" width="11" style="43" bestFit="1" customWidth="1"/>
    <col min="5716" max="5716" width="24.109375" style="43" bestFit="1" customWidth="1"/>
    <col min="5717" max="5717" width="10.6640625" style="43" bestFit="1" customWidth="1"/>
    <col min="5718" max="5718" width="32.88671875" style="43" bestFit="1" customWidth="1"/>
    <col min="5719" max="5719" width="13.88671875" style="43" bestFit="1" customWidth="1"/>
    <col min="5720" max="5720" width="11" style="43" bestFit="1" customWidth="1"/>
    <col min="5721" max="5721" width="23.44140625" style="43" bestFit="1" customWidth="1"/>
    <col min="5722" max="5722" width="10.6640625" style="43" bestFit="1" customWidth="1"/>
    <col min="5723" max="5723" width="8" style="43" bestFit="1" customWidth="1"/>
    <col min="5724" max="5724" width="12.6640625" style="43" bestFit="1" customWidth="1"/>
    <col min="5725" max="5725" width="7.44140625" style="43" bestFit="1" customWidth="1"/>
    <col min="5726" max="5726" width="8.44140625" style="43" bestFit="1" customWidth="1"/>
    <col min="5727" max="5727" width="6.44140625" style="43" bestFit="1" customWidth="1"/>
    <col min="5728" max="5728" width="10.88671875" style="43" bestFit="1" customWidth="1"/>
    <col min="5729" max="5729" width="5.88671875" style="43" bestFit="1" customWidth="1"/>
    <col min="5730" max="5730" width="10.6640625" style="43" bestFit="1" customWidth="1"/>
    <col min="5731" max="5731" width="3.44140625" style="43" bestFit="1" customWidth="1"/>
    <col min="5732" max="5732" width="6.44140625" style="43" bestFit="1" customWidth="1"/>
    <col min="5733" max="5733" width="8.33203125" style="43" bestFit="1" customWidth="1"/>
    <col min="5734" max="5735" width="10.6640625" style="43" bestFit="1" customWidth="1"/>
    <col min="5736" max="5736" width="3.109375" style="43" bestFit="1" customWidth="1"/>
    <col min="5737" max="5737" width="9.44140625" style="43" bestFit="1" customWidth="1"/>
    <col min="5738" max="5738" width="3.44140625" style="43" bestFit="1" customWidth="1"/>
    <col min="5739" max="5739" width="4" style="43" bestFit="1" customWidth="1"/>
    <col min="5740" max="5740" width="7" style="43" bestFit="1" customWidth="1"/>
    <col min="5741" max="5741" width="8" style="43" bestFit="1" customWidth="1"/>
    <col min="5742" max="5742" width="9.33203125" style="43" bestFit="1" customWidth="1"/>
    <col min="5743" max="5743" width="8.109375" style="43" bestFit="1" customWidth="1"/>
    <col min="5744" max="5744" width="7.6640625" style="43" bestFit="1" customWidth="1"/>
    <col min="5745" max="5745" width="6.33203125" style="43" bestFit="1" customWidth="1"/>
    <col min="5746" max="5746" width="4.6640625" style="43" bestFit="1" customWidth="1"/>
    <col min="5747" max="5747" width="6.33203125" style="43" bestFit="1" customWidth="1"/>
    <col min="5748" max="5748" width="10.6640625" style="43" bestFit="1" customWidth="1"/>
    <col min="5749" max="5749" width="15.109375" style="43" bestFit="1" customWidth="1"/>
    <col min="5750" max="5750" width="9.33203125" style="43" bestFit="1" customWidth="1"/>
    <col min="5751" max="5751" width="12.33203125" style="43" bestFit="1" customWidth="1"/>
    <col min="5752" max="5752" width="5" style="43" bestFit="1" customWidth="1"/>
    <col min="5753" max="5754" width="8.6640625" style="43" bestFit="1" customWidth="1"/>
    <col min="5755" max="5755" width="3.33203125" style="43" bestFit="1" customWidth="1"/>
    <col min="5756" max="5756" width="10.6640625" style="43" bestFit="1" customWidth="1"/>
    <col min="5757" max="5757" width="33.44140625" style="43" bestFit="1" customWidth="1"/>
    <col min="5758" max="5758" width="12.6640625" style="43" bestFit="1" customWidth="1"/>
    <col min="5759" max="5759" width="11.6640625" style="43" bestFit="1" customWidth="1"/>
    <col min="5760" max="5760" width="12.44140625" style="43" bestFit="1" customWidth="1"/>
    <col min="5761" max="5761" width="12.88671875" style="43" bestFit="1" customWidth="1"/>
    <col min="5762" max="5762" width="8.109375" style="43" bestFit="1" customWidth="1"/>
    <col min="5763" max="5764" width="11.88671875" style="43" bestFit="1" customWidth="1"/>
    <col min="5765" max="5765" width="9" style="43" bestFit="1" customWidth="1"/>
    <col min="5766" max="5766" width="10.88671875" style="43" bestFit="1" customWidth="1"/>
    <col min="5767" max="5767" width="8.33203125" style="43" bestFit="1" customWidth="1"/>
    <col min="5768" max="5768" width="8.6640625" style="43" bestFit="1" customWidth="1"/>
    <col min="5769" max="5769" width="9" style="43" bestFit="1" customWidth="1"/>
    <col min="5770" max="5770" width="8.33203125" style="43" bestFit="1" customWidth="1"/>
    <col min="5771" max="5771" width="7.44140625" style="43" bestFit="1" customWidth="1"/>
    <col min="5772" max="5772" width="15.44140625" style="43" bestFit="1" customWidth="1"/>
    <col min="5773" max="5773" width="9.33203125" style="43" bestFit="1" customWidth="1"/>
    <col min="5774" max="5774" width="11.6640625" style="43" bestFit="1" customWidth="1"/>
    <col min="5775" max="5775" width="12.6640625" style="43" bestFit="1" customWidth="1"/>
    <col min="5776" max="5776" width="11.44140625" style="43" bestFit="1" customWidth="1"/>
    <col min="5777" max="5777" width="5.109375" style="43" bestFit="1" customWidth="1"/>
    <col min="5778" max="5778" width="6.44140625" style="43" bestFit="1" customWidth="1"/>
    <col min="5779" max="5779" width="11" style="43" bestFit="1" customWidth="1"/>
    <col min="5780" max="5780" width="17.33203125" style="43" bestFit="1" customWidth="1"/>
    <col min="5781" max="5944" width="10.88671875" style="43"/>
    <col min="5945" max="5945" width="17.88671875" style="43" bestFit="1" customWidth="1"/>
    <col min="5946" max="5946" width="33.44140625" style="43" bestFit="1" customWidth="1"/>
    <col min="5947" max="5947" width="21.33203125" style="43" bestFit="1" customWidth="1"/>
    <col min="5948" max="5948" width="18.44140625" style="43" bestFit="1" customWidth="1"/>
    <col min="5949" max="5949" width="9.6640625" style="43" bestFit="1" customWidth="1"/>
    <col min="5950" max="5950" width="10.6640625" style="43" bestFit="1" customWidth="1"/>
    <col min="5951" max="5951" width="28.6640625" style="43" bestFit="1" customWidth="1"/>
    <col min="5952" max="5952" width="3.109375" style="43" bestFit="1" customWidth="1"/>
    <col min="5953" max="5953" width="3.44140625" style="43" bestFit="1" customWidth="1"/>
    <col min="5954" max="5954" width="32.33203125" style="43" bestFit="1" customWidth="1"/>
    <col min="5955" max="5955" width="5" style="43" bestFit="1" customWidth="1"/>
    <col min="5956" max="5956" width="5.6640625" style="43" bestFit="1" customWidth="1"/>
    <col min="5957" max="5957" width="7.109375" style="43" bestFit="1" customWidth="1"/>
    <col min="5958" max="5958" width="23.6640625" style="43" bestFit="1" customWidth="1"/>
    <col min="5959" max="5959" width="26.109375" style="43" bestFit="1" customWidth="1"/>
    <col min="5960" max="5960" width="6.44140625" style="43" bestFit="1" customWidth="1"/>
    <col min="5961" max="5961" width="26.44140625" style="43" bestFit="1" customWidth="1"/>
    <col min="5962" max="5962" width="10.88671875" style="43"/>
    <col min="5963" max="5963" width="15.33203125" style="43" bestFit="1" customWidth="1"/>
    <col min="5964" max="5964" width="4.88671875" style="43" bestFit="1" customWidth="1"/>
    <col min="5965" max="5965" width="8" style="43" bestFit="1" customWidth="1"/>
    <col min="5966" max="5966" width="10.33203125" style="43" bestFit="1" customWidth="1"/>
    <col min="5967" max="5967" width="29.33203125" style="43" bestFit="1" customWidth="1"/>
    <col min="5968" max="5968" width="12.44140625" style="43" bestFit="1" customWidth="1"/>
    <col min="5969" max="5969" width="10" style="43" bestFit="1" customWidth="1"/>
    <col min="5970" max="5970" width="10.44140625" style="43" bestFit="1" customWidth="1"/>
    <col min="5971" max="5971" width="11" style="43" bestFit="1" customWidth="1"/>
    <col min="5972" max="5972" width="24.109375" style="43" bestFit="1" customWidth="1"/>
    <col min="5973" max="5973" width="10.6640625" style="43" bestFit="1" customWidth="1"/>
    <col min="5974" max="5974" width="32.88671875" style="43" bestFit="1" customWidth="1"/>
    <col min="5975" max="5975" width="13.88671875" style="43" bestFit="1" customWidth="1"/>
    <col min="5976" max="5976" width="11" style="43" bestFit="1" customWidth="1"/>
    <col min="5977" max="5977" width="23.44140625" style="43" bestFit="1" customWidth="1"/>
    <col min="5978" max="5978" width="10.6640625" style="43" bestFit="1" customWidth="1"/>
    <col min="5979" max="5979" width="8" style="43" bestFit="1" customWidth="1"/>
    <col min="5980" max="5980" width="12.6640625" style="43" bestFit="1" customWidth="1"/>
    <col min="5981" max="5981" width="7.44140625" style="43" bestFit="1" customWidth="1"/>
    <col min="5982" max="5982" width="8.44140625" style="43" bestFit="1" customWidth="1"/>
    <col min="5983" max="5983" width="6.44140625" style="43" bestFit="1" customWidth="1"/>
    <col min="5984" max="5984" width="10.88671875" style="43" bestFit="1" customWidth="1"/>
    <col min="5985" max="5985" width="5.88671875" style="43" bestFit="1" customWidth="1"/>
    <col min="5986" max="5986" width="10.6640625" style="43" bestFit="1" customWidth="1"/>
    <col min="5987" max="5987" width="3.44140625" style="43" bestFit="1" customWidth="1"/>
    <col min="5988" max="5988" width="6.44140625" style="43" bestFit="1" customWidth="1"/>
    <col min="5989" max="5989" width="8.33203125" style="43" bestFit="1" customWidth="1"/>
    <col min="5990" max="5991" width="10.6640625" style="43" bestFit="1" customWidth="1"/>
    <col min="5992" max="5992" width="3.109375" style="43" bestFit="1" customWidth="1"/>
    <col min="5993" max="5993" width="9.44140625" style="43" bestFit="1" customWidth="1"/>
    <col min="5994" max="5994" width="3.44140625" style="43" bestFit="1" customWidth="1"/>
    <col min="5995" max="5995" width="4" style="43" bestFit="1" customWidth="1"/>
    <col min="5996" max="5996" width="7" style="43" bestFit="1" customWidth="1"/>
    <col min="5997" max="5997" width="8" style="43" bestFit="1" customWidth="1"/>
    <col min="5998" max="5998" width="9.33203125" style="43" bestFit="1" customWidth="1"/>
    <col min="5999" max="5999" width="8.109375" style="43" bestFit="1" customWidth="1"/>
    <col min="6000" max="6000" width="7.6640625" style="43" bestFit="1" customWidth="1"/>
    <col min="6001" max="6001" width="6.33203125" style="43" bestFit="1" customWidth="1"/>
    <col min="6002" max="6002" width="4.6640625" style="43" bestFit="1" customWidth="1"/>
    <col min="6003" max="6003" width="6.33203125" style="43" bestFit="1" customWidth="1"/>
    <col min="6004" max="6004" width="10.6640625" style="43" bestFit="1" customWidth="1"/>
    <col min="6005" max="6005" width="15.109375" style="43" bestFit="1" customWidth="1"/>
    <col min="6006" max="6006" width="9.33203125" style="43" bestFit="1" customWidth="1"/>
    <col min="6007" max="6007" width="12.33203125" style="43" bestFit="1" customWidth="1"/>
    <col min="6008" max="6008" width="5" style="43" bestFit="1" customWidth="1"/>
    <col min="6009" max="6010" width="8.6640625" style="43" bestFit="1" customWidth="1"/>
    <col min="6011" max="6011" width="3.33203125" style="43" bestFit="1" customWidth="1"/>
    <col min="6012" max="6012" width="10.6640625" style="43" bestFit="1" customWidth="1"/>
    <col min="6013" max="6013" width="33.44140625" style="43" bestFit="1" customWidth="1"/>
    <col min="6014" max="6014" width="12.6640625" style="43" bestFit="1" customWidth="1"/>
    <col min="6015" max="6015" width="11.6640625" style="43" bestFit="1" customWidth="1"/>
    <col min="6016" max="6016" width="12.44140625" style="43" bestFit="1" customWidth="1"/>
    <col min="6017" max="6017" width="12.88671875" style="43" bestFit="1" customWidth="1"/>
    <col min="6018" max="6018" width="8.109375" style="43" bestFit="1" customWidth="1"/>
    <col min="6019" max="6020" width="11.88671875" style="43" bestFit="1" customWidth="1"/>
    <col min="6021" max="6021" width="9" style="43" bestFit="1" customWidth="1"/>
    <col min="6022" max="6022" width="10.88671875" style="43" bestFit="1" customWidth="1"/>
    <col min="6023" max="6023" width="8.33203125" style="43" bestFit="1" customWidth="1"/>
    <col min="6024" max="6024" width="8.6640625" style="43" bestFit="1" customWidth="1"/>
    <col min="6025" max="6025" width="9" style="43" bestFit="1" customWidth="1"/>
    <col min="6026" max="6026" width="8.33203125" style="43" bestFit="1" customWidth="1"/>
    <col min="6027" max="6027" width="7.44140625" style="43" bestFit="1" customWidth="1"/>
    <col min="6028" max="6028" width="15.44140625" style="43" bestFit="1" customWidth="1"/>
    <col min="6029" max="6029" width="9.33203125" style="43" bestFit="1" customWidth="1"/>
    <col min="6030" max="6030" width="11.6640625" style="43" bestFit="1" customWidth="1"/>
    <col min="6031" max="6031" width="12.6640625" style="43" bestFit="1" customWidth="1"/>
    <col min="6032" max="6032" width="11.44140625" style="43" bestFit="1" customWidth="1"/>
    <col min="6033" max="6033" width="5.109375" style="43" bestFit="1" customWidth="1"/>
    <col min="6034" max="6034" width="6.44140625" style="43" bestFit="1" customWidth="1"/>
    <col min="6035" max="6035" width="11" style="43" bestFit="1" customWidth="1"/>
    <col min="6036" max="6036" width="17.33203125" style="43" bestFit="1" customWidth="1"/>
    <col min="6037" max="6200" width="10.88671875" style="43"/>
    <col min="6201" max="6201" width="17.88671875" style="43" bestFit="1" customWidth="1"/>
    <col min="6202" max="6202" width="33.44140625" style="43" bestFit="1" customWidth="1"/>
    <col min="6203" max="6203" width="21.33203125" style="43" bestFit="1" customWidth="1"/>
    <col min="6204" max="6204" width="18.44140625" style="43" bestFit="1" customWidth="1"/>
    <col min="6205" max="6205" width="9.6640625" style="43" bestFit="1" customWidth="1"/>
    <col min="6206" max="6206" width="10.6640625" style="43" bestFit="1" customWidth="1"/>
    <col min="6207" max="6207" width="28.6640625" style="43" bestFit="1" customWidth="1"/>
    <col min="6208" max="6208" width="3.109375" style="43" bestFit="1" customWidth="1"/>
    <col min="6209" max="6209" width="3.44140625" style="43" bestFit="1" customWidth="1"/>
    <col min="6210" max="6210" width="32.33203125" style="43" bestFit="1" customWidth="1"/>
    <col min="6211" max="6211" width="5" style="43" bestFit="1" customWidth="1"/>
    <col min="6212" max="6212" width="5.6640625" style="43" bestFit="1" customWidth="1"/>
    <col min="6213" max="6213" width="7.109375" style="43" bestFit="1" customWidth="1"/>
    <col min="6214" max="6214" width="23.6640625" style="43" bestFit="1" customWidth="1"/>
    <col min="6215" max="6215" width="26.109375" style="43" bestFit="1" customWidth="1"/>
    <col min="6216" max="6216" width="6.44140625" style="43" bestFit="1" customWidth="1"/>
    <col min="6217" max="6217" width="26.44140625" style="43" bestFit="1" customWidth="1"/>
    <col min="6218" max="6218" width="10.88671875" style="43"/>
    <col min="6219" max="6219" width="15.33203125" style="43" bestFit="1" customWidth="1"/>
    <col min="6220" max="6220" width="4.88671875" style="43" bestFit="1" customWidth="1"/>
    <col min="6221" max="6221" width="8" style="43" bestFit="1" customWidth="1"/>
    <col min="6222" max="6222" width="10.33203125" style="43" bestFit="1" customWidth="1"/>
    <col min="6223" max="6223" width="29.33203125" style="43" bestFit="1" customWidth="1"/>
    <col min="6224" max="6224" width="12.44140625" style="43" bestFit="1" customWidth="1"/>
    <col min="6225" max="6225" width="10" style="43" bestFit="1" customWidth="1"/>
    <col min="6226" max="6226" width="10.44140625" style="43" bestFit="1" customWidth="1"/>
    <col min="6227" max="6227" width="11" style="43" bestFit="1" customWidth="1"/>
    <col min="6228" max="6228" width="24.109375" style="43" bestFit="1" customWidth="1"/>
    <col min="6229" max="6229" width="10.6640625" style="43" bestFit="1" customWidth="1"/>
    <col min="6230" max="6230" width="32.88671875" style="43" bestFit="1" customWidth="1"/>
    <col min="6231" max="6231" width="13.88671875" style="43" bestFit="1" customWidth="1"/>
    <col min="6232" max="6232" width="11" style="43" bestFit="1" customWidth="1"/>
    <col min="6233" max="6233" width="23.44140625" style="43" bestFit="1" customWidth="1"/>
    <col min="6234" max="6234" width="10.6640625" style="43" bestFit="1" customWidth="1"/>
    <col min="6235" max="6235" width="8" style="43" bestFit="1" customWidth="1"/>
    <col min="6236" max="6236" width="12.6640625" style="43" bestFit="1" customWidth="1"/>
    <col min="6237" max="6237" width="7.44140625" style="43" bestFit="1" customWidth="1"/>
    <col min="6238" max="6238" width="8.44140625" style="43" bestFit="1" customWidth="1"/>
    <col min="6239" max="6239" width="6.44140625" style="43" bestFit="1" customWidth="1"/>
    <col min="6240" max="6240" width="10.88671875" style="43" bestFit="1" customWidth="1"/>
    <col min="6241" max="6241" width="5.88671875" style="43" bestFit="1" customWidth="1"/>
    <col min="6242" max="6242" width="10.6640625" style="43" bestFit="1" customWidth="1"/>
    <col min="6243" max="6243" width="3.44140625" style="43" bestFit="1" customWidth="1"/>
    <col min="6244" max="6244" width="6.44140625" style="43" bestFit="1" customWidth="1"/>
    <col min="6245" max="6245" width="8.33203125" style="43" bestFit="1" customWidth="1"/>
    <col min="6246" max="6247" width="10.6640625" style="43" bestFit="1" customWidth="1"/>
    <col min="6248" max="6248" width="3.109375" style="43" bestFit="1" customWidth="1"/>
    <col min="6249" max="6249" width="9.44140625" style="43" bestFit="1" customWidth="1"/>
    <col min="6250" max="6250" width="3.44140625" style="43" bestFit="1" customWidth="1"/>
    <col min="6251" max="6251" width="4" style="43" bestFit="1" customWidth="1"/>
    <col min="6252" max="6252" width="7" style="43" bestFit="1" customWidth="1"/>
    <col min="6253" max="6253" width="8" style="43" bestFit="1" customWidth="1"/>
    <col min="6254" max="6254" width="9.33203125" style="43" bestFit="1" customWidth="1"/>
    <col min="6255" max="6255" width="8.109375" style="43" bestFit="1" customWidth="1"/>
    <col min="6256" max="6256" width="7.6640625" style="43" bestFit="1" customWidth="1"/>
    <col min="6257" max="6257" width="6.33203125" style="43" bestFit="1" customWidth="1"/>
    <col min="6258" max="6258" width="4.6640625" style="43" bestFit="1" customWidth="1"/>
    <col min="6259" max="6259" width="6.33203125" style="43" bestFit="1" customWidth="1"/>
    <col min="6260" max="6260" width="10.6640625" style="43" bestFit="1" customWidth="1"/>
    <col min="6261" max="6261" width="15.109375" style="43" bestFit="1" customWidth="1"/>
    <col min="6262" max="6262" width="9.33203125" style="43" bestFit="1" customWidth="1"/>
    <col min="6263" max="6263" width="12.33203125" style="43" bestFit="1" customWidth="1"/>
    <col min="6264" max="6264" width="5" style="43" bestFit="1" customWidth="1"/>
    <col min="6265" max="6266" width="8.6640625" style="43" bestFit="1" customWidth="1"/>
    <col min="6267" max="6267" width="3.33203125" style="43" bestFit="1" customWidth="1"/>
    <col min="6268" max="6268" width="10.6640625" style="43" bestFit="1" customWidth="1"/>
    <col min="6269" max="6269" width="33.44140625" style="43" bestFit="1" customWidth="1"/>
    <col min="6270" max="6270" width="12.6640625" style="43" bestFit="1" customWidth="1"/>
    <col min="6271" max="6271" width="11.6640625" style="43" bestFit="1" customWidth="1"/>
    <col min="6272" max="6272" width="12.44140625" style="43" bestFit="1" customWidth="1"/>
    <col min="6273" max="6273" width="12.88671875" style="43" bestFit="1" customWidth="1"/>
    <col min="6274" max="6274" width="8.109375" style="43" bestFit="1" customWidth="1"/>
    <col min="6275" max="6276" width="11.88671875" style="43" bestFit="1" customWidth="1"/>
    <col min="6277" max="6277" width="9" style="43" bestFit="1" customWidth="1"/>
    <col min="6278" max="6278" width="10.88671875" style="43" bestFit="1" customWidth="1"/>
    <col min="6279" max="6279" width="8.33203125" style="43" bestFit="1" customWidth="1"/>
    <col min="6280" max="6280" width="8.6640625" style="43" bestFit="1" customWidth="1"/>
    <col min="6281" max="6281" width="9" style="43" bestFit="1" customWidth="1"/>
    <col min="6282" max="6282" width="8.33203125" style="43" bestFit="1" customWidth="1"/>
    <col min="6283" max="6283" width="7.44140625" style="43" bestFit="1" customWidth="1"/>
    <col min="6284" max="6284" width="15.44140625" style="43" bestFit="1" customWidth="1"/>
    <col min="6285" max="6285" width="9.33203125" style="43" bestFit="1" customWidth="1"/>
    <col min="6286" max="6286" width="11.6640625" style="43" bestFit="1" customWidth="1"/>
    <col min="6287" max="6287" width="12.6640625" style="43" bestFit="1" customWidth="1"/>
    <col min="6288" max="6288" width="11.44140625" style="43" bestFit="1" customWidth="1"/>
    <col min="6289" max="6289" width="5.109375" style="43" bestFit="1" customWidth="1"/>
    <col min="6290" max="6290" width="6.44140625" style="43" bestFit="1" customWidth="1"/>
    <col min="6291" max="6291" width="11" style="43" bestFit="1" customWidth="1"/>
    <col min="6292" max="6292" width="17.33203125" style="43" bestFit="1" customWidth="1"/>
    <col min="6293" max="6456" width="10.88671875" style="43"/>
    <col min="6457" max="6457" width="17.88671875" style="43" bestFit="1" customWidth="1"/>
    <col min="6458" max="6458" width="33.44140625" style="43" bestFit="1" customWidth="1"/>
    <col min="6459" max="6459" width="21.33203125" style="43" bestFit="1" customWidth="1"/>
    <col min="6460" max="6460" width="18.44140625" style="43" bestFit="1" customWidth="1"/>
    <col min="6461" max="6461" width="9.6640625" style="43" bestFit="1" customWidth="1"/>
    <col min="6462" max="6462" width="10.6640625" style="43" bestFit="1" customWidth="1"/>
    <col min="6463" max="6463" width="28.6640625" style="43" bestFit="1" customWidth="1"/>
    <col min="6464" max="6464" width="3.109375" style="43" bestFit="1" customWidth="1"/>
    <col min="6465" max="6465" width="3.44140625" style="43" bestFit="1" customWidth="1"/>
    <col min="6466" max="6466" width="32.33203125" style="43" bestFit="1" customWidth="1"/>
    <col min="6467" max="6467" width="5" style="43" bestFit="1" customWidth="1"/>
    <col min="6468" max="6468" width="5.6640625" style="43" bestFit="1" customWidth="1"/>
    <col min="6469" max="6469" width="7.109375" style="43" bestFit="1" customWidth="1"/>
    <col min="6470" max="6470" width="23.6640625" style="43" bestFit="1" customWidth="1"/>
    <col min="6471" max="6471" width="26.109375" style="43" bestFit="1" customWidth="1"/>
    <col min="6472" max="6472" width="6.44140625" style="43" bestFit="1" customWidth="1"/>
    <col min="6473" max="6473" width="26.44140625" style="43" bestFit="1" customWidth="1"/>
    <col min="6474" max="6474" width="10.88671875" style="43"/>
    <col min="6475" max="6475" width="15.33203125" style="43" bestFit="1" customWidth="1"/>
    <col min="6476" max="6476" width="4.88671875" style="43" bestFit="1" customWidth="1"/>
    <col min="6477" max="6477" width="8" style="43" bestFit="1" customWidth="1"/>
    <col min="6478" max="6478" width="10.33203125" style="43" bestFit="1" customWidth="1"/>
    <col min="6479" max="6479" width="29.33203125" style="43" bestFit="1" customWidth="1"/>
    <col min="6480" max="6480" width="12.44140625" style="43" bestFit="1" customWidth="1"/>
    <col min="6481" max="6481" width="10" style="43" bestFit="1" customWidth="1"/>
    <col min="6482" max="6482" width="10.44140625" style="43" bestFit="1" customWidth="1"/>
    <col min="6483" max="6483" width="11" style="43" bestFit="1" customWidth="1"/>
    <col min="6484" max="6484" width="24.109375" style="43" bestFit="1" customWidth="1"/>
    <col min="6485" max="6485" width="10.6640625" style="43" bestFit="1" customWidth="1"/>
    <col min="6486" max="6486" width="32.88671875" style="43" bestFit="1" customWidth="1"/>
    <col min="6487" max="6487" width="13.88671875" style="43" bestFit="1" customWidth="1"/>
    <col min="6488" max="6488" width="11" style="43" bestFit="1" customWidth="1"/>
    <col min="6489" max="6489" width="23.44140625" style="43" bestFit="1" customWidth="1"/>
    <col min="6490" max="6490" width="10.6640625" style="43" bestFit="1" customWidth="1"/>
    <col min="6491" max="6491" width="8" style="43" bestFit="1" customWidth="1"/>
    <col min="6492" max="6492" width="12.6640625" style="43" bestFit="1" customWidth="1"/>
    <col min="6493" max="6493" width="7.44140625" style="43" bestFit="1" customWidth="1"/>
    <col min="6494" max="6494" width="8.44140625" style="43" bestFit="1" customWidth="1"/>
    <col min="6495" max="6495" width="6.44140625" style="43" bestFit="1" customWidth="1"/>
    <col min="6496" max="6496" width="10.88671875" style="43" bestFit="1" customWidth="1"/>
    <col min="6497" max="6497" width="5.88671875" style="43" bestFit="1" customWidth="1"/>
    <col min="6498" max="6498" width="10.6640625" style="43" bestFit="1" customWidth="1"/>
    <col min="6499" max="6499" width="3.44140625" style="43" bestFit="1" customWidth="1"/>
    <col min="6500" max="6500" width="6.44140625" style="43" bestFit="1" customWidth="1"/>
    <col min="6501" max="6501" width="8.33203125" style="43" bestFit="1" customWidth="1"/>
    <col min="6502" max="6503" width="10.6640625" style="43" bestFit="1" customWidth="1"/>
    <col min="6504" max="6504" width="3.109375" style="43" bestFit="1" customWidth="1"/>
    <col min="6505" max="6505" width="9.44140625" style="43" bestFit="1" customWidth="1"/>
    <col min="6506" max="6506" width="3.44140625" style="43" bestFit="1" customWidth="1"/>
    <col min="6507" max="6507" width="4" style="43" bestFit="1" customWidth="1"/>
    <col min="6508" max="6508" width="7" style="43" bestFit="1" customWidth="1"/>
    <col min="6509" max="6509" width="8" style="43" bestFit="1" customWidth="1"/>
    <col min="6510" max="6510" width="9.33203125" style="43" bestFit="1" customWidth="1"/>
    <col min="6511" max="6511" width="8.109375" style="43" bestFit="1" customWidth="1"/>
    <col min="6512" max="6512" width="7.6640625" style="43" bestFit="1" customWidth="1"/>
    <col min="6513" max="6513" width="6.33203125" style="43" bestFit="1" customWidth="1"/>
    <col min="6514" max="6514" width="4.6640625" style="43" bestFit="1" customWidth="1"/>
    <col min="6515" max="6515" width="6.33203125" style="43" bestFit="1" customWidth="1"/>
    <col min="6516" max="6516" width="10.6640625" style="43" bestFit="1" customWidth="1"/>
    <col min="6517" max="6517" width="15.109375" style="43" bestFit="1" customWidth="1"/>
    <col min="6518" max="6518" width="9.33203125" style="43" bestFit="1" customWidth="1"/>
    <col min="6519" max="6519" width="12.33203125" style="43" bestFit="1" customWidth="1"/>
    <col min="6520" max="6520" width="5" style="43" bestFit="1" customWidth="1"/>
    <col min="6521" max="6522" width="8.6640625" style="43" bestFit="1" customWidth="1"/>
    <col min="6523" max="6523" width="3.33203125" style="43" bestFit="1" customWidth="1"/>
    <col min="6524" max="6524" width="10.6640625" style="43" bestFit="1" customWidth="1"/>
    <col min="6525" max="6525" width="33.44140625" style="43" bestFit="1" customWidth="1"/>
    <col min="6526" max="6526" width="12.6640625" style="43" bestFit="1" customWidth="1"/>
    <col min="6527" max="6527" width="11.6640625" style="43" bestFit="1" customWidth="1"/>
    <col min="6528" max="6528" width="12.44140625" style="43" bestFit="1" customWidth="1"/>
    <col min="6529" max="6529" width="12.88671875" style="43" bestFit="1" customWidth="1"/>
    <col min="6530" max="6530" width="8.109375" style="43" bestFit="1" customWidth="1"/>
    <col min="6531" max="6532" width="11.88671875" style="43" bestFit="1" customWidth="1"/>
    <col min="6533" max="6533" width="9" style="43" bestFit="1" customWidth="1"/>
    <col min="6534" max="6534" width="10.88671875" style="43" bestFit="1" customWidth="1"/>
    <col min="6535" max="6535" width="8.33203125" style="43" bestFit="1" customWidth="1"/>
    <col min="6536" max="6536" width="8.6640625" style="43" bestFit="1" customWidth="1"/>
    <col min="6537" max="6537" width="9" style="43" bestFit="1" customWidth="1"/>
    <col min="6538" max="6538" width="8.33203125" style="43" bestFit="1" customWidth="1"/>
    <col min="6539" max="6539" width="7.44140625" style="43" bestFit="1" customWidth="1"/>
    <col min="6540" max="6540" width="15.44140625" style="43" bestFit="1" customWidth="1"/>
    <col min="6541" max="6541" width="9.33203125" style="43" bestFit="1" customWidth="1"/>
    <col min="6542" max="6542" width="11.6640625" style="43" bestFit="1" customWidth="1"/>
    <col min="6543" max="6543" width="12.6640625" style="43" bestFit="1" customWidth="1"/>
    <col min="6544" max="6544" width="11.44140625" style="43" bestFit="1" customWidth="1"/>
    <col min="6545" max="6545" width="5.109375" style="43" bestFit="1" customWidth="1"/>
    <col min="6546" max="6546" width="6.44140625" style="43" bestFit="1" customWidth="1"/>
    <col min="6547" max="6547" width="11" style="43" bestFit="1" customWidth="1"/>
    <col min="6548" max="6548" width="17.33203125" style="43" bestFit="1" customWidth="1"/>
    <col min="6549" max="6712" width="10.88671875" style="43"/>
    <col min="6713" max="6713" width="17.88671875" style="43" bestFit="1" customWidth="1"/>
    <col min="6714" max="6714" width="33.44140625" style="43" bestFit="1" customWidth="1"/>
    <col min="6715" max="6715" width="21.33203125" style="43" bestFit="1" customWidth="1"/>
    <col min="6716" max="6716" width="18.44140625" style="43" bestFit="1" customWidth="1"/>
    <col min="6717" max="6717" width="9.6640625" style="43" bestFit="1" customWidth="1"/>
    <col min="6718" max="6718" width="10.6640625" style="43" bestFit="1" customWidth="1"/>
    <col min="6719" max="6719" width="28.6640625" style="43" bestFit="1" customWidth="1"/>
    <col min="6720" max="6720" width="3.109375" style="43" bestFit="1" customWidth="1"/>
    <col min="6721" max="6721" width="3.44140625" style="43" bestFit="1" customWidth="1"/>
    <col min="6722" max="6722" width="32.33203125" style="43" bestFit="1" customWidth="1"/>
    <col min="6723" max="6723" width="5" style="43" bestFit="1" customWidth="1"/>
    <col min="6724" max="6724" width="5.6640625" style="43" bestFit="1" customWidth="1"/>
    <col min="6725" max="6725" width="7.109375" style="43" bestFit="1" customWidth="1"/>
    <col min="6726" max="6726" width="23.6640625" style="43" bestFit="1" customWidth="1"/>
    <col min="6727" max="6727" width="26.109375" style="43" bestFit="1" customWidth="1"/>
    <col min="6728" max="6728" width="6.44140625" style="43" bestFit="1" customWidth="1"/>
    <col min="6729" max="6729" width="26.44140625" style="43" bestFit="1" customWidth="1"/>
    <col min="6730" max="6730" width="10.88671875" style="43"/>
    <col min="6731" max="6731" width="15.33203125" style="43" bestFit="1" customWidth="1"/>
    <col min="6732" max="6732" width="4.88671875" style="43" bestFit="1" customWidth="1"/>
    <col min="6733" max="6733" width="8" style="43" bestFit="1" customWidth="1"/>
    <col min="6734" max="6734" width="10.33203125" style="43" bestFit="1" customWidth="1"/>
    <col min="6735" max="6735" width="29.33203125" style="43" bestFit="1" customWidth="1"/>
    <col min="6736" max="6736" width="12.44140625" style="43" bestFit="1" customWidth="1"/>
    <col min="6737" max="6737" width="10" style="43" bestFit="1" customWidth="1"/>
    <col min="6738" max="6738" width="10.44140625" style="43" bestFit="1" customWidth="1"/>
    <col min="6739" max="6739" width="11" style="43" bestFit="1" customWidth="1"/>
    <col min="6740" max="6740" width="24.109375" style="43" bestFit="1" customWidth="1"/>
    <col min="6741" max="6741" width="10.6640625" style="43" bestFit="1" customWidth="1"/>
    <col min="6742" max="6742" width="32.88671875" style="43" bestFit="1" customWidth="1"/>
    <col min="6743" max="6743" width="13.88671875" style="43" bestFit="1" customWidth="1"/>
    <col min="6744" max="6744" width="11" style="43" bestFit="1" customWidth="1"/>
    <col min="6745" max="6745" width="23.44140625" style="43" bestFit="1" customWidth="1"/>
    <col min="6746" max="6746" width="10.6640625" style="43" bestFit="1" customWidth="1"/>
    <col min="6747" max="6747" width="8" style="43" bestFit="1" customWidth="1"/>
    <col min="6748" max="6748" width="12.6640625" style="43" bestFit="1" customWidth="1"/>
    <col min="6749" max="6749" width="7.44140625" style="43" bestFit="1" customWidth="1"/>
    <col min="6750" max="6750" width="8.44140625" style="43" bestFit="1" customWidth="1"/>
    <col min="6751" max="6751" width="6.44140625" style="43" bestFit="1" customWidth="1"/>
    <col min="6752" max="6752" width="10.88671875" style="43" bestFit="1" customWidth="1"/>
    <col min="6753" max="6753" width="5.88671875" style="43" bestFit="1" customWidth="1"/>
    <col min="6754" max="6754" width="10.6640625" style="43" bestFit="1" customWidth="1"/>
    <col min="6755" max="6755" width="3.44140625" style="43" bestFit="1" customWidth="1"/>
    <col min="6756" max="6756" width="6.44140625" style="43" bestFit="1" customWidth="1"/>
    <col min="6757" max="6757" width="8.33203125" style="43" bestFit="1" customWidth="1"/>
    <col min="6758" max="6759" width="10.6640625" style="43" bestFit="1" customWidth="1"/>
    <col min="6760" max="6760" width="3.109375" style="43" bestFit="1" customWidth="1"/>
    <col min="6761" max="6761" width="9.44140625" style="43" bestFit="1" customWidth="1"/>
    <col min="6762" max="6762" width="3.44140625" style="43" bestFit="1" customWidth="1"/>
    <col min="6763" max="6763" width="4" style="43" bestFit="1" customWidth="1"/>
    <col min="6764" max="6764" width="7" style="43" bestFit="1" customWidth="1"/>
    <col min="6765" max="6765" width="8" style="43" bestFit="1" customWidth="1"/>
    <col min="6766" max="6766" width="9.33203125" style="43" bestFit="1" customWidth="1"/>
    <col min="6767" max="6767" width="8.109375" style="43" bestFit="1" customWidth="1"/>
    <col min="6768" max="6768" width="7.6640625" style="43" bestFit="1" customWidth="1"/>
    <col min="6769" max="6769" width="6.33203125" style="43" bestFit="1" customWidth="1"/>
    <col min="6770" max="6770" width="4.6640625" style="43" bestFit="1" customWidth="1"/>
    <col min="6771" max="6771" width="6.33203125" style="43" bestFit="1" customWidth="1"/>
    <col min="6772" max="6772" width="10.6640625" style="43" bestFit="1" customWidth="1"/>
    <col min="6773" max="6773" width="15.109375" style="43" bestFit="1" customWidth="1"/>
    <col min="6774" max="6774" width="9.33203125" style="43" bestFit="1" customWidth="1"/>
    <col min="6775" max="6775" width="12.33203125" style="43" bestFit="1" customWidth="1"/>
    <col min="6776" max="6776" width="5" style="43" bestFit="1" customWidth="1"/>
    <col min="6777" max="6778" width="8.6640625" style="43" bestFit="1" customWidth="1"/>
    <col min="6779" max="6779" width="3.33203125" style="43" bestFit="1" customWidth="1"/>
    <col min="6780" max="6780" width="10.6640625" style="43" bestFit="1" customWidth="1"/>
    <col min="6781" max="6781" width="33.44140625" style="43" bestFit="1" customWidth="1"/>
    <col min="6782" max="6782" width="12.6640625" style="43" bestFit="1" customWidth="1"/>
    <col min="6783" max="6783" width="11.6640625" style="43" bestFit="1" customWidth="1"/>
    <col min="6784" max="6784" width="12.44140625" style="43" bestFit="1" customWidth="1"/>
    <col min="6785" max="6785" width="12.88671875" style="43" bestFit="1" customWidth="1"/>
    <col min="6786" max="6786" width="8.109375" style="43" bestFit="1" customWidth="1"/>
    <col min="6787" max="6788" width="11.88671875" style="43" bestFit="1" customWidth="1"/>
    <col min="6789" max="6789" width="9" style="43" bestFit="1" customWidth="1"/>
    <col min="6790" max="6790" width="10.88671875" style="43" bestFit="1" customWidth="1"/>
    <col min="6791" max="6791" width="8.33203125" style="43" bestFit="1" customWidth="1"/>
    <col min="6792" max="6792" width="8.6640625" style="43" bestFit="1" customWidth="1"/>
    <col min="6793" max="6793" width="9" style="43" bestFit="1" customWidth="1"/>
    <col min="6794" max="6794" width="8.33203125" style="43" bestFit="1" customWidth="1"/>
    <col min="6795" max="6795" width="7.44140625" style="43" bestFit="1" customWidth="1"/>
    <col min="6796" max="6796" width="15.44140625" style="43" bestFit="1" customWidth="1"/>
    <col min="6797" max="6797" width="9.33203125" style="43" bestFit="1" customWidth="1"/>
    <col min="6798" max="6798" width="11.6640625" style="43" bestFit="1" customWidth="1"/>
    <col min="6799" max="6799" width="12.6640625" style="43" bestFit="1" customWidth="1"/>
    <col min="6800" max="6800" width="11.44140625" style="43" bestFit="1" customWidth="1"/>
    <col min="6801" max="6801" width="5.109375" style="43" bestFit="1" customWidth="1"/>
    <col min="6802" max="6802" width="6.44140625" style="43" bestFit="1" customWidth="1"/>
    <col min="6803" max="6803" width="11" style="43" bestFit="1" customWidth="1"/>
    <col min="6804" max="6804" width="17.33203125" style="43" bestFit="1" customWidth="1"/>
    <col min="6805" max="6968" width="10.88671875" style="43"/>
    <col min="6969" max="6969" width="17.88671875" style="43" bestFit="1" customWidth="1"/>
    <col min="6970" max="6970" width="33.44140625" style="43" bestFit="1" customWidth="1"/>
    <col min="6971" max="6971" width="21.33203125" style="43" bestFit="1" customWidth="1"/>
    <col min="6972" max="6972" width="18.44140625" style="43" bestFit="1" customWidth="1"/>
    <col min="6973" max="6973" width="9.6640625" style="43" bestFit="1" customWidth="1"/>
    <col min="6974" max="6974" width="10.6640625" style="43" bestFit="1" customWidth="1"/>
    <col min="6975" max="6975" width="28.6640625" style="43" bestFit="1" customWidth="1"/>
    <col min="6976" max="6976" width="3.109375" style="43" bestFit="1" customWidth="1"/>
    <col min="6977" max="6977" width="3.44140625" style="43" bestFit="1" customWidth="1"/>
    <col min="6978" max="6978" width="32.33203125" style="43" bestFit="1" customWidth="1"/>
    <col min="6979" max="6979" width="5" style="43" bestFit="1" customWidth="1"/>
    <col min="6980" max="6980" width="5.6640625" style="43" bestFit="1" customWidth="1"/>
    <col min="6981" max="6981" width="7.109375" style="43" bestFit="1" customWidth="1"/>
    <col min="6982" max="6982" width="23.6640625" style="43" bestFit="1" customWidth="1"/>
    <col min="6983" max="6983" width="26.109375" style="43" bestFit="1" customWidth="1"/>
    <col min="6984" max="6984" width="6.44140625" style="43" bestFit="1" customWidth="1"/>
    <col min="6985" max="6985" width="26.44140625" style="43" bestFit="1" customWidth="1"/>
    <col min="6986" max="6986" width="10.88671875" style="43"/>
    <col min="6987" max="6987" width="15.33203125" style="43" bestFit="1" customWidth="1"/>
    <col min="6988" max="6988" width="4.88671875" style="43" bestFit="1" customWidth="1"/>
    <col min="6989" max="6989" width="8" style="43" bestFit="1" customWidth="1"/>
    <col min="6990" max="6990" width="10.33203125" style="43" bestFit="1" customWidth="1"/>
    <col min="6991" max="6991" width="29.33203125" style="43" bestFit="1" customWidth="1"/>
    <col min="6992" max="6992" width="12.44140625" style="43" bestFit="1" customWidth="1"/>
    <col min="6993" max="6993" width="10" style="43" bestFit="1" customWidth="1"/>
    <col min="6994" max="6994" width="10.44140625" style="43" bestFit="1" customWidth="1"/>
    <col min="6995" max="6995" width="11" style="43" bestFit="1" customWidth="1"/>
    <col min="6996" max="6996" width="24.109375" style="43" bestFit="1" customWidth="1"/>
    <col min="6997" max="6997" width="10.6640625" style="43" bestFit="1" customWidth="1"/>
    <col min="6998" max="6998" width="32.88671875" style="43" bestFit="1" customWidth="1"/>
    <col min="6999" max="6999" width="13.88671875" style="43" bestFit="1" customWidth="1"/>
    <col min="7000" max="7000" width="11" style="43" bestFit="1" customWidth="1"/>
    <col min="7001" max="7001" width="23.44140625" style="43" bestFit="1" customWidth="1"/>
    <col min="7002" max="7002" width="10.6640625" style="43" bestFit="1" customWidth="1"/>
    <col min="7003" max="7003" width="8" style="43" bestFit="1" customWidth="1"/>
    <col min="7004" max="7004" width="12.6640625" style="43" bestFit="1" customWidth="1"/>
    <col min="7005" max="7005" width="7.44140625" style="43" bestFit="1" customWidth="1"/>
    <col min="7006" max="7006" width="8.44140625" style="43" bestFit="1" customWidth="1"/>
    <col min="7007" max="7007" width="6.44140625" style="43" bestFit="1" customWidth="1"/>
    <col min="7008" max="7008" width="10.88671875" style="43" bestFit="1" customWidth="1"/>
    <col min="7009" max="7009" width="5.88671875" style="43" bestFit="1" customWidth="1"/>
    <col min="7010" max="7010" width="10.6640625" style="43" bestFit="1" customWidth="1"/>
    <col min="7011" max="7011" width="3.44140625" style="43" bestFit="1" customWidth="1"/>
    <col min="7012" max="7012" width="6.44140625" style="43" bestFit="1" customWidth="1"/>
    <col min="7013" max="7013" width="8.33203125" style="43" bestFit="1" customWidth="1"/>
    <col min="7014" max="7015" width="10.6640625" style="43" bestFit="1" customWidth="1"/>
    <col min="7016" max="7016" width="3.109375" style="43" bestFit="1" customWidth="1"/>
    <col min="7017" max="7017" width="9.44140625" style="43" bestFit="1" customWidth="1"/>
    <col min="7018" max="7018" width="3.44140625" style="43" bestFit="1" customWidth="1"/>
    <col min="7019" max="7019" width="4" style="43" bestFit="1" customWidth="1"/>
    <col min="7020" max="7020" width="7" style="43" bestFit="1" customWidth="1"/>
    <col min="7021" max="7021" width="8" style="43" bestFit="1" customWidth="1"/>
    <col min="7022" max="7022" width="9.33203125" style="43" bestFit="1" customWidth="1"/>
    <col min="7023" max="7023" width="8.109375" style="43" bestFit="1" customWidth="1"/>
    <col min="7024" max="7024" width="7.6640625" style="43" bestFit="1" customWidth="1"/>
    <col min="7025" max="7025" width="6.33203125" style="43" bestFit="1" customWidth="1"/>
    <col min="7026" max="7026" width="4.6640625" style="43" bestFit="1" customWidth="1"/>
    <col min="7027" max="7027" width="6.33203125" style="43" bestFit="1" customWidth="1"/>
    <col min="7028" max="7028" width="10.6640625" style="43" bestFit="1" customWidth="1"/>
    <col min="7029" max="7029" width="15.109375" style="43" bestFit="1" customWidth="1"/>
    <col min="7030" max="7030" width="9.33203125" style="43" bestFit="1" customWidth="1"/>
    <col min="7031" max="7031" width="12.33203125" style="43" bestFit="1" customWidth="1"/>
    <col min="7032" max="7032" width="5" style="43" bestFit="1" customWidth="1"/>
    <col min="7033" max="7034" width="8.6640625" style="43" bestFit="1" customWidth="1"/>
    <col min="7035" max="7035" width="3.33203125" style="43" bestFit="1" customWidth="1"/>
    <col min="7036" max="7036" width="10.6640625" style="43" bestFit="1" customWidth="1"/>
    <col min="7037" max="7037" width="33.44140625" style="43" bestFit="1" customWidth="1"/>
    <col min="7038" max="7038" width="12.6640625" style="43" bestFit="1" customWidth="1"/>
    <col min="7039" max="7039" width="11.6640625" style="43" bestFit="1" customWidth="1"/>
    <col min="7040" max="7040" width="12.44140625" style="43" bestFit="1" customWidth="1"/>
    <col min="7041" max="7041" width="12.88671875" style="43" bestFit="1" customWidth="1"/>
    <col min="7042" max="7042" width="8.109375" style="43" bestFit="1" customWidth="1"/>
    <col min="7043" max="7044" width="11.88671875" style="43" bestFit="1" customWidth="1"/>
    <col min="7045" max="7045" width="9" style="43" bestFit="1" customWidth="1"/>
    <col min="7046" max="7046" width="10.88671875" style="43" bestFit="1" customWidth="1"/>
    <col min="7047" max="7047" width="8.33203125" style="43" bestFit="1" customWidth="1"/>
    <col min="7048" max="7048" width="8.6640625" style="43" bestFit="1" customWidth="1"/>
    <col min="7049" max="7049" width="9" style="43" bestFit="1" customWidth="1"/>
    <col min="7050" max="7050" width="8.33203125" style="43" bestFit="1" customWidth="1"/>
    <col min="7051" max="7051" width="7.44140625" style="43" bestFit="1" customWidth="1"/>
    <col min="7052" max="7052" width="15.44140625" style="43" bestFit="1" customWidth="1"/>
    <col min="7053" max="7053" width="9.33203125" style="43" bestFit="1" customWidth="1"/>
    <col min="7054" max="7054" width="11.6640625" style="43" bestFit="1" customWidth="1"/>
    <col min="7055" max="7055" width="12.6640625" style="43" bestFit="1" customWidth="1"/>
    <col min="7056" max="7056" width="11.44140625" style="43" bestFit="1" customWidth="1"/>
    <col min="7057" max="7057" width="5.109375" style="43" bestFit="1" customWidth="1"/>
    <col min="7058" max="7058" width="6.44140625" style="43" bestFit="1" customWidth="1"/>
    <col min="7059" max="7059" width="11" style="43" bestFit="1" customWidth="1"/>
    <col min="7060" max="7060" width="17.33203125" style="43" bestFit="1" customWidth="1"/>
    <col min="7061" max="7224" width="10.88671875" style="43"/>
    <col min="7225" max="7225" width="17.88671875" style="43" bestFit="1" customWidth="1"/>
    <col min="7226" max="7226" width="33.44140625" style="43" bestFit="1" customWidth="1"/>
    <col min="7227" max="7227" width="21.33203125" style="43" bestFit="1" customWidth="1"/>
    <col min="7228" max="7228" width="18.44140625" style="43" bestFit="1" customWidth="1"/>
    <col min="7229" max="7229" width="9.6640625" style="43" bestFit="1" customWidth="1"/>
    <col min="7230" max="7230" width="10.6640625" style="43" bestFit="1" customWidth="1"/>
    <col min="7231" max="7231" width="28.6640625" style="43" bestFit="1" customWidth="1"/>
    <col min="7232" max="7232" width="3.109375" style="43" bestFit="1" customWidth="1"/>
    <col min="7233" max="7233" width="3.44140625" style="43" bestFit="1" customWidth="1"/>
    <col min="7234" max="7234" width="32.33203125" style="43" bestFit="1" customWidth="1"/>
    <col min="7235" max="7235" width="5" style="43" bestFit="1" customWidth="1"/>
    <col min="7236" max="7236" width="5.6640625" style="43" bestFit="1" customWidth="1"/>
    <col min="7237" max="7237" width="7.109375" style="43" bestFit="1" customWidth="1"/>
    <col min="7238" max="7238" width="23.6640625" style="43" bestFit="1" customWidth="1"/>
    <col min="7239" max="7239" width="26.109375" style="43" bestFit="1" customWidth="1"/>
    <col min="7240" max="7240" width="6.44140625" style="43" bestFit="1" customWidth="1"/>
    <col min="7241" max="7241" width="26.44140625" style="43" bestFit="1" customWidth="1"/>
    <col min="7242" max="7242" width="10.88671875" style="43"/>
    <col min="7243" max="7243" width="15.33203125" style="43" bestFit="1" customWidth="1"/>
    <col min="7244" max="7244" width="4.88671875" style="43" bestFit="1" customWidth="1"/>
    <col min="7245" max="7245" width="8" style="43" bestFit="1" customWidth="1"/>
    <col min="7246" max="7246" width="10.33203125" style="43" bestFit="1" customWidth="1"/>
    <col min="7247" max="7247" width="29.33203125" style="43" bestFit="1" customWidth="1"/>
    <col min="7248" max="7248" width="12.44140625" style="43" bestFit="1" customWidth="1"/>
    <col min="7249" max="7249" width="10" style="43" bestFit="1" customWidth="1"/>
    <col min="7250" max="7250" width="10.44140625" style="43" bestFit="1" customWidth="1"/>
    <col min="7251" max="7251" width="11" style="43" bestFit="1" customWidth="1"/>
    <col min="7252" max="7252" width="24.109375" style="43" bestFit="1" customWidth="1"/>
    <col min="7253" max="7253" width="10.6640625" style="43" bestFit="1" customWidth="1"/>
    <col min="7254" max="7254" width="32.88671875" style="43" bestFit="1" customWidth="1"/>
    <col min="7255" max="7255" width="13.88671875" style="43" bestFit="1" customWidth="1"/>
    <col min="7256" max="7256" width="11" style="43" bestFit="1" customWidth="1"/>
    <col min="7257" max="7257" width="23.44140625" style="43" bestFit="1" customWidth="1"/>
    <col min="7258" max="7258" width="10.6640625" style="43" bestFit="1" customWidth="1"/>
    <col min="7259" max="7259" width="8" style="43" bestFit="1" customWidth="1"/>
    <col min="7260" max="7260" width="12.6640625" style="43" bestFit="1" customWidth="1"/>
    <col min="7261" max="7261" width="7.44140625" style="43" bestFit="1" customWidth="1"/>
    <col min="7262" max="7262" width="8.44140625" style="43" bestFit="1" customWidth="1"/>
    <col min="7263" max="7263" width="6.44140625" style="43" bestFit="1" customWidth="1"/>
    <col min="7264" max="7264" width="10.88671875" style="43" bestFit="1" customWidth="1"/>
    <col min="7265" max="7265" width="5.88671875" style="43" bestFit="1" customWidth="1"/>
    <col min="7266" max="7266" width="10.6640625" style="43" bestFit="1" customWidth="1"/>
    <col min="7267" max="7267" width="3.44140625" style="43" bestFit="1" customWidth="1"/>
    <col min="7268" max="7268" width="6.44140625" style="43" bestFit="1" customWidth="1"/>
    <col min="7269" max="7269" width="8.33203125" style="43" bestFit="1" customWidth="1"/>
    <col min="7270" max="7271" width="10.6640625" style="43" bestFit="1" customWidth="1"/>
    <col min="7272" max="7272" width="3.109375" style="43" bestFit="1" customWidth="1"/>
    <col min="7273" max="7273" width="9.44140625" style="43" bestFit="1" customWidth="1"/>
    <col min="7274" max="7274" width="3.44140625" style="43" bestFit="1" customWidth="1"/>
    <col min="7275" max="7275" width="4" style="43" bestFit="1" customWidth="1"/>
    <col min="7276" max="7276" width="7" style="43" bestFit="1" customWidth="1"/>
    <col min="7277" max="7277" width="8" style="43" bestFit="1" customWidth="1"/>
    <col min="7278" max="7278" width="9.33203125" style="43" bestFit="1" customWidth="1"/>
    <col min="7279" max="7279" width="8.109375" style="43" bestFit="1" customWidth="1"/>
    <col min="7280" max="7280" width="7.6640625" style="43" bestFit="1" customWidth="1"/>
    <col min="7281" max="7281" width="6.33203125" style="43" bestFit="1" customWidth="1"/>
    <col min="7282" max="7282" width="4.6640625" style="43" bestFit="1" customWidth="1"/>
    <col min="7283" max="7283" width="6.33203125" style="43" bestFit="1" customWidth="1"/>
    <col min="7284" max="7284" width="10.6640625" style="43" bestFit="1" customWidth="1"/>
    <col min="7285" max="7285" width="15.109375" style="43" bestFit="1" customWidth="1"/>
    <col min="7286" max="7286" width="9.33203125" style="43" bestFit="1" customWidth="1"/>
    <col min="7287" max="7287" width="12.33203125" style="43" bestFit="1" customWidth="1"/>
    <col min="7288" max="7288" width="5" style="43" bestFit="1" customWidth="1"/>
    <col min="7289" max="7290" width="8.6640625" style="43" bestFit="1" customWidth="1"/>
    <col min="7291" max="7291" width="3.33203125" style="43" bestFit="1" customWidth="1"/>
    <col min="7292" max="7292" width="10.6640625" style="43" bestFit="1" customWidth="1"/>
    <col min="7293" max="7293" width="33.44140625" style="43" bestFit="1" customWidth="1"/>
    <col min="7294" max="7294" width="12.6640625" style="43" bestFit="1" customWidth="1"/>
    <col min="7295" max="7295" width="11.6640625" style="43" bestFit="1" customWidth="1"/>
    <col min="7296" max="7296" width="12.44140625" style="43" bestFit="1" customWidth="1"/>
    <col min="7297" max="7297" width="12.88671875" style="43" bestFit="1" customWidth="1"/>
    <col min="7298" max="7298" width="8.109375" style="43" bestFit="1" customWidth="1"/>
    <col min="7299" max="7300" width="11.88671875" style="43" bestFit="1" customWidth="1"/>
    <col min="7301" max="7301" width="9" style="43" bestFit="1" customWidth="1"/>
    <col min="7302" max="7302" width="10.88671875" style="43" bestFit="1" customWidth="1"/>
    <col min="7303" max="7303" width="8.33203125" style="43" bestFit="1" customWidth="1"/>
    <col min="7304" max="7304" width="8.6640625" style="43" bestFit="1" customWidth="1"/>
    <col min="7305" max="7305" width="9" style="43" bestFit="1" customWidth="1"/>
    <col min="7306" max="7306" width="8.33203125" style="43" bestFit="1" customWidth="1"/>
    <col min="7307" max="7307" width="7.44140625" style="43" bestFit="1" customWidth="1"/>
    <col min="7308" max="7308" width="15.44140625" style="43" bestFit="1" customWidth="1"/>
    <col min="7309" max="7309" width="9.33203125" style="43" bestFit="1" customWidth="1"/>
    <col min="7310" max="7310" width="11.6640625" style="43" bestFit="1" customWidth="1"/>
    <col min="7311" max="7311" width="12.6640625" style="43" bestFit="1" customWidth="1"/>
    <col min="7312" max="7312" width="11.44140625" style="43" bestFit="1" customWidth="1"/>
    <col min="7313" max="7313" width="5.109375" style="43" bestFit="1" customWidth="1"/>
    <col min="7314" max="7314" width="6.44140625" style="43" bestFit="1" customWidth="1"/>
    <col min="7315" max="7315" width="11" style="43" bestFit="1" customWidth="1"/>
    <col min="7316" max="7316" width="17.33203125" style="43" bestFit="1" customWidth="1"/>
    <col min="7317" max="7480" width="10.88671875" style="43"/>
    <col min="7481" max="7481" width="17.88671875" style="43" bestFit="1" customWidth="1"/>
    <col min="7482" max="7482" width="33.44140625" style="43" bestFit="1" customWidth="1"/>
    <col min="7483" max="7483" width="21.33203125" style="43" bestFit="1" customWidth="1"/>
    <col min="7484" max="7484" width="18.44140625" style="43" bestFit="1" customWidth="1"/>
    <col min="7485" max="7485" width="9.6640625" style="43" bestFit="1" customWidth="1"/>
    <col min="7486" max="7486" width="10.6640625" style="43" bestFit="1" customWidth="1"/>
    <col min="7487" max="7487" width="28.6640625" style="43" bestFit="1" customWidth="1"/>
    <col min="7488" max="7488" width="3.109375" style="43" bestFit="1" customWidth="1"/>
    <col min="7489" max="7489" width="3.44140625" style="43" bestFit="1" customWidth="1"/>
    <col min="7490" max="7490" width="32.33203125" style="43" bestFit="1" customWidth="1"/>
    <col min="7491" max="7491" width="5" style="43" bestFit="1" customWidth="1"/>
    <col min="7492" max="7492" width="5.6640625" style="43" bestFit="1" customWidth="1"/>
    <col min="7493" max="7493" width="7.109375" style="43" bestFit="1" customWidth="1"/>
    <col min="7494" max="7494" width="23.6640625" style="43" bestFit="1" customWidth="1"/>
    <col min="7495" max="7495" width="26.109375" style="43" bestFit="1" customWidth="1"/>
    <col min="7496" max="7496" width="6.44140625" style="43" bestFit="1" customWidth="1"/>
    <col min="7497" max="7497" width="26.44140625" style="43" bestFit="1" customWidth="1"/>
    <col min="7498" max="7498" width="10.88671875" style="43"/>
    <col min="7499" max="7499" width="15.33203125" style="43" bestFit="1" customWidth="1"/>
    <col min="7500" max="7500" width="4.88671875" style="43" bestFit="1" customWidth="1"/>
    <col min="7501" max="7501" width="8" style="43" bestFit="1" customWidth="1"/>
    <col min="7502" max="7502" width="10.33203125" style="43" bestFit="1" customWidth="1"/>
    <col min="7503" max="7503" width="29.33203125" style="43" bestFit="1" customWidth="1"/>
    <col min="7504" max="7504" width="12.44140625" style="43" bestFit="1" customWidth="1"/>
    <col min="7505" max="7505" width="10" style="43" bestFit="1" customWidth="1"/>
    <col min="7506" max="7506" width="10.44140625" style="43" bestFit="1" customWidth="1"/>
    <col min="7507" max="7507" width="11" style="43" bestFit="1" customWidth="1"/>
    <col min="7508" max="7508" width="24.109375" style="43" bestFit="1" customWidth="1"/>
    <col min="7509" max="7509" width="10.6640625" style="43" bestFit="1" customWidth="1"/>
    <col min="7510" max="7510" width="32.88671875" style="43" bestFit="1" customWidth="1"/>
    <col min="7511" max="7511" width="13.88671875" style="43" bestFit="1" customWidth="1"/>
    <col min="7512" max="7512" width="11" style="43" bestFit="1" customWidth="1"/>
    <col min="7513" max="7513" width="23.44140625" style="43" bestFit="1" customWidth="1"/>
    <col min="7514" max="7514" width="10.6640625" style="43" bestFit="1" customWidth="1"/>
    <col min="7515" max="7515" width="8" style="43" bestFit="1" customWidth="1"/>
    <col min="7516" max="7516" width="12.6640625" style="43" bestFit="1" customWidth="1"/>
    <col min="7517" max="7517" width="7.44140625" style="43" bestFit="1" customWidth="1"/>
    <col min="7518" max="7518" width="8.44140625" style="43" bestFit="1" customWidth="1"/>
    <col min="7519" max="7519" width="6.44140625" style="43" bestFit="1" customWidth="1"/>
    <col min="7520" max="7520" width="10.88671875" style="43" bestFit="1" customWidth="1"/>
    <col min="7521" max="7521" width="5.88671875" style="43" bestFit="1" customWidth="1"/>
    <col min="7522" max="7522" width="10.6640625" style="43" bestFit="1" customWidth="1"/>
    <col min="7523" max="7523" width="3.44140625" style="43" bestFit="1" customWidth="1"/>
    <col min="7524" max="7524" width="6.44140625" style="43" bestFit="1" customWidth="1"/>
    <col min="7525" max="7525" width="8.33203125" style="43" bestFit="1" customWidth="1"/>
    <col min="7526" max="7527" width="10.6640625" style="43" bestFit="1" customWidth="1"/>
    <col min="7528" max="7528" width="3.109375" style="43" bestFit="1" customWidth="1"/>
    <col min="7529" max="7529" width="9.44140625" style="43" bestFit="1" customWidth="1"/>
    <col min="7530" max="7530" width="3.44140625" style="43" bestFit="1" customWidth="1"/>
    <col min="7531" max="7531" width="4" style="43" bestFit="1" customWidth="1"/>
    <col min="7532" max="7532" width="7" style="43" bestFit="1" customWidth="1"/>
    <col min="7533" max="7533" width="8" style="43" bestFit="1" customWidth="1"/>
    <col min="7534" max="7534" width="9.33203125" style="43" bestFit="1" customWidth="1"/>
    <col min="7535" max="7535" width="8.109375" style="43" bestFit="1" customWidth="1"/>
    <col min="7536" max="7536" width="7.6640625" style="43" bestFit="1" customWidth="1"/>
    <col min="7537" max="7537" width="6.33203125" style="43" bestFit="1" customWidth="1"/>
    <col min="7538" max="7538" width="4.6640625" style="43" bestFit="1" customWidth="1"/>
    <col min="7539" max="7539" width="6.33203125" style="43" bestFit="1" customWidth="1"/>
    <col min="7540" max="7540" width="10.6640625" style="43" bestFit="1" customWidth="1"/>
    <col min="7541" max="7541" width="15.109375" style="43" bestFit="1" customWidth="1"/>
    <col min="7542" max="7542" width="9.33203125" style="43" bestFit="1" customWidth="1"/>
    <col min="7543" max="7543" width="12.33203125" style="43" bestFit="1" customWidth="1"/>
    <col min="7544" max="7544" width="5" style="43" bestFit="1" customWidth="1"/>
    <col min="7545" max="7546" width="8.6640625" style="43" bestFit="1" customWidth="1"/>
    <col min="7547" max="7547" width="3.33203125" style="43" bestFit="1" customWidth="1"/>
    <col min="7548" max="7548" width="10.6640625" style="43" bestFit="1" customWidth="1"/>
    <col min="7549" max="7549" width="33.44140625" style="43" bestFit="1" customWidth="1"/>
    <col min="7550" max="7550" width="12.6640625" style="43" bestFit="1" customWidth="1"/>
    <col min="7551" max="7551" width="11.6640625" style="43" bestFit="1" customWidth="1"/>
    <col min="7552" max="7552" width="12.44140625" style="43" bestFit="1" customWidth="1"/>
    <col min="7553" max="7553" width="12.88671875" style="43" bestFit="1" customWidth="1"/>
    <col min="7554" max="7554" width="8.109375" style="43" bestFit="1" customWidth="1"/>
    <col min="7555" max="7556" width="11.88671875" style="43" bestFit="1" customWidth="1"/>
    <col min="7557" max="7557" width="9" style="43" bestFit="1" customWidth="1"/>
    <col min="7558" max="7558" width="10.88671875" style="43" bestFit="1" customWidth="1"/>
    <col min="7559" max="7559" width="8.33203125" style="43" bestFit="1" customWidth="1"/>
    <col min="7560" max="7560" width="8.6640625" style="43" bestFit="1" customWidth="1"/>
    <col min="7561" max="7561" width="9" style="43" bestFit="1" customWidth="1"/>
    <col min="7562" max="7562" width="8.33203125" style="43" bestFit="1" customWidth="1"/>
    <col min="7563" max="7563" width="7.44140625" style="43" bestFit="1" customWidth="1"/>
    <col min="7564" max="7564" width="15.44140625" style="43" bestFit="1" customWidth="1"/>
    <col min="7565" max="7565" width="9.33203125" style="43" bestFit="1" customWidth="1"/>
    <col min="7566" max="7566" width="11.6640625" style="43" bestFit="1" customWidth="1"/>
    <col min="7567" max="7567" width="12.6640625" style="43" bestFit="1" customWidth="1"/>
    <col min="7568" max="7568" width="11.44140625" style="43" bestFit="1" customWidth="1"/>
    <col min="7569" max="7569" width="5.109375" style="43" bestFit="1" customWidth="1"/>
    <col min="7570" max="7570" width="6.44140625" style="43" bestFit="1" customWidth="1"/>
    <col min="7571" max="7571" width="11" style="43" bestFit="1" customWidth="1"/>
    <col min="7572" max="7572" width="17.33203125" style="43" bestFit="1" customWidth="1"/>
    <col min="7573" max="7736" width="10.88671875" style="43"/>
    <col min="7737" max="7737" width="17.88671875" style="43" bestFit="1" customWidth="1"/>
    <col min="7738" max="7738" width="33.44140625" style="43" bestFit="1" customWidth="1"/>
    <col min="7739" max="7739" width="21.33203125" style="43" bestFit="1" customWidth="1"/>
    <col min="7740" max="7740" width="18.44140625" style="43" bestFit="1" customWidth="1"/>
    <col min="7741" max="7741" width="9.6640625" style="43" bestFit="1" customWidth="1"/>
    <col min="7742" max="7742" width="10.6640625" style="43" bestFit="1" customWidth="1"/>
    <col min="7743" max="7743" width="28.6640625" style="43" bestFit="1" customWidth="1"/>
    <col min="7744" max="7744" width="3.109375" style="43" bestFit="1" customWidth="1"/>
    <col min="7745" max="7745" width="3.44140625" style="43" bestFit="1" customWidth="1"/>
    <col min="7746" max="7746" width="32.33203125" style="43" bestFit="1" customWidth="1"/>
    <col min="7747" max="7747" width="5" style="43" bestFit="1" customWidth="1"/>
    <col min="7748" max="7748" width="5.6640625" style="43" bestFit="1" customWidth="1"/>
    <col min="7749" max="7749" width="7.109375" style="43" bestFit="1" customWidth="1"/>
    <col min="7750" max="7750" width="23.6640625" style="43" bestFit="1" customWidth="1"/>
    <col min="7751" max="7751" width="26.109375" style="43" bestFit="1" customWidth="1"/>
    <col min="7752" max="7752" width="6.44140625" style="43" bestFit="1" customWidth="1"/>
    <col min="7753" max="7753" width="26.44140625" style="43" bestFit="1" customWidth="1"/>
    <col min="7754" max="7754" width="10.88671875" style="43"/>
    <col min="7755" max="7755" width="15.33203125" style="43" bestFit="1" customWidth="1"/>
    <col min="7756" max="7756" width="4.88671875" style="43" bestFit="1" customWidth="1"/>
    <col min="7757" max="7757" width="8" style="43" bestFit="1" customWidth="1"/>
    <col min="7758" max="7758" width="10.33203125" style="43" bestFit="1" customWidth="1"/>
    <col min="7759" max="7759" width="29.33203125" style="43" bestFit="1" customWidth="1"/>
    <col min="7760" max="7760" width="12.44140625" style="43" bestFit="1" customWidth="1"/>
    <col min="7761" max="7761" width="10" style="43" bestFit="1" customWidth="1"/>
    <col min="7762" max="7762" width="10.44140625" style="43" bestFit="1" customWidth="1"/>
    <col min="7763" max="7763" width="11" style="43" bestFit="1" customWidth="1"/>
    <col min="7764" max="7764" width="24.109375" style="43" bestFit="1" customWidth="1"/>
    <col min="7765" max="7765" width="10.6640625" style="43" bestFit="1" customWidth="1"/>
    <col min="7766" max="7766" width="32.88671875" style="43" bestFit="1" customWidth="1"/>
    <col min="7767" max="7767" width="13.88671875" style="43" bestFit="1" customWidth="1"/>
    <col min="7768" max="7768" width="11" style="43" bestFit="1" customWidth="1"/>
    <col min="7769" max="7769" width="23.44140625" style="43" bestFit="1" customWidth="1"/>
    <col min="7770" max="7770" width="10.6640625" style="43" bestFit="1" customWidth="1"/>
    <col min="7771" max="7771" width="8" style="43" bestFit="1" customWidth="1"/>
    <col min="7772" max="7772" width="12.6640625" style="43" bestFit="1" customWidth="1"/>
    <col min="7773" max="7773" width="7.44140625" style="43" bestFit="1" customWidth="1"/>
    <col min="7774" max="7774" width="8.44140625" style="43" bestFit="1" customWidth="1"/>
    <col min="7775" max="7775" width="6.44140625" style="43" bestFit="1" customWidth="1"/>
    <col min="7776" max="7776" width="10.88671875" style="43" bestFit="1" customWidth="1"/>
    <col min="7777" max="7777" width="5.88671875" style="43" bestFit="1" customWidth="1"/>
    <col min="7778" max="7778" width="10.6640625" style="43" bestFit="1" customWidth="1"/>
    <col min="7779" max="7779" width="3.44140625" style="43" bestFit="1" customWidth="1"/>
    <col min="7780" max="7780" width="6.44140625" style="43" bestFit="1" customWidth="1"/>
    <col min="7781" max="7781" width="8.33203125" style="43" bestFit="1" customWidth="1"/>
    <col min="7782" max="7783" width="10.6640625" style="43" bestFit="1" customWidth="1"/>
    <col min="7784" max="7784" width="3.109375" style="43" bestFit="1" customWidth="1"/>
    <col min="7785" max="7785" width="9.44140625" style="43" bestFit="1" customWidth="1"/>
    <col min="7786" max="7786" width="3.44140625" style="43" bestFit="1" customWidth="1"/>
    <col min="7787" max="7787" width="4" style="43" bestFit="1" customWidth="1"/>
    <col min="7788" max="7788" width="7" style="43" bestFit="1" customWidth="1"/>
    <col min="7789" max="7789" width="8" style="43" bestFit="1" customWidth="1"/>
    <col min="7790" max="7790" width="9.33203125" style="43" bestFit="1" customWidth="1"/>
    <col min="7791" max="7791" width="8.109375" style="43" bestFit="1" customWidth="1"/>
    <col min="7792" max="7792" width="7.6640625" style="43" bestFit="1" customWidth="1"/>
    <col min="7793" max="7793" width="6.33203125" style="43" bestFit="1" customWidth="1"/>
    <col min="7794" max="7794" width="4.6640625" style="43" bestFit="1" customWidth="1"/>
    <col min="7795" max="7795" width="6.33203125" style="43" bestFit="1" customWidth="1"/>
    <col min="7796" max="7796" width="10.6640625" style="43" bestFit="1" customWidth="1"/>
    <col min="7797" max="7797" width="15.109375" style="43" bestFit="1" customWidth="1"/>
    <col min="7798" max="7798" width="9.33203125" style="43" bestFit="1" customWidth="1"/>
    <col min="7799" max="7799" width="12.33203125" style="43" bestFit="1" customWidth="1"/>
    <col min="7800" max="7800" width="5" style="43" bestFit="1" customWidth="1"/>
    <col min="7801" max="7802" width="8.6640625" style="43" bestFit="1" customWidth="1"/>
    <col min="7803" max="7803" width="3.33203125" style="43" bestFit="1" customWidth="1"/>
    <col min="7804" max="7804" width="10.6640625" style="43" bestFit="1" customWidth="1"/>
    <col min="7805" max="7805" width="33.44140625" style="43" bestFit="1" customWidth="1"/>
    <col min="7806" max="7806" width="12.6640625" style="43" bestFit="1" customWidth="1"/>
    <col min="7807" max="7807" width="11.6640625" style="43" bestFit="1" customWidth="1"/>
    <col min="7808" max="7808" width="12.44140625" style="43" bestFit="1" customWidth="1"/>
    <col min="7809" max="7809" width="12.88671875" style="43" bestFit="1" customWidth="1"/>
    <col min="7810" max="7810" width="8.109375" style="43" bestFit="1" customWidth="1"/>
    <col min="7811" max="7812" width="11.88671875" style="43" bestFit="1" customWidth="1"/>
    <col min="7813" max="7813" width="9" style="43" bestFit="1" customWidth="1"/>
    <col min="7814" max="7814" width="10.88671875" style="43" bestFit="1" customWidth="1"/>
    <col min="7815" max="7815" width="8.33203125" style="43" bestFit="1" customWidth="1"/>
    <col min="7816" max="7816" width="8.6640625" style="43" bestFit="1" customWidth="1"/>
    <col min="7817" max="7817" width="9" style="43" bestFit="1" customWidth="1"/>
    <col min="7818" max="7818" width="8.33203125" style="43" bestFit="1" customWidth="1"/>
    <col min="7819" max="7819" width="7.44140625" style="43" bestFit="1" customWidth="1"/>
    <col min="7820" max="7820" width="15.44140625" style="43" bestFit="1" customWidth="1"/>
    <col min="7821" max="7821" width="9.33203125" style="43" bestFit="1" customWidth="1"/>
    <col min="7822" max="7822" width="11.6640625" style="43" bestFit="1" customWidth="1"/>
    <col min="7823" max="7823" width="12.6640625" style="43" bestFit="1" customWidth="1"/>
    <col min="7824" max="7824" width="11.44140625" style="43" bestFit="1" customWidth="1"/>
    <col min="7825" max="7825" width="5.109375" style="43" bestFit="1" customWidth="1"/>
    <col min="7826" max="7826" width="6.44140625" style="43" bestFit="1" customWidth="1"/>
    <col min="7827" max="7827" width="11" style="43" bestFit="1" customWidth="1"/>
    <col min="7828" max="7828" width="17.33203125" style="43" bestFit="1" customWidth="1"/>
    <col min="7829" max="7992" width="10.88671875" style="43"/>
    <col min="7993" max="7993" width="17.88671875" style="43" bestFit="1" customWidth="1"/>
    <col min="7994" max="7994" width="33.44140625" style="43" bestFit="1" customWidth="1"/>
    <col min="7995" max="7995" width="21.33203125" style="43" bestFit="1" customWidth="1"/>
    <col min="7996" max="7996" width="18.44140625" style="43" bestFit="1" customWidth="1"/>
    <col min="7997" max="7997" width="9.6640625" style="43" bestFit="1" customWidth="1"/>
    <col min="7998" max="7998" width="10.6640625" style="43" bestFit="1" customWidth="1"/>
    <col min="7999" max="7999" width="28.6640625" style="43" bestFit="1" customWidth="1"/>
    <col min="8000" max="8000" width="3.109375" style="43" bestFit="1" customWidth="1"/>
    <col min="8001" max="8001" width="3.44140625" style="43" bestFit="1" customWidth="1"/>
    <col min="8002" max="8002" width="32.33203125" style="43" bestFit="1" customWidth="1"/>
    <col min="8003" max="8003" width="5" style="43" bestFit="1" customWidth="1"/>
    <col min="8004" max="8004" width="5.6640625" style="43" bestFit="1" customWidth="1"/>
    <col min="8005" max="8005" width="7.109375" style="43" bestFit="1" customWidth="1"/>
    <col min="8006" max="8006" width="23.6640625" style="43" bestFit="1" customWidth="1"/>
    <col min="8007" max="8007" width="26.109375" style="43" bestFit="1" customWidth="1"/>
    <col min="8008" max="8008" width="6.44140625" style="43" bestFit="1" customWidth="1"/>
    <col min="8009" max="8009" width="26.44140625" style="43" bestFit="1" customWidth="1"/>
    <col min="8010" max="8010" width="10.88671875" style="43"/>
    <col min="8011" max="8011" width="15.33203125" style="43" bestFit="1" customWidth="1"/>
    <col min="8012" max="8012" width="4.88671875" style="43" bestFit="1" customWidth="1"/>
    <col min="8013" max="8013" width="8" style="43" bestFit="1" customWidth="1"/>
    <col min="8014" max="8014" width="10.33203125" style="43" bestFit="1" customWidth="1"/>
    <col min="8015" max="8015" width="29.33203125" style="43" bestFit="1" customWidth="1"/>
    <col min="8016" max="8016" width="12.44140625" style="43" bestFit="1" customWidth="1"/>
    <col min="8017" max="8017" width="10" style="43" bestFit="1" customWidth="1"/>
    <col min="8018" max="8018" width="10.44140625" style="43" bestFit="1" customWidth="1"/>
    <col min="8019" max="8019" width="11" style="43" bestFit="1" customWidth="1"/>
    <col min="8020" max="8020" width="24.109375" style="43" bestFit="1" customWidth="1"/>
    <col min="8021" max="8021" width="10.6640625" style="43" bestFit="1" customWidth="1"/>
    <col min="8022" max="8022" width="32.88671875" style="43" bestFit="1" customWidth="1"/>
    <col min="8023" max="8023" width="13.88671875" style="43" bestFit="1" customWidth="1"/>
    <col min="8024" max="8024" width="11" style="43" bestFit="1" customWidth="1"/>
    <col min="8025" max="8025" width="23.44140625" style="43" bestFit="1" customWidth="1"/>
    <col min="8026" max="8026" width="10.6640625" style="43" bestFit="1" customWidth="1"/>
    <col min="8027" max="8027" width="8" style="43" bestFit="1" customWidth="1"/>
    <col min="8028" max="8028" width="12.6640625" style="43" bestFit="1" customWidth="1"/>
    <col min="8029" max="8029" width="7.44140625" style="43" bestFit="1" customWidth="1"/>
    <col min="8030" max="8030" width="8.44140625" style="43" bestFit="1" customWidth="1"/>
    <col min="8031" max="8031" width="6.44140625" style="43" bestFit="1" customWidth="1"/>
    <col min="8032" max="8032" width="10.88671875" style="43" bestFit="1" customWidth="1"/>
    <col min="8033" max="8033" width="5.88671875" style="43" bestFit="1" customWidth="1"/>
    <col min="8034" max="8034" width="10.6640625" style="43" bestFit="1" customWidth="1"/>
    <col min="8035" max="8035" width="3.44140625" style="43" bestFit="1" customWidth="1"/>
    <col min="8036" max="8036" width="6.44140625" style="43" bestFit="1" customWidth="1"/>
    <col min="8037" max="8037" width="8.33203125" style="43" bestFit="1" customWidth="1"/>
    <col min="8038" max="8039" width="10.6640625" style="43" bestFit="1" customWidth="1"/>
    <col min="8040" max="8040" width="3.109375" style="43" bestFit="1" customWidth="1"/>
    <col min="8041" max="8041" width="9.44140625" style="43" bestFit="1" customWidth="1"/>
    <col min="8042" max="8042" width="3.44140625" style="43" bestFit="1" customWidth="1"/>
    <col min="8043" max="8043" width="4" style="43" bestFit="1" customWidth="1"/>
    <col min="8044" max="8044" width="7" style="43" bestFit="1" customWidth="1"/>
    <col min="8045" max="8045" width="8" style="43" bestFit="1" customWidth="1"/>
    <col min="8046" max="8046" width="9.33203125" style="43" bestFit="1" customWidth="1"/>
    <col min="8047" max="8047" width="8.109375" style="43" bestFit="1" customWidth="1"/>
    <col min="8048" max="8048" width="7.6640625" style="43" bestFit="1" customWidth="1"/>
    <col min="8049" max="8049" width="6.33203125" style="43" bestFit="1" customWidth="1"/>
    <col min="8050" max="8050" width="4.6640625" style="43" bestFit="1" customWidth="1"/>
    <col min="8051" max="8051" width="6.33203125" style="43" bestFit="1" customWidth="1"/>
    <col min="8052" max="8052" width="10.6640625" style="43" bestFit="1" customWidth="1"/>
    <col min="8053" max="8053" width="15.109375" style="43" bestFit="1" customWidth="1"/>
    <col min="8054" max="8054" width="9.33203125" style="43" bestFit="1" customWidth="1"/>
    <col min="8055" max="8055" width="12.33203125" style="43" bestFit="1" customWidth="1"/>
    <col min="8056" max="8056" width="5" style="43" bestFit="1" customWidth="1"/>
    <col min="8057" max="8058" width="8.6640625" style="43" bestFit="1" customWidth="1"/>
    <col min="8059" max="8059" width="3.33203125" style="43" bestFit="1" customWidth="1"/>
    <col min="8060" max="8060" width="10.6640625" style="43" bestFit="1" customWidth="1"/>
    <col min="8061" max="8061" width="33.44140625" style="43" bestFit="1" customWidth="1"/>
    <col min="8062" max="8062" width="12.6640625" style="43" bestFit="1" customWidth="1"/>
    <col min="8063" max="8063" width="11.6640625" style="43" bestFit="1" customWidth="1"/>
    <col min="8064" max="8064" width="12.44140625" style="43" bestFit="1" customWidth="1"/>
    <col min="8065" max="8065" width="12.88671875" style="43" bestFit="1" customWidth="1"/>
    <col min="8066" max="8066" width="8.109375" style="43" bestFit="1" customWidth="1"/>
    <col min="8067" max="8068" width="11.88671875" style="43" bestFit="1" customWidth="1"/>
    <col min="8069" max="8069" width="9" style="43" bestFit="1" customWidth="1"/>
    <col min="8070" max="8070" width="10.88671875" style="43" bestFit="1" customWidth="1"/>
    <col min="8071" max="8071" width="8.33203125" style="43" bestFit="1" customWidth="1"/>
    <col min="8072" max="8072" width="8.6640625" style="43" bestFit="1" customWidth="1"/>
    <col min="8073" max="8073" width="9" style="43" bestFit="1" customWidth="1"/>
    <col min="8074" max="8074" width="8.33203125" style="43" bestFit="1" customWidth="1"/>
    <col min="8075" max="8075" width="7.44140625" style="43" bestFit="1" customWidth="1"/>
    <col min="8076" max="8076" width="15.44140625" style="43" bestFit="1" customWidth="1"/>
    <col min="8077" max="8077" width="9.33203125" style="43" bestFit="1" customWidth="1"/>
    <col min="8078" max="8078" width="11.6640625" style="43" bestFit="1" customWidth="1"/>
    <col min="8079" max="8079" width="12.6640625" style="43" bestFit="1" customWidth="1"/>
    <col min="8080" max="8080" width="11.44140625" style="43" bestFit="1" customWidth="1"/>
    <col min="8081" max="8081" width="5.109375" style="43" bestFit="1" customWidth="1"/>
    <col min="8082" max="8082" width="6.44140625" style="43" bestFit="1" customWidth="1"/>
    <col min="8083" max="8083" width="11" style="43" bestFit="1" customWidth="1"/>
    <col min="8084" max="8084" width="17.33203125" style="43" bestFit="1" customWidth="1"/>
    <col min="8085" max="8248" width="10.88671875" style="43"/>
    <col min="8249" max="8249" width="17.88671875" style="43" bestFit="1" customWidth="1"/>
    <col min="8250" max="8250" width="33.44140625" style="43" bestFit="1" customWidth="1"/>
    <col min="8251" max="8251" width="21.33203125" style="43" bestFit="1" customWidth="1"/>
    <col min="8252" max="8252" width="18.44140625" style="43" bestFit="1" customWidth="1"/>
    <col min="8253" max="8253" width="9.6640625" style="43" bestFit="1" customWidth="1"/>
    <col min="8254" max="8254" width="10.6640625" style="43" bestFit="1" customWidth="1"/>
    <col min="8255" max="8255" width="28.6640625" style="43" bestFit="1" customWidth="1"/>
    <col min="8256" max="8256" width="3.109375" style="43" bestFit="1" customWidth="1"/>
    <col min="8257" max="8257" width="3.44140625" style="43" bestFit="1" customWidth="1"/>
    <col min="8258" max="8258" width="32.33203125" style="43" bestFit="1" customWidth="1"/>
    <col min="8259" max="8259" width="5" style="43" bestFit="1" customWidth="1"/>
    <col min="8260" max="8260" width="5.6640625" style="43" bestFit="1" customWidth="1"/>
    <col min="8261" max="8261" width="7.109375" style="43" bestFit="1" customWidth="1"/>
    <col min="8262" max="8262" width="23.6640625" style="43" bestFit="1" customWidth="1"/>
    <col min="8263" max="8263" width="26.109375" style="43" bestFit="1" customWidth="1"/>
    <col min="8264" max="8264" width="6.44140625" style="43" bestFit="1" customWidth="1"/>
    <col min="8265" max="8265" width="26.44140625" style="43" bestFit="1" customWidth="1"/>
    <col min="8266" max="8266" width="10.88671875" style="43"/>
    <col min="8267" max="8267" width="15.33203125" style="43" bestFit="1" customWidth="1"/>
    <col min="8268" max="8268" width="4.88671875" style="43" bestFit="1" customWidth="1"/>
    <col min="8269" max="8269" width="8" style="43" bestFit="1" customWidth="1"/>
    <col min="8270" max="8270" width="10.33203125" style="43" bestFit="1" customWidth="1"/>
    <col min="8271" max="8271" width="29.33203125" style="43" bestFit="1" customWidth="1"/>
    <col min="8272" max="8272" width="12.44140625" style="43" bestFit="1" customWidth="1"/>
    <col min="8273" max="8273" width="10" style="43" bestFit="1" customWidth="1"/>
    <col min="8274" max="8274" width="10.44140625" style="43" bestFit="1" customWidth="1"/>
    <col min="8275" max="8275" width="11" style="43" bestFit="1" customWidth="1"/>
    <col min="8276" max="8276" width="24.109375" style="43" bestFit="1" customWidth="1"/>
    <col min="8277" max="8277" width="10.6640625" style="43" bestFit="1" customWidth="1"/>
    <col min="8278" max="8278" width="32.88671875" style="43" bestFit="1" customWidth="1"/>
    <col min="8279" max="8279" width="13.88671875" style="43" bestFit="1" customWidth="1"/>
    <col min="8280" max="8280" width="11" style="43" bestFit="1" customWidth="1"/>
    <col min="8281" max="8281" width="23.44140625" style="43" bestFit="1" customWidth="1"/>
    <col min="8282" max="8282" width="10.6640625" style="43" bestFit="1" customWidth="1"/>
    <col min="8283" max="8283" width="8" style="43" bestFit="1" customWidth="1"/>
    <col min="8284" max="8284" width="12.6640625" style="43" bestFit="1" customWidth="1"/>
    <col min="8285" max="8285" width="7.44140625" style="43" bestFit="1" customWidth="1"/>
    <col min="8286" max="8286" width="8.44140625" style="43" bestFit="1" customWidth="1"/>
    <col min="8287" max="8287" width="6.44140625" style="43" bestFit="1" customWidth="1"/>
    <col min="8288" max="8288" width="10.88671875" style="43" bestFit="1" customWidth="1"/>
    <col min="8289" max="8289" width="5.88671875" style="43" bestFit="1" customWidth="1"/>
    <col min="8290" max="8290" width="10.6640625" style="43" bestFit="1" customWidth="1"/>
    <col min="8291" max="8291" width="3.44140625" style="43" bestFit="1" customWidth="1"/>
    <col min="8292" max="8292" width="6.44140625" style="43" bestFit="1" customWidth="1"/>
    <col min="8293" max="8293" width="8.33203125" style="43" bestFit="1" customWidth="1"/>
    <col min="8294" max="8295" width="10.6640625" style="43" bestFit="1" customWidth="1"/>
    <col min="8296" max="8296" width="3.109375" style="43" bestFit="1" customWidth="1"/>
    <col min="8297" max="8297" width="9.44140625" style="43" bestFit="1" customWidth="1"/>
    <col min="8298" max="8298" width="3.44140625" style="43" bestFit="1" customWidth="1"/>
    <col min="8299" max="8299" width="4" style="43" bestFit="1" customWidth="1"/>
    <col min="8300" max="8300" width="7" style="43" bestFit="1" customWidth="1"/>
    <col min="8301" max="8301" width="8" style="43" bestFit="1" customWidth="1"/>
    <col min="8302" max="8302" width="9.33203125" style="43" bestFit="1" customWidth="1"/>
    <col min="8303" max="8303" width="8.109375" style="43" bestFit="1" customWidth="1"/>
    <col min="8304" max="8304" width="7.6640625" style="43" bestFit="1" customWidth="1"/>
    <col min="8305" max="8305" width="6.33203125" style="43" bestFit="1" customWidth="1"/>
    <col min="8306" max="8306" width="4.6640625" style="43" bestFit="1" customWidth="1"/>
    <col min="8307" max="8307" width="6.33203125" style="43" bestFit="1" customWidth="1"/>
    <col min="8308" max="8308" width="10.6640625" style="43" bestFit="1" customWidth="1"/>
    <col min="8309" max="8309" width="15.109375" style="43" bestFit="1" customWidth="1"/>
    <col min="8310" max="8310" width="9.33203125" style="43" bestFit="1" customWidth="1"/>
    <col min="8311" max="8311" width="12.33203125" style="43" bestFit="1" customWidth="1"/>
    <col min="8312" max="8312" width="5" style="43" bestFit="1" customWidth="1"/>
    <col min="8313" max="8314" width="8.6640625" style="43" bestFit="1" customWidth="1"/>
    <col min="8315" max="8315" width="3.33203125" style="43" bestFit="1" customWidth="1"/>
    <col min="8316" max="8316" width="10.6640625" style="43" bestFit="1" customWidth="1"/>
    <col min="8317" max="8317" width="33.44140625" style="43" bestFit="1" customWidth="1"/>
    <col min="8318" max="8318" width="12.6640625" style="43" bestFit="1" customWidth="1"/>
    <col min="8319" max="8319" width="11.6640625" style="43" bestFit="1" customWidth="1"/>
    <col min="8320" max="8320" width="12.44140625" style="43" bestFit="1" customWidth="1"/>
    <col min="8321" max="8321" width="12.88671875" style="43" bestFit="1" customWidth="1"/>
    <col min="8322" max="8322" width="8.109375" style="43" bestFit="1" customWidth="1"/>
    <col min="8323" max="8324" width="11.88671875" style="43" bestFit="1" customWidth="1"/>
    <col min="8325" max="8325" width="9" style="43" bestFit="1" customWidth="1"/>
    <col min="8326" max="8326" width="10.88671875" style="43" bestFit="1" customWidth="1"/>
    <col min="8327" max="8327" width="8.33203125" style="43" bestFit="1" customWidth="1"/>
    <col min="8328" max="8328" width="8.6640625" style="43" bestFit="1" customWidth="1"/>
    <col min="8329" max="8329" width="9" style="43" bestFit="1" customWidth="1"/>
    <col min="8330" max="8330" width="8.33203125" style="43" bestFit="1" customWidth="1"/>
    <col min="8331" max="8331" width="7.44140625" style="43" bestFit="1" customWidth="1"/>
    <col min="8332" max="8332" width="15.44140625" style="43" bestFit="1" customWidth="1"/>
    <col min="8333" max="8333" width="9.33203125" style="43" bestFit="1" customWidth="1"/>
    <col min="8334" max="8334" width="11.6640625" style="43" bestFit="1" customWidth="1"/>
    <col min="8335" max="8335" width="12.6640625" style="43" bestFit="1" customWidth="1"/>
    <col min="8336" max="8336" width="11.44140625" style="43" bestFit="1" customWidth="1"/>
    <col min="8337" max="8337" width="5.109375" style="43" bestFit="1" customWidth="1"/>
    <col min="8338" max="8338" width="6.44140625" style="43" bestFit="1" customWidth="1"/>
    <col min="8339" max="8339" width="11" style="43" bestFit="1" customWidth="1"/>
    <col min="8340" max="8340" width="17.33203125" style="43" bestFit="1" customWidth="1"/>
    <col min="8341" max="8504" width="10.88671875" style="43"/>
    <col min="8505" max="8505" width="17.88671875" style="43" bestFit="1" customWidth="1"/>
    <col min="8506" max="8506" width="33.44140625" style="43" bestFit="1" customWidth="1"/>
    <col min="8507" max="8507" width="21.33203125" style="43" bestFit="1" customWidth="1"/>
    <col min="8508" max="8508" width="18.44140625" style="43" bestFit="1" customWidth="1"/>
    <col min="8509" max="8509" width="9.6640625" style="43" bestFit="1" customWidth="1"/>
    <col min="8510" max="8510" width="10.6640625" style="43" bestFit="1" customWidth="1"/>
    <col min="8511" max="8511" width="28.6640625" style="43" bestFit="1" customWidth="1"/>
    <col min="8512" max="8512" width="3.109375" style="43" bestFit="1" customWidth="1"/>
    <col min="8513" max="8513" width="3.44140625" style="43" bestFit="1" customWidth="1"/>
    <col min="8514" max="8514" width="32.33203125" style="43" bestFit="1" customWidth="1"/>
    <col min="8515" max="8515" width="5" style="43" bestFit="1" customWidth="1"/>
    <col min="8516" max="8516" width="5.6640625" style="43" bestFit="1" customWidth="1"/>
    <col min="8517" max="8517" width="7.109375" style="43" bestFit="1" customWidth="1"/>
    <col min="8518" max="8518" width="23.6640625" style="43" bestFit="1" customWidth="1"/>
    <col min="8519" max="8519" width="26.109375" style="43" bestFit="1" customWidth="1"/>
    <col min="8520" max="8520" width="6.44140625" style="43" bestFit="1" customWidth="1"/>
    <col min="8521" max="8521" width="26.44140625" style="43" bestFit="1" customWidth="1"/>
    <col min="8522" max="8522" width="10.88671875" style="43"/>
    <col min="8523" max="8523" width="15.33203125" style="43" bestFit="1" customWidth="1"/>
    <col min="8524" max="8524" width="4.88671875" style="43" bestFit="1" customWidth="1"/>
    <col min="8525" max="8525" width="8" style="43" bestFit="1" customWidth="1"/>
    <col min="8526" max="8526" width="10.33203125" style="43" bestFit="1" customWidth="1"/>
    <col min="8527" max="8527" width="29.33203125" style="43" bestFit="1" customWidth="1"/>
    <col min="8528" max="8528" width="12.44140625" style="43" bestFit="1" customWidth="1"/>
    <col min="8529" max="8529" width="10" style="43" bestFit="1" customWidth="1"/>
    <col min="8530" max="8530" width="10.44140625" style="43" bestFit="1" customWidth="1"/>
    <col min="8531" max="8531" width="11" style="43" bestFit="1" customWidth="1"/>
    <col min="8532" max="8532" width="24.109375" style="43" bestFit="1" customWidth="1"/>
    <col min="8533" max="8533" width="10.6640625" style="43" bestFit="1" customWidth="1"/>
    <col min="8534" max="8534" width="32.88671875" style="43" bestFit="1" customWidth="1"/>
    <col min="8535" max="8535" width="13.88671875" style="43" bestFit="1" customWidth="1"/>
    <col min="8536" max="8536" width="11" style="43" bestFit="1" customWidth="1"/>
    <col min="8537" max="8537" width="23.44140625" style="43" bestFit="1" customWidth="1"/>
    <col min="8538" max="8538" width="10.6640625" style="43" bestFit="1" customWidth="1"/>
    <col min="8539" max="8539" width="8" style="43" bestFit="1" customWidth="1"/>
    <col min="8540" max="8540" width="12.6640625" style="43" bestFit="1" customWidth="1"/>
    <col min="8541" max="8541" width="7.44140625" style="43" bestFit="1" customWidth="1"/>
    <col min="8542" max="8542" width="8.44140625" style="43" bestFit="1" customWidth="1"/>
    <col min="8543" max="8543" width="6.44140625" style="43" bestFit="1" customWidth="1"/>
    <col min="8544" max="8544" width="10.88671875" style="43" bestFit="1" customWidth="1"/>
    <col min="8545" max="8545" width="5.88671875" style="43" bestFit="1" customWidth="1"/>
    <col min="8546" max="8546" width="10.6640625" style="43" bestFit="1" customWidth="1"/>
    <col min="8547" max="8547" width="3.44140625" style="43" bestFit="1" customWidth="1"/>
    <col min="8548" max="8548" width="6.44140625" style="43" bestFit="1" customWidth="1"/>
    <col min="8549" max="8549" width="8.33203125" style="43" bestFit="1" customWidth="1"/>
    <col min="8550" max="8551" width="10.6640625" style="43" bestFit="1" customWidth="1"/>
    <col min="8552" max="8552" width="3.109375" style="43" bestFit="1" customWidth="1"/>
    <col min="8553" max="8553" width="9.44140625" style="43" bestFit="1" customWidth="1"/>
    <col min="8554" max="8554" width="3.44140625" style="43" bestFit="1" customWidth="1"/>
    <col min="8555" max="8555" width="4" style="43" bestFit="1" customWidth="1"/>
    <col min="8556" max="8556" width="7" style="43" bestFit="1" customWidth="1"/>
    <col min="8557" max="8557" width="8" style="43" bestFit="1" customWidth="1"/>
    <col min="8558" max="8558" width="9.33203125" style="43" bestFit="1" customWidth="1"/>
    <col min="8559" max="8559" width="8.109375" style="43" bestFit="1" customWidth="1"/>
    <col min="8560" max="8560" width="7.6640625" style="43" bestFit="1" customWidth="1"/>
    <col min="8561" max="8561" width="6.33203125" style="43" bestFit="1" customWidth="1"/>
    <col min="8562" max="8562" width="4.6640625" style="43" bestFit="1" customWidth="1"/>
    <col min="8563" max="8563" width="6.33203125" style="43" bestFit="1" customWidth="1"/>
    <col min="8564" max="8564" width="10.6640625" style="43" bestFit="1" customWidth="1"/>
    <col min="8565" max="8565" width="15.109375" style="43" bestFit="1" customWidth="1"/>
    <col min="8566" max="8566" width="9.33203125" style="43" bestFit="1" customWidth="1"/>
    <col min="8567" max="8567" width="12.33203125" style="43" bestFit="1" customWidth="1"/>
    <col min="8568" max="8568" width="5" style="43" bestFit="1" customWidth="1"/>
    <col min="8569" max="8570" width="8.6640625" style="43" bestFit="1" customWidth="1"/>
    <col min="8571" max="8571" width="3.33203125" style="43" bestFit="1" customWidth="1"/>
    <col min="8572" max="8572" width="10.6640625" style="43" bestFit="1" customWidth="1"/>
    <col min="8573" max="8573" width="33.44140625" style="43" bestFit="1" customWidth="1"/>
    <col min="8574" max="8574" width="12.6640625" style="43" bestFit="1" customWidth="1"/>
    <col min="8575" max="8575" width="11.6640625" style="43" bestFit="1" customWidth="1"/>
    <col min="8576" max="8576" width="12.44140625" style="43" bestFit="1" customWidth="1"/>
    <col min="8577" max="8577" width="12.88671875" style="43" bestFit="1" customWidth="1"/>
    <col min="8578" max="8578" width="8.109375" style="43" bestFit="1" customWidth="1"/>
    <col min="8579" max="8580" width="11.88671875" style="43" bestFit="1" customWidth="1"/>
    <col min="8581" max="8581" width="9" style="43" bestFit="1" customWidth="1"/>
    <col min="8582" max="8582" width="10.88671875" style="43" bestFit="1" customWidth="1"/>
    <col min="8583" max="8583" width="8.33203125" style="43" bestFit="1" customWidth="1"/>
    <col min="8584" max="8584" width="8.6640625" style="43" bestFit="1" customWidth="1"/>
    <col min="8585" max="8585" width="9" style="43" bestFit="1" customWidth="1"/>
    <col min="8586" max="8586" width="8.33203125" style="43" bestFit="1" customWidth="1"/>
    <col min="8587" max="8587" width="7.44140625" style="43" bestFit="1" customWidth="1"/>
    <col min="8588" max="8588" width="15.44140625" style="43" bestFit="1" customWidth="1"/>
    <col min="8589" max="8589" width="9.33203125" style="43" bestFit="1" customWidth="1"/>
    <col min="8590" max="8590" width="11.6640625" style="43" bestFit="1" customWidth="1"/>
    <col min="8591" max="8591" width="12.6640625" style="43" bestFit="1" customWidth="1"/>
    <col min="8592" max="8592" width="11.44140625" style="43" bestFit="1" customWidth="1"/>
    <col min="8593" max="8593" width="5.109375" style="43" bestFit="1" customWidth="1"/>
    <col min="8594" max="8594" width="6.44140625" style="43" bestFit="1" customWidth="1"/>
    <col min="8595" max="8595" width="11" style="43" bestFit="1" customWidth="1"/>
    <col min="8596" max="8596" width="17.33203125" style="43" bestFit="1" customWidth="1"/>
    <col min="8597" max="8760" width="10.88671875" style="43"/>
    <col min="8761" max="8761" width="17.88671875" style="43" bestFit="1" customWidth="1"/>
    <col min="8762" max="8762" width="33.44140625" style="43" bestFit="1" customWidth="1"/>
    <col min="8763" max="8763" width="21.33203125" style="43" bestFit="1" customWidth="1"/>
    <col min="8764" max="8764" width="18.44140625" style="43" bestFit="1" customWidth="1"/>
    <col min="8765" max="8765" width="9.6640625" style="43" bestFit="1" customWidth="1"/>
    <col min="8766" max="8766" width="10.6640625" style="43" bestFit="1" customWidth="1"/>
    <col min="8767" max="8767" width="28.6640625" style="43" bestFit="1" customWidth="1"/>
    <col min="8768" max="8768" width="3.109375" style="43" bestFit="1" customWidth="1"/>
    <col min="8769" max="8769" width="3.44140625" style="43" bestFit="1" customWidth="1"/>
    <col min="8770" max="8770" width="32.33203125" style="43" bestFit="1" customWidth="1"/>
    <col min="8771" max="8771" width="5" style="43" bestFit="1" customWidth="1"/>
    <col min="8772" max="8772" width="5.6640625" style="43" bestFit="1" customWidth="1"/>
    <col min="8773" max="8773" width="7.109375" style="43" bestFit="1" customWidth="1"/>
    <col min="8774" max="8774" width="23.6640625" style="43" bestFit="1" customWidth="1"/>
    <col min="8775" max="8775" width="26.109375" style="43" bestFit="1" customWidth="1"/>
    <col min="8776" max="8776" width="6.44140625" style="43" bestFit="1" customWidth="1"/>
    <col min="8777" max="8777" width="26.44140625" style="43" bestFit="1" customWidth="1"/>
    <col min="8778" max="8778" width="10.88671875" style="43"/>
    <col min="8779" max="8779" width="15.33203125" style="43" bestFit="1" customWidth="1"/>
    <col min="8780" max="8780" width="4.88671875" style="43" bestFit="1" customWidth="1"/>
    <col min="8781" max="8781" width="8" style="43" bestFit="1" customWidth="1"/>
    <col min="8782" max="8782" width="10.33203125" style="43" bestFit="1" customWidth="1"/>
    <col min="8783" max="8783" width="29.33203125" style="43" bestFit="1" customWidth="1"/>
    <col min="8784" max="8784" width="12.44140625" style="43" bestFit="1" customWidth="1"/>
    <col min="8785" max="8785" width="10" style="43" bestFit="1" customWidth="1"/>
    <col min="8786" max="8786" width="10.44140625" style="43" bestFit="1" customWidth="1"/>
    <col min="8787" max="8787" width="11" style="43" bestFit="1" customWidth="1"/>
    <col min="8788" max="8788" width="24.109375" style="43" bestFit="1" customWidth="1"/>
    <col min="8789" max="8789" width="10.6640625" style="43" bestFit="1" customWidth="1"/>
    <col min="8790" max="8790" width="32.88671875" style="43" bestFit="1" customWidth="1"/>
    <col min="8791" max="8791" width="13.88671875" style="43" bestFit="1" customWidth="1"/>
    <col min="8792" max="8792" width="11" style="43" bestFit="1" customWidth="1"/>
    <col min="8793" max="8793" width="23.44140625" style="43" bestFit="1" customWidth="1"/>
    <col min="8794" max="8794" width="10.6640625" style="43" bestFit="1" customWidth="1"/>
    <col min="8795" max="8795" width="8" style="43" bestFit="1" customWidth="1"/>
    <col min="8796" max="8796" width="12.6640625" style="43" bestFit="1" customWidth="1"/>
    <col min="8797" max="8797" width="7.44140625" style="43" bestFit="1" customWidth="1"/>
    <col min="8798" max="8798" width="8.44140625" style="43" bestFit="1" customWidth="1"/>
    <col min="8799" max="8799" width="6.44140625" style="43" bestFit="1" customWidth="1"/>
    <col min="8800" max="8800" width="10.88671875" style="43" bestFit="1" customWidth="1"/>
    <col min="8801" max="8801" width="5.88671875" style="43" bestFit="1" customWidth="1"/>
    <col min="8802" max="8802" width="10.6640625" style="43" bestFit="1" customWidth="1"/>
    <col min="8803" max="8803" width="3.44140625" style="43" bestFit="1" customWidth="1"/>
    <col min="8804" max="8804" width="6.44140625" style="43" bestFit="1" customWidth="1"/>
    <col min="8805" max="8805" width="8.33203125" style="43" bestFit="1" customWidth="1"/>
    <col min="8806" max="8807" width="10.6640625" style="43" bestFit="1" customWidth="1"/>
    <col min="8808" max="8808" width="3.109375" style="43" bestFit="1" customWidth="1"/>
    <col min="8809" max="8809" width="9.44140625" style="43" bestFit="1" customWidth="1"/>
    <col min="8810" max="8810" width="3.44140625" style="43" bestFit="1" customWidth="1"/>
    <col min="8811" max="8811" width="4" style="43" bestFit="1" customWidth="1"/>
    <col min="8812" max="8812" width="7" style="43" bestFit="1" customWidth="1"/>
    <col min="8813" max="8813" width="8" style="43" bestFit="1" customWidth="1"/>
    <col min="8814" max="8814" width="9.33203125" style="43" bestFit="1" customWidth="1"/>
    <col min="8815" max="8815" width="8.109375" style="43" bestFit="1" customWidth="1"/>
    <col min="8816" max="8816" width="7.6640625" style="43" bestFit="1" customWidth="1"/>
    <col min="8817" max="8817" width="6.33203125" style="43" bestFit="1" customWidth="1"/>
    <col min="8818" max="8818" width="4.6640625" style="43" bestFit="1" customWidth="1"/>
    <col min="8819" max="8819" width="6.33203125" style="43" bestFit="1" customWidth="1"/>
    <col min="8820" max="8820" width="10.6640625" style="43" bestFit="1" customWidth="1"/>
    <col min="8821" max="8821" width="15.109375" style="43" bestFit="1" customWidth="1"/>
    <col min="8822" max="8822" width="9.33203125" style="43" bestFit="1" customWidth="1"/>
    <col min="8823" max="8823" width="12.33203125" style="43" bestFit="1" customWidth="1"/>
    <col min="8824" max="8824" width="5" style="43" bestFit="1" customWidth="1"/>
    <col min="8825" max="8826" width="8.6640625" style="43" bestFit="1" customWidth="1"/>
    <col min="8827" max="8827" width="3.33203125" style="43" bestFit="1" customWidth="1"/>
    <col min="8828" max="8828" width="10.6640625" style="43" bestFit="1" customWidth="1"/>
    <col min="8829" max="8829" width="33.44140625" style="43" bestFit="1" customWidth="1"/>
    <col min="8830" max="8830" width="12.6640625" style="43" bestFit="1" customWidth="1"/>
    <col min="8831" max="8831" width="11.6640625" style="43" bestFit="1" customWidth="1"/>
    <col min="8832" max="8832" width="12.44140625" style="43" bestFit="1" customWidth="1"/>
    <col min="8833" max="8833" width="12.88671875" style="43" bestFit="1" customWidth="1"/>
    <col min="8834" max="8834" width="8.109375" style="43" bestFit="1" customWidth="1"/>
    <col min="8835" max="8836" width="11.88671875" style="43" bestFit="1" customWidth="1"/>
    <col min="8837" max="8837" width="9" style="43" bestFit="1" customWidth="1"/>
    <col min="8838" max="8838" width="10.88671875" style="43" bestFit="1" customWidth="1"/>
    <col min="8839" max="8839" width="8.33203125" style="43" bestFit="1" customWidth="1"/>
    <col min="8840" max="8840" width="8.6640625" style="43" bestFit="1" customWidth="1"/>
    <col min="8841" max="8841" width="9" style="43" bestFit="1" customWidth="1"/>
    <col min="8842" max="8842" width="8.33203125" style="43" bestFit="1" customWidth="1"/>
    <col min="8843" max="8843" width="7.44140625" style="43" bestFit="1" customWidth="1"/>
    <col min="8844" max="8844" width="15.44140625" style="43" bestFit="1" customWidth="1"/>
    <col min="8845" max="8845" width="9.33203125" style="43" bestFit="1" customWidth="1"/>
    <col min="8846" max="8846" width="11.6640625" style="43" bestFit="1" customWidth="1"/>
    <col min="8847" max="8847" width="12.6640625" style="43" bestFit="1" customWidth="1"/>
    <col min="8848" max="8848" width="11.44140625" style="43" bestFit="1" customWidth="1"/>
    <col min="8849" max="8849" width="5.109375" style="43" bestFit="1" customWidth="1"/>
    <col min="8850" max="8850" width="6.44140625" style="43" bestFit="1" customWidth="1"/>
    <col min="8851" max="8851" width="11" style="43" bestFit="1" customWidth="1"/>
    <col min="8852" max="8852" width="17.33203125" style="43" bestFit="1" customWidth="1"/>
    <col min="8853" max="9016" width="10.88671875" style="43"/>
    <col min="9017" max="9017" width="17.88671875" style="43" bestFit="1" customWidth="1"/>
    <col min="9018" max="9018" width="33.44140625" style="43" bestFit="1" customWidth="1"/>
    <col min="9019" max="9019" width="21.33203125" style="43" bestFit="1" customWidth="1"/>
    <col min="9020" max="9020" width="18.44140625" style="43" bestFit="1" customWidth="1"/>
    <col min="9021" max="9021" width="9.6640625" style="43" bestFit="1" customWidth="1"/>
    <col min="9022" max="9022" width="10.6640625" style="43" bestFit="1" customWidth="1"/>
    <col min="9023" max="9023" width="28.6640625" style="43" bestFit="1" customWidth="1"/>
    <col min="9024" max="9024" width="3.109375" style="43" bestFit="1" customWidth="1"/>
    <col min="9025" max="9025" width="3.44140625" style="43" bestFit="1" customWidth="1"/>
    <col min="9026" max="9026" width="32.33203125" style="43" bestFit="1" customWidth="1"/>
    <col min="9027" max="9027" width="5" style="43" bestFit="1" customWidth="1"/>
    <col min="9028" max="9028" width="5.6640625" style="43" bestFit="1" customWidth="1"/>
    <col min="9029" max="9029" width="7.109375" style="43" bestFit="1" customWidth="1"/>
    <col min="9030" max="9030" width="23.6640625" style="43" bestFit="1" customWidth="1"/>
    <col min="9031" max="9031" width="26.109375" style="43" bestFit="1" customWidth="1"/>
    <col min="9032" max="9032" width="6.44140625" style="43" bestFit="1" customWidth="1"/>
    <col min="9033" max="9033" width="26.44140625" style="43" bestFit="1" customWidth="1"/>
    <col min="9034" max="9034" width="10.88671875" style="43"/>
    <col min="9035" max="9035" width="15.33203125" style="43" bestFit="1" customWidth="1"/>
    <col min="9036" max="9036" width="4.88671875" style="43" bestFit="1" customWidth="1"/>
    <col min="9037" max="9037" width="8" style="43" bestFit="1" customWidth="1"/>
    <col min="9038" max="9038" width="10.33203125" style="43" bestFit="1" customWidth="1"/>
    <col min="9039" max="9039" width="29.33203125" style="43" bestFit="1" customWidth="1"/>
    <col min="9040" max="9040" width="12.44140625" style="43" bestFit="1" customWidth="1"/>
    <col min="9041" max="9041" width="10" style="43" bestFit="1" customWidth="1"/>
    <col min="9042" max="9042" width="10.44140625" style="43" bestFit="1" customWidth="1"/>
    <col min="9043" max="9043" width="11" style="43" bestFit="1" customWidth="1"/>
    <col min="9044" max="9044" width="24.109375" style="43" bestFit="1" customWidth="1"/>
    <col min="9045" max="9045" width="10.6640625" style="43" bestFit="1" customWidth="1"/>
    <col min="9046" max="9046" width="32.88671875" style="43" bestFit="1" customWidth="1"/>
    <col min="9047" max="9047" width="13.88671875" style="43" bestFit="1" customWidth="1"/>
    <col min="9048" max="9048" width="11" style="43" bestFit="1" customWidth="1"/>
    <col min="9049" max="9049" width="23.44140625" style="43" bestFit="1" customWidth="1"/>
    <col min="9050" max="9050" width="10.6640625" style="43" bestFit="1" customWidth="1"/>
    <col min="9051" max="9051" width="8" style="43" bestFit="1" customWidth="1"/>
    <col min="9052" max="9052" width="12.6640625" style="43" bestFit="1" customWidth="1"/>
    <col min="9053" max="9053" width="7.44140625" style="43" bestFit="1" customWidth="1"/>
    <col min="9054" max="9054" width="8.44140625" style="43" bestFit="1" customWidth="1"/>
    <col min="9055" max="9055" width="6.44140625" style="43" bestFit="1" customWidth="1"/>
    <col min="9056" max="9056" width="10.88671875" style="43" bestFit="1" customWidth="1"/>
    <col min="9057" max="9057" width="5.88671875" style="43" bestFit="1" customWidth="1"/>
    <col min="9058" max="9058" width="10.6640625" style="43" bestFit="1" customWidth="1"/>
    <col min="9059" max="9059" width="3.44140625" style="43" bestFit="1" customWidth="1"/>
    <col min="9060" max="9060" width="6.44140625" style="43" bestFit="1" customWidth="1"/>
    <col min="9061" max="9061" width="8.33203125" style="43" bestFit="1" customWidth="1"/>
    <col min="9062" max="9063" width="10.6640625" style="43" bestFit="1" customWidth="1"/>
    <col min="9064" max="9064" width="3.109375" style="43" bestFit="1" customWidth="1"/>
    <col min="9065" max="9065" width="9.44140625" style="43" bestFit="1" customWidth="1"/>
    <col min="9066" max="9066" width="3.44140625" style="43" bestFit="1" customWidth="1"/>
    <col min="9067" max="9067" width="4" style="43" bestFit="1" customWidth="1"/>
    <col min="9068" max="9068" width="7" style="43" bestFit="1" customWidth="1"/>
    <col min="9069" max="9069" width="8" style="43" bestFit="1" customWidth="1"/>
    <col min="9070" max="9070" width="9.33203125" style="43" bestFit="1" customWidth="1"/>
    <col min="9071" max="9071" width="8.109375" style="43" bestFit="1" customWidth="1"/>
    <col min="9072" max="9072" width="7.6640625" style="43" bestFit="1" customWidth="1"/>
    <col min="9073" max="9073" width="6.33203125" style="43" bestFit="1" customWidth="1"/>
    <col min="9074" max="9074" width="4.6640625" style="43" bestFit="1" customWidth="1"/>
    <col min="9075" max="9075" width="6.33203125" style="43" bestFit="1" customWidth="1"/>
    <col min="9076" max="9076" width="10.6640625" style="43" bestFit="1" customWidth="1"/>
    <col min="9077" max="9077" width="15.109375" style="43" bestFit="1" customWidth="1"/>
    <col min="9078" max="9078" width="9.33203125" style="43" bestFit="1" customWidth="1"/>
    <col min="9079" max="9079" width="12.33203125" style="43" bestFit="1" customWidth="1"/>
    <col min="9080" max="9080" width="5" style="43" bestFit="1" customWidth="1"/>
    <col min="9081" max="9082" width="8.6640625" style="43" bestFit="1" customWidth="1"/>
    <col min="9083" max="9083" width="3.33203125" style="43" bestFit="1" customWidth="1"/>
    <col min="9084" max="9084" width="10.6640625" style="43" bestFit="1" customWidth="1"/>
    <col min="9085" max="9085" width="33.44140625" style="43" bestFit="1" customWidth="1"/>
    <col min="9086" max="9086" width="12.6640625" style="43" bestFit="1" customWidth="1"/>
    <col min="9087" max="9087" width="11.6640625" style="43" bestFit="1" customWidth="1"/>
    <col min="9088" max="9088" width="12.44140625" style="43" bestFit="1" customWidth="1"/>
    <col min="9089" max="9089" width="12.88671875" style="43" bestFit="1" customWidth="1"/>
    <col min="9090" max="9090" width="8.109375" style="43" bestFit="1" customWidth="1"/>
    <col min="9091" max="9092" width="11.88671875" style="43" bestFit="1" customWidth="1"/>
    <col min="9093" max="9093" width="9" style="43" bestFit="1" customWidth="1"/>
    <col min="9094" max="9094" width="10.88671875" style="43" bestFit="1" customWidth="1"/>
    <col min="9095" max="9095" width="8.33203125" style="43" bestFit="1" customWidth="1"/>
    <col min="9096" max="9096" width="8.6640625" style="43" bestFit="1" customWidth="1"/>
    <col min="9097" max="9097" width="9" style="43" bestFit="1" customWidth="1"/>
    <col min="9098" max="9098" width="8.33203125" style="43" bestFit="1" customWidth="1"/>
    <col min="9099" max="9099" width="7.44140625" style="43" bestFit="1" customWidth="1"/>
    <col min="9100" max="9100" width="15.44140625" style="43" bestFit="1" customWidth="1"/>
    <col min="9101" max="9101" width="9.33203125" style="43" bestFit="1" customWidth="1"/>
    <col min="9102" max="9102" width="11.6640625" style="43" bestFit="1" customWidth="1"/>
    <col min="9103" max="9103" width="12.6640625" style="43" bestFit="1" customWidth="1"/>
    <col min="9104" max="9104" width="11.44140625" style="43" bestFit="1" customWidth="1"/>
    <col min="9105" max="9105" width="5.109375" style="43" bestFit="1" customWidth="1"/>
    <col min="9106" max="9106" width="6.44140625" style="43" bestFit="1" customWidth="1"/>
    <col min="9107" max="9107" width="11" style="43" bestFit="1" customWidth="1"/>
    <col min="9108" max="9108" width="17.33203125" style="43" bestFit="1" customWidth="1"/>
    <col min="9109" max="9272" width="10.88671875" style="43"/>
    <col min="9273" max="9273" width="17.88671875" style="43" bestFit="1" customWidth="1"/>
    <col min="9274" max="9274" width="33.44140625" style="43" bestFit="1" customWidth="1"/>
    <col min="9275" max="9275" width="21.33203125" style="43" bestFit="1" customWidth="1"/>
    <col min="9276" max="9276" width="18.44140625" style="43" bestFit="1" customWidth="1"/>
    <col min="9277" max="9277" width="9.6640625" style="43" bestFit="1" customWidth="1"/>
    <col min="9278" max="9278" width="10.6640625" style="43" bestFit="1" customWidth="1"/>
    <col min="9279" max="9279" width="28.6640625" style="43" bestFit="1" customWidth="1"/>
    <col min="9280" max="9280" width="3.109375" style="43" bestFit="1" customWidth="1"/>
    <col min="9281" max="9281" width="3.44140625" style="43" bestFit="1" customWidth="1"/>
    <col min="9282" max="9282" width="32.33203125" style="43" bestFit="1" customWidth="1"/>
    <col min="9283" max="9283" width="5" style="43" bestFit="1" customWidth="1"/>
    <col min="9284" max="9284" width="5.6640625" style="43" bestFit="1" customWidth="1"/>
    <col min="9285" max="9285" width="7.109375" style="43" bestFit="1" customWidth="1"/>
    <col min="9286" max="9286" width="23.6640625" style="43" bestFit="1" customWidth="1"/>
    <col min="9287" max="9287" width="26.109375" style="43" bestFit="1" customWidth="1"/>
    <col min="9288" max="9288" width="6.44140625" style="43" bestFit="1" customWidth="1"/>
    <col min="9289" max="9289" width="26.44140625" style="43" bestFit="1" customWidth="1"/>
    <col min="9290" max="9290" width="10.88671875" style="43"/>
    <col min="9291" max="9291" width="15.33203125" style="43" bestFit="1" customWidth="1"/>
    <col min="9292" max="9292" width="4.88671875" style="43" bestFit="1" customWidth="1"/>
    <col min="9293" max="9293" width="8" style="43" bestFit="1" customWidth="1"/>
    <col min="9294" max="9294" width="10.33203125" style="43" bestFit="1" customWidth="1"/>
    <col min="9295" max="9295" width="29.33203125" style="43" bestFit="1" customWidth="1"/>
    <col min="9296" max="9296" width="12.44140625" style="43" bestFit="1" customWidth="1"/>
    <col min="9297" max="9297" width="10" style="43" bestFit="1" customWidth="1"/>
    <col min="9298" max="9298" width="10.44140625" style="43" bestFit="1" customWidth="1"/>
    <col min="9299" max="9299" width="11" style="43" bestFit="1" customWidth="1"/>
    <col min="9300" max="9300" width="24.109375" style="43" bestFit="1" customWidth="1"/>
    <col min="9301" max="9301" width="10.6640625" style="43" bestFit="1" customWidth="1"/>
    <col min="9302" max="9302" width="32.88671875" style="43" bestFit="1" customWidth="1"/>
    <col min="9303" max="9303" width="13.88671875" style="43" bestFit="1" customWidth="1"/>
    <col min="9304" max="9304" width="11" style="43" bestFit="1" customWidth="1"/>
    <col min="9305" max="9305" width="23.44140625" style="43" bestFit="1" customWidth="1"/>
    <col min="9306" max="9306" width="10.6640625" style="43" bestFit="1" customWidth="1"/>
    <col min="9307" max="9307" width="8" style="43" bestFit="1" customWidth="1"/>
    <col min="9308" max="9308" width="12.6640625" style="43" bestFit="1" customWidth="1"/>
    <col min="9309" max="9309" width="7.44140625" style="43" bestFit="1" customWidth="1"/>
    <col min="9310" max="9310" width="8.44140625" style="43" bestFit="1" customWidth="1"/>
    <col min="9311" max="9311" width="6.44140625" style="43" bestFit="1" customWidth="1"/>
    <col min="9312" max="9312" width="10.88671875" style="43" bestFit="1" customWidth="1"/>
    <col min="9313" max="9313" width="5.88671875" style="43" bestFit="1" customWidth="1"/>
    <col min="9314" max="9314" width="10.6640625" style="43" bestFit="1" customWidth="1"/>
    <col min="9315" max="9315" width="3.44140625" style="43" bestFit="1" customWidth="1"/>
    <col min="9316" max="9316" width="6.44140625" style="43" bestFit="1" customWidth="1"/>
    <col min="9317" max="9317" width="8.33203125" style="43" bestFit="1" customWidth="1"/>
    <col min="9318" max="9319" width="10.6640625" style="43" bestFit="1" customWidth="1"/>
    <col min="9320" max="9320" width="3.109375" style="43" bestFit="1" customWidth="1"/>
    <col min="9321" max="9321" width="9.44140625" style="43" bestFit="1" customWidth="1"/>
    <col min="9322" max="9322" width="3.44140625" style="43" bestFit="1" customWidth="1"/>
    <col min="9323" max="9323" width="4" style="43" bestFit="1" customWidth="1"/>
    <col min="9324" max="9324" width="7" style="43" bestFit="1" customWidth="1"/>
    <col min="9325" max="9325" width="8" style="43" bestFit="1" customWidth="1"/>
    <col min="9326" max="9326" width="9.33203125" style="43" bestFit="1" customWidth="1"/>
    <col min="9327" max="9327" width="8.109375" style="43" bestFit="1" customWidth="1"/>
    <col min="9328" max="9328" width="7.6640625" style="43" bestFit="1" customWidth="1"/>
    <col min="9329" max="9329" width="6.33203125" style="43" bestFit="1" customWidth="1"/>
    <col min="9330" max="9330" width="4.6640625" style="43" bestFit="1" customWidth="1"/>
    <col min="9331" max="9331" width="6.33203125" style="43" bestFit="1" customWidth="1"/>
    <col min="9332" max="9332" width="10.6640625" style="43" bestFit="1" customWidth="1"/>
    <col min="9333" max="9333" width="15.109375" style="43" bestFit="1" customWidth="1"/>
    <col min="9334" max="9334" width="9.33203125" style="43" bestFit="1" customWidth="1"/>
    <col min="9335" max="9335" width="12.33203125" style="43" bestFit="1" customWidth="1"/>
    <col min="9336" max="9336" width="5" style="43" bestFit="1" customWidth="1"/>
    <col min="9337" max="9338" width="8.6640625" style="43" bestFit="1" customWidth="1"/>
    <col min="9339" max="9339" width="3.33203125" style="43" bestFit="1" customWidth="1"/>
    <col min="9340" max="9340" width="10.6640625" style="43" bestFit="1" customWidth="1"/>
    <col min="9341" max="9341" width="33.44140625" style="43" bestFit="1" customWidth="1"/>
    <col min="9342" max="9342" width="12.6640625" style="43" bestFit="1" customWidth="1"/>
    <col min="9343" max="9343" width="11.6640625" style="43" bestFit="1" customWidth="1"/>
    <col min="9344" max="9344" width="12.44140625" style="43" bestFit="1" customWidth="1"/>
    <col min="9345" max="9345" width="12.88671875" style="43" bestFit="1" customWidth="1"/>
    <col min="9346" max="9346" width="8.109375" style="43" bestFit="1" customWidth="1"/>
    <col min="9347" max="9348" width="11.88671875" style="43" bestFit="1" customWidth="1"/>
    <col min="9349" max="9349" width="9" style="43" bestFit="1" customWidth="1"/>
    <col min="9350" max="9350" width="10.88671875" style="43" bestFit="1" customWidth="1"/>
    <col min="9351" max="9351" width="8.33203125" style="43" bestFit="1" customWidth="1"/>
    <col min="9352" max="9352" width="8.6640625" style="43" bestFit="1" customWidth="1"/>
    <col min="9353" max="9353" width="9" style="43" bestFit="1" customWidth="1"/>
    <col min="9354" max="9354" width="8.33203125" style="43" bestFit="1" customWidth="1"/>
    <col min="9355" max="9355" width="7.44140625" style="43" bestFit="1" customWidth="1"/>
    <col min="9356" max="9356" width="15.44140625" style="43" bestFit="1" customWidth="1"/>
    <col min="9357" max="9357" width="9.33203125" style="43" bestFit="1" customWidth="1"/>
    <col min="9358" max="9358" width="11.6640625" style="43" bestFit="1" customWidth="1"/>
    <col min="9359" max="9359" width="12.6640625" style="43" bestFit="1" customWidth="1"/>
    <col min="9360" max="9360" width="11.44140625" style="43" bestFit="1" customWidth="1"/>
    <col min="9361" max="9361" width="5.109375" style="43" bestFit="1" customWidth="1"/>
    <col min="9362" max="9362" width="6.44140625" style="43" bestFit="1" customWidth="1"/>
    <col min="9363" max="9363" width="11" style="43" bestFit="1" customWidth="1"/>
    <col min="9364" max="9364" width="17.33203125" style="43" bestFit="1" customWidth="1"/>
    <col min="9365" max="9528" width="10.88671875" style="43"/>
    <col min="9529" max="9529" width="17.88671875" style="43" bestFit="1" customWidth="1"/>
    <col min="9530" max="9530" width="33.44140625" style="43" bestFit="1" customWidth="1"/>
    <col min="9531" max="9531" width="21.33203125" style="43" bestFit="1" customWidth="1"/>
    <col min="9532" max="9532" width="18.44140625" style="43" bestFit="1" customWidth="1"/>
    <col min="9533" max="9533" width="9.6640625" style="43" bestFit="1" customWidth="1"/>
    <col min="9534" max="9534" width="10.6640625" style="43" bestFit="1" customWidth="1"/>
    <col min="9535" max="9535" width="28.6640625" style="43" bestFit="1" customWidth="1"/>
    <col min="9536" max="9536" width="3.109375" style="43" bestFit="1" customWidth="1"/>
    <col min="9537" max="9537" width="3.44140625" style="43" bestFit="1" customWidth="1"/>
    <col min="9538" max="9538" width="32.33203125" style="43" bestFit="1" customWidth="1"/>
    <col min="9539" max="9539" width="5" style="43" bestFit="1" customWidth="1"/>
    <col min="9540" max="9540" width="5.6640625" style="43" bestFit="1" customWidth="1"/>
    <col min="9541" max="9541" width="7.109375" style="43" bestFit="1" customWidth="1"/>
    <col min="9542" max="9542" width="23.6640625" style="43" bestFit="1" customWidth="1"/>
    <col min="9543" max="9543" width="26.109375" style="43" bestFit="1" customWidth="1"/>
    <col min="9544" max="9544" width="6.44140625" style="43" bestFit="1" customWidth="1"/>
    <col min="9545" max="9545" width="26.44140625" style="43" bestFit="1" customWidth="1"/>
    <col min="9546" max="9546" width="10.88671875" style="43"/>
    <col min="9547" max="9547" width="15.33203125" style="43" bestFit="1" customWidth="1"/>
    <col min="9548" max="9548" width="4.88671875" style="43" bestFit="1" customWidth="1"/>
    <col min="9549" max="9549" width="8" style="43" bestFit="1" customWidth="1"/>
    <col min="9550" max="9550" width="10.33203125" style="43" bestFit="1" customWidth="1"/>
    <col min="9551" max="9551" width="29.33203125" style="43" bestFit="1" customWidth="1"/>
    <col min="9552" max="9552" width="12.44140625" style="43" bestFit="1" customWidth="1"/>
    <col min="9553" max="9553" width="10" style="43" bestFit="1" customWidth="1"/>
    <col min="9554" max="9554" width="10.44140625" style="43" bestFit="1" customWidth="1"/>
    <col min="9555" max="9555" width="11" style="43" bestFit="1" customWidth="1"/>
    <col min="9556" max="9556" width="24.109375" style="43" bestFit="1" customWidth="1"/>
    <col min="9557" max="9557" width="10.6640625" style="43" bestFit="1" customWidth="1"/>
    <col min="9558" max="9558" width="32.88671875" style="43" bestFit="1" customWidth="1"/>
    <col min="9559" max="9559" width="13.88671875" style="43" bestFit="1" customWidth="1"/>
    <col min="9560" max="9560" width="11" style="43" bestFit="1" customWidth="1"/>
    <col min="9561" max="9561" width="23.44140625" style="43" bestFit="1" customWidth="1"/>
    <col min="9562" max="9562" width="10.6640625" style="43" bestFit="1" customWidth="1"/>
    <col min="9563" max="9563" width="8" style="43" bestFit="1" customWidth="1"/>
    <col min="9564" max="9564" width="12.6640625" style="43" bestFit="1" customWidth="1"/>
    <col min="9565" max="9565" width="7.44140625" style="43" bestFit="1" customWidth="1"/>
    <col min="9566" max="9566" width="8.44140625" style="43" bestFit="1" customWidth="1"/>
    <col min="9567" max="9567" width="6.44140625" style="43" bestFit="1" customWidth="1"/>
    <col min="9568" max="9568" width="10.88671875" style="43" bestFit="1" customWidth="1"/>
    <col min="9569" max="9569" width="5.88671875" style="43" bestFit="1" customWidth="1"/>
    <col min="9570" max="9570" width="10.6640625" style="43" bestFit="1" customWidth="1"/>
    <col min="9571" max="9571" width="3.44140625" style="43" bestFit="1" customWidth="1"/>
    <col min="9572" max="9572" width="6.44140625" style="43" bestFit="1" customWidth="1"/>
    <col min="9573" max="9573" width="8.33203125" style="43" bestFit="1" customWidth="1"/>
    <col min="9574" max="9575" width="10.6640625" style="43" bestFit="1" customWidth="1"/>
    <col min="9576" max="9576" width="3.109375" style="43" bestFit="1" customWidth="1"/>
    <col min="9577" max="9577" width="9.44140625" style="43" bestFit="1" customWidth="1"/>
    <col min="9578" max="9578" width="3.44140625" style="43" bestFit="1" customWidth="1"/>
    <col min="9579" max="9579" width="4" style="43" bestFit="1" customWidth="1"/>
    <col min="9580" max="9580" width="7" style="43" bestFit="1" customWidth="1"/>
    <col min="9581" max="9581" width="8" style="43" bestFit="1" customWidth="1"/>
    <col min="9582" max="9582" width="9.33203125" style="43" bestFit="1" customWidth="1"/>
    <col min="9583" max="9583" width="8.109375" style="43" bestFit="1" customWidth="1"/>
    <col min="9584" max="9584" width="7.6640625" style="43" bestFit="1" customWidth="1"/>
    <col min="9585" max="9585" width="6.33203125" style="43" bestFit="1" customWidth="1"/>
    <col min="9586" max="9586" width="4.6640625" style="43" bestFit="1" customWidth="1"/>
    <col min="9587" max="9587" width="6.33203125" style="43" bestFit="1" customWidth="1"/>
    <col min="9588" max="9588" width="10.6640625" style="43" bestFit="1" customWidth="1"/>
    <col min="9589" max="9589" width="15.109375" style="43" bestFit="1" customWidth="1"/>
    <col min="9590" max="9590" width="9.33203125" style="43" bestFit="1" customWidth="1"/>
    <col min="9591" max="9591" width="12.33203125" style="43" bestFit="1" customWidth="1"/>
    <col min="9592" max="9592" width="5" style="43" bestFit="1" customWidth="1"/>
    <col min="9593" max="9594" width="8.6640625" style="43" bestFit="1" customWidth="1"/>
    <col min="9595" max="9595" width="3.33203125" style="43" bestFit="1" customWidth="1"/>
    <col min="9596" max="9596" width="10.6640625" style="43" bestFit="1" customWidth="1"/>
    <col min="9597" max="9597" width="33.44140625" style="43" bestFit="1" customWidth="1"/>
    <col min="9598" max="9598" width="12.6640625" style="43" bestFit="1" customWidth="1"/>
    <col min="9599" max="9599" width="11.6640625" style="43" bestFit="1" customWidth="1"/>
    <col min="9600" max="9600" width="12.44140625" style="43" bestFit="1" customWidth="1"/>
    <col min="9601" max="9601" width="12.88671875" style="43" bestFit="1" customWidth="1"/>
    <col min="9602" max="9602" width="8.109375" style="43" bestFit="1" customWidth="1"/>
    <col min="9603" max="9604" width="11.88671875" style="43" bestFit="1" customWidth="1"/>
    <col min="9605" max="9605" width="9" style="43" bestFit="1" customWidth="1"/>
    <col min="9606" max="9606" width="10.88671875" style="43" bestFit="1" customWidth="1"/>
    <col min="9607" max="9607" width="8.33203125" style="43" bestFit="1" customWidth="1"/>
    <col min="9608" max="9608" width="8.6640625" style="43" bestFit="1" customWidth="1"/>
    <col min="9609" max="9609" width="9" style="43" bestFit="1" customWidth="1"/>
    <col min="9610" max="9610" width="8.33203125" style="43" bestFit="1" customWidth="1"/>
    <col min="9611" max="9611" width="7.44140625" style="43" bestFit="1" customWidth="1"/>
    <col min="9612" max="9612" width="15.44140625" style="43" bestFit="1" customWidth="1"/>
    <col min="9613" max="9613" width="9.33203125" style="43" bestFit="1" customWidth="1"/>
    <col min="9614" max="9614" width="11.6640625" style="43" bestFit="1" customWidth="1"/>
    <col min="9615" max="9615" width="12.6640625" style="43" bestFit="1" customWidth="1"/>
    <col min="9616" max="9616" width="11.44140625" style="43" bestFit="1" customWidth="1"/>
    <col min="9617" max="9617" width="5.109375" style="43" bestFit="1" customWidth="1"/>
    <col min="9618" max="9618" width="6.44140625" style="43" bestFit="1" customWidth="1"/>
    <col min="9619" max="9619" width="11" style="43" bestFit="1" customWidth="1"/>
    <col min="9620" max="9620" width="17.33203125" style="43" bestFit="1" customWidth="1"/>
    <col min="9621" max="9784" width="10.88671875" style="43"/>
    <col min="9785" max="9785" width="17.88671875" style="43" bestFit="1" customWidth="1"/>
    <col min="9786" max="9786" width="33.44140625" style="43" bestFit="1" customWidth="1"/>
    <col min="9787" max="9787" width="21.33203125" style="43" bestFit="1" customWidth="1"/>
    <col min="9788" max="9788" width="18.44140625" style="43" bestFit="1" customWidth="1"/>
    <col min="9789" max="9789" width="9.6640625" style="43" bestFit="1" customWidth="1"/>
    <col min="9790" max="9790" width="10.6640625" style="43" bestFit="1" customWidth="1"/>
    <col min="9791" max="9791" width="28.6640625" style="43" bestFit="1" customWidth="1"/>
    <col min="9792" max="9792" width="3.109375" style="43" bestFit="1" customWidth="1"/>
    <col min="9793" max="9793" width="3.44140625" style="43" bestFit="1" customWidth="1"/>
    <col min="9794" max="9794" width="32.33203125" style="43" bestFit="1" customWidth="1"/>
    <col min="9795" max="9795" width="5" style="43" bestFit="1" customWidth="1"/>
    <col min="9796" max="9796" width="5.6640625" style="43" bestFit="1" customWidth="1"/>
    <col min="9797" max="9797" width="7.109375" style="43" bestFit="1" customWidth="1"/>
    <col min="9798" max="9798" width="23.6640625" style="43" bestFit="1" customWidth="1"/>
    <col min="9799" max="9799" width="26.109375" style="43" bestFit="1" customWidth="1"/>
    <col min="9800" max="9800" width="6.44140625" style="43" bestFit="1" customWidth="1"/>
    <col min="9801" max="9801" width="26.44140625" style="43" bestFit="1" customWidth="1"/>
    <col min="9802" max="9802" width="10.88671875" style="43"/>
    <col min="9803" max="9803" width="15.33203125" style="43" bestFit="1" customWidth="1"/>
    <col min="9804" max="9804" width="4.88671875" style="43" bestFit="1" customWidth="1"/>
    <col min="9805" max="9805" width="8" style="43" bestFit="1" customWidth="1"/>
    <col min="9806" max="9806" width="10.33203125" style="43" bestFit="1" customWidth="1"/>
    <col min="9807" max="9807" width="29.33203125" style="43" bestFit="1" customWidth="1"/>
    <col min="9808" max="9808" width="12.44140625" style="43" bestFit="1" customWidth="1"/>
    <col min="9809" max="9809" width="10" style="43" bestFit="1" customWidth="1"/>
    <col min="9810" max="9810" width="10.44140625" style="43" bestFit="1" customWidth="1"/>
    <col min="9811" max="9811" width="11" style="43" bestFit="1" customWidth="1"/>
    <col min="9812" max="9812" width="24.109375" style="43" bestFit="1" customWidth="1"/>
    <col min="9813" max="9813" width="10.6640625" style="43" bestFit="1" customWidth="1"/>
    <col min="9814" max="9814" width="32.88671875" style="43" bestFit="1" customWidth="1"/>
    <col min="9815" max="9815" width="13.88671875" style="43" bestFit="1" customWidth="1"/>
    <col min="9816" max="9816" width="11" style="43" bestFit="1" customWidth="1"/>
    <col min="9817" max="9817" width="23.44140625" style="43" bestFit="1" customWidth="1"/>
    <col min="9818" max="9818" width="10.6640625" style="43" bestFit="1" customWidth="1"/>
    <col min="9819" max="9819" width="8" style="43" bestFit="1" customWidth="1"/>
    <col min="9820" max="9820" width="12.6640625" style="43" bestFit="1" customWidth="1"/>
    <col min="9821" max="9821" width="7.44140625" style="43" bestFit="1" customWidth="1"/>
    <col min="9822" max="9822" width="8.44140625" style="43" bestFit="1" customWidth="1"/>
    <col min="9823" max="9823" width="6.44140625" style="43" bestFit="1" customWidth="1"/>
    <col min="9824" max="9824" width="10.88671875" style="43" bestFit="1" customWidth="1"/>
    <col min="9825" max="9825" width="5.88671875" style="43" bestFit="1" customWidth="1"/>
    <col min="9826" max="9826" width="10.6640625" style="43" bestFit="1" customWidth="1"/>
    <col min="9827" max="9827" width="3.44140625" style="43" bestFit="1" customWidth="1"/>
    <col min="9828" max="9828" width="6.44140625" style="43" bestFit="1" customWidth="1"/>
    <col min="9829" max="9829" width="8.33203125" style="43" bestFit="1" customWidth="1"/>
    <col min="9830" max="9831" width="10.6640625" style="43" bestFit="1" customWidth="1"/>
    <col min="9832" max="9832" width="3.109375" style="43" bestFit="1" customWidth="1"/>
    <col min="9833" max="9833" width="9.44140625" style="43" bestFit="1" customWidth="1"/>
    <col min="9834" max="9834" width="3.44140625" style="43" bestFit="1" customWidth="1"/>
    <col min="9835" max="9835" width="4" style="43" bestFit="1" customWidth="1"/>
    <col min="9836" max="9836" width="7" style="43" bestFit="1" customWidth="1"/>
    <col min="9837" max="9837" width="8" style="43" bestFit="1" customWidth="1"/>
    <col min="9838" max="9838" width="9.33203125" style="43" bestFit="1" customWidth="1"/>
    <col min="9839" max="9839" width="8.109375" style="43" bestFit="1" customWidth="1"/>
    <col min="9840" max="9840" width="7.6640625" style="43" bestFit="1" customWidth="1"/>
    <col min="9841" max="9841" width="6.33203125" style="43" bestFit="1" customWidth="1"/>
    <col min="9842" max="9842" width="4.6640625" style="43" bestFit="1" customWidth="1"/>
    <col min="9843" max="9843" width="6.33203125" style="43" bestFit="1" customWidth="1"/>
    <col min="9844" max="9844" width="10.6640625" style="43" bestFit="1" customWidth="1"/>
    <col min="9845" max="9845" width="15.109375" style="43" bestFit="1" customWidth="1"/>
    <col min="9846" max="9846" width="9.33203125" style="43" bestFit="1" customWidth="1"/>
    <col min="9847" max="9847" width="12.33203125" style="43" bestFit="1" customWidth="1"/>
    <col min="9848" max="9848" width="5" style="43" bestFit="1" customWidth="1"/>
    <col min="9849" max="9850" width="8.6640625" style="43" bestFit="1" customWidth="1"/>
    <col min="9851" max="9851" width="3.33203125" style="43" bestFit="1" customWidth="1"/>
    <col min="9852" max="9852" width="10.6640625" style="43" bestFit="1" customWidth="1"/>
    <col min="9853" max="9853" width="33.44140625" style="43" bestFit="1" customWidth="1"/>
    <col min="9854" max="9854" width="12.6640625" style="43" bestFit="1" customWidth="1"/>
    <col min="9855" max="9855" width="11.6640625" style="43" bestFit="1" customWidth="1"/>
    <col min="9856" max="9856" width="12.44140625" style="43" bestFit="1" customWidth="1"/>
    <col min="9857" max="9857" width="12.88671875" style="43" bestFit="1" customWidth="1"/>
    <col min="9858" max="9858" width="8.109375" style="43" bestFit="1" customWidth="1"/>
    <col min="9859" max="9860" width="11.88671875" style="43" bestFit="1" customWidth="1"/>
    <col min="9861" max="9861" width="9" style="43" bestFit="1" customWidth="1"/>
    <col min="9862" max="9862" width="10.88671875" style="43" bestFit="1" customWidth="1"/>
    <col min="9863" max="9863" width="8.33203125" style="43" bestFit="1" customWidth="1"/>
    <col min="9864" max="9864" width="8.6640625" style="43" bestFit="1" customWidth="1"/>
    <col min="9865" max="9865" width="9" style="43" bestFit="1" customWidth="1"/>
    <col min="9866" max="9866" width="8.33203125" style="43" bestFit="1" customWidth="1"/>
    <col min="9867" max="9867" width="7.44140625" style="43" bestFit="1" customWidth="1"/>
    <col min="9868" max="9868" width="15.44140625" style="43" bestFit="1" customWidth="1"/>
    <col min="9869" max="9869" width="9.33203125" style="43" bestFit="1" customWidth="1"/>
    <col min="9870" max="9870" width="11.6640625" style="43" bestFit="1" customWidth="1"/>
    <col min="9871" max="9871" width="12.6640625" style="43" bestFit="1" customWidth="1"/>
    <col min="9872" max="9872" width="11.44140625" style="43" bestFit="1" customWidth="1"/>
    <col min="9873" max="9873" width="5.109375" style="43" bestFit="1" customWidth="1"/>
    <col min="9874" max="9874" width="6.44140625" style="43" bestFit="1" customWidth="1"/>
    <col min="9875" max="9875" width="11" style="43" bestFit="1" customWidth="1"/>
    <col min="9876" max="9876" width="17.33203125" style="43" bestFit="1" customWidth="1"/>
    <col min="9877" max="10040" width="10.88671875" style="43"/>
    <col min="10041" max="10041" width="17.88671875" style="43" bestFit="1" customWidth="1"/>
    <col min="10042" max="10042" width="33.44140625" style="43" bestFit="1" customWidth="1"/>
    <col min="10043" max="10043" width="21.33203125" style="43" bestFit="1" customWidth="1"/>
    <col min="10044" max="10044" width="18.44140625" style="43" bestFit="1" customWidth="1"/>
    <col min="10045" max="10045" width="9.6640625" style="43" bestFit="1" customWidth="1"/>
    <col min="10046" max="10046" width="10.6640625" style="43" bestFit="1" customWidth="1"/>
    <col min="10047" max="10047" width="28.6640625" style="43" bestFit="1" customWidth="1"/>
    <col min="10048" max="10048" width="3.109375" style="43" bestFit="1" customWidth="1"/>
    <col min="10049" max="10049" width="3.44140625" style="43" bestFit="1" customWidth="1"/>
    <col min="10050" max="10050" width="32.33203125" style="43" bestFit="1" customWidth="1"/>
    <col min="10051" max="10051" width="5" style="43" bestFit="1" customWidth="1"/>
    <col min="10052" max="10052" width="5.6640625" style="43" bestFit="1" customWidth="1"/>
    <col min="10053" max="10053" width="7.109375" style="43" bestFit="1" customWidth="1"/>
    <col min="10054" max="10054" width="23.6640625" style="43" bestFit="1" customWidth="1"/>
    <col min="10055" max="10055" width="26.109375" style="43" bestFit="1" customWidth="1"/>
    <col min="10056" max="10056" width="6.44140625" style="43" bestFit="1" customWidth="1"/>
    <col min="10057" max="10057" width="26.44140625" style="43" bestFit="1" customWidth="1"/>
    <col min="10058" max="10058" width="10.88671875" style="43"/>
    <col min="10059" max="10059" width="15.33203125" style="43" bestFit="1" customWidth="1"/>
    <col min="10060" max="10060" width="4.88671875" style="43" bestFit="1" customWidth="1"/>
    <col min="10061" max="10061" width="8" style="43" bestFit="1" customWidth="1"/>
    <col min="10062" max="10062" width="10.33203125" style="43" bestFit="1" customWidth="1"/>
    <col min="10063" max="10063" width="29.33203125" style="43" bestFit="1" customWidth="1"/>
    <col min="10064" max="10064" width="12.44140625" style="43" bestFit="1" customWidth="1"/>
    <col min="10065" max="10065" width="10" style="43" bestFit="1" customWidth="1"/>
    <col min="10066" max="10066" width="10.44140625" style="43" bestFit="1" customWidth="1"/>
    <col min="10067" max="10067" width="11" style="43" bestFit="1" customWidth="1"/>
    <col min="10068" max="10068" width="24.109375" style="43" bestFit="1" customWidth="1"/>
    <col min="10069" max="10069" width="10.6640625" style="43" bestFit="1" customWidth="1"/>
    <col min="10070" max="10070" width="32.88671875" style="43" bestFit="1" customWidth="1"/>
    <col min="10071" max="10071" width="13.88671875" style="43" bestFit="1" customWidth="1"/>
    <col min="10072" max="10072" width="11" style="43" bestFit="1" customWidth="1"/>
    <col min="10073" max="10073" width="23.44140625" style="43" bestFit="1" customWidth="1"/>
    <col min="10074" max="10074" width="10.6640625" style="43" bestFit="1" customWidth="1"/>
    <col min="10075" max="10075" width="8" style="43" bestFit="1" customWidth="1"/>
    <col min="10076" max="10076" width="12.6640625" style="43" bestFit="1" customWidth="1"/>
    <col min="10077" max="10077" width="7.44140625" style="43" bestFit="1" customWidth="1"/>
    <col min="10078" max="10078" width="8.44140625" style="43" bestFit="1" customWidth="1"/>
    <col min="10079" max="10079" width="6.44140625" style="43" bestFit="1" customWidth="1"/>
    <col min="10080" max="10080" width="10.88671875" style="43" bestFit="1" customWidth="1"/>
    <col min="10081" max="10081" width="5.88671875" style="43" bestFit="1" customWidth="1"/>
    <col min="10082" max="10082" width="10.6640625" style="43" bestFit="1" customWidth="1"/>
    <col min="10083" max="10083" width="3.44140625" style="43" bestFit="1" customWidth="1"/>
    <col min="10084" max="10084" width="6.44140625" style="43" bestFit="1" customWidth="1"/>
    <col min="10085" max="10085" width="8.33203125" style="43" bestFit="1" customWidth="1"/>
    <col min="10086" max="10087" width="10.6640625" style="43" bestFit="1" customWidth="1"/>
    <col min="10088" max="10088" width="3.109375" style="43" bestFit="1" customWidth="1"/>
    <col min="10089" max="10089" width="9.44140625" style="43" bestFit="1" customWidth="1"/>
    <col min="10090" max="10090" width="3.44140625" style="43" bestFit="1" customWidth="1"/>
    <col min="10091" max="10091" width="4" style="43" bestFit="1" customWidth="1"/>
    <col min="10092" max="10092" width="7" style="43" bestFit="1" customWidth="1"/>
    <col min="10093" max="10093" width="8" style="43" bestFit="1" customWidth="1"/>
    <col min="10094" max="10094" width="9.33203125" style="43" bestFit="1" customWidth="1"/>
    <col min="10095" max="10095" width="8.109375" style="43" bestFit="1" customWidth="1"/>
    <col min="10096" max="10096" width="7.6640625" style="43" bestFit="1" customWidth="1"/>
    <col min="10097" max="10097" width="6.33203125" style="43" bestFit="1" customWidth="1"/>
    <col min="10098" max="10098" width="4.6640625" style="43" bestFit="1" customWidth="1"/>
    <col min="10099" max="10099" width="6.33203125" style="43" bestFit="1" customWidth="1"/>
    <col min="10100" max="10100" width="10.6640625" style="43" bestFit="1" customWidth="1"/>
    <col min="10101" max="10101" width="15.109375" style="43" bestFit="1" customWidth="1"/>
    <col min="10102" max="10102" width="9.33203125" style="43" bestFit="1" customWidth="1"/>
    <col min="10103" max="10103" width="12.33203125" style="43" bestFit="1" customWidth="1"/>
    <col min="10104" max="10104" width="5" style="43" bestFit="1" customWidth="1"/>
    <col min="10105" max="10106" width="8.6640625" style="43" bestFit="1" customWidth="1"/>
    <col min="10107" max="10107" width="3.33203125" style="43" bestFit="1" customWidth="1"/>
    <col min="10108" max="10108" width="10.6640625" style="43" bestFit="1" customWidth="1"/>
    <col min="10109" max="10109" width="33.44140625" style="43" bestFit="1" customWidth="1"/>
    <col min="10110" max="10110" width="12.6640625" style="43" bestFit="1" customWidth="1"/>
    <col min="10111" max="10111" width="11.6640625" style="43" bestFit="1" customWidth="1"/>
    <col min="10112" max="10112" width="12.44140625" style="43" bestFit="1" customWidth="1"/>
    <col min="10113" max="10113" width="12.88671875" style="43" bestFit="1" customWidth="1"/>
    <col min="10114" max="10114" width="8.109375" style="43" bestFit="1" customWidth="1"/>
    <col min="10115" max="10116" width="11.88671875" style="43" bestFit="1" customWidth="1"/>
    <col min="10117" max="10117" width="9" style="43" bestFit="1" customWidth="1"/>
    <col min="10118" max="10118" width="10.88671875" style="43" bestFit="1" customWidth="1"/>
    <col min="10119" max="10119" width="8.33203125" style="43" bestFit="1" customWidth="1"/>
    <col min="10120" max="10120" width="8.6640625" style="43" bestFit="1" customWidth="1"/>
    <col min="10121" max="10121" width="9" style="43" bestFit="1" customWidth="1"/>
    <col min="10122" max="10122" width="8.33203125" style="43" bestFit="1" customWidth="1"/>
    <col min="10123" max="10123" width="7.44140625" style="43" bestFit="1" customWidth="1"/>
    <col min="10124" max="10124" width="15.44140625" style="43" bestFit="1" customWidth="1"/>
    <col min="10125" max="10125" width="9.33203125" style="43" bestFit="1" customWidth="1"/>
    <col min="10126" max="10126" width="11.6640625" style="43" bestFit="1" customWidth="1"/>
    <col min="10127" max="10127" width="12.6640625" style="43" bestFit="1" customWidth="1"/>
    <col min="10128" max="10128" width="11.44140625" style="43" bestFit="1" customWidth="1"/>
    <col min="10129" max="10129" width="5.109375" style="43" bestFit="1" customWidth="1"/>
    <col min="10130" max="10130" width="6.44140625" style="43" bestFit="1" customWidth="1"/>
    <col min="10131" max="10131" width="11" style="43" bestFit="1" customWidth="1"/>
    <col min="10132" max="10132" width="17.33203125" style="43" bestFit="1" customWidth="1"/>
    <col min="10133" max="10296" width="10.88671875" style="43"/>
    <col min="10297" max="10297" width="17.88671875" style="43" bestFit="1" customWidth="1"/>
    <col min="10298" max="10298" width="33.44140625" style="43" bestFit="1" customWidth="1"/>
    <col min="10299" max="10299" width="21.33203125" style="43" bestFit="1" customWidth="1"/>
    <col min="10300" max="10300" width="18.44140625" style="43" bestFit="1" customWidth="1"/>
    <col min="10301" max="10301" width="9.6640625" style="43" bestFit="1" customWidth="1"/>
    <col min="10302" max="10302" width="10.6640625" style="43" bestFit="1" customWidth="1"/>
    <col min="10303" max="10303" width="28.6640625" style="43" bestFit="1" customWidth="1"/>
    <col min="10304" max="10304" width="3.109375" style="43" bestFit="1" customWidth="1"/>
    <col min="10305" max="10305" width="3.44140625" style="43" bestFit="1" customWidth="1"/>
    <col min="10306" max="10306" width="32.33203125" style="43" bestFit="1" customWidth="1"/>
    <col min="10307" max="10307" width="5" style="43" bestFit="1" customWidth="1"/>
    <col min="10308" max="10308" width="5.6640625" style="43" bestFit="1" customWidth="1"/>
    <col min="10309" max="10309" width="7.109375" style="43" bestFit="1" customWidth="1"/>
    <col min="10310" max="10310" width="23.6640625" style="43" bestFit="1" customWidth="1"/>
    <col min="10311" max="10311" width="26.109375" style="43" bestFit="1" customWidth="1"/>
    <col min="10312" max="10312" width="6.44140625" style="43" bestFit="1" customWidth="1"/>
    <col min="10313" max="10313" width="26.44140625" style="43" bestFit="1" customWidth="1"/>
    <col min="10314" max="10314" width="10.88671875" style="43"/>
    <col min="10315" max="10315" width="15.33203125" style="43" bestFit="1" customWidth="1"/>
    <col min="10316" max="10316" width="4.88671875" style="43" bestFit="1" customWidth="1"/>
    <col min="10317" max="10317" width="8" style="43" bestFit="1" customWidth="1"/>
    <col min="10318" max="10318" width="10.33203125" style="43" bestFit="1" customWidth="1"/>
    <col min="10319" max="10319" width="29.33203125" style="43" bestFit="1" customWidth="1"/>
    <col min="10320" max="10320" width="12.44140625" style="43" bestFit="1" customWidth="1"/>
    <col min="10321" max="10321" width="10" style="43" bestFit="1" customWidth="1"/>
    <col min="10322" max="10322" width="10.44140625" style="43" bestFit="1" customWidth="1"/>
    <col min="10323" max="10323" width="11" style="43" bestFit="1" customWidth="1"/>
    <col min="10324" max="10324" width="24.109375" style="43" bestFit="1" customWidth="1"/>
    <col min="10325" max="10325" width="10.6640625" style="43" bestFit="1" customWidth="1"/>
    <col min="10326" max="10326" width="32.88671875" style="43" bestFit="1" customWidth="1"/>
    <col min="10327" max="10327" width="13.88671875" style="43" bestFit="1" customWidth="1"/>
    <col min="10328" max="10328" width="11" style="43" bestFit="1" customWidth="1"/>
    <col min="10329" max="10329" width="23.44140625" style="43" bestFit="1" customWidth="1"/>
    <col min="10330" max="10330" width="10.6640625" style="43" bestFit="1" customWidth="1"/>
    <col min="10331" max="10331" width="8" style="43" bestFit="1" customWidth="1"/>
    <col min="10332" max="10332" width="12.6640625" style="43" bestFit="1" customWidth="1"/>
    <col min="10333" max="10333" width="7.44140625" style="43" bestFit="1" customWidth="1"/>
    <col min="10334" max="10334" width="8.44140625" style="43" bestFit="1" customWidth="1"/>
    <col min="10335" max="10335" width="6.44140625" style="43" bestFit="1" customWidth="1"/>
    <col min="10336" max="10336" width="10.88671875" style="43" bestFit="1" customWidth="1"/>
    <col min="10337" max="10337" width="5.88671875" style="43" bestFit="1" customWidth="1"/>
    <col min="10338" max="10338" width="10.6640625" style="43" bestFit="1" customWidth="1"/>
    <col min="10339" max="10339" width="3.44140625" style="43" bestFit="1" customWidth="1"/>
    <col min="10340" max="10340" width="6.44140625" style="43" bestFit="1" customWidth="1"/>
    <col min="10341" max="10341" width="8.33203125" style="43" bestFit="1" customWidth="1"/>
    <col min="10342" max="10343" width="10.6640625" style="43" bestFit="1" customWidth="1"/>
    <col min="10344" max="10344" width="3.109375" style="43" bestFit="1" customWidth="1"/>
    <col min="10345" max="10345" width="9.44140625" style="43" bestFit="1" customWidth="1"/>
    <col min="10346" max="10346" width="3.44140625" style="43" bestFit="1" customWidth="1"/>
    <col min="10347" max="10347" width="4" style="43" bestFit="1" customWidth="1"/>
    <col min="10348" max="10348" width="7" style="43" bestFit="1" customWidth="1"/>
    <col min="10349" max="10349" width="8" style="43" bestFit="1" customWidth="1"/>
    <col min="10350" max="10350" width="9.33203125" style="43" bestFit="1" customWidth="1"/>
    <col min="10351" max="10351" width="8.109375" style="43" bestFit="1" customWidth="1"/>
    <col min="10352" max="10352" width="7.6640625" style="43" bestFit="1" customWidth="1"/>
    <col min="10353" max="10353" width="6.33203125" style="43" bestFit="1" customWidth="1"/>
    <col min="10354" max="10354" width="4.6640625" style="43" bestFit="1" customWidth="1"/>
    <col min="10355" max="10355" width="6.33203125" style="43" bestFit="1" customWidth="1"/>
    <col min="10356" max="10356" width="10.6640625" style="43" bestFit="1" customWidth="1"/>
    <col min="10357" max="10357" width="15.109375" style="43" bestFit="1" customWidth="1"/>
    <col min="10358" max="10358" width="9.33203125" style="43" bestFit="1" customWidth="1"/>
    <col min="10359" max="10359" width="12.33203125" style="43" bestFit="1" customWidth="1"/>
    <col min="10360" max="10360" width="5" style="43" bestFit="1" customWidth="1"/>
    <col min="10361" max="10362" width="8.6640625" style="43" bestFit="1" customWidth="1"/>
    <col min="10363" max="10363" width="3.33203125" style="43" bestFit="1" customWidth="1"/>
    <col min="10364" max="10364" width="10.6640625" style="43" bestFit="1" customWidth="1"/>
    <col min="10365" max="10365" width="33.44140625" style="43" bestFit="1" customWidth="1"/>
    <col min="10366" max="10366" width="12.6640625" style="43" bestFit="1" customWidth="1"/>
    <col min="10367" max="10367" width="11.6640625" style="43" bestFit="1" customWidth="1"/>
    <col min="10368" max="10368" width="12.44140625" style="43" bestFit="1" customWidth="1"/>
    <col min="10369" max="10369" width="12.88671875" style="43" bestFit="1" customWidth="1"/>
    <col min="10370" max="10370" width="8.109375" style="43" bestFit="1" customWidth="1"/>
    <col min="10371" max="10372" width="11.88671875" style="43" bestFit="1" customWidth="1"/>
    <col min="10373" max="10373" width="9" style="43" bestFit="1" customWidth="1"/>
    <col min="10374" max="10374" width="10.88671875" style="43" bestFit="1" customWidth="1"/>
    <col min="10375" max="10375" width="8.33203125" style="43" bestFit="1" customWidth="1"/>
    <col min="10376" max="10376" width="8.6640625" style="43" bestFit="1" customWidth="1"/>
    <col min="10377" max="10377" width="9" style="43" bestFit="1" customWidth="1"/>
    <col min="10378" max="10378" width="8.33203125" style="43" bestFit="1" customWidth="1"/>
    <col min="10379" max="10379" width="7.44140625" style="43" bestFit="1" customWidth="1"/>
    <col min="10380" max="10380" width="15.44140625" style="43" bestFit="1" customWidth="1"/>
    <col min="10381" max="10381" width="9.33203125" style="43" bestFit="1" customWidth="1"/>
    <col min="10382" max="10382" width="11.6640625" style="43" bestFit="1" customWidth="1"/>
    <col min="10383" max="10383" width="12.6640625" style="43" bestFit="1" customWidth="1"/>
    <col min="10384" max="10384" width="11.44140625" style="43" bestFit="1" customWidth="1"/>
    <col min="10385" max="10385" width="5.109375" style="43" bestFit="1" customWidth="1"/>
    <col min="10386" max="10386" width="6.44140625" style="43" bestFit="1" customWidth="1"/>
    <col min="10387" max="10387" width="11" style="43" bestFit="1" customWidth="1"/>
    <col min="10388" max="10388" width="17.33203125" style="43" bestFit="1" customWidth="1"/>
    <col min="10389" max="10552" width="10.88671875" style="43"/>
    <col min="10553" max="10553" width="17.88671875" style="43" bestFit="1" customWidth="1"/>
    <col min="10554" max="10554" width="33.44140625" style="43" bestFit="1" customWidth="1"/>
    <col min="10555" max="10555" width="21.33203125" style="43" bestFit="1" customWidth="1"/>
    <col min="10556" max="10556" width="18.44140625" style="43" bestFit="1" customWidth="1"/>
    <col min="10557" max="10557" width="9.6640625" style="43" bestFit="1" customWidth="1"/>
    <col min="10558" max="10558" width="10.6640625" style="43" bestFit="1" customWidth="1"/>
    <col min="10559" max="10559" width="28.6640625" style="43" bestFit="1" customWidth="1"/>
    <col min="10560" max="10560" width="3.109375" style="43" bestFit="1" customWidth="1"/>
    <col min="10561" max="10561" width="3.44140625" style="43" bestFit="1" customWidth="1"/>
    <col min="10562" max="10562" width="32.33203125" style="43" bestFit="1" customWidth="1"/>
    <col min="10563" max="10563" width="5" style="43" bestFit="1" customWidth="1"/>
    <col min="10564" max="10564" width="5.6640625" style="43" bestFit="1" customWidth="1"/>
    <col min="10565" max="10565" width="7.109375" style="43" bestFit="1" customWidth="1"/>
    <col min="10566" max="10566" width="23.6640625" style="43" bestFit="1" customWidth="1"/>
    <col min="10567" max="10567" width="26.109375" style="43" bestFit="1" customWidth="1"/>
    <col min="10568" max="10568" width="6.44140625" style="43" bestFit="1" customWidth="1"/>
    <col min="10569" max="10569" width="26.44140625" style="43" bestFit="1" customWidth="1"/>
    <col min="10570" max="10570" width="10.88671875" style="43"/>
    <col min="10571" max="10571" width="15.33203125" style="43" bestFit="1" customWidth="1"/>
    <col min="10572" max="10572" width="4.88671875" style="43" bestFit="1" customWidth="1"/>
    <col min="10573" max="10573" width="8" style="43" bestFit="1" customWidth="1"/>
    <col min="10574" max="10574" width="10.33203125" style="43" bestFit="1" customWidth="1"/>
    <col min="10575" max="10575" width="29.33203125" style="43" bestFit="1" customWidth="1"/>
    <col min="10576" max="10576" width="12.44140625" style="43" bestFit="1" customWidth="1"/>
    <col min="10577" max="10577" width="10" style="43" bestFit="1" customWidth="1"/>
    <col min="10578" max="10578" width="10.44140625" style="43" bestFit="1" customWidth="1"/>
    <col min="10579" max="10579" width="11" style="43" bestFit="1" customWidth="1"/>
    <col min="10580" max="10580" width="24.109375" style="43" bestFit="1" customWidth="1"/>
    <col min="10581" max="10581" width="10.6640625" style="43" bestFit="1" customWidth="1"/>
    <col min="10582" max="10582" width="32.88671875" style="43" bestFit="1" customWidth="1"/>
    <col min="10583" max="10583" width="13.88671875" style="43" bestFit="1" customWidth="1"/>
    <col min="10584" max="10584" width="11" style="43" bestFit="1" customWidth="1"/>
    <col min="10585" max="10585" width="23.44140625" style="43" bestFit="1" customWidth="1"/>
    <col min="10586" max="10586" width="10.6640625" style="43" bestFit="1" customWidth="1"/>
    <col min="10587" max="10587" width="8" style="43" bestFit="1" customWidth="1"/>
    <col min="10588" max="10588" width="12.6640625" style="43" bestFit="1" customWidth="1"/>
    <col min="10589" max="10589" width="7.44140625" style="43" bestFit="1" customWidth="1"/>
    <col min="10590" max="10590" width="8.44140625" style="43" bestFit="1" customWidth="1"/>
    <col min="10591" max="10591" width="6.44140625" style="43" bestFit="1" customWidth="1"/>
    <col min="10592" max="10592" width="10.88671875" style="43" bestFit="1" customWidth="1"/>
    <col min="10593" max="10593" width="5.88671875" style="43" bestFit="1" customWidth="1"/>
    <col min="10594" max="10594" width="10.6640625" style="43" bestFit="1" customWidth="1"/>
    <col min="10595" max="10595" width="3.44140625" style="43" bestFit="1" customWidth="1"/>
    <col min="10596" max="10596" width="6.44140625" style="43" bestFit="1" customWidth="1"/>
    <col min="10597" max="10597" width="8.33203125" style="43" bestFit="1" customWidth="1"/>
    <col min="10598" max="10599" width="10.6640625" style="43" bestFit="1" customWidth="1"/>
    <col min="10600" max="10600" width="3.109375" style="43" bestFit="1" customWidth="1"/>
    <col min="10601" max="10601" width="9.44140625" style="43" bestFit="1" customWidth="1"/>
    <col min="10602" max="10602" width="3.44140625" style="43" bestFit="1" customWidth="1"/>
    <col min="10603" max="10603" width="4" style="43" bestFit="1" customWidth="1"/>
    <col min="10604" max="10604" width="7" style="43" bestFit="1" customWidth="1"/>
    <col min="10605" max="10605" width="8" style="43" bestFit="1" customWidth="1"/>
    <col min="10606" max="10606" width="9.33203125" style="43" bestFit="1" customWidth="1"/>
    <col min="10607" max="10607" width="8.109375" style="43" bestFit="1" customWidth="1"/>
    <col min="10608" max="10608" width="7.6640625" style="43" bestFit="1" customWidth="1"/>
    <col min="10609" max="10609" width="6.33203125" style="43" bestFit="1" customWidth="1"/>
    <col min="10610" max="10610" width="4.6640625" style="43" bestFit="1" customWidth="1"/>
    <col min="10611" max="10611" width="6.33203125" style="43" bestFit="1" customWidth="1"/>
    <col min="10612" max="10612" width="10.6640625" style="43" bestFit="1" customWidth="1"/>
    <col min="10613" max="10613" width="15.109375" style="43" bestFit="1" customWidth="1"/>
    <col min="10614" max="10614" width="9.33203125" style="43" bestFit="1" customWidth="1"/>
    <col min="10615" max="10615" width="12.33203125" style="43" bestFit="1" customWidth="1"/>
    <col min="10616" max="10616" width="5" style="43" bestFit="1" customWidth="1"/>
    <col min="10617" max="10618" width="8.6640625" style="43" bestFit="1" customWidth="1"/>
    <col min="10619" max="10619" width="3.33203125" style="43" bestFit="1" customWidth="1"/>
    <col min="10620" max="10620" width="10.6640625" style="43" bestFit="1" customWidth="1"/>
    <col min="10621" max="10621" width="33.44140625" style="43" bestFit="1" customWidth="1"/>
    <col min="10622" max="10622" width="12.6640625" style="43" bestFit="1" customWidth="1"/>
    <col min="10623" max="10623" width="11.6640625" style="43" bestFit="1" customWidth="1"/>
    <col min="10624" max="10624" width="12.44140625" style="43" bestFit="1" customWidth="1"/>
    <col min="10625" max="10625" width="12.88671875" style="43" bestFit="1" customWidth="1"/>
    <col min="10626" max="10626" width="8.109375" style="43" bestFit="1" customWidth="1"/>
    <col min="10627" max="10628" width="11.88671875" style="43" bestFit="1" customWidth="1"/>
    <col min="10629" max="10629" width="9" style="43" bestFit="1" customWidth="1"/>
    <col min="10630" max="10630" width="10.88671875" style="43" bestFit="1" customWidth="1"/>
    <col min="10631" max="10631" width="8.33203125" style="43" bestFit="1" customWidth="1"/>
    <col min="10632" max="10632" width="8.6640625" style="43" bestFit="1" customWidth="1"/>
    <col min="10633" max="10633" width="9" style="43" bestFit="1" customWidth="1"/>
    <col min="10634" max="10634" width="8.33203125" style="43" bestFit="1" customWidth="1"/>
    <col min="10635" max="10635" width="7.44140625" style="43" bestFit="1" customWidth="1"/>
    <col min="10636" max="10636" width="15.44140625" style="43" bestFit="1" customWidth="1"/>
    <col min="10637" max="10637" width="9.33203125" style="43" bestFit="1" customWidth="1"/>
    <col min="10638" max="10638" width="11.6640625" style="43" bestFit="1" customWidth="1"/>
    <col min="10639" max="10639" width="12.6640625" style="43" bestFit="1" customWidth="1"/>
    <col min="10640" max="10640" width="11.44140625" style="43" bestFit="1" customWidth="1"/>
    <col min="10641" max="10641" width="5.109375" style="43" bestFit="1" customWidth="1"/>
    <col min="10642" max="10642" width="6.44140625" style="43" bestFit="1" customWidth="1"/>
    <col min="10643" max="10643" width="11" style="43" bestFit="1" customWidth="1"/>
    <col min="10644" max="10644" width="17.33203125" style="43" bestFit="1" customWidth="1"/>
    <col min="10645" max="10808" width="10.88671875" style="43"/>
    <col min="10809" max="10809" width="17.88671875" style="43" bestFit="1" customWidth="1"/>
    <col min="10810" max="10810" width="33.44140625" style="43" bestFit="1" customWidth="1"/>
    <col min="10811" max="10811" width="21.33203125" style="43" bestFit="1" customWidth="1"/>
    <col min="10812" max="10812" width="18.44140625" style="43" bestFit="1" customWidth="1"/>
    <col min="10813" max="10813" width="9.6640625" style="43" bestFit="1" customWidth="1"/>
    <col min="10814" max="10814" width="10.6640625" style="43" bestFit="1" customWidth="1"/>
    <col min="10815" max="10815" width="28.6640625" style="43" bestFit="1" customWidth="1"/>
    <col min="10816" max="10816" width="3.109375" style="43" bestFit="1" customWidth="1"/>
    <col min="10817" max="10817" width="3.44140625" style="43" bestFit="1" customWidth="1"/>
    <col min="10818" max="10818" width="32.33203125" style="43" bestFit="1" customWidth="1"/>
    <col min="10819" max="10819" width="5" style="43" bestFit="1" customWidth="1"/>
    <col min="10820" max="10820" width="5.6640625" style="43" bestFit="1" customWidth="1"/>
    <col min="10821" max="10821" width="7.109375" style="43" bestFit="1" customWidth="1"/>
    <col min="10822" max="10822" width="23.6640625" style="43" bestFit="1" customWidth="1"/>
    <col min="10823" max="10823" width="26.109375" style="43" bestFit="1" customWidth="1"/>
    <col min="10824" max="10824" width="6.44140625" style="43" bestFit="1" customWidth="1"/>
    <col min="10825" max="10825" width="26.44140625" style="43" bestFit="1" customWidth="1"/>
    <col min="10826" max="10826" width="10.88671875" style="43"/>
    <col min="10827" max="10827" width="15.33203125" style="43" bestFit="1" customWidth="1"/>
    <col min="10828" max="10828" width="4.88671875" style="43" bestFit="1" customWidth="1"/>
    <col min="10829" max="10829" width="8" style="43" bestFit="1" customWidth="1"/>
    <col min="10830" max="10830" width="10.33203125" style="43" bestFit="1" customWidth="1"/>
    <col min="10831" max="10831" width="29.33203125" style="43" bestFit="1" customWidth="1"/>
    <col min="10832" max="10832" width="12.44140625" style="43" bestFit="1" customWidth="1"/>
    <col min="10833" max="10833" width="10" style="43" bestFit="1" customWidth="1"/>
    <col min="10834" max="10834" width="10.44140625" style="43" bestFit="1" customWidth="1"/>
    <col min="10835" max="10835" width="11" style="43" bestFit="1" customWidth="1"/>
    <col min="10836" max="10836" width="24.109375" style="43" bestFit="1" customWidth="1"/>
    <col min="10837" max="10837" width="10.6640625" style="43" bestFit="1" customWidth="1"/>
    <col min="10838" max="10838" width="32.88671875" style="43" bestFit="1" customWidth="1"/>
    <col min="10839" max="10839" width="13.88671875" style="43" bestFit="1" customWidth="1"/>
    <col min="10840" max="10840" width="11" style="43" bestFit="1" customWidth="1"/>
    <col min="10841" max="10841" width="23.44140625" style="43" bestFit="1" customWidth="1"/>
    <col min="10842" max="10842" width="10.6640625" style="43" bestFit="1" customWidth="1"/>
    <col min="10843" max="10843" width="8" style="43" bestFit="1" customWidth="1"/>
    <col min="10844" max="10844" width="12.6640625" style="43" bestFit="1" customWidth="1"/>
    <col min="10845" max="10845" width="7.44140625" style="43" bestFit="1" customWidth="1"/>
    <col min="10846" max="10846" width="8.44140625" style="43" bestFit="1" customWidth="1"/>
    <col min="10847" max="10847" width="6.44140625" style="43" bestFit="1" customWidth="1"/>
    <col min="10848" max="10848" width="10.88671875" style="43" bestFit="1" customWidth="1"/>
    <col min="10849" max="10849" width="5.88671875" style="43" bestFit="1" customWidth="1"/>
    <col min="10850" max="10850" width="10.6640625" style="43" bestFit="1" customWidth="1"/>
    <col min="10851" max="10851" width="3.44140625" style="43" bestFit="1" customWidth="1"/>
    <col min="10852" max="10852" width="6.44140625" style="43" bestFit="1" customWidth="1"/>
    <col min="10853" max="10853" width="8.33203125" style="43" bestFit="1" customWidth="1"/>
    <col min="10854" max="10855" width="10.6640625" style="43" bestFit="1" customWidth="1"/>
    <col min="10856" max="10856" width="3.109375" style="43" bestFit="1" customWidth="1"/>
    <col min="10857" max="10857" width="9.44140625" style="43" bestFit="1" customWidth="1"/>
    <col min="10858" max="10858" width="3.44140625" style="43" bestFit="1" customWidth="1"/>
    <col min="10859" max="10859" width="4" style="43" bestFit="1" customWidth="1"/>
    <col min="10860" max="10860" width="7" style="43" bestFit="1" customWidth="1"/>
    <col min="10861" max="10861" width="8" style="43" bestFit="1" customWidth="1"/>
    <col min="10862" max="10862" width="9.33203125" style="43" bestFit="1" customWidth="1"/>
    <col min="10863" max="10863" width="8.109375" style="43" bestFit="1" customWidth="1"/>
    <col min="10864" max="10864" width="7.6640625" style="43" bestFit="1" customWidth="1"/>
    <col min="10865" max="10865" width="6.33203125" style="43" bestFit="1" customWidth="1"/>
    <col min="10866" max="10866" width="4.6640625" style="43" bestFit="1" customWidth="1"/>
    <col min="10867" max="10867" width="6.33203125" style="43" bestFit="1" customWidth="1"/>
    <col min="10868" max="10868" width="10.6640625" style="43" bestFit="1" customWidth="1"/>
    <col min="10869" max="10869" width="15.109375" style="43" bestFit="1" customWidth="1"/>
    <col min="10870" max="10870" width="9.33203125" style="43" bestFit="1" customWidth="1"/>
    <col min="10871" max="10871" width="12.33203125" style="43" bestFit="1" customWidth="1"/>
    <col min="10872" max="10872" width="5" style="43" bestFit="1" customWidth="1"/>
    <col min="10873" max="10874" width="8.6640625" style="43" bestFit="1" customWidth="1"/>
    <col min="10875" max="10875" width="3.33203125" style="43" bestFit="1" customWidth="1"/>
    <col min="10876" max="10876" width="10.6640625" style="43" bestFit="1" customWidth="1"/>
    <col min="10877" max="10877" width="33.44140625" style="43" bestFit="1" customWidth="1"/>
    <col min="10878" max="10878" width="12.6640625" style="43" bestFit="1" customWidth="1"/>
    <col min="10879" max="10879" width="11.6640625" style="43" bestFit="1" customWidth="1"/>
    <col min="10880" max="10880" width="12.44140625" style="43" bestFit="1" customWidth="1"/>
    <col min="10881" max="10881" width="12.88671875" style="43" bestFit="1" customWidth="1"/>
    <col min="10882" max="10882" width="8.109375" style="43" bestFit="1" customWidth="1"/>
    <col min="10883" max="10884" width="11.88671875" style="43" bestFit="1" customWidth="1"/>
    <col min="10885" max="10885" width="9" style="43" bestFit="1" customWidth="1"/>
    <col min="10886" max="10886" width="10.88671875" style="43" bestFit="1" customWidth="1"/>
    <col min="10887" max="10887" width="8.33203125" style="43" bestFit="1" customWidth="1"/>
    <col min="10888" max="10888" width="8.6640625" style="43" bestFit="1" customWidth="1"/>
    <col min="10889" max="10889" width="9" style="43" bestFit="1" customWidth="1"/>
    <col min="10890" max="10890" width="8.33203125" style="43" bestFit="1" customWidth="1"/>
    <col min="10891" max="10891" width="7.44140625" style="43" bestFit="1" customWidth="1"/>
    <col min="10892" max="10892" width="15.44140625" style="43" bestFit="1" customWidth="1"/>
    <col min="10893" max="10893" width="9.33203125" style="43" bestFit="1" customWidth="1"/>
    <col min="10894" max="10894" width="11.6640625" style="43" bestFit="1" customWidth="1"/>
    <col min="10895" max="10895" width="12.6640625" style="43" bestFit="1" customWidth="1"/>
    <col min="10896" max="10896" width="11.44140625" style="43" bestFit="1" customWidth="1"/>
    <col min="10897" max="10897" width="5.109375" style="43" bestFit="1" customWidth="1"/>
    <col min="10898" max="10898" width="6.44140625" style="43" bestFit="1" customWidth="1"/>
    <col min="10899" max="10899" width="11" style="43" bestFit="1" customWidth="1"/>
    <col min="10900" max="10900" width="17.33203125" style="43" bestFit="1" customWidth="1"/>
    <col min="10901" max="11064" width="10.88671875" style="43"/>
    <col min="11065" max="11065" width="17.88671875" style="43" bestFit="1" customWidth="1"/>
    <col min="11066" max="11066" width="33.44140625" style="43" bestFit="1" customWidth="1"/>
    <col min="11067" max="11067" width="21.33203125" style="43" bestFit="1" customWidth="1"/>
    <col min="11068" max="11068" width="18.44140625" style="43" bestFit="1" customWidth="1"/>
    <col min="11069" max="11069" width="9.6640625" style="43" bestFit="1" customWidth="1"/>
    <col min="11070" max="11070" width="10.6640625" style="43" bestFit="1" customWidth="1"/>
    <col min="11071" max="11071" width="28.6640625" style="43" bestFit="1" customWidth="1"/>
    <col min="11072" max="11072" width="3.109375" style="43" bestFit="1" customWidth="1"/>
    <col min="11073" max="11073" width="3.44140625" style="43" bestFit="1" customWidth="1"/>
    <col min="11074" max="11074" width="32.33203125" style="43" bestFit="1" customWidth="1"/>
    <col min="11075" max="11075" width="5" style="43" bestFit="1" customWidth="1"/>
    <col min="11076" max="11076" width="5.6640625" style="43" bestFit="1" customWidth="1"/>
    <col min="11077" max="11077" width="7.109375" style="43" bestFit="1" customWidth="1"/>
    <col min="11078" max="11078" width="23.6640625" style="43" bestFit="1" customWidth="1"/>
    <col min="11079" max="11079" width="26.109375" style="43" bestFit="1" customWidth="1"/>
    <col min="11080" max="11080" width="6.44140625" style="43" bestFit="1" customWidth="1"/>
    <col min="11081" max="11081" width="26.44140625" style="43" bestFit="1" customWidth="1"/>
    <col min="11082" max="11082" width="10.88671875" style="43"/>
    <col min="11083" max="11083" width="15.33203125" style="43" bestFit="1" customWidth="1"/>
    <col min="11084" max="11084" width="4.88671875" style="43" bestFit="1" customWidth="1"/>
    <col min="11085" max="11085" width="8" style="43" bestFit="1" customWidth="1"/>
    <col min="11086" max="11086" width="10.33203125" style="43" bestFit="1" customWidth="1"/>
    <col min="11087" max="11087" width="29.33203125" style="43" bestFit="1" customWidth="1"/>
    <col min="11088" max="11088" width="12.44140625" style="43" bestFit="1" customWidth="1"/>
    <col min="11089" max="11089" width="10" style="43" bestFit="1" customWidth="1"/>
    <col min="11090" max="11090" width="10.44140625" style="43" bestFit="1" customWidth="1"/>
    <col min="11091" max="11091" width="11" style="43" bestFit="1" customWidth="1"/>
    <col min="11092" max="11092" width="24.109375" style="43" bestFit="1" customWidth="1"/>
    <col min="11093" max="11093" width="10.6640625" style="43" bestFit="1" customWidth="1"/>
    <col min="11094" max="11094" width="32.88671875" style="43" bestFit="1" customWidth="1"/>
    <col min="11095" max="11095" width="13.88671875" style="43" bestFit="1" customWidth="1"/>
    <col min="11096" max="11096" width="11" style="43" bestFit="1" customWidth="1"/>
    <col min="11097" max="11097" width="23.44140625" style="43" bestFit="1" customWidth="1"/>
    <col min="11098" max="11098" width="10.6640625" style="43" bestFit="1" customWidth="1"/>
    <col min="11099" max="11099" width="8" style="43" bestFit="1" customWidth="1"/>
    <col min="11100" max="11100" width="12.6640625" style="43" bestFit="1" customWidth="1"/>
    <col min="11101" max="11101" width="7.44140625" style="43" bestFit="1" customWidth="1"/>
    <col min="11102" max="11102" width="8.44140625" style="43" bestFit="1" customWidth="1"/>
    <col min="11103" max="11103" width="6.44140625" style="43" bestFit="1" customWidth="1"/>
    <col min="11104" max="11104" width="10.88671875" style="43" bestFit="1" customWidth="1"/>
    <col min="11105" max="11105" width="5.88671875" style="43" bestFit="1" customWidth="1"/>
    <col min="11106" max="11106" width="10.6640625" style="43" bestFit="1" customWidth="1"/>
    <col min="11107" max="11107" width="3.44140625" style="43" bestFit="1" customWidth="1"/>
    <col min="11108" max="11108" width="6.44140625" style="43" bestFit="1" customWidth="1"/>
    <col min="11109" max="11109" width="8.33203125" style="43" bestFit="1" customWidth="1"/>
    <col min="11110" max="11111" width="10.6640625" style="43" bestFit="1" customWidth="1"/>
    <col min="11112" max="11112" width="3.109375" style="43" bestFit="1" customWidth="1"/>
    <col min="11113" max="11113" width="9.44140625" style="43" bestFit="1" customWidth="1"/>
    <col min="11114" max="11114" width="3.44140625" style="43" bestFit="1" customWidth="1"/>
    <col min="11115" max="11115" width="4" style="43" bestFit="1" customWidth="1"/>
    <col min="11116" max="11116" width="7" style="43" bestFit="1" customWidth="1"/>
    <col min="11117" max="11117" width="8" style="43" bestFit="1" customWidth="1"/>
    <col min="11118" max="11118" width="9.33203125" style="43" bestFit="1" customWidth="1"/>
    <col min="11119" max="11119" width="8.109375" style="43" bestFit="1" customWidth="1"/>
    <col min="11120" max="11120" width="7.6640625" style="43" bestFit="1" customWidth="1"/>
    <col min="11121" max="11121" width="6.33203125" style="43" bestFit="1" customWidth="1"/>
    <col min="11122" max="11122" width="4.6640625" style="43" bestFit="1" customWidth="1"/>
    <col min="11123" max="11123" width="6.33203125" style="43" bestFit="1" customWidth="1"/>
    <col min="11124" max="11124" width="10.6640625" style="43" bestFit="1" customWidth="1"/>
    <col min="11125" max="11125" width="15.109375" style="43" bestFit="1" customWidth="1"/>
    <col min="11126" max="11126" width="9.33203125" style="43" bestFit="1" customWidth="1"/>
    <col min="11127" max="11127" width="12.33203125" style="43" bestFit="1" customWidth="1"/>
    <col min="11128" max="11128" width="5" style="43" bestFit="1" customWidth="1"/>
    <col min="11129" max="11130" width="8.6640625" style="43" bestFit="1" customWidth="1"/>
    <col min="11131" max="11131" width="3.33203125" style="43" bestFit="1" customWidth="1"/>
    <col min="11132" max="11132" width="10.6640625" style="43" bestFit="1" customWidth="1"/>
    <col min="11133" max="11133" width="33.44140625" style="43" bestFit="1" customWidth="1"/>
    <col min="11134" max="11134" width="12.6640625" style="43" bestFit="1" customWidth="1"/>
    <col min="11135" max="11135" width="11.6640625" style="43" bestFit="1" customWidth="1"/>
    <col min="11136" max="11136" width="12.44140625" style="43" bestFit="1" customWidth="1"/>
    <col min="11137" max="11137" width="12.88671875" style="43" bestFit="1" customWidth="1"/>
    <col min="11138" max="11138" width="8.109375" style="43" bestFit="1" customWidth="1"/>
    <col min="11139" max="11140" width="11.88671875" style="43" bestFit="1" customWidth="1"/>
    <col min="11141" max="11141" width="9" style="43" bestFit="1" customWidth="1"/>
    <col min="11142" max="11142" width="10.88671875" style="43" bestFit="1" customWidth="1"/>
    <col min="11143" max="11143" width="8.33203125" style="43" bestFit="1" customWidth="1"/>
    <col min="11144" max="11144" width="8.6640625" style="43" bestFit="1" customWidth="1"/>
    <col min="11145" max="11145" width="9" style="43" bestFit="1" customWidth="1"/>
    <col min="11146" max="11146" width="8.33203125" style="43" bestFit="1" customWidth="1"/>
    <col min="11147" max="11147" width="7.44140625" style="43" bestFit="1" customWidth="1"/>
    <col min="11148" max="11148" width="15.44140625" style="43" bestFit="1" customWidth="1"/>
    <col min="11149" max="11149" width="9.33203125" style="43" bestFit="1" customWidth="1"/>
    <col min="11150" max="11150" width="11.6640625" style="43" bestFit="1" customWidth="1"/>
    <col min="11151" max="11151" width="12.6640625" style="43" bestFit="1" customWidth="1"/>
    <col min="11152" max="11152" width="11.44140625" style="43" bestFit="1" customWidth="1"/>
    <col min="11153" max="11153" width="5.109375" style="43" bestFit="1" customWidth="1"/>
    <col min="11154" max="11154" width="6.44140625" style="43" bestFit="1" customWidth="1"/>
    <col min="11155" max="11155" width="11" style="43" bestFit="1" customWidth="1"/>
    <col min="11156" max="11156" width="17.33203125" style="43" bestFit="1" customWidth="1"/>
    <col min="11157" max="11320" width="10.88671875" style="43"/>
    <col min="11321" max="11321" width="17.88671875" style="43" bestFit="1" customWidth="1"/>
    <col min="11322" max="11322" width="33.44140625" style="43" bestFit="1" customWidth="1"/>
    <col min="11323" max="11323" width="21.33203125" style="43" bestFit="1" customWidth="1"/>
    <col min="11324" max="11324" width="18.44140625" style="43" bestFit="1" customWidth="1"/>
    <col min="11325" max="11325" width="9.6640625" style="43" bestFit="1" customWidth="1"/>
    <col min="11326" max="11326" width="10.6640625" style="43" bestFit="1" customWidth="1"/>
    <col min="11327" max="11327" width="28.6640625" style="43" bestFit="1" customWidth="1"/>
    <col min="11328" max="11328" width="3.109375" style="43" bestFit="1" customWidth="1"/>
    <col min="11329" max="11329" width="3.44140625" style="43" bestFit="1" customWidth="1"/>
    <col min="11330" max="11330" width="32.33203125" style="43" bestFit="1" customWidth="1"/>
    <col min="11331" max="11331" width="5" style="43" bestFit="1" customWidth="1"/>
    <col min="11332" max="11332" width="5.6640625" style="43" bestFit="1" customWidth="1"/>
    <col min="11333" max="11333" width="7.109375" style="43" bestFit="1" customWidth="1"/>
    <col min="11334" max="11334" width="23.6640625" style="43" bestFit="1" customWidth="1"/>
    <col min="11335" max="11335" width="26.109375" style="43" bestFit="1" customWidth="1"/>
    <col min="11336" max="11336" width="6.44140625" style="43" bestFit="1" customWidth="1"/>
    <col min="11337" max="11337" width="26.44140625" style="43" bestFit="1" customWidth="1"/>
    <col min="11338" max="11338" width="10.88671875" style="43"/>
    <col min="11339" max="11339" width="15.33203125" style="43" bestFit="1" customWidth="1"/>
    <col min="11340" max="11340" width="4.88671875" style="43" bestFit="1" customWidth="1"/>
    <col min="11341" max="11341" width="8" style="43" bestFit="1" customWidth="1"/>
    <col min="11342" max="11342" width="10.33203125" style="43" bestFit="1" customWidth="1"/>
    <col min="11343" max="11343" width="29.33203125" style="43" bestFit="1" customWidth="1"/>
    <col min="11344" max="11344" width="12.44140625" style="43" bestFit="1" customWidth="1"/>
    <col min="11345" max="11345" width="10" style="43" bestFit="1" customWidth="1"/>
    <col min="11346" max="11346" width="10.44140625" style="43" bestFit="1" customWidth="1"/>
    <col min="11347" max="11347" width="11" style="43" bestFit="1" customWidth="1"/>
    <col min="11348" max="11348" width="24.109375" style="43" bestFit="1" customWidth="1"/>
    <col min="11349" max="11349" width="10.6640625" style="43" bestFit="1" customWidth="1"/>
    <col min="11350" max="11350" width="32.88671875" style="43" bestFit="1" customWidth="1"/>
    <col min="11351" max="11351" width="13.88671875" style="43" bestFit="1" customWidth="1"/>
    <col min="11352" max="11352" width="11" style="43" bestFit="1" customWidth="1"/>
    <col min="11353" max="11353" width="23.44140625" style="43" bestFit="1" customWidth="1"/>
    <col min="11354" max="11354" width="10.6640625" style="43" bestFit="1" customWidth="1"/>
    <col min="11355" max="11355" width="8" style="43" bestFit="1" customWidth="1"/>
    <col min="11356" max="11356" width="12.6640625" style="43" bestFit="1" customWidth="1"/>
    <col min="11357" max="11357" width="7.44140625" style="43" bestFit="1" customWidth="1"/>
    <col min="11358" max="11358" width="8.44140625" style="43" bestFit="1" customWidth="1"/>
    <col min="11359" max="11359" width="6.44140625" style="43" bestFit="1" customWidth="1"/>
    <col min="11360" max="11360" width="10.88671875" style="43" bestFit="1" customWidth="1"/>
    <col min="11361" max="11361" width="5.88671875" style="43" bestFit="1" customWidth="1"/>
    <col min="11362" max="11362" width="10.6640625" style="43" bestFit="1" customWidth="1"/>
    <col min="11363" max="11363" width="3.44140625" style="43" bestFit="1" customWidth="1"/>
    <col min="11364" max="11364" width="6.44140625" style="43" bestFit="1" customWidth="1"/>
    <col min="11365" max="11365" width="8.33203125" style="43" bestFit="1" customWidth="1"/>
    <col min="11366" max="11367" width="10.6640625" style="43" bestFit="1" customWidth="1"/>
    <col min="11368" max="11368" width="3.109375" style="43" bestFit="1" customWidth="1"/>
    <col min="11369" max="11369" width="9.44140625" style="43" bestFit="1" customWidth="1"/>
    <col min="11370" max="11370" width="3.44140625" style="43" bestFit="1" customWidth="1"/>
    <col min="11371" max="11371" width="4" style="43" bestFit="1" customWidth="1"/>
    <col min="11372" max="11372" width="7" style="43" bestFit="1" customWidth="1"/>
    <col min="11373" max="11373" width="8" style="43" bestFit="1" customWidth="1"/>
    <col min="11374" max="11374" width="9.33203125" style="43" bestFit="1" customWidth="1"/>
    <col min="11375" max="11375" width="8.109375" style="43" bestFit="1" customWidth="1"/>
    <col min="11376" max="11376" width="7.6640625" style="43" bestFit="1" customWidth="1"/>
    <col min="11377" max="11377" width="6.33203125" style="43" bestFit="1" customWidth="1"/>
    <col min="11378" max="11378" width="4.6640625" style="43" bestFit="1" customWidth="1"/>
    <col min="11379" max="11379" width="6.33203125" style="43" bestFit="1" customWidth="1"/>
    <col min="11380" max="11380" width="10.6640625" style="43" bestFit="1" customWidth="1"/>
    <col min="11381" max="11381" width="15.109375" style="43" bestFit="1" customWidth="1"/>
    <col min="11382" max="11382" width="9.33203125" style="43" bestFit="1" customWidth="1"/>
    <col min="11383" max="11383" width="12.33203125" style="43" bestFit="1" customWidth="1"/>
    <col min="11384" max="11384" width="5" style="43" bestFit="1" customWidth="1"/>
    <col min="11385" max="11386" width="8.6640625" style="43" bestFit="1" customWidth="1"/>
    <col min="11387" max="11387" width="3.33203125" style="43" bestFit="1" customWidth="1"/>
    <col min="11388" max="11388" width="10.6640625" style="43" bestFit="1" customWidth="1"/>
    <col min="11389" max="11389" width="33.44140625" style="43" bestFit="1" customWidth="1"/>
    <col min="11390" max="11390" width="12.6640625" style="43" bestFit="1" customWidth="1"/>
    <col min="11391" max="11391" width="11.6640625" style="43" bestFit="1" customWidth="1"/>
    <col min="11392" max="11392" width="12.44140625" style="43" bestFit="1" customWidth="1"/>
    <col min="11393" max="11393" width="12.88671875" style="43" bestFit="1" customWidth="1"/>
    <col min="11394" max="11394" width="8.109375" style="43" bestFit="1" customWidth="1"/>
    <col min="11395" max="11396" width="11.88671875" style="43" bestFit="1" customWidth="1"/>
    <col min="11397" max="11397" width="9" style="43" bestFit="1" customWidth="1"/>
    <col min="11398" max="11398" width="10.88671875" style="43" bestFit="1" customWidth="1"/>
    <col min="11399" max="11399" width="8.33203125" style="43" bestFit="1" customWidth="1"/>
    <col min="11400" max="11400" width="8.6640625" style="43" bestFit="1" customWidth="1"/>
    <col min="11401" max="11401" width="9" style="43" bestFit="1" customWidth="1"/>
    <col min="11402" max="11402" width="8.33203125" style="43" bestFit="1" customWidth="1"/>
    <col min="11403" max="11403" width="7.44140625" style="43" bestFit="1" customWidth="1"/>
    <col min="11404" max="11404" width="15.44140625" style="43" bestFit="1" customWidth="1"/>
    <col min="11405" max="11405" width="9.33203125" style="43" bestFit="1" customWidth="1"/>
    <col min="11406" max="11406" width="11.6640625" style="43" bestFit="1" customWidth="1"/>
    <col min="11407" max="11407" width="12.6640625" style="43" bestFit="1" customWidth="1"/>
    <col min="11408" max="11408" width="11.44140625" style="43" bestFit="1" customWidth="1"/>
    <col min="11409" max="11409" width="5.109375" style="43" bestFit="1" customWidth="1"/>
    <col min="11410" max="11410" width="6.44140625" style="43" bestFit="1" customWidth="1"/>
    <col min="11411" max="11411" width="11" style="43" bestFit="1" customWidth="1"/>
    <col min="11412" max="11412" width="17.33203125" style="43" bestFit="1" customWidth="1"/>
    <col min="11413" max="11576" width="10.88671875" style="43"/>
    <col min="11577" max="11577" width="17.88671875" style="43" bestFit="1" customWidth="1"/>
    <col min="11578" max="11578" width="33.44140625" style="43" bestFit="1" customWidth="1"/>
    <col min="11579" max="11579" width="21.33203125" style="43" bestFit="1" customWidth="1"/>
    <col min="11580" max="11580" width="18.44140625" style="43" bestFit="1" customWidth="1"/>
    <col min="11581" max="11581" width="9.6640625" style="43" bestFit="1" customWidth="1"/>
    <col min="11582" max="11582" width="10.6640625" style="43" bestFit="1" customWidth="1"/>
    <col min="11583" max="11583" width="28.6640625" style="43" bestFit="1" customWidth="1"/>
    <col min="11584" max="11584" width="3.109375" style="43" bestFit="1" customWidth="1"/>
    <col min="11585" max="11585" width="3.44140625" style="43" bestFit="1" customWidth="1"/>
    <col min="11586" max="11586" width="32.33203125" style="43" bestFit="1" customWidth="1"/>
    <col min="11587" max="11587" width="5" style="43" bestFit="1" customWidth="1"/>
    <col min="11588" max="11588" width="5.6640625" style="43" bestFit="1" customWidth="1"/>
    <col min="11589" max="11589" width="7.109375" style="43" bestFit="1" customWidth="1"/>
    <col min="11590" max="11590" width="23.6640625" style="43" bestFit="1" customWidth="1"/>
    <col min="11591" max="11591" width="26.109375" style="43" bestFit="1" customWidth="1"/>
    <col min="11592" max="11592" width="6.44140625" style="43" bestFit="1" customWidth="1"/>
    <col min="11593" max="11593" width="26.44140625" style="43" bestFit="1" customWidth="1"/>
    <col min="11594" max="11594" width="10.88671875" style="43"/>
    <col min="11595" max="11595" width="15.33203125" style="43" bestFit="1" customWidth="1"/>
    <col min="11596" max="11596" width="4.88671875" style="43" bestFit="1" customWidth="1"/>
    <col min="11597" max="11597" width="8" style="43" bestFit="1" customWidth="1"/>
    <col min="11598" max="11598" width="10.33203125" style="43" bestFit="1" customWidth="1"/>
    <col min="11599" max="11599" width="29.33203125" style="43" bestFit="1" customWidth="1"/>
    <col min="11600" max="11600" width="12.44140625" style="43" bestFit="1" customWidth="1"/>
    <col min="11601" max="11601" width="10" style="43" bestFit="1" customWidth="1"/>
    <col min="11602" max="11602" width="10.44140625" style="43" bestFit="1" customWidth="1"/>
    <col min="11603" max="11603" width="11" style="43" bestFit="1" customWidth="1"/>
    <col min="11604" max="11604" width="24.109375" style="43" bestFit="1" customWidth="1"/>
    <col min="11605" max="11605" width="10.6640625" style="43" bestFit="1" customWidth="1"/>
    <col min="11606" max="11606" width="32.88671875" style="43" bestFit="1" customWidth="1"/>
    <col min="11607" max="11607" width="13.88671875" style="43" bestFit="1" customWidth="1"/>
    <col min="11608" max="11608" width="11" style="43" bestFit="1" customWidth="1"/>
    <col min="11609" max="11609" width="23.44140625" style="43" bestFit="1" customWidth="1"/>
    <col min="11610" max="11610" width="10.6640625" style="43" bestFit="1" customWidth="1"/>
    <col min="11611" max="11611" width="8" style="43" bestFit="1" customWidth="1"/>
    <col min="11612" max="11612" width="12.6640625" style="43" bestFit="1" customWidth="1"/>
    <col min="11613" max="11613" width="7.44140625" style="43" bestFit="1" customWidth="1"/>
    <col min="11614" max="11614" width="8.44140625" style="43" bestFit="1" customWidth="1"/>
    <col min="11615" max="11615" width="6.44140625" style="43" bestFit="1" customWidth="1"/>
    <col min="11616" max="11616" width="10.88671875" style="43" bestFit="1" customWidth="1"/>
    <col min="11617" max="11617" width="5.88671875" style="43" bestFit="1" customWidth="1"/>
    <col min="11618" max="11618" width="10.6640625" style="43" bestFit="1" customWidth="1"/>
    <col min="11619" max="11619" width="3.44140625" style="43" bestFit="1" customWidth="1"/>
    <col min="11620" max="11620" width="6.44140625" style="43" bestFit="1" customWidth="1"/>
    <col min="11621" max="11621" width="8.33203125" style="43" bestFit="1" customWidth="1"/>
    <col min="11622" max="11623" width="10.6640625" style="43" bestFit="1" customWidth="1"/>
    <col min="11624" max="11624" width="3.109375" style="43" bestFit="1" customWidth="1"/>
    <col min="11625" max="11625" width="9.44140625" style="43" bestFit="1" customWidth="1"/>
    <col min="11626" max="11626" width="3.44140625" style="43" bestFit="1" customWidth="1"/>
    <col min="11627" max="11627" width="4" style="43" bestFit="1" customWidth="1"/>
    <col min="11628" max="11628" width="7" style="43" bestFit="1" customWidth="1"/>
    <col min="11629" max="11629" width="8" style="43" bestFit="1" customWidth="1"/>
    <col min="11630" max="11630" width="9.33203125" style="43" bestFit="1" customWidth="1"/>
    <col min="11631" max="11631" width="8.109375" style="43" bestFit="1" customWidth="1"/>
    <col min="11632" max="11632" width="7.6640625" style="43" bestFit="1" customWidth="1"/>
    <col min="11633" max="11633" width="6.33203125" style="43" bestFit="1" customWidth="1"/>
    <col min="11634" max="11634" width="4.6640625" style="43" bestFit="1" customWidth="1"/>
    <col min="11635" max="11635" width="6.33203125" style="43" bestFit="1" customWidth="1"/>
    <col min="11636" max="11636" width="10.6640625" style="43" bestFit="1" customWidth="1"/>
    <col min="11637" max="11637" width="15.109375" style="43" bestFit="1" customWidth="1"/>
    <col min="11638" max="11638" width="9.33203125" style="43" bestFit="1" customWidth="1"/>
    <col min="11639" max="11639" width="12.33203125" style="43" bestFit="1" customWidth="1"/>
    <col min="11640" max="11640" width="5" style="43" bestFit="1" customWidth="1"/>
    <col min="11641" max="11642" width="8.6640625" style="43" bestFit="1" customWidth="1"/>
    <col min="11643" max="11643" width="3.33203125" style="43" bestFit="1" customWidth="1"/>
    <col min="11644" max="11644" width="10.6640625" style="43" bestFit="1" customWidth="1"/>
    <col min="11645" max="11645" width="33.44140625" style="43" bestFit="1" customWidth="1"/>
    <col min="11646" max="11646" width="12.6640625" style="43" bestFit="1" customWidth="1"/>
    <col min="11647" max="11647" width="11.6640625" style="43" bestFit="1" customWidth="1"/>
    <col min="11648" max="11648" width="12.44140625" style="43" bestFit="1" customWidth="1"/>
    <col min="11649" max="11649" width="12.88671875" style="43" bestFit="1" customWidth="1"/>
    <col min="11650" max="11650" width="8.109375" style="43" bestFit="1" customWidth="1"/>
    <col min="11651" max="11652" width="11.88671875" style="43" bestFit="1" customWidth="1"/>
    <col min="11653" max="11653" width="9" style="43" bestFit="1" customWidth="1"/>
    <col min="11654" max="11654" width="10.88671875" style="43" bestFit="1" customWidth="1"/>
    <col min="11655" max="11655" width="8.33203125" style="43" bestFit="1" customWidth="1"/>
    <col min="11656" max="11656" width="8.6640625" style="43" bestFit="1" customWidth="1"/>
    <col min="11657" max="11657" width="9" style="43" bestFit="1" customWidth="1"/>
    <col min="11658" max="11658" width="8.33203125" style="43" bestFit="1" customWidth="1"/>
    <col min="11659" max="11659" width="7.44140625" style="43" bestFit="1" customWidth="1"/>
    <col min="11660" max="11660" width="15.44140625" style="43" bestFit="1" customWidth="1"/>
    <col min="11661" max="11661" width="9.33203125" style="43" bestFit="1" customWidth="1"/>
    <col min="11662" max="11662" width="11.6640625" style="43" bestFit="1" customWidth="1"/>
    <col min="11663" max="11663" width="12.6640625" style="43" bestFit="1" customWidth="1"/>
    <col min="11664" max="11664" width="11.44140625" style="43" bestFit="1" customWidth="1"/>
    <col min="11665" max="11665" width="5.109375" style="43" bestFit="1" customWidth="1"/>
    <col min="11666" max="11666" width="6.44140625" style="43" bestFit="1" customWidth="1"/>
    <col min="11667" max="11667" width="11" style="43" bestFit="1" customWidth="1"/>
    <col min="11668" max="11668" width="17.33203125" style="43" bestFit="1" customWidth="1"/>
    <col min="11669" max="11832" width="10.88671875" style="43"/>
    <col min="11833" max="11833" width="17.88671875" style="43" bestFit="1" customWidth="1"/>
    <col min="11834" max="11834" width="33.44140625" style="43" bestFit="1" customWidth="1"/>
    <col min="11835" max="11835" width="21.33203125" style="43" bestFit="1" customWidth="1"/>
    <col min="11836" max="11836" width="18.44140625" style="43" bestFit="1" customWidth="1"/>
    <col min="11837" max="11837" width="9.6640625" style="43" bestFit="1" customWidth="1"/>
    <col min="11838" max="11838" width="10.6640625" style="43" bestFit="1" customWidth="1"/>
    <col min="11839" max="11839" width="28.6640625" style="43" bestFit="1" customWidth="1"/>
    <col min="11840" max="11840" width="3.109375" style="43" bestFit="1" customWidth="1"/>
    <col min="11841" max="11841" width="3.44140625" style="43" bestFit="1" customWidth="1"/>
    <col min="11842" max="11842" width="32.33203125" style="43" bestFit="1" customWidth="1"/>
    <col min="11843" max="11843" width="5" style="43" bestFit="1" customWidth="1"/>
    <col min="11844" max="11844" width="5.6640625" style="43" bestFit="1" customWidth="1"/>
    <col min="11845" max="11845" width="7.109375" style="43" bestFit="1" customWidth="1"/>
    <col min="11846" max="11846" width="23.6640625" style="43" bestFit="1" customWidth="1"/>
    <col min="11847" max="11847" width="26.109375" style="43" bestFit="1" customWidth="1"/>
    <col min="11848" max="11848" width="6.44140625" style="43" bestFit="1" customWidth="1"/>
    <col min="11849" max="11849" width="26.44140625" style="43" bestFit="1" customWidth="1"/>
    <col min="11850" max="11850" width="10.88671875" style="43"/>
    <col min="11851" max="11851" width="15.33203125" style="43" bestFit="1" customWidth="1"/>
    <col min="11852" max="11852" width="4.88671875" style="43" bestFit="1" customWidth="1"/>
    <col min="11853" max="11853" width="8" style="43" bestFit="1" customWidth="1"/>
    <col min="11854" max="11854" width="10.33203125" style="43" bestFit="1" customWidth="1"/>
    <col min="11855" max="11855" width="29.33203125" style="43" bestFit="1" customWidth="1"/>
    <col min="11856" max="11856" width="12.44140625" style="43" bestFit="1" customWidth="1"/>
    <col min="11857" max="11857" width="10" style="43" bestFit="1" customWidth="1"/>
    <col min="11858" max="11858" width="10.44140625" style="43" bestFit="1" customWidth="1"/>
    <col min="11859" max="11859" width="11" style="43" bestFit="1" customWidth="1"/>
    <col min="11860" max="11860" width="24.109375" style="43" bestFit="1" customWidth="1"/>
    <col min="11861" max="11861" width="10.6640625" style="43" bestFit="1" customWidth="1"/>
    <col min="11862" max="11862" width="32.88671875" style="43" bestFit="1" customWidth="1"/>
    <col min="11863" max="11863" width="13.88671875" style="43" bestFit="1" customWidth="1"/>
    <col min="11864" max="11864" width="11" style="43" bestFit="1" customWidth="1"/>
    <col min="11865" max="11865" width="23.44140625" style="43" bestFit="1" customWidth="1"/>
    <col min="11866" max="11866" width="10.6640625" style="43" bestFit="1" customWidth="1"/>
    <col min="11867" max="11867" width="8" style="43" bestFit="1" customWidth="1"/>
    <col min="11868" max="11868" width="12.6640625" style="43" bestFit="1" customWidth="1"/>
    <col min="11869" max="11869" width="7.44140625" style="43" bestFit="1" customWidth="1"/>
    <col min="11870" max="11870" width="8.44140625" style="43" bestFit="1" customWidth="1"/>
    <col min="11871" max="11871" width="6.44140625" style="43" bestFit="1" customWidth="1"/>
    <col min="11872" max="11872" width="10.88671875" style="43" bestFit="1" customWidth="1"/>
    <col min="11873" max="11873" width="5.88671875" style="43" bestFit="1" customWidth="1"/>
    <col min="11874" max="11874" width="10.6640625" style="43" bestFit="1" customWidth="1"/>
    <col min="11875" max="11875" width="3.44140625" style="43" bestFit="1" customWidth="1"/>
    <col min="11876" max="11876" width="6.44140625" style="43" bestFit="1" customWidth="1"/>
    <col min="11877" max="11877" width="8.33203125" style="43" bestFit="1" customWidth="1"/>
    <col min="11878" max="11879" width="10.6640625" style="43" bestFit="1" customWidth="1"/>
    <col min="11880" max="11880" width="3.109375" style="43" bestFit="1" customWidth="1"/>
    <col min="11881" max="11881" width="9.44140625" style="43" bestFit="1" customWidth="1"/>
    <col min="11882" max="11882" width="3.44140625" style="43" bestFit="1" customWidth="1"/>
    <col min="11883" max="11883" width="4" style="43" bestFit="1" customWidth="1"/>
    <col min="11884" max="11884" width="7" style="43" bestFit="1" customWidth="1"/>
    <col min="11885" max="11885" width="8" style="43" bestFit="1" customWidth="1"/>
    <col min="11886" max="11886" width="9.33203125" style="43" bestFit="1" customWidth="1"/>
    <col min="11887" max="11887" width="8.109375" style="43" bestFit="1" customWidth="1"/>
    <col min="11888" max="11888" width="7.6640625" style="43" bestFit="1" customWidth="1"/>
    <col min="11889" max="11889" width="6.33203125" style="43" bestFit="1" customWidth="1"/>
    <col min="11890" max="11890" width="4.6640625" style="43" bestFit="1" customWidth="1"/>
    <col min="11891" max="11891" width="6.33203125" style="43" bestFit="1" customWidth="1"/>
    <col min="11892" max="11892" width="10.6640625" style="43" bestFit="1" customWidth="1"/>
    <col min="11893" max="11893" width="15.109375" style="43" bestFit="1" customWidth="1"/>
    <col min="11894" max="11894" width="9.33203125" style="43" bestFit="1" customWidth="1"/>
    <col min="11895" max="11895" width="12.33203125" style="43" bestFit="1" customWidth="1"/>
    <col min="11896" max="11896" width="5" style="43" bestFit="1" customWidth="1"/>
    <col min="11897" max="11898" width="8.6640625" style="43" bestFit="1" customWidth="1"/>
    <col min="11899" max="11899" width="3.33203125" style="43" bestFit="1" customWidth="1"/>
    <col min="11900" max="11900" width="10.6640625" style="43" bestFit="1" customWidth="1"/>
    <col min="11901" max="11901" width="33.44140625" style="43" bestFit="1" customWidth="1"/>
    <col min="11902" max="11902" width="12.6640625" style="43" bestFit="1" customWidth="1"/>
    <col min="11903" max="11903" width="11.6640625" style="43" bestFit="1" customWidth="1"/>
    <col min="11904" max="11904" width="12.44140625" style="43" bestFit="1" customWidth="1"/>
    <col min="11905" max="11905" width="12.88671875" style="43" bestFit="1" customWidth="1"/>
    <col min="11906" max="11906" width="8.109375" style="43" bestFit="1" customWidth="1"/>
    <col min="11907" max="11908" width="11.88671875" style="43" bestFit="1" customWidth="1"/>
    <col min="11909" max="11909" width="9" style="43" bestFit="1" customWidth="1"/>
    <col min="11910" max="11910" width="10.88671875" style="43" bestFit="1" customWidth="1"/>
    <col min="11911" max="11911" width="8.33203125" style="43" bestFit="1" customWidth="1"/>
    <col min="11912" max="11912" width="8.6640625" style="43" bestFit="1" customWidth="1"/>
    <col min="11913" max="11913" width="9" style="43" bestFit="1" customWidth="1"/>
    <col min="11914" max="11914" width="8.33203125" style="43" bestFit="1" customWidth="1"/>
    <col min="11915" max="11915" width="7.44140625" style="43" bestFit="1" customWidth="1"/>
    <col min="11916" max="11916" width="15.44140625" style="43" bestFit="1" customWidth="1"/>
    <col min="11917" max="11917" width="9.33203125" style="43" bestFit="1" customWidth="1"/>
    <col min="11918" max="11918" width="11.6640625" style="43" bestFit="1" customWidth="1"/>
    <col min="11919" max="11919" width="12.6640625" style="43" bestFit="1" customWidth="1"/>
    <col min="11920" max="11920" width="11.44140625" style="43" bestFit="1" customWidth="1"/>
    <col min="11921" max="11921" width="5.109375" style="43" bestFit="1" customWidth="1"/>
    <col min="11922" max="11922" width="6.44140625" style="43" bestFit="1" customWidth="1"/>
    <col min="11923" max="11923" width="11" style="43" bestFit="1" customWidth="1"/>
    <col min="11924" max="11924" width="17.33203125" style="43" bestFit="1" customWidth="1"/>
    <col min="11925" max="12088" width="10.88671875" style="43"/>
    <col min="12089" max="12089" width="17.88671875" style="43" bestFit="1" customWidth="1"/>
    <col min="12090" max="12090" width="33.44140625" style="43" bestFit="1" customWidth="1"/>
    <col min="12091" max="12091" width="21.33203125" style="43" bestFit="1" customWidth="1"/>
    <col min="12092" max="12092" width="18.44140625" style="43" bestFit="1" customWidth="1"/>
    <col min="12093" max="12093" width="9.6640625" style="43" bestFit="1" customWidth="1"/>
    <col min="12094" max="12094" width="10.6640625" style="43" bestFit="1" customWidth="1"/>
    <col min="12095" max="12095" width="28.6640625" style="43" bestFit="1" customWidth="1"/>
    <col min="12096" max="12096" width="3.109375" style="43" bestFit="1" customWidth="1"/>
    <col min="12097" max="12097" width="3.44140625" style="43" bestFit="1" customWidth="1"/>
    <col min="12098" max="12098" width="32.33203125" style="43" bestFit="1" customWidth="1"/>
    <col min="12099" max="12099" width="5" style="43" bestFit="1" customWidth="1"/>
    <col min="12100" max="12100" width="5.6640625" style="43" bestFit="1" customWidth="1"/>
    <col min="12101" max="12101" width="7.109375" style="43" bestFit="1" customWidth="1"/>
    <col min="12102" max="12102" width="23.6640625" style="43" bestFit="1" customWidth="1"/>
    <col min="12103" max="12103" width="26.109375" style="43" bestFit="1" customWidth="1"/>
    <col min="12104" max="12104" width="6.44140625" style="43" bestFit="1" customWidth="1"/>
    <col min="12105" max="12105" width="26.44140625" style="43" bestFit="1" customWidth="1"/>
    <col min="12106" max="12106" width="10.88671875" style="43"/>
    <col min="12107" max="12107" width="15.33203125" style="43" bestFit="1" customWidth="1"/>
    <col min="12108" max="12108" width="4.88671875" style="43" bestFit="1" customWidth="1"/>
    <col min="12109" max="12109" width="8" style="43" bestFit="1" customWidth="1"/>
    <col min="12110" max="12110" width="10.33203125" style="43" bestFit="1" customWidth="1"/>
    <col min="12111" max="12111" width="29.33203125" style="43" bestFit="1" customWidth="1"/>
    <col min="12112" max="12112" width="12.44140625" style="43" bestFit="1" customWidth="1"/>
    <col min="12113" max="12113" width="10" style="43" bestFit="1" customWidth="1"/>
    <col min="12114" max="12114" width="10.44140625" style="43" bestFit="1" customWidth="1"/>
    <col min="12115" max="12115" width="11" style="43" bestFit="1" customWidth="1"/>
    <col min="12116" max="12116" width="24.109375" style="43" bestFit="1" customWidth="1"/>
    <col min="12117" max="12117" width="10.6640625" style="43" bestFit="1" customWidth="1"/>
    <col min="12118" max="12118" width="32.88671875" style="43" bestFit="1" customWidth="1"/>
    <col min="12119" max="12119" width="13.88671875" style="43" bestFit="1" customWidth="1"/>
    <col min="12120" max="12120" width="11" style="43" bestFit="1" customWidth="1"/>
    <col min="12121" max="12121" width="23.44140625" style="43" bestFit="1" customWidth="1"/>
    <col min="12122" max="12122" width="10.6640625" style="43" bestFit="1" customWidth="1"/>
    <col min="12123" max="12123" width="8" style="43" bestFit="1" customWidth="1"/>
    <col min="12124" max="12124" width="12.6640625" style="43" bestFit="1" customWidth="1"/>
    <col min="12125" max="12125" width="7.44140625" style="43" bestFit="1" customWidth="1"/>
    <col min="12126" max="12126" width="8.44140625" style="43" bestFit="1" customWidth="1"/>
    <col min="12127" max="12127" width="6.44140625" style="43" bestFit="1" customWidth="1"/>
    <col min="12128" max="12128" width="10.88671875" style="43" bestFit="1" customWidth="1"/>
    <col min="12129" max="12129" width="5.88671875" style="43" bestFit="1" customWidth="1"/>
    <col min="12130" max="12130" width="10.6640625" style="43" bestFit="1" customWidth="1"/>
    <col min="12131" max="12131" width="3.44140625" style="43" bestFit="1" customWidth="1"/>
    <col min="12132" max="12132" width="6.44140625" style="43" bestFit="1" customWidth="1"/>
    <col min="12133" max="12133" width="8.33203125" style="43" bestFit="1" customWidth="1"/>
    <col min="12134" max="12135" width="10.6640625" style="43" bestFit="1" customWidth="1"/>
    <col min="12136" max="12136" width="3.109375" style="43" bestFit="1" customWidth="1"/>
    <col min="12137" max="12137" width="9.44140625" style="43" bestFit="1" customWidth="1"/>
    <col min="12138" max="12138" width="3.44140625" style="43" bestFit="1" customWidth="1"/>
    <col min="12139" max="12139" width="4" style="43" bestFit="1" customWidth="1"/>
    <col min="12140" max="12140" width="7" style="43" bestFit="1" customWidth="1"/>
    <col min="12141" max="12141" width="8" style="43" bestFit="1" customWidth="1"/>
    <col min="12142" max="12142" width="9.33203125" style="43" bestFit="1" customWidth="1"/>
    <col min="12143" max="12143" width="8.109375" style="43" bestFit="1" customWidth="1"/>
    <col min="12144" max="12144" width="7.6640625" style="43" bestFit="1" customWidth="1"/>
    <col min="12145" max="12145" width="6.33203125" style="43" bestFit="1" customWidth="1"/>
    <col min="12146" max="12146" width="4.6640625" style="43" bestFit="1" customWidth="1"/>
    <col min="12147" max="12147" width="6.33203125" style="43" bestFit="1" customWidth="1"/>
    <col min="12148" max="12148" width="10.6640625" style="43" bestFit="1" customWidth="1"/>
    <col min="12149" max="12149" width="15.109375" style="43" bestFit="1" customWidth="1"/>
    <col min="12150" max="12150" width="9.33203125" style="43" bestFit="1" customWidth="1"/>
    <col min="12151" max="12151" width="12.33203125" style="43" bestFit="1" customWidth="1"/>
    <col min="12152" max="12152" width="5" style="43" bestFit="1" customWidth="1"/>
    <col min="12153" max="12154" width="8.6640625" style="43" bestFit="1" customWidth="1"/>
    <col min="12155" max="12155" width="3.33203125" style="43" bestFit="1" customWidth="1"/>
    <col min="12156" max="12156" width="10.6640625" style="43" bestFit="1" customWidth="1"/>
    <col min="12157" max="12157" width="33.44140625" style="43" bestFit="1" customWidth="1"/>
    <col min="12158" max="12158" width="12.6640625" style="43" bestFit="1" customWidth="1"/>
    <col min="12159" max="12159" width="11.6640625" style="43" bestFit="1" customWidth="1"/>
    <col min="12160" max="12160" width="12.44140625" style="43" bestFit="1" customWidth="1"/>
    <col min="12161" max="12161" width="12.88671875" style="43" bestFit="1" customWidth="1"/>
    <col min="12162" max="12162" width="8.109375" style="43" bestFit="1" customWidth="1"/>
    <col min="12163" max="12164" width="11.88671875" style="43" bestFit="1" customWidth="1"/>
    <col min="12165" max="12165" width="9" style="43" bestFit="1" customWidth="1"/>
    <col min="12166" max="12166" width="10.88671875" style="43" bestFit="1" customWidth="1"/>
    <col min="12167" max="12167" width="8.33203125" style="43" bestFit="1" customWidth="1"/>
    <col min="12168" max="12168" width="8.6640625" style="43" bestFit="1" customWidth="1"/>
    <col min="12169" max="12169" width="9" style="43" bestFit="1" customWidth="1"/>
    <col min="12170" max="12170" width="8.33203125" style="43" bestFit="1" customWidth="1"/>
    <col min="12171" max="12171" width="7.44140625" style="43" bestFit="1" customWidth="1"/>
    <col min="12172" max="12172" width="15.44140625" style="43" bestFit="1" customWidth="1"/>
    <col min="12173" max="12173" width="9.33203125" style="43" bestFit="1" customWidth="1"/>
    <col min="12174" max="12174" width="11.6640625" style="43" bestFit="1" customWidth="1"/>
    <col min="12175" max="12175" width="12.6640625" style="43" bestFit="1" customWidth="1"/>
    <col min="12176" max="12176" width="11.44140625" style="43" bestFit="1" customWidth="1"/>
    <col min="12177" max="12177" width="5.109375" style="43" bestFit="1" customWidth="1"/>
    <col min="12178" max="12178" width="6.44140625" style="43" bestFit="1" customWidth="1"/>
    <col min="12179" max="12179" width="11" style="43" bestFit="1" customWidth="1"/>
    <col min="12180" max="12180" width="17.33203125" style="43" bestFit="1" customWidth="1"/>
    <col min="12181" max="12344" width="10.88671875" style="43"/>
    <col min="12345" max="12345" width="17.88671875" style="43" bestFit="1" customWidth="1"/>
    <col min="12346" max="12346" width="33.44140625" style="43" bestFit="1" customWidth="1"/>
    <col min="12347" max="12347" width="21.33203125" style="43" bestFit="1" customWidth="1"/>
    <col min="12348" max="12348" width="18.44140625" style="43" bestFit="1" customWidth="1"/>
    <col min="12349" max="12349" width="9.6640625" style="43" bestFit="1" customWidth="1"/>
    <col min="12350" max="12350" width="10.6640625" style="43" bestFit="1" customWidth="1"/>
    <col min="12351" max="12351" width="28.6640625" style="43" bestFit="1" customWidth="1"/>
    <col min="12352" max="12352" width="3.109375" style="43" bestFit="1" customWidth="1"/>
    <col min="12353" max="12353" width="3.44140625" style="43" bestFit="1" customWidth="1"/>
    <col min="12354" max="12354" width="32.33203125" style="43" bestFit="1" customWidth="1"/>
    <col min="12355" max="12355" width="5" style="43" bestFit="1" customWidth="1"/>
    <col min="12356" max="12356" width="5.6640625" style="43" bestFit="1" customWidth="1"/>
    <col min="12357" max="12357" width="7.109375" style="43" bestFit="1" customWidth="1"/>
    <col min="12358" max="12358" width="23.6640625" style="43" bestFit="1" customWidth="1"/>
    <col min="12359" max="12359" width="26.109375" style="43" bestFit="1" customWidth="1"/>
    <col min="12360" max="12360" width="6.44140625" style="43" bestFit="1" customWidth="1"/>
    <col min="12361" max="12361" width="26.44140625" style="43" bestFit="1" customWidth="1"/>
    <col min="12362" max="12362" width="10.88671875" style="43"/>
    <col min="12363" max="12363" width="15.33203125" style="43" bestFit="1" customWidth="1"/>
    <col min="12364" max="12364" width="4.88671875" style="43" bestFit="1" customWidth="1"/>
    <col min="12365" max="12365" width="8" style="43" bestFit="1" customWidth="1"/>
    <col min="12366" max="12366" width="10.33203125" style="43" bestFit="1" customWidth="1"/>
    <col min="12367" max="12367" width="29.33203125" style="43" bestFit="1" customWidth="1"/>
    <col min="12368" max="12368" width="12.44140625" style="43" bestFit="1" customWidth="1"/>
    <col min="12369" max="12369" width="10" style="43" bestFit="1" customWidth="1"/>
    <col min="12370" max="12370" width="10.44140625" style="43" bestFit="1" customWidth="1"/>
    <col min="12371" max="12371" width="11" style="43" bestFit="1" customWidth="1"/>
    <col min="12372" max="12372" width="24.109375" style="43" bestFit="1" customWidth="1"/>
    <col min="12373" max="12373" width="10.6640625" style="43" bestFit="1" customWidth="1"/>
    <col min="12374" max="12374" width="32.88671875" style="43" bestFit="1" customWidth="1"/>
    <col min="12375" max="12375" width="13.88671875" style="43" bestFit="1" customWidth="1"/>
    <col min="12376" max="12376" width="11" style="43" bestFit="1" customWidth="1"/>
    <col min="12377" max="12377" width="23.44140625" style="43" bestFit="1" customWidth="1"/>
    <col min="12378" max="12378" width="10.6640625" style="43" bestFit="1" customWidth="1"/>
    <col min="12379" max="12379" width="8" style="43" bestFit="1" customWidth="1"/>
    <col min="12380" max="12380" width="12.6640625" style="43" bestFit="1" customWidth="1"/>
    <col min="12381" max="12381" width="7.44140625" style="43" bestFit="1" customWidth="1"/>
    <col min="12382" max="12382" width="8.44140625" style="43" bestFit="1" customWidth="1"/>
    <col min="12383" max="12383" width="6.44140625" style="43" bestFit="1" customWidth="1"/>
    <col min="12384" max="12384" width="10.88671875" style="43" bestFit="1" customWidth="1"/>
    <col min="12385" max="12385" width="5.88671875" style="43" bestFit="1" customWidth="1"/>
    <col min="12386" max="12386" width="10.6640625" style="43" bestFit="1" customWidth="1"/>
    <col min="12387" max="12387" width="3.44140625" style="43" bestFit="1" customWidth="1"/>
    <col min="12388" max="12388" width="6.44140625" style="43" bestFit="1" customWidth="1"/>
    <col min="12389" max="12389" width="8.33203125" style="43" bestFit="1" customWidth="1"/>
    <col min="12390" max="12391" width="10.6640625" style="43" bestFit="1" customWidth="1"/>
    <col min="12392" max="12392" width="3.109375" style="43" bestFit="1" customWidth="1"/>
    <col min="12393" max="12393" width="9.44140625" style="43" bestFit="1" customWidth="1"/>
    <col min="12394" max="12394" width="3.44140625" style="43" bestFit="1" customWidth="1"/>
    <col min="12395" max="12395" width="4" style="43" bestFit="1" customWidth="1"/>
    <col min="12396" max="12396" width="7" style="43" bestFit="1" customWidth="1"/>
    <col min="12397" max="12397" width="8" style="43" bestFit="1" customWidth="1"/>
    <col min="12398" max="12398" width="9.33203125" style="43" bestFit="1" customWidth="1"/>
    <col min="12399" max="12399" width="8.109375" style="43" bestFit="1" customWidth="1"/>
    <col min="12400" max="12400" width="7.6640625" style="43" bestFit="1" customWidth="1"/>
    <col min="12401" max="12401" width="6.33203125" style="43" bestFit="1" customWidth="1"/>
    <col min="12402" max="12402" width="4.6640625" style="43" bestFit="1" customWidth="1"/>
    <col min="12403" max="12403" width="6.33203125" style="43" bestFit="1" customWidth="1"/>
    <col min="12404" max="12404" width="10.6640625" style="43" bestFit="1" customWidth="1"/>
    <col min="12405" max="12405" width="15.109375" style="43" bestFit="1" customWidth="1"/>
    <col min="12406" max="12406" width="9.33203125" style="43" bestFit="1" customWidth="1"/>
    <col min="12407" max="12407" width="12.33203125" style="43" bestFit="1" customWidth="1"/>
    <col min="12408" max="12408" width="5" style="43" bestFit="1" customWidth="1"/>
    <col min="12409" max="12410" width="8.6640625" style="43" bestFit="1" customWidth="1"/>
    <col min="12411" max="12411" width="3.33203125" style="43" bestFit="1" customWidth="1"/>
    <col min="12412" max="12412" width="10.6640625" style="43" bestFit="1" customWidth="1"/>
    <col min="12413" max="12413" width="33.44140625" style="43" bestFit="1" customWidth="1"/>
    <col min="12414" max="12414" width="12.6640625" style="43" bestFit="1" customWidth="1"/>
    <col min="12415" max="12415" width="11.6640625" style="43" bestFit="1" customWidth="1"/>
    <col min="12416" max="12416" width="12.44140625" style="43" bestFit="1" customWidth="1"/>
    <col min="12417" max="12417" width="12.88671875" style="43" bestFit="1" customWidth="1"/>
    <col min="12418" max="12418" width="8.109375" style="43" bestFit="1" customWidth="1"/>
    <col min="12419" max="12420" width="11.88671875" style="43" bestFit="1" customWidth="1"/>
    <col min="12421" max="12421" width="9" style="43" bestFit="1" customWidth="1"/>
    <col min="12422" max="12422" width="10.88671875" style="43" bestFit="1" customWidth="1"/>
    <col min="12423" max="12423" width="8.33203125" style="43" bestFit="1" customWidth="1"/>
    <col min="12424" max="12424" width="8.6640625" style="43" bestFit="1" customWidth="1"/>
    <col min="12425" max="12425" width="9" style="43" bestFit="1" customWidth="1"/>
    <col min="12426" max="12426" width="8.33203125" style="43" bestFit="1" customWidth="1"/>
    <col min="12427" max="12427" width="7.44140625" style="43" bestFit="1" customWidth="1"/>
    <col min="12428" max="12428" width="15.44140625" style="43" bestFit="1" customWidth="1"/>
    <col min="12429" max="12429" width="9.33203125" style="43" bestFit="1" customWidth="1"/>
    <col min="12430" max="12430" width="11.6640625" style="43" bestFit="1" customWidth="1"/>
    <col min="12431" max="12431" width="12.6640625" style="43" bestFit="1" customWidth="1"/>
    <col min="12432" max="12432" width="11.44140625" style="43" bestFit="1" customWidth="1"/>
    <col min="12433" max="12433" width="5.109375" style="43" bestFit="1" customWidth="1"/>
    <col min="12434" max="12434" width="6.44140625" style="43" bestFit="1" customWidth="1"/>
    <col min="12435" max="12435" width="11" style="43" bestFit="1" customWidth="1"/>
    <col min="12436" max="12436" width="17.33203125" style="43" bestFit="1" customWidth="1"/>
    <col min="12437" max="12600" width="10.88671875" style="43"/>
    <col min="12601" max="12601" width="17.88671875" style="43" bestFit="1" customWidth="1"/>
    <col min="12602" max="12602" width="33.44140625" style="43" bestFit="1" customWidth="1"/>
    <col min="12603" max="12603" width="21.33203125" style="43" bestFit="1" customWidth="1"/>
    <col min="12604" max="12604" width="18.44140625" style="43" bestFit="1" customWidth="1"/>
    <col min="12605" max="12605" width="9.6640625" style="43" bestFit="1" customWidth="1"/>
    <col min="12606" max="12606" width="10.6640625" style="43" bestFit="1" customWidth="1"/>
    <col min="12607" max="12607" width="28.6640625" style="43" bestFit="1" customWidth="1"/>
    <col min="12608" max="12608" width="3.109375" style="43" bestFit="1" customWidth="1"/>
    <col min="12609" max="12609" width="3.44140625" style="43" bestFit="1" customWidth="1"/>
    <col min="12610" max="12610" width="32.33203125" style="43" bestFit="1" customWidth="1"/>
    <col min="12611" max="12611" width="5" style="43" bestFit="1" customWidth="1"/>
    <col min="12612" max="12612" width="5.6640625" style="43" bestFit="1" customWidth="1"/>
    <col min="12613" max="12613" width="7.109375" style="43" bestFit="1" customWidth="1"/>
    <col min="12614" max="12614" width="23.6640625" style="43" bestFit="1" customWidth="1"/>
    <col min="12615" max="12615" width="26.109375" style="43" bestFit="1" customWidth="1"/>
    <col min="12616" max="12616" width="6.44140625" style="43" bestFit="1" customWidth="1"/>
    <col min="12617" max="12617" width="26.44140625" style="43" bestFit="1" customWidth="1"/>
    <col min="12618" max="12618" width="10.88671875" style="43"/>
    <col min="12619" max="12619" width="15.33203125" style="43" bestFit="1" customWidth="1"/>
    <col min="12620" max="12620" width="4.88671875" style="43" bestFit="1" customWidth="1"/>
    <col min="12621" max="12621" width="8" style="43" bestFit="1" customWidth="1"/>
    <col min="12622" max="12622" width="10.33203125" style="43" bestFit="1" customWidth="1"/>
    <col min="12623" max="12623" width="29.33203125" style="43" bestFit="1" customWidth="1"/>
    <col min="12624" max="12624" width="12.44140625" style="43" bestFit="1" customWidth="1"/>
    <col min="12625" max="12625" width="10" style="43" bestFit="1" customWidth="1"/>
    <col min="12626" max="12626" width="10.44140625" style="43" bestFit="1" customWidth="1"/>
    <col min="12627" max="12627" width="11" style="43" bestFit="1" customWidth="1"/>
    <col min="12628" max="12628" width="24.109375" style="43" bestFit="1" customWidth="1"/>
    <col min="12629" max="12629" width="10.6640625" style="43" bestFit="1" customWidth="1"/>
    <col min="12630" max="12630" width="32.88671875" style="43" bestFit="1" customWidth="1"/>
    <col min="12631" max="12631" width="13.88671875" style="43" bestFit="1" customWidth="1"/>
    <col min="12632" max="12632" width="11" style="43" bestFit="1" customWidth="1"/>
    <col min="12633" max="12633" width="23.44140625" style="43" bestFit="1" customWidth="1"/>
    <col min="12634" max="12634" width="10.6640625" style="43" bestFit="1" customWidth="1"/>
    <col min="12635" max="12635" width="8" style="43" bestFit="1" customWidth="1"/>
    <col min="12636" max="12636" width="12.6640625" style="43" bestFit="1" customWidth="1"/>
    <col min="12637" max="12637" width="7.44140625" style="43" bestFit="1" customWidth="1"/>
    <col min="12638" max="12638" width="8.44140625" style="43" bestFit="1" customWidth="1"/>
    <col min="12639" max="12639" width="6.44140625" style="43" bestFit="1" customWidth="1"/>
    <col min="12640" max="12640" width="10.88671875" style="43" bestFit="1" customWidth="1"/>
    <col min="12641" max="12641" width="5.88671875" style="43" bestFit="1" customWidth="1"/>
    <col min="12642" max="12642" width="10.6640625" style="43" bestFit="1" customWidth="1"/>
    <col min="12643" max="12643" width="3.44140625" style="43" bestFit="1" customWidth="1"/>
    <col min="12644" max="12644" width="6.44140625" style="43" bestFit="1" customWidth="1"/>
    <col min="12645" max="12645" width="8.33203125" style="43" bestFit="1" customWidth="1"/>
    <col min="12646" max="12647" width="10.6640625" style="43" bestFit="1" customWidth="1"/>
    <col min="12648" max="12648" width="3.109375" style="43" bestFit="1" customWidth="1"/>
    <col min="12649" max="12649" width="9.44140625" style="43" bestFit="1" customWidth="1"/>
    <col min="12650" max="12650" width="3.44140625" style="43" bestFit="1" customWidth="1"/>
    <col min="12651" max="12651" width="4" style="43" bestFit="1" customWidth="1"/>
    <col min="12652" max="12652" width="7" style="43" bestFit="1" customWidth="1"/>
    <col min="12653" max="12653" width="8" style="43" bestFit="1" customWidth="1"/>
    <col min="12654" max="12654" width="9.33203125" style="43" bestFit="1" customWidth="1"/>
    <col min="12655" max="12655" width="8.109375" style="43" bestFit="1" customWidth="1"/>
    <col min="12656" max="12656" width="7.6640625" style="43" bestFit="1" customWidth="1"/>
    <col min="12657" max="12657" width="6.33203125" style="43" bestFit="1" customWidth="1"/>
    <col min="12658" max="12658" width="4.6640625" style="43" bestFit="1" customWidth="1"/>
    <col min="12659" max="12659" width="6.33203125" style="43" bestFit="1" customWidth="1"/>
    <col min="12660" max="12660" width="10.6640625" style="43" bestFit="1" customWidth="1"/>
    <col min="12661" max="12661" width="15.109375" style="43" bestFit="1" customWidth="1"/>
    <col min="12662" max="12662" width="9.33203125" style="43" bestFit="1" customWidth="1"/>
    <col min="12663" max="12663" width="12.33203125" style="43" bestFit="1" customWidth="1"/>
    <col min="12664" max="12664" width="5" style="43" bestFit="1" customWidth="1"/>
    <col min="12665" max="12666" width="8.6640625" style="43" bestFit="1" customWidth="1"/>
    <col min="12667" max="12667" width="3.33203125" style="43" bestFit="1" customWidth="1"/>
    <col min="12668" max="12668" width="10.6640625" style="43" bestFit="1" customWidth="1"/>
    <col min="12669" max="12669" width="33.44140625" style="43" bestFit="1" customWidth="1"/>
    <col min="12670" max="12670" width="12.6640625" style="43" bestFit="1" customWidth="1"/>
    <col min="12671" max="12671" width="11.6640625" style="43" bestFit="1" customWidth="1"/>
    <col min="12672" max="12672" width="12.44140625" style="43" bestFit="1" customWidth="1"/>
    <col min="12673" max="12673" width="12.88671875" style="43" bestFit="1" customWidth="1"/>
    <col min="12674" max="12674" width="8.109375" style="43" bestFit="1" customWidth="1"/>
    <col min="12675" max="12676" width="11.88671875" style="43" bestFit="1" customWidth="1"/>
    <col min="12677" max="12677" width="9" style="43" bestFit="1" customWidth="1"/>
    <col min="12678" max="12678" width="10.88671875" style="43" bestFit="1" customWidth="1"/>
    <col min="12679" max="12679" width="8.33203125" style="43" bestFit="1" customWidth="1"/>
    <col min="12680" max="12680" width="8.6640625" style="43" bestFit="1" customWidth="1"/>
    <col min="12681" max="12681" width="9" style="43" bestFit="1" customWidth="1"/>
    <col min="12682" max="12682" width="8.33203125" style="43" bestFit="1" customWidth="1"/>
    <col min="12683" max="12683" width="7.44140625" style="43" bestFit="1" customWidth="1"/>
    <col min="12684" max="12684" width="15.44140625" style="43" bestFit="1" customWidth="1"/>
    <col min="12685" max="12685" width="9.33203125" style="43" bestFit="1" customWidth="1"/>
    <col min="12686" max="12686" width="11.6640625" style="43" bestFit="1" customWidth="1"/>
    <col min="12687" max="12687" width="12.6640625" style="43" bestFit="1" customWidth="1"/>
    <col min="12688" max="12688" width="11.44140625" style="43" bestFit="1" customWidth="1"/>
    <col min="12689" max="12689" width="5.109375" style="43" bestFit="1" customWidth="1"/>
    <col min="12690" max="12690" width="6.44140625" style="43" bestFit="1" customWidth="1"/>
    <col min="12691" max="12691" width="11" style="43" bestFit="1" customWidth="1"/>
    <col min="12692" max="12692" width="17.33203125" style="43" bestFit="1" customWidth="1"/>
    <col min="12693" max="12856" width="10.88671875" style="43"/>
    <col min="12857" max="12857" width="17.88671875" style="43" bestFit="1" customWidth="1"/>
    <col min="12858" max="12858" width="33.44140625" style="43" bestFit="1" customWidth="1"/>
    <col min="12859" max="12859" width="21.33203125" style="43" bestFit="1" customWidth="1"/>
    <col min="12860" max="12860" width="18.44140625" style="43" bestFit="1" customWidth="1"/>
    <col min="12861" max="12861" width="9.6640625" style="43" bestFit="1" customWidth="1"/>
    <col min="12862" max="12862" width="10.6640625" style="43" bestFit="1" customWidth="1"/>
    <col min="12863" max="12863" width="28.6640625" style="43" bestFit="1" customWidth="1"/>
    <col min="12864" max="12864" width="3.109375" style="43" bestFit="1" customWidth="1"/>
    <col min="12865" max="12865" width="3.44140625" style="43" bestFit="1" customWidth="1"/>
    <col min="12866" max="12866" width="32.33203125" style="43" bestFit="1" customWidth="1"/>
    <col min="12867" max="12867" width="5" style="43" bestFit="1" customWidth="1"/>
    <col min="12868" max="12868" width="5.6640625" style="43" bestFit="1" customWidth="1"/>
    <col min="12869" max="12869" width="7.109375" style="43" bestFit="1" customWidth="1"/>
    <col min="12870" max="12870" width="23.6640625" style="43" bestFit="1" customWidth="1"/>
    <col min="12871" max="12871" width="26.109375" style="43" bestFit="1" customWidth="1"/>
    <col min="12872" max="12872" width="6.44140625" style="43" bestFit="1" customWidth="1"/>
    <col min="12873" max="12873" width="26.44140625" style="43" bestFit="1" customWidth="1"/>
    <col min="12874" max="12874" width="10.88671875" style="43"/>
    <col min="12875" max="12875" width="15.33203125" style="43" bestFit="1" customWidth="1"/>
    <col min="12876" max="12876" width="4.88671875" style="43" bestFit="1" customWidth="1"/>
    <col min="12877" max="12877" width="8" style="43" bestFit="1" customWidth="1"/>
    <col min="12878" max="12878" width="10.33203125" style="43" bestFit="1" customWidth="1"/>
    <col min="12879" max="12879" width="29.33203125" style="43" bestFit="1" customWidth="1"/>
    <col min="12880" max="12880" width="12.44140625" style="43" bestFit="1" customWidth="1"/>
    <col min="12881" max="12881" width="10" style="43" bestFit="1" customWidth="1"/>
    <col min="12882" max="12882" width="10.44140625" style="43" bestFit="1" customWidth="1"/>
    <col min="12883" max="12883" width="11" style="43" bestFit="1" customWidth="1"/>
    <col min="12884" max="12884" width="24.109375" style="43" bestFit="1" customWidth="1"/>
    <col min="12885" max="12885" width="10.6640625" style="43" bestFit="1" customWidth="1"/>
    <col min="12886" max="12886" width="32.88671875" style="43" bestFit="1" customWidth="1"/>
    <col min="12887" max="12887" width="13.88671875" style="43" bestFit="1" customWidth="1"/>
    <col min="12888" max="12888" width="11" style="43" bestFit="1" customWidth="1"/>
    <col min="12889" max="12889" width="23.44140625" style="43" bestFit="1" customWidth="1"/>
    <col min="12890" max="12890" width="10.6640625" style="43" bestFit="1" customWidth="1"/>
    <col min="12891" max="12891" width="8" style="43" bestFit="1" customWidth="1"/>
    <col min="12892" max="12892" width="12.6640625" style="43" bestFit="1" customWidth="1"/>
    <col min="12893" max="12893" width="7.44140625" style="43" bestFit="1" customWidth="1"/>
    <col min="12894" max="12894" width="8.44140625" style="43" bestFit="1" customWidth="1"/>
    <col min="12895" max="12895" width="6.44140625" style="43" bestFit="1" customWidth="1"/>
    <col min="12896" max="12896" width="10.88671875" style="43" bestFit="1" customWidth="1"/>
    <col min="12897" max="12897" width="5.88671875" style="43" bestFit="1" customWidth="1"/>
    <col min="12898" max="12898" width="10.6640625" style="43" bestFit="1" customWidth="1"/>
    <col min="12899" max="12899" width="3.44140625" style="43" bestFit="1" customWidth="1"/>
    <col min="12900" max="12900" width="6.44140625" style="43" bestFit="1" customWidth="1"/>
    <col min="12901" max="12901" width="8.33203125" style="43" bestFit="1" customWidth="1"/>
    <col min="12902" max="12903" width="10.6640625" style="43" bestFit="1" customWidth="1"/>
    <col min="12904" max="12904" width="3.109375" style="43" bestFit="1" customWidth="1"/>
    <col min="12905" max="12905" width="9.44140625" style="43" bestFit="1" customWidth="1"/>
    <col min="12906" max="12906" width="3.44140625" style="43" bestFit="1" customWidth="1"/>
    <col min="12907" max="12907" width="4" style="43" bestFit="1" customWidth="1"/>
    <col min="12908" max="12908" width="7" style="43" bestFit="1" customWidth="1"/>
    <col min="12909" max="12909" width="8" style="43" bestFit="1" customWidth="1"/>
    <col min="12910" max="12910" width="9.33203125" style="43" bestFit="1" customWidth="1"/>
    <col min="12911" max="12911" width="8.109375" style="43" bestFit="1" customWidth="1"/>
    <col min="12912" max="12912" width="7.6640625" style="43" bestFit="1" customWidth="1"/>
    <col min="12913" max="12913" width="6.33203125" style="43" bestFit="1" customWidth="1"/>
    <col min="12914" max="12914" width="4.6640625" style="43" bestFit="1" customWidth="1"/>
    <col min="12915" max="12915" width="6.33203125" style="43" bestFit="1" customWidth="1"/>
    <col min="12916" max="12916" width="10.6640625" style="43" bestFit="1" customWidth="1"/>
    <col min="12917" max="12917" width="15.109375" style="43" bestFit="1" customWidth="1"/>
    <col min="12918" max="12918" width="9.33203125" style="43" bestFit="1" customWidth="1"/>
    <col min="12919" max="12919" width="12.33203125" style="43" bestFit="1" customWidth="1"/>
    <col min="12920" max="12920" width="5" style="43" bestFit="1" customWidth="1"/>
    <col min="12921" max="12922" width="8.6640625" style="43" bestFit="1" customWidth="1"/>
    <col min="12923" max="12923" width="3.33203125" style="43" bestFit="1" customWidth="1"/>
    <col min="12924" max="12924" width="10.6640625" style="43" bestFit="1" customWidth="1"/>
    <col min="12925" max="12925" width="33.44140625" style="43" bestFit="1" customWidth="1"/>
    <col min="12926" max="12926" width="12.6640625" style="43" bestFit="1" customWidth="1"/>
    <col min="12927" max="12927" width="11.6640625" style="43" bestFit="1" customWidth="1"/>
    <col min="12928" max="12928" width="12.44140625" style="43" bestFit="1" customWidth="1"/>
    <col min="12929" max="12929" width="12.88671875" style="43" bestFit="1" customWidth="1"/>
    <col min="12930" max="12930" width="8.109375" style="43" bestFit="1" customWidth="1"/>
    <col min="12931" max="12932" width="11.88671875" style="43" bestFit="1" customWidth="1"/>
    <col min="12933" max="12933" width="9" style="43" bestFit="1" customWidth="1"/>
    <col min="12934" max="12934" width="10.88671875" style="43" bestFit="1" customWidth="1"/>
    <col min="12935" max="12935" width="8.33203125" style="43" bestFit="1" customWidth="1"/>
    <col min="12936" max="12936" width="8.6640625" style="43" bestFit="1" customWidth="1"/>
    <col min="12937" max="12937" width="9" style="43" bestFit="1" customWidth="1"/>
    <col min="12938" max="12938" width="8.33203125" style="43" bestFit="1" customWidth="1"/>
    <col min="12939" max="12939" width="7.44140625" style="43" bestFit="1" customWidth="1"/>
    <col min="12940" max="12940" width="15.44140625" style="43" bestFit="1" customWidth="1"/>
    <col min="12941" max="12941" width="9.33203125" style="43" bestFit="1" customWidth="1"/>
    <col min="12942" max="12942" width="11.6640625" style="43" bestFit="1" customWidth="1"/>
    <col min="12943" max="12943" width="12.6640625" style="43" bestFit="1" customWidth="1"/>
    <col min="12944" max="12944" width="11.44140625" style="43" bestFit="1" customWidth="1"/>
    <col min="12945" max="12945" width="5.109375" style="43" bestFit="1" customWidth="1"/>
    <col min="12946" max="12946" width="6.44140625" style="43" bestFit="1" customWidth="1"/>
    <col min="12947" max="12947" width="11" style="43" bestFit="1" customWidth="1"/>
    <col min="12948" max="12948" width="17.33203125" style="43" bestFit="1" customWidth="1"/>
    <col min="12949" max="13112" width="10.88671875" style="43"/>
    <col min="13113" max="13113" width="17.88671875" style="43" bestFit="1" customWidth="1"/>
    <col min="13114" max="13114" width="33.44140625" style="43" bestFit="1" customWidth="1"/>
    <col min="13115" max="13115" width="21.33203125" style="43" bestFit="1" customWidth="1"/>
    <col min="13116" max="13116" width="18.44140625" style="43" bestFit="1" customWidth="1"/>
    <col min="13117" max="13117" width="9.6640625" style="43" bestFit="1" customWidth="1"/>
    <col min="13118" max="13118" width="10.6640625" style="43" bestFit="1" customWidth="1"/>
    <col min="13119" max="13119" width="28.6640625" style="43" bestFit="1" customWidth="1"/>
    <col min="13120" max="13120" width="3.109375" style="43" bestFit="1" customWidth="1"/>
    <col min="13121" max="13121" width="3.44140625" style="43" bestFit="1" customWidth="1"/>
    <col min="13122" max="13122" width="32.33203125" style="43" bestFit="1" customWidth="1"/>
    <col min="13123" max="13123" width="5" style="43" bestFit="1" customWidth="1"/>
    <col min="13124" max="13124" width="5.6640625" style="43" bestFit="1" customWidth="1"/>
    <col min="13125" max="13125" width="7.109375" style="43" bestFit="1" customWidth="1"/>
    <col min="13126" max="13126" width="23.6640625" style="43" bestFit="1" customWidth="1"/>
    <col min="13127" max="13127" width="26.109375" style="43" bestFit="1" customWidth="1"/>
    <col min="13128" max="13128" width="6.44140625" style="43" bestFit="1" customWidth="1"/>
    <col min="13129" max="13129" width="26.44140625" style="43" bestFit="1" customWidth="1"/>
    <col min="13130" max="13130" width="10.88671875" style="43"/>
    <col min="13131" max="13131" width="15.33203125" style="43" bestFit="1" customWidth="1"/>
    <col min="13132" max="13132" width="4.88671875" style="43" bestFit="1" customWidth="1"/>
    <col min="13133" max="13133" width="8" style="43" bestFit="1" customWidth="1"/>
    <col min="13134" max="13134" width="10.33203125" style="43" bestFit="1" customWidth="1"/>
    <col min="13135" max="13135" width="29.33203125" style="43" bestFit="1" customWidth="1"/>
    <col min="13136" max="13136" width="12.44140625" style="43" bestFit="1" customWidth="1"/>
    <col min="13137" max="13137" width="10" style="43" bestFit="1" customWidth="1"/>
    <col min="13138" max="13138" width="10.44140625" style="43" bestFit="1" customWidth="1"/>
    <col min="13139" max="13139" width="11" style="43" bestFit="1" customWidth="1"/>
    <col min="13140" max="13140" width="24.109375" style="43" bestFit="1" customWidth="1"/>
    <col min="13141" max="13141" width="10.6640625" style="43" bestFit="1" customWidth="1"/>
    <col min="13142" max="13142" width="32.88671875" style="43" bestFit="1" customWidth="1"/>
    <col min="13143" max="13143" width="13.88671875" style="43" bestFit="1" customWidth="1"/>
    <col min="13144" max="13144" width="11" style="43" bestFit="1" customWidth="1"/>
    <col min="13145" max="13145" width="23.44140625" style="43" bestFit="1" customWidth="1"/>
    <col min="13146" max="13146" width="10.6640625" style="43" bestFit="1" customWidth="1"/>
    <col min="13147" max="13147" width="8" style="43" bestFit="1" customWidth="1"/>
    <col min="13148" max="13148" width="12.6640625" style="43" bestFit="1" customWidth="1"/>
    <col min="13149" max="13149" width="7.44140625" style="43" bestFit="1" customWidth="1"/>
    <col min="13150" max="13150" width="8.44140625" style="43" bestFit="1" customWidth="1"/>
    <col min="13151" max="13151" width="6.44140625" style="43" bestFit="1" customWidth="1"/>
    <col min="13152" max="13152" width="10.88671875" style="43" bestFit="1" customWidth="1"/>
    <col min="13153" max="13153" width="5.88671875" style="43" bestFit="1" customWidth="1"/>
    <col min="13154" max="13154" width="10.6640625" style="43" bestFit="1" customWidth="1"/>
    <col min="13155" max="13155" width="3.44140625" style="43" bestFit="1" customWidth="1"/>
    <col min="13156" max="13156" width="6.44140625" style="43" bestFit="1" customWidth="1"/>
    <col min="13157" max="13157" width="8.33203125" style="43" bestFit="1" customWidth="1"/>
    <col min="13158" max="13159" width="10.6640625" style="43" bestFit="1" customWidth="1"/>
    <col min="13160" max="13160" width="3.109375" style="43" bestFit="1" customWidth="1"/>
    <col min="13161" max="13161" width="9.44140625" style="43" bestFit="1" customWidth="1"/>
    <col min="13162" max="13162" width="3.44140625" style="43" bestFit="1" customWidth="1"/>
    <col min="13163" max="13163" width="4" style="43" bestFit="1" customWidth="1"/>
    <col min="13164" max="13164" width="7" style="43" bestFit="1" customWidth="1"/>
    <col min="13165" max="13165" width="8" style="43" bestFit="1" customWidth="1"/>
    <col min="13166" max="13166" width="9.33203125" style="43" bestFit="1" customWidth="1"/>
    <col min="13167" max="13167" width="8.109375" style="43" bestFit="1" customWidth="1"/>
    <col min="13168" max="13168" width="7.6640625" style="43" bestFit="1" customWidth="1"/>
    <col min="13169" max="13169" width="6.33203125" style="43" bestFit="1" customWidth="1"/>
    <col min="13170" max="13170" width="4.6640625" style="43" bestFit="1" customWidth="1"/>
    <col min="13171" max="13171" width="6.33203125" style="43" bestFit="1" customWidth="1"/>
    <col min="13172" max="13172" width="10.6640625" style="43" bestFit="1" customWidth="1"/>
    <col min="13173" max="13173" width="15.109375" style="43" bestFit="1" customWidth="1"/>
    <col min="13174" max="13174" width="9.33203125" style="43" bestFit="1" customWidth="1"/>
    <col min="13175" max="13175" width="12.33203125" style="43" bestFit="1" customWidth="1"/>
    <col min="13176" max="13176" width="5" style="43" bestFit="1" customWidth="1"/>
    <col min="13177" max="13178" width="8.6640625" style="43" bestFit="1" customWidth="1"/>
    <col min="13179" max="13179" width="3.33203125" style="43" bestFit="1" customWidth="1"/>
    <col min="13180" max="13180" width="10.6640625" style="43" bestFit="1" customWidth="1"/>
    <col min="13181" max="13181" width="33.44140625" style="43" bestFit="1" customWidth="1"/>
    <col min="13182" max="13182" width="12.6640625" style="43" bestFit="1" customWidth="1"/>
    <col min="13183" max="13183" width="11.6640625" style="43" bestFit="1" customWidth="1"/>
    <col min="13184" max="13184" width="12.44140625" style="43" bestFit="1" customWidth="1"/>
    <col min="13185" max="13185" width="12.88671875" style="43" bestFit="1" customWidth="1"/>
    <col min="13186" max="13186" width="8.109375" style="43" bestFit="1" customWidth="1"/>
    <col min="13187" max="13188" width="11.88671875" style="43" bestFit="1" customWidth="1"/>
    <col min="13189" max="13189" width="9" style="43" bestFit="1" customWidth="1"/>
    <col min="13190" max="13190" width="10.88671875" style="43" bestFit="1" customWidth="1"/>
    <col min="13191" max="13191" width="8.33203125" style="43" bestFit="1" customWidth="1"/>
    <col min="13192" max="13192" width="8.6640625" style="43" bestFit="1" customWidth="1"/>
    <col min="13193" max="13193" width="9" style="43" bestFit="1" customWidth="1"/>
    <col min="13194" max="13194" width="8.33203125" style="43" bestFit="1" customWidth="1"/>
    <col min="13195" max="13195" width="7.44140625" style="43" bestFit="1" customWidth="1"/>
    <col min="13196" max="13196" width="15.44140625" style="43" bestFit="1" customWidth="1"/>
    <col min="13197" max="13197" width="9.33203125" style="43" bestFit="1" customWidth="1"/>
    <col min="13198" max="13198" width="11.6640625" style="43" bestFit="1" customWidth="1"/>
    <col min="13199" max="13199" width="12.6640625" style="43" bestFit="1" customWidth="1"/>
    <col min="13200" max="13200" width="11.44140625" style="43" bestFit="1" customWidth="1"/>
    <col min="13201" max="13201" width="5.109375" style="43" bestFit="1" customWidth="1"/>
    <col min="13202" max="13202" width="6.44140625" style="43" bestFit="1" customWidth="1"/>
    <col min="13203" max="13203" width="11" style="43" bestFit="1" customWidth="1"/>
    <col min="13204" max="13204" width="17.33203125" style="43" bestFit="1" customWidth="1"/>
    <col min="13205" max="13368" width="10.88671875" style="43"/>
    <col min="13369" max="13369" width="17.88671875" style="43" bestFit="1" customWidth="1"/>
    <col min="13370" max="13370" width="33.44140625" style="43" bestFit="1" customWidth="1"/>
    <col min="13371" max="13371" width="21.33203125" style="43" bestFit="1" customWidth="1"/>
    <col min="13372" max="13372" width="18.44140625" style="43" bestFit="1" customWidth="1"/>
    <col min="13373" max="13373" width="9.6640625" style="43" bestFit="1" customWidth="1"/>
    <col min="13374" max="13374" width="10.6640625" style="43" bestFit="1" customWidth="1"/>
    <col min="13375" max="13375" width="28.6640625" style="43" bestFit="1" customWidth="1"/>
    <col min="13376" max="13376" width="3.109375" style="43" bestFit="1" customWidth="1"/>
    <col min="13377" max="13377" width="3.44140625" style="43" bestFit="1" customWidth="1"/>
    <col min="13378" max="13378" width="32.33203125" style="43" bestFit="1" customWidth="1"/>
    <col min="13379" max="13379" width="5" style="43" bestFit="1" customWidth="1"/>
    <col min="13380" max="13380" width="5.6640625" style="43" bestFit="1" customWidth="1"/>
    <col min="13381" max="13381" width="7.109375" style="43" bestFit="1" customWidth="1"/>
    <col min="13382" max="13382" width="23.6640625" style="43" bestFit="1" customWidth="1"/>
    <col min="13383" max="13383" width="26.109375" style="43" bestFit="1" customWidth="1"/>
    <col min="13384" max="13384" width="6.44140625" style="43" bestFit="1" customWidth="1"/>
    <col min="13385" max="13385" width="26.44140625" style="43" bestFit="1" customWidth="1"/>
    <col min="13386" max="13386" width="10.88671875" style="43"/>
    <col min="13387" max="13387" width="15.33203125" style="43" bestFit="1" customWidth="1"/>
    <col min="13388" max="13388" width="4.88671875" style="43" bestFit="1" customWidth="1"/>
    <col min="13389" max="13389" width="8" style="43" bestFit="1" customWidth="1"/>
    <col min="13390" max="13390" width="10.33203125" style="43" bestFit="1" customWidth="1"/>
    <col min="13391" max="13391" width="29.33203125" style="43" bestFit="1" customWidth="1"/>
    <col min="13392" max="13392" width="12.44140625" style="43" bestFit="1" customWidth="1"/>
    <col min="13393" max="13393" width="10" style="43" bestFit="1" customWidth="1"/>
    <col min="13394" max="13394" width="10.44140625" style="43" bestFit="1" customWidth="1"/>
    <col min="13395" max="13395" width="11" style="43" bestFit="1" customWidth="1"/>
    <col min="13396" max="13396" width="24.109375" style="43" bestFit="1" customWidth="1"/>
    <col min="13397" max="13397" width="10.6640625" style="43" bestFit="1" customWidth="1"/>
    <col min="13398" max="13398" width="32.88671875" style="43" bestFit="1" customWidth="1"/>
    <col min="13399" max="13399" width="13.88671875" style="43" bestFit="1" customWidth="1"/>
    <col min="13400" max="13400" width="11" style="43" bestFit="1" customWidth="1"/>
    <col min="13401" max="13401" width="23.44140625" style="43" bestFit="1" customWidth="1"/>
    <col min="13402" max="13402" width="10.6640625" style="43" bestFit="1" customWidth="1"/>
    <col min="13403" max="13403" width="8" style="43" bestFit="1" customWidth="1"/>
    <col min="13404" max="13404" width="12.6640625" style="43" bestFit="1" customWidth="1"/>
    <col min="13405" max="13405" width="7.44140625" style="43" bestFit="1" customWidth="1"/>
    <col min="13406" max="13406" width="8.44140625" style="43" bestFit="1" customWidth="1"/>
    <col min="13407" max="13407" width="6.44140625" style="43" bestFit="1" customWidth="1"/>
    <col min="13408" max="13408" width="10.88671875" style="43" bestFit="1" customWidth="1"/>
    <col min="13409" max="13409" width="5.88671875" style="43" bestFit="1" customWidth="1"/>
    <col min="13410" max="13410" width="10.6640625" style="43" bestFit="1" customWidth="1"/>
    <col min="13411" max="13411" width="3.44140625" style="43" bestFit="1" customWidth="1"/>
    <col min="13412" max="13412" width="6.44140625" style="43" bestFit="1" customWidth="1"/>
    <col min="13413" max="13413" width="8.33203125" style="43" bestFit="1" customWidth="1"/>
    <col min="13414" max="13415" width="10.6640625" style="43" bestFit="1" customWidth="1"/>
    <col min="13416" max="13416" width="3.109375" style="43" bestFit="1" customWidth="1"/>
    <col min="13417" max="13417" width="9.44140625" style="43" bestFit="1" customWidth="1"/>
    <col min="13418" max="13418" width="3.44140625" style="43" bestFit="1" customWidth="1"/>
    <col min="13419" max="13419" width="4" style="43" bestFit="1" customWidth="1"/>
    <col min="13420" max="13420" width="7" style="43" bestFit="1" customWidth="1"/>
    <col min="13421" max="13421" width="8" style="43" bestFit="1" customWidth="1"/>
    <col min="13422" max="13422" width="9.33203125" style="43" bestFit="1" customWidth="1"/>
    <col min="13423" max="13423" width="8.109375" style="43" bestFit="1" customWidth="1"/>
    <col min="13424" max="13424" width="7.6640625" style="43" bestFit="1" customWidth="1"/>
    <col min="13425" max="13425" width="6.33203125" style="43" bestFit="1" customWidth="1"/>
    <col min="13426" max="13426" width="4.6640625" style="43" bestFit="1" customWidth="1"/>
    <col min="13427" max="13427" width="6.33203125" style="43" bestFit="1" customWidth="1"/>
    <col min="13428" max="13428" width="10.6640625" style="43" bestFit="1" customWidth="1"/>
    <col min="13429" max="13429" width="15.109375" style="43" bestFit="1" customWidth="1"/>
    <col min="13430" max="13430" width="9.33203125" style="43" bestFit="1" customWidth="1"/>
    <col min="13431" max="13431" width="12.33203125" style="43" bestFit="1" customWidth="1"/>
    <col min="13432" max="13432" width="5" style="43" bestFit="1" customWidth="1"/>
    <col min="13433" max="13434" width="8.6640625" style="43" bestFit="1" customWidth="1"/>
    <col min="13435" max="13435" width="3.33203125" style="43" bestFit="1" customWidth="1"/>
    <col min="13436" max="13436" width="10.6640625" style="43" bestFit="1" customWidth="1"/>
    <col min="13437" max="13437" width="33.44140625" style="43" bestFit="1" customWidth="1"/>
    <col min="13438" max="13438" width="12.6640625" style="43" bestFit="1" customWidth="1"/>
    <col min="13439" max="13439" width="11.6640625" style="43" bestFit="1" customWidth="1"/>
    <col min="13440" max="13440" width="12.44140625" style="43" bestFit="1" customWidth="1"/>
    <col min="13441" max="13441" width="12.88671875" style="43" bestFit="1" customWidth="1"/>
    <col min="13442" max="13442" width="8.109375" style="43" bestFit="1" customWidth="1"/>
    <col min="13443" max="13444" width="11.88671875" style="43" bestFit="1" customWidth="1"/>
    <col min="13445" max="13445" width="9" style="43" bestFit="1" customWidth="1"/>
    <col min="13446" max="13446" width="10.88671875" style="43" bestFit="1" customWidth="1"/>
    <col min="13447" max="13447" width="8.33203125" style="43" bestFit="1" customWidth="1"/>
    <col min="13448" max="13448" width="8.6640625" style="43" bestFit="1" customWidth="1"/>
    <col min="13449" max="13449" width="9" style="43" bestFit="1" customWidth="1"/>
    <col min="13450" max="13450" width="8.33203125" style="43" bestFit="1" customWidth="1"/>
    <col min="13451" max="13451" width="7.44140625" style="43" bestFit="1" customWidth="1"/>
    <col min="13452" max="13452" width="15.44140625" style="43" bestFit="1" customWidth="1"/>
    <col min="13453" max="13453" width="9.33203125" style="43" bestFit="1" customWidth="1"/>
    <col min="13454" max="13454" width="11.6640625" style="43" bestFit="1" customWidth="1"/>
    <col min="13455" max="13455" width="12.6640625" style="43" bestFit="1" customWidth="1"/>
    <col min="13456" max="13456" width="11.44140625" style="43" bestFit="1" customWidth="1"/>
    <col min="13457" max="13457" width="5.109375" style="43" bestFit="1" customWidth="1"/>
    <col min="13458" max="13458" width="6.44140625" style="43" bestFit="1" customWidth="1"/>
    <col min="13459" max="13459" width="11" style="43" bestFit="1" customWidth="1"/>
    <col min="13460" max="13460" width="17.33203125" style="43" bestFit="1" customWidth="1"/>
    <col min="13461" max="13624" width="10.88671875" style="43"/>
    <col min="13625" max="13625" width="17.88671875" style="43" bestFit="1" customWidth="1"/>
    <col min="13626" max="13626" width="33.44140625" style="43" bestFit="1" customWidth="1"/>
    <col min="13627" max="13627" width="21.33203125" style="43" bestFit="1" customWidth="1"/>
    <col min="13628" max="13628" width="18.44140625" style="43" bestFit="1" customWidth="1"/>
    <col min="13629" max="13629" width="9.6640625" style="43" bestFit="1" customWidth="1"/>
    <col min="13630" max="13630" width="10.6640625" style="43" bestFit="1" customWidth="1"/>
    <col min="13631" max="13631" width="28.6640625" style="43" bestFit="1" customWidth="1"/>
    <col min="13632" max="13632" width="3.109375" style="43" bestFit="1" customWidth="1"/>
    <col min="13633" max="13633" width="3.44140625" style="43" bestFit="1" customWidth="1"/>
    <col min="13634" max="13634" width="32.33203125" style="43" bestFit="1" customWidth="1"/>
    <col min="13635" max="13635" width="5" style="43" bestFit="1" customWidth="1"/>
    <col min="13636" max="13636" width="5.6640625" style="43" bestFit="1" customWidth="1"/>
    <col min="13637" max="13637" width="7.109375" style="43" bestFit="1" customWidth="1"/>
    <col min="13638" max="13638" width="23.6640625" style="43" bestFit="1" customWidth="1"/>
    <col min="13639" max="13639" width="26.109375" style="43" bestFit="1" customWidth="1"/>
    <col min="13640" max="13640" width="6.44140625" style="43" bestFit="1" customWidth="1"/>
    <col min="13641" max="13641" width="26.44140625" style="43" bestFit="1" customWidth="1"/>
    <col min="13642" max="13642" width="10.88671875" style="43"/>
    <col min="13643" max="13643" width="15.33203125" style="43" bestFit="1" customWidth="1"/>
    <col min="13644" max="13644" width="4.88671875" style="43" bestFit="1" customWidth="1"/>
    <col min="13645" max="13645" width="8" style="43" bestFit="1" customWidth="1"/>
    <col min="13646" max="13646" width="10.33203125" style="43" bestFit="1" customWidth="1"/>
    <col min="13647" max="13647" width="29.33203125" style="43" bestFit="1" customWidth="1"/>
    <col min="13648" max="13648" width="12.44140625" style="43" bestFit="1" customWidth="1"/>
    <col min="13649" max="13649" width="10" style="43" bestFit="1" customWidth="1"/>
    <col min="13650" max="13650" width="10.44140625" style="43" bestFit="1" customWidth="1"/>
    <col min="13651" max="13651" width="11" style="43" bestFit="1" customWidth="1"/>
    <col min="13652" max="13652" width="24.109375" style="43" bestFit="1" customWidth="1"/>
    <col min="13653" max="13653" width="10.6640625" style="43" bestFit="1" customWidth="1"/>
    <col min="13654" max="13654" width="32.88671875" style="43" bestFit="1" customWidth="1"/>
    <col min="13655" max="13655" width="13.88671875" style="43" bestFit="1" customWidth="1"/>
    <col min="13656" max="13656" width="11" style="43" bestFit="1" customWidth="1"/>
    <col min="13657" max="13657" width="23.44140625" style="43" bestFit="1" customWidth="1"/>
    <col min="13658" max="13658" width="10.6640625" style="43" bestFit="1" customWidth="1"/>
    <col min="13659" max="13659" width="8" style="43" bestFit="1" customWidth="1"/>
    <col min="13660" max="13660" width="12.6640625" style="43" bestFit="1" customWidth="1"/>
    <col min="13661" max="13661" width="7.44140625" style="43" bestFit="1" customWidth="1"/>
    <col min="13662" max="13662" width="8.44140625" style="43" bestFit="1" customWidth="1"/>
    <col min="13663" max="13663" width="6.44140625" style="43" bestFit="1" customWidth="1"/>
    <col min="13664" max="13664" width="10.88671875" style="43" bestFit="1" customWidth="1"/>
    <col min="13665" max="13665" width="5.88671875" style="43" bestFit="1" customWidth="1"/>
    <col min="13666" max="13666" width="10.6640625" style="43" bestFit="1" customWidth="1"/>
    <col min="13667" max="13667" width="3.44140625" style="43" bestFit="1" customWidth="1"/>
    <col min="13668" max="13668" width="6.44140625" style="43" bestFit="1" customWidth="1"/>
    <col min="13669" max="13669" width="8.33203125" style="43" bestFit="1" customWidth="1"/>
    <col min="13670" max="13671" width="10.6640625" style="43" bestFit="1" customWidth="1"/>
    <col min="13672" max="13672" width="3.109375" style="43" bestFit="1" customWidth="1"/>
    <col min="13673" max="13673" width="9.44140625" style="43" bestFit="1" customWidth="1"/>
    <col min="13674" max="13674" width="3.44140625" style="43" bestFit="1" customWidth="1"/>
    <col min="13675" max="13675" width="4" style="43" bestFit="1" customWidth="1"/>
    <col min="13676" max="13676" width="7" style="43" bestFit="1" customWidth="1"/>
    <col min="13677" max="13677" width="8" style="43" bestFit="1" customWidth="1"/>
    <col min="13678" max="13678" width="9.33203125" style="43" bestFit="1" customWidth="1"/>
    <col min="13679" max="13679" width="8.109375" style="43" bestFit="1" customWidth="1"/>
    <col min="13680" max="13680" width="7.6640625" style="43" bestFit="1" customWidth="1"/>
    <col min="13681" max="13681" width="6.33203125" style="43" bestFit="1" customWidth="1"/>
    <col min="13682" max="13682" width="4.6640625" style="43" bestFit="1" customWidth="1"/>
    <col min="13683" max="13683" width="6.33203125" style="43" bestFit="1" customWidth="1"/>
    <col min="13684" max="13684" width="10.6640625" style="43" bestFit="1" customWidth="1"/>
    <col min="13685" max="13685" width="15.109375" style="43" bestFit="1" customWidth="1"/>
    <col min="13686" max="13686" width="9.33203125" style="43" bestFit="1" customWidth="1"/>
    <col min="13687" max="13687" width="12.33203125" style="43" bestFit="1" customWidth="1"/>
    <col min="13688" max="13688" width="5" style="43" bestFit="1" customWidth="1"/>
    <col min="13689" max="13690" width="8.6640625" style="43" bestFit="1" customWidth="1"/>
    <col min="13691" max="13691" width="3.33203125" style="43" bestFit="1" customWidth="1"/>
    <col min="13692" max="13692" width="10.6640625" style="43" bestFit="1" customWidth="1"/>
    <col min="13693" max="13693" width="33.44140625" style="43" bestFit="1" customWidth="1"/>
    <col min="13694" max="13694" width="12.6640625" style="43" bestFit="1" customWidth="1"/>
    <col min="13695" max="13695" width="11.6640625" style="43" bestFit="1" customWidth="1"/>
    <col min="13696" max="13696" width="12.44140625" style="43" bestFit="1" customWidth="1"/>
    <col min="13697" max="13697" width="12.88671875" style="43" bestFit="1" customWidth="1"/>
    <col min="13698" max="13698" width="8.109375" style="43" bestFit="1" customWidth="1"/>
    <col min="13699" max="13700" width="11.88671875" style="43" bestFit="1" customWidth="1"/>
    <col min="13701" max="13701" width="9" style="43" bestFit="1" customWidth="1"/>
    <col min="13702" max="13702" width="10.88671875" style="43" bestFit="1" customWidth="1"/>
    <col min="13703" max="13703" width="8.33203125" style="43" bestFit="1" customWidth="1"/>
    <col min="13704" max="13704" width="8.6640625" style="43" bestFit="1" customWidth="1"/>
    <col min="13705" max="13705" width="9" style="43" bestFit="1" customWidth="1"/>
    <col min="13706" max="13706" width="8.33203125" style="43" bestFit="1" customWidth="1"/>
    <col min="13707" max="13707" width="7.44140625" style="43" bestFit="1" customWidth="1"/>
    <col min="13708" max="13708" width="15.44140625" style="43" bestFit="1" customWidth="1"/>
    <col min="13709" max="13709" width="9.33203125" style="43" bestFit="1" customWidth="1"/>
    <col min="13710" max="13710" width="11.6640625" style="43" bestFit="1" customWidth="1"/>
    <col min="13711" max="13711" width="12.6640625" style="43" bestFit="1" customWidth="1"/>
    <col min="13712" max="13712" width="11.44140625" style="43" bestFit="1" customWidth="1"/>
    <col min="13713" max="13713" width="5.109375" style="43" bestFit="1" customWidth="1"/>
    <col min="13714" max="13714" width="6.44140625" style="43" bestFit="1" customWidth="1"/>
    <col min="13715" max="13715" width="11" style="43" bestFit="1" customWidth="1"/>
    <col min="13716" max="13716" width="17.33203125" style="43" bestFit="1" customWidth="1"/>
    <col min="13717" max="13880" width="10.88671875" style="43"/>
    <col min="13881" max="13881" width="17.88671875" style="43" bestFit="1" customWidth="1"/>
    <col min="13882" max="13882" width="33.44140625" style="43" bestFit="1" customWidth="1"/>
    <col min="13883" max="13883" width="21.33203125" style="43" bestFit="1" customWidth="1"/>
    <col min="13884" max="13884" width="18.44140625" style="43" bestFit="1" customWidth="1"/>
    <col min="13885" max="13885" width="9.6640625" style="43" bestFit="1" customWidth="1"/>
    <col min="13886" max="13886" width="10.6640625" style="43" bestFit="1" customWidth="1"/>
    <col min="13887" max="13887" width="28.6640625" style="43" bestFit="1" customWidth="1"/>
    <col min="13888" max="13888" width="3.109375" style="43" bestFit="1" customWidth="1"/>
    <col min="13889" max="13889" width="3.44140625" style="43" bestFit="1" customWidth="1"/>
    <col min="13890" max="13890" width="32.33203125" style="43" bestFit="1" customWidth="1"/>
    <col min="13891" max="13891" width="5" style="43" bestFit="1" customWidth="1"/>
    <col min="13892" max="13892" width="5.6640625" style="43" bestFit="1" customWidth="1"/>
    <col min="13893" max="13893" width="7.109375" style="43" bestFit="1" customWidth="1"/>
    <col min="13894" max="13894" width="23.6640625" style="43" bestFit="1" customWidth="1"/>
    <col min="13895" max="13895" width="26.109375" style="43" bestFit="1" customWidth="1"/>
    <col min="13896" max="13896" width="6.44140625" style="43" bestFit="1" customWidth="1"/>
    <col min="13897" max="13897" width="26.44140625" style="43" bestFit="1" customWidth="1"/>
    <col min="13898" max="13898" width="10.88671875" style="43"/>
    <col min="13899" max="13899" width="15.33203125" style="43" bestFit="1" customWidth="1"/>
    <col min="13900" max="13900" width="4.88671875" style="43" bestFit="1" customWidth="1"/>
    <col min="13901" max="13901" width="8" style="43" bestFit="1" customWidth="1"/>
    <col min="13902" max="13902" width="10.33203125" style="43" bestFit="1" customWidth="1"/>
    <col min="13903" max="13903" width="29.33203125" style="43" bestFit="1" customWidth="1"/>
    <col min="13904" max="13904" width="12.44140625" style="43" bestFit="1" customWidth="1"/>
    <col min="13905" max="13905" width="10" style="43" bestFit="1" customWidth="1"/>
    <col min="13906" max="13906" width="10.44140625" style="43" bestFit="1" customWidth="1"/>
    <col min="13907" max="13907" width="11" style="43" bestFit="1" customWidth="1"/>
    <col min="13908" max="13908" width="24.109375" style="43" bestFit="1" customWidth="1"/>
    <col min="13909" max="13909" width="10.6640625" style="43" bestFit="1" customWidth="1"/>
    <col min="13910" max="13910" width="32.88671875" style="43" bestFit="1" customWidth="1"/>
    <col min="13911" max="13911" width="13.88671875" style="43" bestFit="1" customWidth="1"/>
    <col min="13912" max="13912" width="11" style="43" bestFit="1" customWidth="1"/>
    <col min="13913" max="13913" width="23.44140625" style="43" bestFit="1" customWidth="1"/>
    <col min="13914" max="13914" width="10.6640625" style="43" bestFit="1" customWidth="1"/>
    <col min="13915" max="13915" width="8" style="43" bestFit="1" customWidth="1"/>
    <col min="13916" max="13916" width="12.6640625" style="43" bestFit="1" customWidth="1"/>
    <col min="13917" max="13917" width="7.44140625" style="43" bestFit="1" customWidth="1"/>
    <col min="13918" max="13918" width="8.44140625" style="43" bestFit="1" customWidth="1"/>
    <col min="13919" max="13919" width="6.44140625" style="43" bestFit="1" customWidth="1"/>
    <col min="13920" max="13920" width="10.88671875" style="43" bestFit="1" customWidth="1"/>
    <col min="13921" max="13921" width="5.88671875" style="43" bestFit="1" customWidth="1"/>
    <col min="13922" max="13922" width="10.6640625" style="43" bestFit="1" customWidth="1"/>
    <col min="13923" max="13923" width="3.44140625" style="43" bestFit="1" customWidth="1"/>
    <col min="13924" max="13924" width="6.44140625" style="43" bestFit="1" customWidth="1"/>
    <col min="13925" max="13925" width="8.33203125" style="43" bestFit="1" customWidth="1"/>
    <col min="13926" max="13927" width="10.6640625" style="43" bestFit="1" customWidth="1"/>
    <col min="13928" max="13928" width="3.109375" style="43" bestFit="1" customWidth="1"/>
    <col min="13929" max="13929" width="9.44140625" style="43" bestFit="1" customWidth="1"/>
    <col min="13930" max="13930" width="3.44140625" style="43" bestFit="1" customWidth="1"/>
    <col min="13931" max="13931" width="4" style="43" bestFit="1" customWidth="1"/>
    <col min="13932" max="13932" width="7" style="43" bestFit="1" customWidth="1"/>
    <col min="13933" max="13933" width="8" style="43" bestFit="1" customWidth="1"/>
    <col min="13934" max="13934" width="9.33203125" style="43" bestFit="1" customWidth="1"/>
    <col min="13935" max="13935" width="8.109375" style="43" bestFit="1" customWidth="1"/>
    <col min="13936" max="13936" width="7.6640625" style="43" bestFit="1" customWidth="1"/>
    <col min="13937" max="13937" width="6.33203125" style="43" bestFit="1" customWidth="1"/>
    <col min="13938" max="13938" width="4.6640625" style="43" bestFit="1" customWidth="1"/>
    <col min="13939" max="13939" width="6.33203125" style="43" bestFit="1" customWidth="1"/>
    <col min="13940" max="13940" width="10.6640625" style="43" bestFit="1" customWidth="1"/>
    <col min="13941" max="13941" width="15.109375" style="43" bestFit="1" customWidth="1"/>
    <col min="13942" max="13942" width="9.33203125" style="43" bestFit="1" customWidth="1"/>
    <col min="13943" max="13943" width="12.33203125" style="43" bestFit="1" customWidth="1"/>
    <col min="13944" max="13944" width="5" style="43" bestFit="1" customWidth="1"/>
    <col min="13945" max="13946" width="8.6640625" style="43" bestFit="1" customWidth="1"/>
    <col min="13947" max="13947" width="3.33203125" style="43" bestFit="1" customWidth="1"/>
    <col min="13948" max="13948" width="10.6640625" style="43" bestFit="1" customWidth="1"/>
    <col min="13949" max="13949" width="33.44140625" style="43" bestFit="1" customWidth="1"/>
    <col min="13950" max="13950" width="12.6640625" style="43" bestFit="1" customWidth="1"/>
    <col min="13951" max="13951" width="11.6640625" style="43" bestFit="1" customWidth="1"/>
    <col min="13952" max="13952" width="12.44140625" style="43" bestFit="1" customWidth="1"/>
    <col min="13953" max="13953" width="12.88671875" style="43" bestFit="1" customWidth="1"/>
    <col min="13954" max="13954" width="8.109375" style="43" bestFit="1" customWidth="1"/>
    <col min="13955" max="13956" width="11.88671875" style="43" bestFit="1" customWidth="1"/>
    <col min="13957" max="13957" width="9" style="43" bestFit="1" customWidth="1"/>
    <col min="13958" max="13958" width="10.88671875" style="43" bestFit="1" customWidth="1"/>
    <col min="13959" max="13959" width="8.33203125" style="43" bestFit="1" customWidth="1"/>
    <col min="13960" max="13960" width="8.6640625" style="43" bestFit="1" customWidth="1"/>
    <col min="13961" max="13961" width="9" style="43" bestFit="1" customWidth="1"/>
    <col min="13962" max="13962" width="8.33203125" style="43" bestFit="1" customWidth="1"/>
    <col min="13963" max="13963" width="7.44140625" style="43" bestFit="1" customWidth="1"/>
    <col min="13964" max="13964" width="15.44140625" style="43" bestFit="1" customWidth="1"/>
    <col min="13965" max="13965" width="9.33203125" style="43" bestFit="1" customWidth="1"/>
    <col min="13966" max="13966" width="11.6640625" style="43" bestFit="1" customWidth="1"/>
    <col min="13967" max="13967" width="12.6640625" style="43" bestFit="1" customWidth="1"/>
    <col min="13968" max="13968" width="11.44140625" style="43" bestFit="1" customWidth="1"/>
    <col min="13969" max="13969" width="5.109375" style="43" bestFit="1" customWidth="1"/>
    <col min="13970" max="13970" width="6.44140625" style="43" bestFit="1" customWidth="1"/>
    <col min="13971" max="13971" width="11" style="43" bestFit="1" customWidth="1"/>
    <col min="13972" max="13972" width="17.33203125" style="43" bestFit="1" customWidth="1"/>
    <col min="13973" max="14136" width="10.88671875" style="43"/>
    <col min="14137" max="14137" width="17.88671875" style="43" bestFit="1" customWidth="1"/>
    <col min="14138" max="14138" width="33.44140625" style="43" bestFit="1" customWidth="1"/>
    <col min="14139" max="14139" width="21.33203125" style="43" bestFit="1" customWidth="1"/>
    <col min="14140" max="14140" width="18.44140625" style="43" bestFit="1" customWidth="1"/>
    <col min="14141" max="14141" width="9.6640625" style="43" bestFit="1" customWidth="1"/>
    <col min="14142" max="14142" width="10.6640625" style="43" bestFit="1" customWidth="1"/>
    <col min="14143" max="14143" width="28.6640625" style="43" bestFit="1" customWidth="1"/>
    <col min="14144" max="14144" width="3.109375" style="43" bestFit="1" customWidth="1"/>
    <col min="14145" max="14145" width="3.44140625" style="43" bestFit="1" customWidth="1"/>
    <col min="14146" max="14146" width="32.33203125" style="43" bestFit="1" customWidth="1"/>
    <col min="14147" max="14147" width="5" style="43" bestFit="1" customWidth="1"/>
    <col min="14148" max="14148" width="5.6640625" style="43" bestFit="1" customWidth="1"/>
    <col min="14149" max="14149" width="7.109375" style="43" bestFit="1" customWidth="1"/>
    <col min="14150" max="14150" width="23.6640625" style="43" bestFit="1" customWidth="1"/>
    <col min="14151" max="14151" width="26.109375" style="43" bestFit="1" customWidth="1"/>
    <col min="14152" max="14152" width="6.44140625" style="43" bestFit="1" customWidth="1"/>
    <col min="14153" max="14153" width="26.44140625" style="43" bestFit="1" customWidth="1"/>
    <col min="14154" max="14154" width="10.88671875" style="43"/>
    <col min="14155" max="14155" width="15.33203125" style="43" bestFit="1" customWidth="1"/>
    <col min="14156" max="14156" width="4.88671875" style="43" bestFit="1" customWidth="1"/>
    <col min="14157" max="14157" width="8" style="43" bestFit="1" customWidth="1"/>
    <col min="14158" max="14158" width="10.33203125" style="43" bestFit="1" customWidth="1"/>
    <col min="14159" max="14159" width="29.33203125" style="43" bestFit="1" customWidth="1"/>
    <col min="14160" max="14160" width="12.44140625" style="43" bestFit="1" customWidth="1"/>
    <col min="14161" max="14161" width="10" style="43" bestFit="1" customWidth="1"/>
    <col min="14162" max="14162" width="10.44140625" style="43" bestFit="1" customWidth="1"/>
    <col min="14163" max="14163" width="11" style="43" bestFit="1" customWidth="1"/>
    <col min="14164" max="14164" width="24.109375" style="43" bestFit="1" customWidth="1"/>
    <col min="14165" max="14165" width="10.6640625" style="43" bestFit="1" customWidth="1"/>
    <col min="14166" max="14166" width="32.88671875" style="43" bestFit="1" customWidth="1"/>
    <col min="14167" max="14167" width="13.88671875" style="43" bestFit="1" customWidth="1"/>
    <col min="14168" max="14168" width="11" style="43" bestFit="1" customWidth="1"/>
    <col min="14169" max="14169" width="23.44140625" style="43" bestFit="1" customWidth="1"/>
    <col min="14170" max="14170" width="10.6640625" style="43" bestFit="1" customWidth="1"/>
    <col min="14171" max="14171" width="8" style="43" bestFit="1" customWidth="1"/>
    <col min="14172" max="14172" width="12.6640625" style="43" bestFit="1" customWidth="1"/>
    <col min="14173" max="14173" width="7.44140625" style="43" bestFit="1" customWidth="1"/>
    <col min="14174" max="14174" width="8.44140625" style="43" bestFit="1" customWidth="1"/>
    <col min="14175" max="14175" width="6.44140625" style="43" bestFit="1" customWidth="1"/>
    <col min="14176" max="14176" width="10.88671875" style="43" bestFit="1" customWidth="1"/>
    <col min="14177" max="14177" width="5.88671875" style="43" bestFit="1" customWidth="1"/>
    <col min="14178" max="14178" width="10.6640625" style="43" bestFit="1" customWidth="1"/>
    <col min="14179" max="14179" width="3.44140625" style="43" bestFit="1" customWidth="1"/>
    <col min="14180" max="14180" width="6.44140625" style="43" bestFit="1" customWidth="1"/>
    <col min="14181" max="14181" width="8.33203125" style="43" bestFit="1" customWidth="1"/>
    <col min="14182" max="14183" width="10.6640625" style="43" bestFit="1" customWidth="1"/>
    <col min="14184" max="14184" width="3.109375" style="43" bestFit="1" customWidth="1"/>
    <col min="14185" max="14185" width="9.44140625" style="43" bestFit="1" customWidth="1"/>
    <col min="14186" max="14186" width="3.44140625" style="43" bestFit="1" customWidth="1"/>
    <col min="14187" max="14187" width="4" style="43" bestFit="1" customWidth="1"/>
    <col min="14188" max="14188" width="7" style="43" bestFit="1" customWidth="1"/>
    <col min="14189" max="14189" width="8" style="43" bestFit="1" customWidth="1"/>
    <col min="14190" max="14190" width="9.33203125" style="43" bestFit="1" customWidth="1"/>
    <col min="14191" max="14191" width="8.109375" style="43" bestFit="1" customWidth="1"/>
    <col min="14192" max="14192" width="7.6640625" style="43" bestFit="1" customWidth="1"/>
    <col min="14193" max="14193" width="6.33203125" style="43" bestFit="1" customWidth="1"/>
    <col min="14194" max="14194" width="4.6640625" style="43" bestFit="1" customWidth="1"/>
    <col min="14195" max="14195" width="6.33203125" style="43" bestFit="1" customWidth="1"/>
    <col min="14196" max="14196" width="10.6640625" style="43" bestFit="1" customWidth="1"/>
    <col min="14197" max="14197" width="15.109375" style="43" bestFit="1" customWidth="1"/>
    <col min="14198" max="14198" width="9.33203125" style="43" bestFit="1" customWidth="1"/>
    <col min="14199" max="14199" width="12.33203125" style="43" bestFit="1" customWidth="1"/>
    <col min="14200" max="14200" width="5" style="43" bestFit="1" customWidth="1"/>
    <col min="14201" max="14202" width="8.6640625" style="43" bestFit="1" customWidth="1"/>
    <col min="14203" max="14203" width="3.33203125" style="43" bestFit="1" customWidth="1"/>
    <col min="14204" max="14204" width="10.6640625" style="43" bestFit="1" customWidth="1"/>
    <col min="14205" max="14205" width="33.44140625" style="43" bestFit="1" customWidth="1"/>
    <col min="14206" max="14206" width="12.6640625" style="43" bestFit="1" customWidth="1"/>
    <col min="14207" max="14207" width="11.6640625" style="43" bestFit="1" customWidth="1"/>
    <col min="14208" max="14208" width="12.44140625" style="43" bestFit="1" customWidth="1"/>
    <col min="14209" max="14209" width="12.88671875" style="43" bestFit="1" customWidth="1"/>
    <col min="14210" max="14210" width="8.109375" style="43" bestFit="1" customWidth="1"/>
    <col min="14211" max="14212" width="11.88671875" style="43" bestFit="1" customWidth="1"/>
    <col min="14213" max="14213" width="9" style="43" bestFit="1" customWidth="1"/>
    <col min="14214" max="14214" width="10.88671875" style="43" bestFit="1" customWidth="1"/>
    <col min="14215" max="14215" width="8.33203125" style="43" bestFit="1" customWidth="1"/>
    <col min="14216" max="14216" width="8.6640625" style="43" bestFit="1" customWidth="1"/>
    <col min="14217" max="14217" width="9" style="43" bestFit="1" customWidth="1"/>
    <col min="14218" max="14218" width="8.33203125" style="43" bestFit="1" customWidth="1"/>
    <col min="14219" max="14219" width="7.44140625" style="43" bestFit="1" customWidth="1"/>
    <col min="14220" max="14220" width="15.44140625" style="43" bestFit="1" customWidth="1"/>
    <col min="14221" max="14221" width="9.33203125" style="43" bestFit="1" customWidth="1"/>
    <col min="14222" max="14222" width="11.6640625" style="43" bestFit="1" customWidth="1"/>
    <col min="14223" max="14223" width="12.6640625" style="43" bestFit="1" customWidth="1"/>
    <col min="14224" max="14224" width="11.44140625" style="43" bestFit="1" customWidth="1"/>
    <col min="14225" max="14225" width="5.109375" style="43" bestFit="1" customWidth="1"/>
    <col min="14226" max="14226" width="6.44140625" style="43" bestFit="1" customWidth="1"/>
    <col min="14227" max="14227" width="11" style="43" bestFit="1" customWidth="1"/>
    <col min="14228" max="14228" width="17.33203125" style="43" bestFit="1" customWidth="1"/>
    <col min="14229" max="14392" width="10.88671875" style="43"/>
    <col min="14393" max="14393" width="17.88671875" style="43" bestFit="1" customWidth="1"/>
    <col min="14394" max="14394" width="33.44140625" style="43" bestFit="1" customWidth="1"/>
    <col min="14395" max="14395" width="21.33203125" style="43" bestFit="1" customWidth="1"/>
    <col min="14396" max="14396" width="18.44140625" style="43" bestFit="1" customWidth="1"/>
    <col min="14397" max="14397" width="9.6640625" style="43" bestFit="1" customWidth="1"/>
    <col min="14398" max="14398" width="10.6640625" style="43" bestFit="1" customWidth="1"/>
    <col min="14399" max="14399" width="28.6640625" style="43" bestFit="1" customWidth="1"/>
    <col min="14400" max="14400" width="3.109375" style="43" bestFit="1" customWidth="1"/>
    <col min="14401" max="14401" width="3.44140625" style="43" bestFit="1" customWidth="1"/>
    <col min="14402" max="14402" width="32.33203125" style="43" bestFit="1" customWidth="1"/>
    <col min="14403" max="14403" width="5" style="43" bestFit="1" customWidth="1"/>
    <col min="14404" max="14404" width="5.6640625" style="43" bestFit="1" customWidth="1"/>
    <col min="14405" max="14405" width="7.109375" style="43" bestFit="1" customWidth="1"/>
    <col min="14406" max="14406" width="23.6640625" style="43" bestFit="1" customWidth="1"/>
    <col min="14407" max="14407" width="26.109375" style="43" bestFit="1" customWidth="1"/>
    <col min="14408" max="14408" width="6.44140625" style="43" bestFit="1" customWidth="1"/>
    <col min="14409" max="14409" width="26.44140625" style="43" bestFit="1" customWidth="1"/>
    <col min="14410" max="14410" width="10.88671875" style="43"/>
    <col min="14411" max="14411" width="15.33203125" style="43" bestFit="1" customWidth="1"/>
    <col min="14412" max="14412" width="4.88671875" style="43" bestFit="1" customWidth="1"/>
    <col min="14413" max="14413" width="8" style="43" bestFit="1" customWidth="1"/>
    <col min="14414" max="14414" width="10.33203125" style="43" bestFit="1" customWidth="1"/>
    <col min="14415" max="14415" width="29.33203125" style="43" bestFit="1" customWidth="1"/>
    <col min="14416" max="14416" width="12.44140625" style="43" bestFit="1" customWidth="1"/>
    <col min="14417" max="14417" width="10" style="43" bestFit="1" customWidth="1"/>
    <col min="14418" max="14418" width="10.44140625" style="43" bestFit="1" customWidth="1"/>
    <col min="14419" max="14419" width="11" style="43" bestFit="1" customWidth="1"/>
    <col min="14420" max="14420" width="24.109375" style="43" bestFit="1" customWidth="1"/>
    <col min="14421" max="14421" width="10.6640625" style="43" bestFit="1" customWidth="1"/>
    <col min="14422" max="14422" width="32.88671875" style="43" bestFit="1" customWidth="1"/>
    <col min="14423" max="14423" width="13.88671875" style="43" bestFit="1" customWidth="1"/>
    <col min="14424" max="14424" width="11" style="43" bestFit="1" customWidth="1"/>
    <col min="14425" max="14425" width="23.44140625" style="43" bestFit="1" customWidth="1"/>
    <col min="14426" max="14426" width="10.6640625" style="43" bestFit="1" customWidth="1"/>
    <col min="14427" max="14427" width="8" style="43" bestFit="1" customWidth="1"/>
    <col min="14428" max="14428" width="12.6640625" style="43" bestFit="1" customWidth="1"/>
    <col min="14429" max="14429" width="7.44140625" style="43" bestFit="1" customWidth="1"/>
    <col min="14430" max="14430" width="8.44140625" style="43" bestFit="1" customWidth="1"/>
    <col min="14431" max="14431" width="6.44140625" style="43" bestFit="1" customWidth="1"/>
    <col min="14432" max="14432" width="10.88671875" style="43" bestFit="1" customWidth="1"/>
    <col min="14433" max="14433" width="5.88671875" style="43" bestFit="1" customWidth="1"/>
    <col min="14434" max="14434" width="10.6640625" style="43" bestFit="1" customWidth="1"/>
    <col min="14435" max="14435" width="3.44140625" style="43" bestFit="1" customWidth="1"/>
    <col min="14436" max="14436" width="6.44140625" style="43" bestFit="1" customWidth="1"/>
    <col min="14437" max="14437" width="8.33203125" style="43" bestFit="1" customWidth="1"/>
    <col min="14438" max="14439" width="10.6640625" style="43" bestFit="1" customWidth="1"/>
    <col min="14440" max="14440" width="3.109375" style="43" bestFit="1" customWidth="1"/>
    <col min="14441" max="14441" width="9.44140625" style="43" bestFit="1" customWidth="1"/>
    <col min="14442" max="14442" width="3.44140625" style="43" bestFit="1" customWidth="1"/>
    <col min="14443" max="14443" width="4" style="43" bestFit="1" customWidth="1"/>
    <col min="14444" max="14444" width="7" style="43" bestFit="1" customWidth="1"/>
    <col min="14445" max="14445" width="8" style="43" bestFit="1" customWidth="1"/>
    <col min="14446" max="14446" width="9.33203125" style="43" bestFit="1" customWidth="1"/>
    <col min="14447" max="14447" width="8.109375" style="43" bestFit="1" customWidth="1"/>
    <col min="14448" max="14448" width="7.6640625" style="43" bestFit="1" customWidth="1"/>
    <col min="14449" max="14449" width="6.33203125" style="43" bestFit="1" customWidth="1"/>
    <col min="14450" max="14450" width="4.6640625" style="43" bestFit="1" customWidth="1"/>
    <col min="14451" max="14451" width="6.33203125" style="43" bestFit="1" customWidth="1"/>
    <col min="14452" max="14452" width="10.6640625" style="43" bestFit="1" customWidth="1"/>
    <col min="14453" max="14453" width="15.109375" style="43" bestFit="1" customWidth="1"/>
    <col min="14454" max="14454" width="9.33203125" style="43" bestFit="1" customWidth="1"/>
    <col min="14455" max="14455" width="12.33203125" style="43" bestFit="1" customWidth="1"/>
    <col min="14456" max="14456" width="5" style="43" bestFit="1" customWidth="1"/>
    <col min="14457" max="14458" width="8.6640625" style="43" bestFit="1" customWidth="1"/>
    <col min="14459" max="14459" width="3.33203125" style="43" bestFit="1" customWidth="1"/>
    <col min="14460" max="14460" width="10.6640625" style="43" bestFit="1" customWidth="1"/>
    <col min="14461" max="14461" width="33.44140625" style="43" bestFit="1" customWidth="1"/>
    <col min="14462" max="14462" width="12.6640625" style="43" bestFit="1" customWidth="1"/>
    <col min="14463" max="14463" width="11.6640625" style="43" bestFit="1" customWidth="1"/>
    <col min="14464" max="14464" width="12.44140625" style="43" bestFit="1" customWidth="1"/>
    <col min="14465" max="14465" width="12.88671875" style="43" bestFit="1" customWidth="1"/>
    <col min="14466" max="14466" width="8.109375" style="43" bestFit="1" customWidth="1"/>
    <col min="14467" max="14468" width="11.88671875" style="43" bestFit="1" customWidth="1"/>
    <col min="14469" max="14469" width="9" style="43" bestFit="1" customWidth="1"/>
    <col min="14470" max="14470" width="10.88671875" style="43" bestFit="1" customWidth="1"/>
    <col min="14471" max="14471" width="8.33203125" style="43" bestFit="1" customWidth="1"/>
    <col min="14472" max="14472" width="8.6640625" style="43" bestFit="1" customWidth="1"/>
    <col min="14473" max="14473" width="9" style="43" bestFit="1" customWidth="1"/>
    <col min="14474" max="14474" width="8.33203125" style="43" bestFit="1" customWidth="1"/>
    <col min="14475" max="14475" width="7.44140625" style="43" bestFit="1" customWidth="1"/>
    <col min="14476" max="14476" width="15.44140625" style="43" bestFit="1" customWidth="1"/>
    <col min="14477" max="14477" width="9.33203125" style="43" bestFit="1" customWidth="1"/>
    <col min="14478" max="14478" width="11.6640625" style="43" bestFit="1" customWidth="1"/>
    <col min="14479" max="14479" width="12.6640625" style="43" bestFit="1" customWidth="1"/>
    <col min="14480" max="14480" width="11.44140625" style="43" bestFit="1" customWidth="1"/>
    <col min="14481" max="14481" width="5.109375" style="43" bestFit="1" customWidth="1"/>
    <col min="14482" max="14482" width="6.44140625" style="43" bestFit="1" customWidth="1"/>
    <col min="14483" max="14483" width="11" style="43" bestFit="1" customWidth="1"/>
    <col min="14484" max="14484" width="17.33203125" style="43" bestFit="1" customWidth="1"/>
    <col min="14485" max="14648" width="10.88671875" style="43"/>
    <col min="14649" max="14649" width="17.88671875" style="43" bestFit="1" customWidth="1"/>
    <col min="14650" max="14650" width="33.44140625" style="43" bestFit="1" customWidth="1"/>
    <col min="14651" max="14651" width="21.33203125" style="43" bestFit="1" customWidth="1"/>
    <col min="14652" max="14652" width="18.44140625" style="43" bestFit="1" customWidth="1"/>
    <col min="14653" max="14653" width="9.6640625" style="43" bestFit="1" customWidth="1"/>
    <col min="14654" max="14654" width="10.6640625" style="43" bestFit="1" customWidth="1"/>
    <col min="14655" max="14655" width="28.6640625" style="43" bestFit="1" customWidth="1"/>
    <col min="14656" max="14656" width="3.109375" style="43" bestFit="1" customWidth="1"/>
    <col min="14657" max="14657" width="3.44140625" style="43" bestFit="1" customWidth="1"/>
    <col min="14658" max="14658" width="32.33203125" style="43" bestFit="1" customWidth="1"/>
    <col min="14659" max="14659" width="5" style="43" bestFit="1" customWidth="1"/>
    <col min="14660" max="14660" width="5.6640625" style="43" bestFit="1" customWidth="1"/>
    <col min="14661" max="14661" width="7.109375" style="43" bestFit="1" customWidth="1"/>
    <col min="14662" max="14662" width="23.6640625" style="43" bestFit="1" customWidth="1"/>
    <col min="14663" max="14663" width="26.109375" style="43" bestFit="1" customWidth="1"/>
    <col min="14664" max="14664" width="6.44140625" style="43" bestFit="1" customWidth="1"/>
    <col min="14665" max="14665" width="26.44140625" style="43" bestFit="1" customWidth="1"/>
    <col min="14666" max="14666" width="10.88671875" style="43"/>
    <col min="14667" max="14667" width="15.33203125" style="43" bestFit="1" customWidth="1"/>
    <col min="14668" max="14668" width="4.88671875" style="43" bestFit="1" customWidth="1"/>
    <col min="14669" max="14669" width="8" style="43" bestFit="1" customWidth="1"/>
    <col min="14670" max="14670" width="10.33203125" style="43" bestFit="1" customWidth="1"/>
    <col min="14671" max="14671" width="29.33203125" style="43" bestFit="1" customWidth="1"/>
    <col min="14672" max="14672" width="12.44140625" style="43" bestFit="1" customWidth="1"/>
    <col min="14673" max="14673" width="10" style="43" bestFit="1" customWidth="1"/>
    <col min="14674" max="14674" width="10.44140625" style="43" bestFit="1" customWidth="1"/>
    <col min="14675" max="14675" width="11" style="43" bestFit="1" customWidth="1"/>
    <col min="14676" max="14676" width="24.109375" style="43" bestFit="1" customWidth="1"/>
    <col min="14677" max="14677" width="10.6640625" style="43" bestFit="1" customWidth="1"/>
    <col min="14678" max="14678" width="32.88671875" style="43" bestFit="1" customWidth="1"/>
    <col min="14679" max="14679" width="13.88671875" style="43" bestFit="1" customWidth="1"/>
    <col min="14680" max="14680" width="11" style="43" bestFit="1" customWidth="1"/>
    <col min="14681" max="14681" width="23.44140625" style="43" bestFit="1" customWidth="1"/>
    <col min="14682" max="14682" width="10.6640625" style="43" bestFit="1" customWidth="1"/>
    <col min="14683" max="14683" width="8" style="43" bestFit="1" customWidth="1"/>
    <col min="14684" max="14684" width="12.6640625" style="43" bestFit="1" customWidth="1"/>
    <col min="14685" max="14685" width="7.44140625" style="43" bestFit="1" customWidth="1"/>
    <col min="14686" max="14686" width="8.44140625" style="43" bestFit="1" customWidth="1"/>
    <col min="14687" max="14687" width="6.44140625" style="43" bestFit="1" customWidth="1"/>
    <col min="14688" max="14688" width="10.88671875" style="43" bestFit="1" customWidth="1"/>
    <col min="14689" max="14689" width="5.88671875" style="43" bestFit="1" customWidth="1"/>
    <col min="14690" max="14690" width="10.6640625" style="43" bestFit="1" customWidth="1"/>
    <col min="14691" max="14691" width="3.44140625" style="43" bestFit="1" customWidth="1"/>
    <col min="14692" max="14692" width="6.44140625" style="43" bestFit="1" customWidth="1"/>
    <col min="14693" max="14693" width="8.33203125" style="43" bestFit="1" customWidth="1"/>
    <col min="14694" max="14695" width="10.6640625" style="43" bestFit="1" customWidth="1"/>
    <col min="14696" max="14696" width="3.109375" style="43" bestFit="1" customWidth="1"/>
    <col min="14697" max="14697" width="9.44140625" style="43" bestFit="1" customWidth="1"/>
    <col min="14698" max="14698" width="3.44140625" style="43" bestFit="1" customWidth="1"/>
    <col min="14699" max="14699" width="4" style="43" bestFit="1" customWidth="1"/>
    <col min="14700" max="14700" width="7" style="43" bestFit="1" customWidth="1"/>
    <col min="14701" max="14701" width="8" style="43" bestFit="1" customWidth="1"/>
    <col min="14702" max="14702" width="9.33203125" style="43" bestFit="1" customWidth="1"/>
    <col min="14703" max="14703" width="8.109375" style="43" bestFit="1" customWidth="1"/>
    <col min="14704" max="14704" width="7.6640625" style="43" bestFit="1" customWidth="1"/>
    <col min="14705" max="14705" width="6.33203125" style="43" bestFit="1" customWidth="1"/>
    <col min="14706" max="14706" width="4.6640625" style="43" bestFit="1" customWidth="1"/>
    <col min="14707" max="14707" width="6.33203125" style="43" bestFit="1" customWidth="1"/>
    <col min="14708" max="14708" width="10.6640625" style="43" bestFit="1" customWidth="1"/>
    <col min="14709" max="14709" width="15.109375" style="43" bestFit="1" customWidth="1"/>
    <col min="14710" max="14710" width="9.33203125" style="43" bestFit="1" customWidth="1"/>
    <col min="14711" max="14711" width="12.33203125" style="43" bestFit="1" customWidth="1"/>
    <col min="14712" max="14712" width="5" style="43" bestFit="1" customWidth="1"/>
    <col min="14713" max="14714" width="8.6640625" style="43" bestFit="1" customWidth="1"/>
    <col min="14715" max="14715" width="3.33203125" style="43" bestFit="1" customWidth="1"/>
    <col min="14716" max="14716" width="10.6640625" style="43" bestFit="1" customWidth="1"/>
    <col min="14717" max="14717" width="33.44140625" style="43" bestFit="1" customWidth="1"/>
    <col min="14718" max="14718" width="12.6640625" style="43" bestFit="1" customWidth="1"/>
    <col min="14719" max="14719" width="11.6640625" style="43" bestFit="1" customWidth="1"/>
    <col min="14720" max="14720" width="12.44140625" style="43" bestFit="1" customWidth="1"/>
    <col min="14721" max="14721" width="12.88671875" style="43" bestFit="1" customWidth="1"/>
    <col min="14722" max="14722" width="8.109375" style="43" bestFit="1" customWidth="1"/>
    <col min="14723" max="14724" width="11.88671875" style="43" bestFit="1" customWidth="1"/>
    <col min="14725" max="14725" width="9" style="43" bestFit="1" customWidth="1"/>
    <col min="14726" max="14726" width="10.88671875" style="43" bestFit="1" customWidth="1"/>
    <col min="14727" max="14727" width="8.33203125" style="43" bestFit="1" customWidth="1"/>
    <col min="14728" max="14728" width="8.6640625" style="43" bestFit="1" customWidth="1"/>
    <col min="14729" max="14729" width="9" style="43" bestFit="1" customWidth="1"/>
    <col min="14730" max="14730" width="8.33203125" style="43" bestFit="1" customWidth="1"/>
    <col min="14731" max="14731" width="7.44140625" style="43" bestFit="1" customWidth="1"/>
    <col min="14732" max="14732" width="15.44140625" style="43" bestFit="1" customWidth="1"/>
    <col min="14733" max="14733" width="9.33203125" style="43" bestFit="1" customWidth="1"/>
    <col min="14734" max="14734" width="11.6640625" style="43" bestFit="1" customWidth="1"/>
    <col min="14735" max="14735" width="12.6640625" style="43" bestFit="1" customWidth="1"/>
    <col min="14736" max="14736" width="11.44140625" style="43" bestFit="1" customWidth="1"/>
    <col min="14737" max="14737" width="5.109375" style="43" bestFit="1" customWidth="1"/>
    <col min="14738" max="14738" width="6.44140625" style="43" bestFit="1" customWidth="1"/>
    <col min="14739" max="14739" width="11" style="43" bestFit="1" customWidth="1"/>
    <col min="14740" max="14740" width="17.33203125" style="43" bestFit="1" customWidth="1"/>
    <col min="14741" max="14904" width="10.88671875" style="43"/>
    <col min="14905" max="14905" width="17.88671875" style="43" bestFit="1" customWidth="1"/>
    <col min="14906" max="14906" width="33.44140625" style="43" bestFit="1" customWidth="1"/>
    <col min="14907" max="14907" width="21.33203125" style="43" bestFit="1" customWidth="1"/>
    <col min="14908" max="14908" width="18.44140625" style="43" bestFit="1" customWidth="1"/>
    <col min="14909" max="14909" width="9.6640625" style="43" bestFit="1" customWidth="1"/>
    <col min="14910" max="14910" width="10.6640625" style="43" bestFit="1" customWidth="1"/>
    <col min="14911" max="14911" width="28.6640625" style="43" bestFit="1" customWidth="1"/>
    <col min="14912" max="14912" width="3.109375" style="43" bestFit="1" customWidth="1"/>
    <col min="14913" max="14913" width="3.44140625" style="43" bestFit="1" customWidth="1"/>
    <col min="14914" max="14914" width="32.33203125" style="43" bestFit="1" customWidth="1"/>
    <col min="14915" max="14915" width="5" style="43" bestFit="1" customWidth="1"/>
    <col min="14916" max="14916" width="5.6640625" style="43" bestFit="1" customWidth="1"/>
    <col min="14917" max="14917" width="7.109375" style="43" bestFit="1" customWidth="1"/>
    <col min="14918" max="14918" width="23.6640625" style="43" bestFit="1" customWidth="1"/>
    <col min="14919" max="14919" width="26.109375" style="43" bestFit="1" customWidth="1"/>
    <col min="14920" max="14920" width="6.44140625" style="43" bestFit="1" customWidth="1"/>
    <col min="14921" max="14921" width="26.44140625" style="43" bestFit="1" customWidth="1"/>
    <col min="14922" max="14922" width="10.88671875" style="43"/>
    <col min="14923" max="14923" width="15.33203125" style="43" bestFit="1" customWidth="1"/>
    <col min="14924" max="14924" width="4.88671875" style="43" bestFit="1" customWidth="1"/>
    <col min="14925" max="14925" width="8" style="43" bestFit="1" customWidth="1"/>
    <col min="14926" max="14926" width="10.33203125" style="43" bestFit="1" customWidth="1"/>
    <col min="14927" max="14927" width="29.33203125" style="43" bestFit="1" customWidth="1"/>
    <col min="14928" max="14928" width="12.44140625" style="43" bestFit="1" customWidth="1"/>
    <col min="14929" max="14929" width="10" style="43" bestFit="1" customWidth="1"/>
    <col min="14930" max="14930" width="10.44140625" style="43" bestFit="1" customWidth="1"/>
    <col min="14931" max="14931" width="11" style="43" bestFit="1" customWidth="1"/>
    <col min="14932" max="14932" width="24.109375" style="43" bestFit="1" customWidth="1"/>
    <col min="14933" max="14933" width="10.6640625" style="43" bestFit="1" customWidth="1"/>
    <col min="14934" max="14934" width="32.88671875" style="43" bestFit="1" customWidth="1"/>
    <col min="14935" max="14935" width="13.88671875" style="43" bestFit="1" customWidth="1"/>
    <col min="14936" max="14936" width="11" style="43" bestFit="1" customWidth="1"/>
    <col min="14937" max="14937" width="23.44140625" style="43" bestFit="1" customWidth="1"/>
    <col min="14938" max="14938" width="10.6640625" style="43" bestFit="1" customWidth="1"/>
    <col min="14939" max="14939" width="8" style="43" bestFit="1" customWidth="1"/>
    <col min="14940" max="14940" width="12.6640625" style="43" bestFit="1" customWidth="1"/>
    <col min="14941" max="14941" width="7.44140625" style="43" bestFit="1" customWidth="1"/>
    <col min="14942" max="14942" width="8.44140625" style="43" bestFit="1" customWidth="1"/>
    <col min="14943" max="14943" width="6.44140625" style="43" bestFit="1" customWidth="1"/>
    <col min="14944" max="14944" width="10.88671875" style="43" bestFit="1" customWidth="1"/>
    <col min="14945" max="14945" width="5.88671875" style="43" bestFit="1" customWidth="1"/>
    <col min="14946" max="14946" width="10.6640625" style="43" bestFit="1" customWidth="1"/>
    <col min="14947" max="14947" width="3.44140625" style="43" bestFit="1" customWidth="1"/>
    <col min="14948" max="14948" width="6.44140625" style="43" bestFit="1" customWidth="1"/>
    <col min="14949" max="14949" width="8.33203125" style="43" bestFit="1" customWidth="1"/>
    <col min="14950" max="14951" width="10.6640625" style="43" bestFit="1" customWidth="1"/>
    <col min="14952" max="14952" width="3.109375" style="43" bestFit="1" customWidth="1"/>
    <col min="14953" max="14953" width="9.44140625" style="43" bestFit="1" customWidth="1"/>
    <col min="14954" max="14954" width="3.44140625" style="43" bestFit="1" customWidth="1"/>
    <col min="14955" max="14955" width="4" style="43" bestFit="1" customWidth="1"/>
    <col min="14956" max="14956" width="7" style="43" bestFit="1" customWidth="1"/>
    <col min="14957" max="14957" width="8" style="43" bestFit="1" customWidth="1"/>
    <col min="14958" max="14958" width="9.33203125" style="43" bestFit="1" customWidth="1"/>
    <col min="14959" max="14959" width="8.109375" style="43" bestFit="1" customWidth="1"/>
    <col min="14960" max="14960" width="7.6640625" style="43" bestFit="1" customWidth="1"/>
    <col min="14961" max="14961" width="6.33203125" style="43" bestFit="1" customWidth="1"/>
    <col min="14962" max="14962" width="4.6640625" style="43" bestFit="1" customWidth="1"/>
    <col min="14963" max="14963" width="6.33203125" style="43" bestFit="1" customWidth="1"/>
    <col min="14964" max="14964" width="10.6640625" style="43" bestFit="1" customWidth="1"/>
    <col min="14965" max="14965" width="15.109375" style="43" bestFit="1" customWidth="1"/>
    <col min="14966" max="14966" width="9.33203125" style="43" bestFit="1" customWidth="1"/>
    <col min="14967" max="14967" width="12.33203125" style="43" bestFit="1" customWidth="1"/>
    <col min="14968" max="14968" width="5" style="43" bestFit="1" customWidth="1"/>
    <col min="14969" max="14970" width="8.6640625" style="43" bestFit="1" customWidth="1"/>
    <col min="14971" max="14971" width="3.33203125" style="43" bestFit="1" customWidth="1"/>
    <col min="14972" max="14972" width="10.6640625" style="43" bestFit="1" customWidth="1"/>
    <col min="14973" max="14973" width="33.44140625" style="43" bestFit="1" customWidth="1"/>
    <col min="14974" max="14974" width="12.6640625" style="43" bestFit="1" customWidth="1"/>
    <col min="14975" max="14975" width="11.6640625" style="43" bestFit="1" customWidth="1"/>
    <col min="14976" max="14976" width="12.44140625" style="43" bestFit="1" customWidth="1"/>
    <col min="14977" max="14977" width="12.88671875" style="43" bestFit="1" customWidth="1"/>
    <col min="14978" max="14978" width="8.109375" style="43" bestFit="1" customWidth="1"/>
    <col min="14979" max="14980" width="11.88671875" style="43" bestFit="1" customWidth="1"/>
    <col min="14981" max="14981" width="9" style="43" bestFit="1" customWidth="1"/>
    <col min="14982" max="14982" width="10.88671875" style="43" bestFit="1" customWidth="1"/>
    <col min="14983" max="14983" width="8.33203125" style="43" bestFit="1" customWidth="1"/>
    <col min="14984" max="14984" width="8.6640625" style="43" bestFit="1" customWidth="1"/>
    <col min="14985" max="14985" width="9" style="43" bestFit="1" customWidth="1"/>
    <col min="14986" max="14986" width="8.33203125" style="43" bestFit="1" customWidth="1"/>
    <col min="14987" max="14987" width="7.44140625" style="43" bestFit="1" customWidth="1"/>
    <col min="14988" max="14988" width="15.44140625" style="43" bestFit="1" customWidth="1"/>
    <col min="14989" max="14989" width="9.33203125" style="43" bestFit="1" customWidth="1"/>
    <col min="14990" max="14990" width="11.6640625" style="43" bestFit="1" customWidth="1"/>
    <col min="14991" max="14991" width="12.6640625" style="43" bestFit="1" customWidth="1"/>
    <col min="14992" max="14992" width="11.44140625" style="43" bestFit="1" customWidth="1"/>
    <col min="14993" max="14993" width="5.109375" style="43" bestFit="1" customWidth="1"/>
    <col min="14994" max="14994" width="6.44140625" style="43" bestFit="1" customWidth="1"/>
    <col min="14995" max="14995" width="11" style="43" bestFit="1" customWidth="1"/>
    <col min="14996" max="14996" width="17.33203125" style="43" bestFit="1" customWidth="1"/>
    <col min="14997" max="15160" width="10.88671875" style="43"/>
    <col min="15161" max="15161" width="17.88671875" style="43" bestFit="1" customWidth="1"/>
    <col min="15162" max="15162" width="33.44140625" style="43" bestFit="1" customWidth="1"/>
    <col min="15163" max="15163" width="21.33203125" style="43" bestFit="1" customWidth="1"/>
    <col min="15164" max="15164" width="18.44140625" style="43" bestFit="1" customWidth="1"/>
    <col min="15165" max="15165" width="9.6640625" style="43" bestFit="1" customWidth="1"/>
    <col min="15166" max="15166" width="10.6640625" style="43" bestFit="1" customWidth="1"/>
    <col min="15167" max="15167" width="28.6640625" style="43" bestFit="1" customWidth="1"/>
    <col min="15168" max="15168" width="3.109375" style="43" bestFit="1" customWidth="1"/>
    <col min="15169" max="15169" width="3.44140625" style="43" bestFit="1" customWidth="1"/>
    <col min="15170" max="15170" width="32.33203125" style="43" bestFit="1" customWidth="1"/>
    <col min="15171" max="15171" width="5" style="43" bestFit="1" customWidth="1"/>
    <col min="15172" max="15172" width="5.6640625" style="43" bestFit="1" customWidth="1"/>
    <col min="15173" max="15173" width="7.109375" style="43" bestFit="1" customWidth="1"/>
    <col min="15174" max="15174" width="23.6640625" style="43" bestFit="1" customWidth="1"/>
    <col min="15175" max="15175" width="26.109375" style="43" bestFit="1" customWidth="1"/>
    <col min="15176" max="15176" width="6.44140625" style="43" bestFit="1" customWidth="1"/>
    <col min="15177" max="15177" width="26.44140625" style="43" bestFit="1" customWidth="1"/>
    <col min="15178" max="15178" width="10.88671875" style="43"/>
    <col min="15179" max="15179" width="15.33203125" style="43" bestFit="1" customWidth="1"/>
    <col min="15180" max="15180" width="4.88671875" style="43" bestFit="1" customWidth="1"/>
    <col min="15181" max="15181" width="8" style="43" bestFit="1" customWidth="1"/>
    <col min="15182" max="15182" width="10.33203125" style="43" bestFit="1" customWidth="1"/>
    <col min="15183" max="15183" width="29.33203125" style="43" bestFit="1" customWidth="1"/>
    <col min="15184" max="15184" width="12.44140625" style="43" bestFit="1" customWidth="1"/>
    <col min="15185" max="15185" width="10" style="43" bestFit="1" customWidth="1"/>
    <col min="15186" max="15186" width="10.44140625" style="43" bestFit="1" customWidth="1"/>
    <col min="15187" max="15187" width="11" style="43" bestFit="1" customWidth="1"/>
    <col min="15188" max="15188" width="24.109375" style="43" bestFit="1" customWidth="1"/>
    <col min="15189" max="15189" width="10.6640625" style="43" bestFit="1" customWidth="1"/>
    <col min="15190" max="15190" width="32.88671875" style="43" bestFit="1" customWidth="1"/>
    <col min="15191" max="15191" width="13.88671875" style="43" bestFit="1" customWidth="1"/>
    <col min="15192" max="15192" width="11" style="43" bestFit="1" customWidth="1"/>
    <col min="15193" max="15193" width="23.44140625" style="43" bestFit="1" customWidth="1"/>
    <col min="15194" max="15194" width="10.6640625" style="43" bestFit="1" customWidth="1"/>
    <col min="15195" max="15195" width="8" style="43" bestFit="1" customWidth="1"/>
    <col min="15196" max="15196" width="12.6640625" style="43" bestFit="1" customWidth="1"/>
    <col min="15197" max="15197" width="7.44140625" style="43" bestFit="1" customWidth="1"/>
    <col min="15198" max="15198" width="8.44140625" style="43" bestFit="1" customWidth="1"/>
    <col min="15199" max="15199" width="6.44140625" style="43" bestFit="1" customWidth="1"/>
    <col min="15200" max="15200" width="10.88671875" style="43" bestFit="1" customWidth="1"/>
    <col min="15201" max="15201" width="5.88671875" style="43" bestFit="1" customWidth="1"/>
    <col min="15202" max="15202" width="10.6640625" style="43" bestFit="1" customWidth="1"/>
    <col min="15203" max="15203" width="3.44140625" style="43" bestFit="1" customWidth="1"/>
    <col min="15204" max="15204" width="6.44140625" style="43" bestFit="1" customWidth="1"/>
    <col min="15205" max="15205" width="8.33203125" style="43" bestFit="1" customWidth="1"/>
    <col min="15206" max="15207" width="10.6640625" style="43" bestFit="1" customWidth="1"/>
    <col min="15208" max="15208" width="3.109375" style="43" bestFit="1" customWidth="1"/>
    <col min="15209" max="15209" width="9.44140625" style="43" bestFit="1" customWidth="1"/>
    <col min="15210" max="15210" width="3.44140625" style="43" bestFit="1" customWidth="1"/>
    <col min="15211" max="15211" width="4" style="43" bestFit="1" customWidth="1"/>
    <col min="15212" max="15212" width="7" style="43" bestFit="1" customWidth="1"/>
    <col min="15213" max="15213" width="8" style="43" bestFit="1" customWidth="1"/>
    <col min="15214" max="15214" width="9.33203125" style="43" bestFit="1" customWidth="1"/>
    <col min="15215" max="15215" width="8.109375" style="43" bestFit="1" customWidth="1"/>
    <col min="15216" max="15216" width="7.6640625" style="43" bestFit="1" customWidth="1"/>
    <col min="15217" max="15217" width="6.33203125" style="43" bestFit="1" customWidth="1"/>
    <col min="15218" max="15218" width="4.6640625" style="43" bestFit="1" customWidth="1"/>
    <col min="15219" max="15219" width="6.33203125" style="43" bestFit="1" customWidth="1"/>
    <col min="15220" max="15220" width="10.6640625" style="43" bestFit="1" customWidth="1"/>
    <col min="15221" max="15221" width="15.109375" style="43" bestFit="1" customWidth="1"/>
    <col min="15222" max="15222" width="9.33203125" style="43" bestFit="1" customWidth="1"/>
    <col min="15223" max="15223" width="12.33203125" style="43" bestFit="1" customWidth="1"/>
    <col min="15224" max="15224" width="5" style="43" bestFit="1" customWidth="1"/>
    <col min="15225" max="15226" width="8.6640625" style="43" bestFit="1" customWidth="1"/>
    <col min="15227" max="15227" width="3.33203125" style="43" bestFit="1" customWidth="1"/>
    <col min="15228" max="15228" width="10.6640625" style="43" bestFit="1" customWidth="1"/>
    <col min="15229" max="15229" width="33.44140625" style="43" bestFit="1" customWidth="1"/>
    <col min="15230" max="15230" width="12.6640625" style="43" bestFit="1" customWidth="1"/>
    <col min="15231" max="15231" width="11.6640625" style="43" bestFit="1" customWidth="1"/>
    <col min="15232" max="15232" width="12.44140625" style="43" bestFit="1" customWidth="1"/>
    <col min="15233" max="15233" width="12.88671875" style="43" bestFit="1" customWidth="1"/>
    <col min="15234" max="15234" width="8.109375" style="43" bestFit="1" customWidth="1"/>
    <col min="15235" max="15236" width="11.88671875" style="43" bestFit="1" customWidth="1"/>
    <col min="15237" max="15237" width="9" style="43" bestFit="1" customWidth="1"/>
    <col min="15238" max="15238" width="10.88671875" style="43" bestFit="1" customWidth="1"/>
    <col min="15239" max="15239" width="8.33203125" style="43" bestFit="1" customWidth="1"/>
    <col min="15240" max="15240" width="8.6640625" style="43" bestFit="1" customWidth="1"/>
    <col min="15241" max="15241" width="9" style="43" bestFit="1" customWidth="1"/>
    <col min="15242" max="15242" width="8.33203125" style="43" bestFit="1" customWidth="1"/>
    <col min="15243" max="15243" width="7.44140625" style="43" bestFit="1" customWidth="1"/>
    <col min="15244" max="15244" width="15.44140625" style="43" bestFit="1" customWidth="1"/>
    <col min="15245" max="15245" width="9.33203125" style="43" bestFit="1" customWidth="1"/>
    <col min="15246" max="15246" width="11.6640625" style="43" bestFit="1" customWidth="1"/>
    <col min="15247" max="15247" width="12.6640625" style="43" bestFit="1" customWidth="1"/>
    <col min="15248" max="15248" width="11.44140625" style="43" bestFit="1" customWidth="1"/>
    <col min="15249" max="15249" width="5.109375" style="43" bestFit="1" customWidth="1"/>
    <col min="15250" max="15250" width="6.44140625" style="43" bestFit="1" customWidth="1"/>
    <col min="15251" max="15251" width="11" style="43" bestFit="1" customWidth="1"/>
    <col min="15252" max="15252" width="17.33203125" style="43" bestFit="1" customWidth="1"/>
    <col min="15253" max="15416" width="10.88671875" style="43"/>
    <col min="15417" max="15417" width="17.88671875" style="43" bestFit="1" customWidth="1"/>
    <col min="15418" max="15418" width="33.44140625" style="43" bestFit="1" customWidth="1"/>
    <col min="15419" max="15419" width="21.33203125" style="43" bestFit="1" customWidth="1"/>
    <col min="15420" max="15420" width="18.44140625" style="43" bestFit="1" customWidth="1"/>
    <col min="15421" max="15421" width="9.6640625" style="43" bestFit="1" customWidth="1"/>
    <col min="15422" max="15422" width="10.6640625" style="43" bestFit="1" customWidth="1"/>
    <col min="15423" max="15423" width="28.6640625" style="43" bestFit="1" customWidth="1"/>
    <col min="15424" max="15424" width="3.109375" style="43" bestFit="1" customWidth="1"/>
    <col min="15425" max="15425" width="3.44140625" style="43" bestFit="1" customWidth="1"/>
    <col min="15426" max="15426" width="32.33203125" style="43" bestFit="1" customWidth="1"/>
    <col min="15427" max="15427" width="5" style="43" bestFit="1" customWidth="1"/>
    <col min="15428" max="15428" width="5.6640625" style="43" bestFit="1" customWidth="1"/>
    <col min="15429" max="15429" width="7.109375" style="43" bestFit="1" customWidth="1"/>
    <col min="15430" max="15430" width="23.6640625" style="43" bestFit="1" customWidth="1"/>
    <col min="15431" max="15431" width="26.109375" style="43" bestFit="1" customWidth="1"/>
    <col min="15432" max="15432" width="6.44140625" style="43" bestFit="1" customWidth="1"/>
    <col min="15433" max="15433" width="26.44140625" style="43" bestFit="1" customWidth="1"/>
    <col min="15434" max="15434" width="10.88671875" style="43"/>
    <col min="15435" max="15435" width="15.33203125" style="43" bestFit="1" customWidth="1"/>
    <col min="15436" max="15436" width="4.88671875" style="43" bestFit="1" customWidth="1"/>
    <col min="15437" max="15437" width="8" style="43" bestFit="1" customWidth="1"/>
    <col min="15438" max="15438" width="10.33203125" style="43" bestFit="1" customWidth="1"/>
    <col min="15439" max="15439" width="29.33203125" style="43" bestFit="1" customWidth="1"/>
    <col min="15440" max="15440" width="12.44140625" style="43" bestFit="1" customWidth="1"/>
    <col min="15441" max="15441" width="10" style="43" bestFit="1" customWidth="1"/>
    <col min="15442" max="15442" width="10.44140625" style="43" bestFit="1" customWidth="1"/>
    <col min="15443" max="15443" width="11" style="43" bestFit="1" customWidth="1"/>
    <col min="15444" max="15444" width="24.109375" style="43" bestFit="1" customWidth="1"/>
    <col min="15445" max="15445" width="10.6640625" style="43" bestFit="1" customWidth="1"/>
    <col min="15446" max="15446" width="32.88671875" style="43" bestFit="1" customWidth="1"/>
    <col min="15447" max="15447" width="13.88671875" style="43" bestFit="1" customWidth="1"/>
    <col min="15448" max="15448" width="11" style="43" bestFit="1" customWidth="1"/>
    <col min="15449" max="15449" width="23.44140625" style="43" bestFit="1" customWidth="1"/>
    <col min="15450" max="15450" width="10.6640625" style="43" bestFit="1" customWidth="1"/>
    <col min="15451" max="15451" width="8" style="43" bestFit="1" customWidth="1"/>
    <col min="15452" max="15452" width="12.6640625" style="43" bestFit="1" customWidth="1"/>
    <col min="15453" max="15453" width="7.44140625" style="43" bestFit="1" customWidth="1"/>
    <col min="15454" max="15454" width="8.44140625" style="43" bestFit="1" customWidth="1"/>
    <col min="15455" max="15455" width="6.44140625" style="43" bestFit="1" customWidth="1"/>
    <col min="15456" max="15456" width="10.88671875" style="43" bestFit="1" customWidth="1"/>
    <col min="15457" max="15457" width="5.88671875" style="43" bestFit="1" customWidth="1"/>
    <col min="15458" max="15458" width="10.6640625" style="43" bestFit="1" customWidth="1"/>
    <col min="15459" max="15459" width="3.44140625" style="43" bestFit="1" customWidth="1"/>
    <col min="15460" max="15460" width="6.44140625" style="43" bestFit="1" customWidth="1"/>
    <col min="15461" max="15461" width="8.33203125" style="43" bestFit="1" customWidth="1"/>
    <col min="15462" max="15463" width="10.6640625" style="43" bestFit="1" customWidth="1"/>
    <col min="15464" max="15464" width="3.109375" style="43" bestFit="1" customWidth="1"/>
    <col min="15465" max="15465" width="9.44140625" style="43" bestFit="1" customWidth="1"/>
    <col min="15466" max="15466" width="3.44140625" style="43" bestFit="1" customWidth="1"/>
    <col min="15467" max="15467" width="4" style="43" bestFit="1" customWidth="1"/>
    <col min="15468" max="15468" width="7" style="43" bestFit="1" customWidth="1"/>
    <col min="15469" max="15469" width="8" style="43" bestFit="1" customWidth="1"/>
    <col min="15470" max="15470" width="9.33203125" style="43" bestFit="1" customWidth="1"/>
    <col min="15471" max="15471" width="8.109375" style="43" bestFit="1" customWidth="1"/>
    <col min="15472" max="15472" width="7.6640625" style="43" bestFit="1" customWidth="1"/>
    <col min="15473" max="15473" width="6.33203125" style="43" bestFit="1" customWidth="1"/>
    <col min="15474" max="15474" width="4.6640625" style="43" bestFit="1" customWidth="1"/>
    <col min="15475" max="15475" width="6.33203125" style="43" bestFit="1" customWidth="1"/>
    <col min="15476" max="15476" width="10.6640625" style="43" bestFit="1" customWidth="1"/>
    <col min="15477" max="15477" width="15.109375" style="43" bestFit="1" customWidth="1"/>
    <col min="15478" max="15478" width="9.33203125" style="43" bestFit="1" customWidth="1"/>
    <col min="15479" max="15479" width="12.33203125" style="43" bestFit="1" customWidth="1"/>
    <col min="15480" max="15480" width="5" style="43" bestFit="1" customWidth="1"/>
    <col min="15481" max="15482" width="8.6640625" style="43" bestFit="1" customWidth="1"/>
    <col min="15483" max="15483" width="3.33203125" style="43" bestFit="1" customWidth="1"/>
    <col min="15484" max="15484" width="10.6640625" style="43" bestFit="1" customWidth="1"/>
    <col min="15485" max="15485" width="33.44140625" style="43" bestFit="1" customWidth="1"/>
    <col min="15486" max="15486" width="12.6640625" style="43" bestFit="1" customWidth="1"/>
    <col min="15487" max="15487" width="11.6640625" style="43" bestFit="1" customWidth="1"/>
    <col min="15488" max="15488" width="12.44140625" style="43" bestFit="1" customWidth="1"/>
    <col min="15489" max="15489" width="12.88671875" style="43" bestFit="1" customWidth="1"/>
    <col min="15490" max="15490" width="8.109375" style="43" bestFit="1" customWidth="1"/>
    <col min="15491" max="15492" width="11.88671875" style="43" bestFit="1" customWidth="1"/>
    <col min="15493" max="15493" width="9" style="43" bestFit="1" customWidth="1"/>
    <col min="15494" max="15494" width="10.88671875" style="43" bestFit="1" customWidth="1"/>
    <col min="15495" max="15495" width="8.33203125" style="43" bestFit="1" customWidth="1"/>
    <col min="15496" max="15496" width="8.6640625" style="43" bestFit="1" customWidth="1"/>
    <col min="15497" max="15497" width="9" style="43" bestFit="1" customWidth="1"/>
    <col min="15498" max="15498" width="8.33203125" style="43" bestFit="1" customWidth="1"/>
    <col min="15499" max="15499" width="7.44140625" style="43" bestFit="1" customWidth="1"/>
    <col min="15500" max="15500" width="15.44140625" style="43" bestFit="1" customWidth="1"/>
    <col min="15501" max="15501" width="9.33203125" style="43" bestFit="1" customWidth="1"/>
    <col min="15502" max="15502" width="11.6640625" style="43" bestFit="1" customWidth="1"/>
    <col min="15503" max="15503" width="12.6640625" style="43" bestFit="1" customWidth="1"/>
    <col min="15504" max="15504" width="11.44140625" style="43" bestFit="1" customWidth="1"/>
    <col min="15505" max="15505" width="5.109375" style="43" bestFit="1" customWidth="1"/>
    <col min="15506" max="15506" width="6.44140625" style="43" bestFit="1" customWidth="1"/>
    <col min="15507" max="15507" width="11" style="43" bestFit="1" customWidth="1"/>
    <col min="15508" max="15508" width="17.33203125" style="43" bestFit="1" customWidth="1"/>
    <col min="15509" max="15672" width="10.88671875" style="43"/>
    <col min="15673" max="15673" width="17.88671875" style="43" bestFit="1" customWidth="1"/>
    <col min="15674" max="15674" width="33.44140625" style="43" bestFit="1" customWidth="1"/>
    <col min="15675" max="15675" width="21.33203125" style="43" bestFit="1" customWidth="1"/>
    <col min="15676" max="15676" width="18.44140625" style="43" bestFit="1" customWidth="1"/>
    <col min="15677" max="15677" width="9.6640625" style="43" bestFit="1" customWidth="1"/>
    <col min="15678" max="15678" width="10.6640625" style="43" bestFit="1" customWidth="1"/>
    <col min="15679" max="15679" width="28.6640625" style="43" bestFit="1" customWidth="1"/>
    <col min="15680" max="15680" width="3.109375" style="43" bestFit="1" customWidth="1"/>
    <col min="15681" max="15681" width="3.44140625" style="43" bestFit="1" customWidth="1"/>
    <col min="15682" max="15682" width="32.33203125" style="43" bestFit="1" customWidth="1"/>
    <col min="15683" max="15683" width="5" style="43" bestFit="1" customWidth="1"/>
    <col min="15684" max="15684" width="5.6640625" style="43" bestFit="1" customWidth="1"/>
    <col min="15685" max="15685" width="7.109375" style="43" bestFit="1" customWidth="1"/>
    <col min="15686" max="15686" width="23.6640625" style="43" bestFit="1" customWidth="1"/>
    <col min="15687" max="15687" width="26.109375" style="43" bestFit="1" customWidth="1"/>
    <col min="15688" max="15688" width="6.44140625" style="43" bestFit="1" customWidth="1"/>
    <col min="15689" max="15689" width="26.44140625" style="43" bestFit="1" customWidth="1"/>
    <col min="15690" max="15690" width="10.88671875" style="43"/>
    <col min="15691" max="15691" width="15.33203125" style="43" bestFit="1" customWidth="1"/>
    <col min="15692" max="15692" width="4.88671875" style="43" bestFit="1" customWidth="1"/>
    <col min="15693" max="15693" width="8" style="43" bestFit="1" customWidth="1"/>
    <col min="15694" max="15694" width="10.33203125" style="43" bestFit="1" customWidth="1"/>
    <col min="15695" max="15695" width="29.33203125" style="43" bestFit="1" customWidth="1"/>
    <col min="15696" max="15696" width="12.44140625" style="43" bestFit="1" customWidth="1"/>
    <col min="15697" max="15697" width="10" style="43" bestFit="1" customWidth="1"/>
    <col min="15698" max="15698" width="10.44140625" style="43" bestFit="1" customWidth="1"/>
    <col min="15699" max="15699" width="11" style="43" bestFit="1" customWidth="1"/>
    <col min="15700" max="15700" width="24.109375" style="43" bestFit="1" customWidth="1"/>
    <col min="15701" max="15701" width="10.6640625" style="43" bestFit="1" customWidth="1"/>
    <col min="15702" max="15702" width="32.88671875" style="43" bestFit="1" customWidth="1"/>
    <col min="15703" max="15703" width="13.88671875" style="43" bestFit="1" customWidth="1"/>
    <col min="15704" max="15704" width="11" style="43" bestFit="1" customWidth="1"/>
    <col min="15705" max="15705" width="23.44140625" style="43" bestFit="1" customWidth="1"/>
    <col min="15706" max="15706" width="10.6640625" style="43" bestFit="1" customWidth="1"/>
    <col min="15707" max="15707" width="8" style="43" bestFit="1" customWidth="1"/>
    <col min="15708" max="15708" width="12.6640625" style="43" bestFit="1" customWidth="1"/>
    <col min="15709" max="15709" width="7.44140625" style="43" bestFit="1" customWidth="1"/>
    <col min="15710" max="15710" width="8.44140625" style="43" bestFit="1" customWidth="1"/>
    <col min="15711" max="15711" width="6.44140625" style="43" bestFit="1" customWidth="1"/>
    <col min="15712" max="15712" width="10.88671875" style="43" bestFit="1" customWidth="1"/>
    <col min="15713" max="15713" width="5.88671875" style="43" bestFit="1" customWidth="1"/>
    <col min="15714" max="15714" width="10.6640625" style="43" bestFit="1" customWidth="1"/>
    <col min="15715" max="15715" width="3.44140625" style="43" bestFit="1" customWidth="1"/>
    <col min="15716" max="15716" width="6.44140625" style="43" bestFit="1" customWidth="1"/>
    <col min="15717" max="15717" width="8.33203125" style="43" bestFit="1" customWidth="1"/>
    <col min="15718" max="15719" width="10.6640625" style="43" bestFit="1" customWidth="1"/>
    <col min="15720" max="15720" width="3.109375" style="43" bestFit="1" customWidth="1"/>
    <col min="15721" max="15721" width="9.44140625" style="43" bestFit="1" customWidth="1"/>
    <col min="15722" max="15722" width="3.44140625" style="43" bestFit="1" customWidth="1"/>
    <col min="15723" max="15723" width="4" style="43" bestFit="1" customWidth="1"/>
    <col min="15724" max="15724" width="7" style="43" bestFit="1" customWidth="1"/>
    <col min="15725" max="15725" width="8" style="43" bestFit="1" customWidth="1"/>
    <col min="15726" max="15726" width="9.33203125" style="43" bestFit="1" customWidth="1"/>
    <col min="15727" max="15727" width="8.109375" style="43" bestFit="1" customWidth="1"/>
    <col min="15728" max="15728" width="7.6640625" style="43" bestFit="1" customWidth="1"/>
    <col min="15729" max="15729" width="6.33203125" style="43" bestFit="1" customWidth="1"/>
    <col min="15730" max="15730" width="4.6640625" style="43" bestFit="1" customWidth="1"/>
    <col min="15731" max="15731" width="6.33203125" style="43" bestFit="1" customWidth="1"/>
    <col min="15732" max="15732" width="10.6640625" style="43" bestFit="1" customWidth="1"/>
    <col min="15733" max="15733" width="15.109375" style="43" bestFit="1" customWidth="1"/>
    <col min="15734" max="15734" width="9.33203125" style="43" bestFit="1" customWidth="1"/>
    <col min="15735" max="15735" width="12.33203125" style="43" bestFit="1" customWidth="1"/>
    <col min="15736" max="15736" width="5" style="43" bestFit="1" customWidth="1"/>
    <col min="15737" max="15738" width="8.6640625" style="43" bestFit="1" customWidth="1"/>
    <col min="15739" max="15739" width="3.33203125" style="43" bestFit="1" customWidth="1"/>
    <col min="15740" max="15740" width="10.6640625" style="43" bestFit="1" customWidth="1"/>
    <col min="15741" max="15741" width="33.44140625" style="43" bestFit="1" customWidth="1"/>
    <col min="15742" max="15742" width="12.6640625" style="43" bestFit="1" customWidth="1"/>
    <col min="15743" max="15743" width="11.6640625" style="43" bestFit="1" customWidth="1"/>
    <col min="15744" max="15744" width="12.44140625" style="43" bestFit="1" customWidth="1"/>
    <col min="15745" max="15745" width="12.88671875" style="43" bestFit="1" customWidth="1"/>
    <col min="15746" max="15746" width="8.109375" style="43" bestFit="1" customWidth="1"/>
    <col min="15747" max="15748" width="11.88671875" style="43" bestFit="1" customWidth="1"/>
    <col min="15749" max="15749" width="9" style="43" bestFit="1" customWidth="1"/>
    <col min="15750" max="15750" width="10.88671875" style="43" bestFit="1" customWidth="1"/>
    <col min="15751" max="15751" width="8.33203125" style="43" bestFit="1" customWidth="1"/>
    <col min="15752" max="15752" width="8.6640625" style="43" bestFit="1" customWidth="1"/>
    <col min="15753" max="15753" width="9" style="43" bestFit="1" customWidth="1"/>
    <col min="15754" max="15754" width="8.33203125" style="43" bestFit="1" customWidth="1"/>
    <col min="15755" max="15755" width="7.44140625" style="43" bestFit="1" customWidth="1"/>
    <col min="15756" max="15756" width="15.44140625" style="43" bestFit="1" customWidth="1"/>
    <col min="15757" max="15757" width="9.33203125" style="43" bestFit="1" customWidth="1"/>
    <col min="15758" max="15758" width="11.6640625" style="43" bestFit="1" customWidth="1"/>
    <col min="15759" max="15759" width="12.6640625" style="43" bestFit="1" customWidth="1"/>
    <col min="15760" max="15760" width="11.44140625" style="43" bestFit="1" customWidth="1"/>
    <col min="15761" max="15761" width="5.109375" style="43" bestFit="1" customWidth="1"/>
    <col min="15762" max="15762" width="6.44140625" style="43" bestFit="1" customWidth="1"/>
    <col min="15763" max="15763" width="11" style="43" bestFit="1" customWidth="1"/>
    <col min="15764" max="15764" width="17.33203125" style="43" bestFit="1" customWidth="1"/>
    <col min="15765" max="15928" width="10.88671875" style="43"/>
    <col min="15929" max="15929" width="17.88671875" style="43" bestFit="1" customWidth="1"/>
    <col min="15930" max="15930" width="33.44140625" style="43" bestFit="1" customWidth="1"/>
    <col min="15931" max="15931" width="21.33203125" style="43" bestFit="1" customWidth="1"/>
    <col min="15932" max="15932" width="18.44140625" style="43" bestFit="1" customWidth="1"/>
    <col min="15933" max="15933" width="9.6640625" style="43" bestFit="1" customWidth="1"/>
    <col min="15934" max="15934" width="10.6640625" style="43" bestFit="1" customWidth="1"/>
    <col min="15935" max="15935" width="28.6640625" style="43" bestFit="1" customWidth="1"/>
    <col min="15936" max="15936" width="3.109375" style="43" bestFit="1" customWidth="1"/>
    <col min="15937" max="15937" width="3.44140625" style="43" bestFit="1" customWidth="1"/>
    <col min="15938" max="15938" width="32.33203125" style="43" bestFit="1" customWidth="1"/>
    <col min="15939" max="15939" width="5" style="43" bestFit="1" customWidth="1"/>
    <col min="15940" max="15940" width="5.6640625" style="43" bestFit="1" customWidth="1"/>
    <col min="15941" max="15941" width="7.109375" style="43" bestFit="1" customWidth="1"/>
    <col min="15942" max="15942" width="23.6640625" style="43" bestFit="1" customWidth="1"/>
    <col min="15943" max="15943" width="26.109375" style="43" bestFit="1" customWidth="1"/>
    <col min="15944" max="15944" width="6.44140625" style="43" bestFit="1" customWidth="1"/>
    <col min="15945" max="15945" width="26.44140625" style="43" bestFit="1" customWidth="1"/>
    <col min="15946" max="15946" width="10.88671875" style="43"/>
    <col min="15947" max="15947" width="15.33203125" style="43" bestFit="1" customWidth="1"/>
    <col min="15948" max="15948" width="4.88671875" style="43" bestFit="1" customWidth="1"/>
    <col min="15949" max="15949" width="8" style="43" bestFit="1" customWidth="1"/>
    <col min="15950" max="15950" width="10.33203125" style="43" bestFit="1" customWidth="1"/>
    <col min="15951" max="15951" width="29.33203125" style="43" bestFit="1" customWidth="1"/>
    <col min="15952" max="15952" width="12.44140625" style="43" bestFit="1" customWidth="1"/>
    <col min="15953" max="15953" width="10" style="43" bestFit="1" customWidth="1"/>
    <col min="15954" max="15954" width="10.44140625" style="43" bestFit="1" customWidth="1"/>
    <col min="15955" max="15955" width="11" style="43" bestFit="1" customWidth="1"/>
    <col min="15956" max="15956" width="24.109375" style="43" bestFit="1" customWidth="1"/>
    <col min="15957" max="15957" width="10.6640625" style="43" bestFit="1" customWidth="1"/>
    <col min="15958" max="15958" width="32.88671875" style="43" bestFit="1" customWidth="1"/>
    <col min="15959" max="15959" width="13.88671875" style="43" bestFit="1" customWidth="1"/>
    <col min="15960" max="15960" width="11" style="43" bestFit="1" customWidth="1"/>
    <col min="15961" max="15961" width="23.44140625" style="43" bestFit="1" customWidth="1"/>
    <col min="15962" max="15962" width="10.6640625" style="43" bestFit="1" customWidth="1"/>
    <col min="15963" max="15963" width="8" style="43" bestFit="1" customWidth="1"/>
    <col min="15964" max="15964" width="12.6640625" style="43" bestFit="1" customWidth="1"/>
    <col min="15965" max="15965" width="7.44140625" style="43" bestFit="1" customWidth="1"/>
    <col min="15966" max="15966" width="8.44140625" style="43" bestFit="1" customWidth="1"/>
    <col min="15967" max="15967" width="6.44140625" style="43" bestFit="1" customWidth="1"/>
    <col min="15968" max="15968" width="10.88671875" style="43" bestFit="1" customWidth="1"/>
    <col min="15969" max="15969" width="5.88671875" style="43" bestFit="1" customWidth="1"/>
    <col min="15970" max="15970" width="10.6640625" style="43" bestFit="1" customWidth="1"/>
    <col min="15971" max="15971" width="3.44140625" style="43" bestFit="1" customWidth="1"/>
    <col min="15972" max="15972" width="6.44140625" style="43" bestFit="1" customWidth="1"/>
    <col min="15973" max="15973" width="8.33203125" style="43" bestFit="1" customWidth="1"/>
    <col min="15974" max="15975" width="10.6640625" style="43" bestFit="1" customWidth="1"/>
    <col min="15976" max="15976" width="3.109375" style="43" bestFit="1" customWidth="1"/>
    <col min="15977" max="15977" width="9.44140625" style="43" bestFit="1" customWidth="1"/>
    <col min="15978" max="15978" width="3.44140625" style="43" bestFit="1" customWidth="1"/>
    <col min="15979" max="15979" width="4" style="43" bestFit="1" customWidth="1"/>
    <col min="15980" max="15980" width="7" style="43" bestFit="1" customWidth="1"/>
    <col min="15981" max="15981" width="8" style="43" bestFit="1" customWidth="1"/>
    <col min="15982" max="15982" width="9.33203125" style="43" bestFit="1" customWidth="1"/>
    <col min="15983" max="15983" width="8.109375" style="43" bestFit="1" customWidth="1"/>
    <col min="15984" max="15984" width="7.6640625" style="43" bestFit="1" customWidth="1"/>
    <col min="15985" max="15985" width="6.33203125" style="43" bestFit="1" customWidth="1"/>
    <col min="15986" max="15986" width="4.6640625" style="43" bestFit="1" customWidth="1"/>
    <col min="15987" max="15987" width="6.33203125" style="43" bestFit="1" customWidth="1"/>
    <col min="15988" max="15988" width="10.6640625" style="43" bestFit="1" customWidth="1"/>
    <col min="15989" max="15989" width="15.109375" style="43" bestFit="1" customWidth="1"/>
    <col min="15990" max="15990" width="9.33203125" style="43" bestFit="1" customWidth="1"/>
    <col min="15991" max="15991" width="12.33203125" style="43" bestFit="1" customWidth="1"/>
    <col min="15992" max="15992" width="5" style="43" bestFit="1" customWidth="1"/>
    <col min="15993" max="15994" width="8.6640625" style="43" bestFit="1" customWidth="1"/>
    <col min="15995" max="15995" width="3.33203125" style="43" bestFit="1" customWidth="1"/>
    <col min="15996" max="15996" width="10.6640625" style="43" bestFit="1" customWidth="1"/>
    <col min="15997" max="15997" width="33.44140625" style="43" bestFit="1" customWidth="1"/>
    <col min="15998" max="15998" width="12.6640625" style="43" bestFit="1" customWidth="1"/>
    <col min="15999" max="15999" width="11.6640625" style="43" bestFit="1" customWidth="1"/>
    <col min="16000" max="16000" width="12.44140625" style="43" bestFit="1" customWidth="1"/>
    <col min="16001" max="16001" width="12.88671875" style="43" bestFit="1" customWidth="1"/>
    <col min="16002" max="16002" width="8.109375" style="43" bestFit="1" customWidth="1"/>
    <col min="16003" max="16004" width="11.88671875" style="43" bestFit="1" customWidth="1"/>
    <col min="16005" max="16005" width="9" style="43" bestFit="1" customWidth="1"/>
    <col min="16006" max="16006" width="10.88671875" style="43" bestFit="1" customWidth="1"/>
    <col min="16007" max="16007" width="8.33203125" style="43" bestFit="1" customWidth="1"/>
    <col min="16008" max="16008" width="8.6640625" style="43" bestFit="1" customWidth="1"/>
    <col min="16009" max="16009" width="9" style="43" bestFit="1" customWidth="1"/>
    <col min="16010" max="16010" width="8.33203125" style="43" bestFit="1" customWidth="1"/>
    <col min="16011" max="16011" width="7.44140625" style="43" bestFit="1" customWidth="1"/>
    <col min="16012" max="16012" width="15.44140625" style="43" bestFit="1" customWidth="1"/>
    <col min="16013" max="16013" width="9.33203125" style="43" bestFit="1" customWidth="1"/>
    <col min="16014" max="16014" width="11.6640625" style="43" bestFit="1" customWidth="1"/>
    <col min="16015" max="16015" width="12.6640625" style="43" bestFit="1" customWidth="1"/>
    <col min="16016" max="16016" width="11.44140625" style="43" bestFit="1" customWidth="1"/>
    <col min="16017" max="16017" width="5.109375" style="43" bestFit="1" customWidth="1"/>
    <col min="16018" max="16018" width="6.44140625" style="43" bestFit="1" customWidth="1"/>
    <col min="16019" max="16019" width="11" style="43" bestFit="1" customWidth="1"/>
    <col min="16020" max="16020" width="17.33203125" style="43" bestFit="1" customWidth="1"/>
    <col min="16021" max="16384" width="10.88671875" style="43"/>
  </cols>
  <sheetData>
    <row r="1" spans="1:17" x14ac:dyDescent="0.3">
      <c r="A1" s="90" t="s">
        <v>226</v>
      </c>
      <c r="B1" t="s">
        <v>163</v>
      </c>
      <c r="C1" t="s">
        <v>107</v>
      </c>
      <c r="D1">
        <v>210</v>
      </c>
      <c r="E1">
        <v>12083</v>
      </c>
      <c r="F1" t="s">
        <v>51</v>
      </c>
      <c r="G1" t="s">
        <v>49</v>
      </c>
      <c r="H1" s="43">
        <f>IF(G1=Astreintes!$E$10=TRUE,ROWS($A$1:G1),"")</f>
        <v>1</v>
      </c>
      <c r="K1" s="43" t="str">
        <f>TEXT(MID(A1,1,13),"#"" ""##"" ""##"" ""##"" ""###"" ""###")&amp;CHAR(32)&amp;CHAR(124)&amp;CHAR(32)&amp;MID(A1,14,2)</f>
        <v>'114841797050 | 62</v>
      </c>
      <c r="L1" s="43" t="str">
        <f ca="1">"'"&amp;RANDBETWEEN(100000000000000,299999999999999)&amp; RANDBETWEEN(0,1)</f>
        <v>'1092376728770500</v>
      </c>
      <c r="M1" s="43" t="str">
        <f ca="1">TEXT(MID(L1,1,13),"#"" ""##"" ""##"" ""##"" ""###"" ""###")&amp;CHAR(32)&amp;CHAR(124)&amp;CHAR(32)&amp;MID(L1,14,2)</f>
        <v>'109237672877 | 05</v>
      </c>
      <c r="P1" s="43">
        <f>LEN(A1)</f>
        <v>17</v>
      </c>
      <c r="Q1" s="43">
        <f ca="1">LEN(L1)</f>
        <v>17</v>
      </c>
    </row>
    <row r="2" spans="1:17" x14ac:dyDescent="0.3">
      <c r="A2" s="90" t="s">
        <v>227</v>
      </c>
      <c r="B2" t="s">
        <v>164</v>
      </c>
      <c r="C2" t="s">
        <v>108</v>
      </c>
      <c r="D2">
        <v>210</v>
      </c>
      <c r="E2">
        <v>12083</v>
      </c>
      <c r="F2" t="s">
        <v>52</v>
      </c>
      <c r="G2" t="s">
        <v>49</v>
      </c>
      <c r="H2" s="43">
        <f>IF(G2=Astreintes!$E$10=TRUE,ROWS($A$1:G2),"")</f>
        <v>2</v>
      </c>
      <c r="L2" s="43" t="str">
        <f t="shared" ref="L2:L56" ca="1" si="0">"'"&amp;RANDBETWEEN(100000000000000,299999999999999)&amp; RANDBETWEEN(0,1)</f>
        <v>'2837887644316731</v>
      </c>
      <c r="M2" s="43" t="str">
        <f t="shared" ref="M2:M56" ca="1" si="1">TEXT(MID(L2,1,13),"#"" ""##"" ""##"" ""##"" ""###"" ""###")&amp;CHAR(32)&amp;CHAR(124)&amp;CHAR(32)&amp;MID(L2,14,2)</f>
        <v>'283788764431 | 67</v>
      </c>
    </row>
    <row r="3" spans="1:17" x14ac:dyDescent="0.3">
      <c r="A3" s="90" t="s">
        <v>228</v>
      </c>
      <c r="B3" t="s">
        <v>165</v>
      </c>
      <c r="C3" t="s">
        <v>109</v>
      </c>
      <c r="D3">
        <v>210</v>
      </c>
      <c r="E3">
        <v>12083</v>
      </c>
      <c r="F3" t="s">
        <v>53</v>
      </c>
      <c r="G3" t="s">
        <v>49</v>
      </c>
      <c r="H3" s="43">
        <f>IF(G3=Astreintes!$E$10=TRUE,ROWS($A$1:G3),"")</f>
        <v>3</v>
      </c>
      <c r="L3" s="43" t="str">
        <f t="shared" ca="1" si="0"/>
        <v>'2219393436881461</v>
      </c>
      <c r="M3" s="43" t="str">
        <f t="shared" ca="1" si="1"/>
        <v>'221939343688 | 14</v>
      </c>
    </row>
    <row r="4" spans="1:17" x14ac:dyDescent="0.3">
      <c r="A4" s="90" t="s">
        <v>229</v>
      </c>
      <c r="B4" t="s">
        <v>166</v>
      </c>
      <c r="C4" t="s">
        <v>110</v>
      </c>
      <c r="D4">
        <v>210</v>
      </c>
      <c r="E4">
        <v>12083</v>
      </c>
      <c r="F4" t="s">
        <v>54</v>
      </c>
      <c r="G4" t="s">
        <v>49</v>
      </c>
      <c r="H4" s="43">
        <f>IF(G4=Astreintes!$E$10=TRUE,ROWS($A$1:G4),"")</f>
        <v>4</v>
      </c>
      <c r="L4" s="43" t="str">
        <f t="shared" ca="1" si="0"/>
        <v>'2525781580112080</v>
      </c>
      <c r="M4" s="43" t="str">
        <f t="shared" ca="1" si="1"/>
        <v>'252578158011 | 20</v>
      </c>
    </row>
    <row r="5" spans="1:17" x14ac:dyDescent="0.3">
      <c r="A5" s="90" t="s">
        <v>230</v>
      </c>
      <c r="B5" t="s">
        <v>167</v>
      </c>
      <c r="C5" t="s">
        <v>111</v>
      </c>
      <c r="D5">
        <v>210</v>
      </c>
      <c r="E5">
        <v>12083</v>
      </c>
      <c r="F5" t="s">
        <v>55</v>
      </c>
      <c r="G5" t="s">
        <v>49</v>
      </c>
      <c r="H5" s="43">
        <f>IF(G5=Astreintes!$E$10=TRUE,ROWS($A$1:G5),"")</f>
        <v>5</v>
      </c>
      <c r="L5" s="43" t="str">
        <f t="shared" ca="1" si="0"/>
        <v>'2914954617012200</v>
      </c>
      <c r="M5" s="43" t="str">
        <f t="shared" ca="1" si="1"/>
        <v>'291495461701 | 22</v>
      </c>
    </row>
    <row r="6" spans="1:17" x14ac:dyDescent="0.3">
      <c r="A6" s="90" t="s">
        <v>231</v>
      </c>
      <c r="B6" t="s">
        <v>168</v>
      </c>
      <c r="C6" t="s">
        <v>112</v>
      </c>
      <c r="D6">
        <v>210</v>
      </c>
      <c r="E6">
        <v>12083</v>
      </c>
      <c r="F6" t="s">
        <v>56</v>
      </c>
      <c r="G6" t="s">
        <v>49</v>
      </c>
      <c r="H6" s="43">
        <f>IF(G6=Astreintes!$E$10=TRUE,ROWS($A$1:G6),"")</f>
        <v>6</v>
      </c>
      <c r="L6" s="43" t="str">
        <f t="shared" ca="1" si="0"/>
        <v>'1535675858706900</v>
      </c>
      <c r="M6" s="43" t="str">
        <f t="shared" ca="1" si="1"/>
        <v>'153567585870 | 69</v>
      </c>
    </row>
    <row r="7" spans="1:17" x14ac:dyDescent="0.3">
      <c r="A7" s="90" t="s">
        <v>232</v>
      </c>
      <c r="B7" t="s">
        <v>169</v>
      </c>
      <c r="C7" t="s">
        <v>113</v>
      </c>
      <c r="D7">
        <v>210</v>
      </c>
      <c r="E7">
        <v>12083</v>
      </c>
      <c r="F7" t="s">
        <v>57</v>
      </c>
      <c r="G7" t="s">
        <v>49</v>
      </c>
      <c r="H7" s="43">
        <f>IF(G7=Astreintes!$E$10=TRUE,ROWS($A$1:G7),"")</f>
        <v>7</v>
      </c>
      <c r="L7" s="43" t="str">
        <f t="shared" ca="1" si="0"/>
        <v>'2651548193537480</v>
      </c>
      <c r="M7" s="43" t="str">
        <f t="shared" ca="1" si="1"/>
        <v>'265154819353 | 74</v>
      </c>
    </row>
    <row r="8" spans="1:17" x14ac:dyDescent="0.3">
      <c r="A8" s="90" t="s">
        <v>233</v>
      </c>
      <c r="B8" t="s">
        <v>170</v>
      </c>
      <c r="C8" t="s">
        <v>114</v>
      </c>
      <c r="D8">
        <v>210</v>
      </c>
      <c r="E8">
        <v>12083</v>
      </c>
      <c r="F8" t="s">
        <v>58</v>
      </c>
      <c r="G8" t="s">
        <v>49</v>
      </c>
      <c r="H8" s="43">
        <f>IF(G8=Astreintes!$E$10=TRUE,ROWS($A$1:G8),"")</f>
        <v>8</v>
      </c>
      <c r="L8" s="43" t="str">
        <f t="shared" ca="1" si="0"/>
        <v>'1871311186075330</v>
      </c>
      <c r="M8" s="43" t="str">
        <f t="shared" ca="1" si="1"/>
        <v>'187131118607 | 53</v>
      </c>
    </row>
    <row r="9" spans="1:17" x14ac:dyDescent="0.3">
      <c r="A9" s="90" t="s">
        <v>234</v>
      </c>
      <c r="B9" t="s">
        <v>171</v>
      </c>
      <c r="C9" t="s">
        <v>115</v>
      </c>
      <c r="D9">
        <v>210</v>
      </c>
      <c r="E9">
        <v>12083</v>
      </c>
      <c r="F9" t="s">
        <v>59</v>
      </c>
      <c r="G9" t="s">
        <v>49</v>
      </c>
      <c r="H9" s="43">
        <f>IF(G9=Astreintes!$E$10=TRUE,ROWS($A$1:G9),"")</f>
        <v>9</v>
      </c>
      <c r="L9" s="43" t="str">
        <f t="shared" ca="1" si="0"/>
        <v>'2714683630712161</v>
      </c>
      <c r="M9" s="43" t="str">
        <f t="shared" ca="1" si="1"/>
        <v>'271468363071 | 21</v>
      </c>
    </row>
    <row r="10" spans="1:17" x14ac:dyDescent="0.3">
      <c r="A10" s="90" t="s">
        <v>235</v>
      </c>
      <c r="B10" t="s">
        <v>172</v>
      </c>
      <c r="C10" t="s">
        <v>116</v>
      </c>
      <c r="D10">
        <v>210</v>
      </c>
      <c r="E10">
        <v>12083</v>
      </c>
      <c r="F10" t="s">
        <v>60</v>
      </c>
      <c r="G10" t="s">
        <v>49</v>
      </c>
      <c r="H10" s="43">
        <f>IF(G10=Astreintes!$E$10=TRUE,ROWS($A$1:G10),"")</f>
        <v>10</v>
      </c>
      <c r="L10" s="43" t="str">
        <f t="shared" ca="1" si="0"/>
        <v>'2760079405447311</v>
      </c>
      <c r="M10" s="43" t="str">
        <f t="shared" ca="1" si="1"/>
        <v>'276007940544 | 73</v>
      </c>
    </row>
    <row r="11" spans="1:17" x14ac:dyDescent="0.3">
      <c r="A11" s="90" t="s">
        <v>236</v>
      </c>
      <c r="B11" t="s">
        <v>173</v>
      </c>
      <c r="C11" t="s">
        <v>117</v>
      </c>
      <c r="D11">
        <v>210</v>
      </c>
      <c r="E11">
        <v>12083</v>
      </c>
      <c r="F11" t="s">
        <v>61</v>
      </c>
      <c r="G11" t="s">
        <v>49</v>
      </c>
      <c r="H11" s="43">
        <f>IF(G11=Astreintes!$E$10=TRUE,ROWS($A$1:G11),"")</f>
        <v>11</v>
      </c>
      <c r="L11" s="43" t="str">
        <f t="shared" ca="1" si="0"/>
        <v>'2402224635776080</v>
      </c>
      <c r="M11" s="43" t="str">
        <f t="shared" ca="1" si="1"/>
        <v>'240222463577 | 60</v>
      </c>
    </row>
    <row r="12" spans="1:17" x14ac:dyDescent="0.3">
      <c r="A12" s="90" t="s">
        <v>237</v>
      </c>
      <c r="B12" t="s">
        <v>174</v>
      </c>
      <c r="C12" t="s">
        <v>118</v>
      </c>
      <c r="D12">
        <v>210</v>
      </c>
      <c r="E12">
        <v>12083</v>
      </c>
      <c r="F12" t="s">
        <v>62</v>
      </c>
      <c r="G12" t="s">
        <v>49</v>
      </c>
      <c r="H12" s="43">
        <f>IF(G12=Astreintes!$E$10=TRUE,ROWS($A$1:G12),"")</f>
        <v>12</v>
      </c>
      <c r="L12" s="43" t="str">
        <f t="shared" ca="1" si="0"/>
        <v>'2025684186028681</v>
      </c>
      <c r="M12" s="43" t="str">
        <f t="shared" ca="1" si="1"/>
        <v>'202568418602 | 86</v>
      </c>
    </row>
    <row r="13" spans="1:17" x14ac:dyDescent="0.3">
      <c r="A13" s="90" t="s">
        <v>238</v>
      </c>
      <c r="B13" t="s">
        <v>175</v>
      </c>
      <c r="C13" t="s">
        <v>119</v>
      </c>
      <c r="D13">
        <v>210</v>
      </c>
      <c r="E13">
        <v>12083</v>
      </c>
      <c r="F13" t="s">
        <v>63</v>
      </c>
      <c r="G13" t="s">
        <v>49</v>
      </c>
      <c r="H13" s="43">
        <f>IF(G13=Astreintes!$E$10=TRUE,ROWS($A$1:G13),"")</f>
        <v>13</v>
      </c>
      <c r="L13" s="43" t="str">
        <f t="shared" ca="1" si="0"/>
        <v>'1676355328030931</v>
      </c>
      <c r="M13" s="43" t="str">
        <f t="shared" ca="1" si="1"/>
        <v>'167635532803 | 09</v>
      </c>
    </row>
    <row r="14" spans="1:17" x14ac:dyDescent="0.3">
      <c r="A14" s="90" t="s">
        <v>239</v>
      </c>
      <c r="B14" t="s">
        <v>176</v>
      </c>
      <c r="C14" t="s">
        <v>120</v>
      </c>
      <c r="D14">
        <v>210</v>
      </c>
      <c r="E14">
        <v>12083</v>
      </c>
      <c r="F14" t="s">
        <v>64</v>
      </c>
      <c r="G14" t="s">
        <v>49</v>
      </c>
      <c r="H14" s="43">
        <f>IF(G14=Astreintes!$E$10=TRUE,ROWS($A$1:G14),"")</f>
        <v>14</v>
      </c>
      <c r="L14" s="43" t="str">
        <f t="shared" ca="1" si="0"/>
        <v>'2272638712140501</v>
      </c>
      <c r="M14" s="43" t="str">
        <f t="shared" ca="1" si="1"/>
        <v>'227263871214 | 05</v>
      </c>
    </row>
    <row r="15" spans="1:17" x14ac:dyDescent="0.3">
      <c r="A15" s="90" t="s">
        <v>240</v>
      </c>
      <c r="B15" t="s">
        <v>177</v>
      </c>
      <c r="C15" t="s">
        <v>121</v>
      </c>
      <c r="D15">
        <v>210</v>
      </c>
      <c r="E15">
        <v>12083</v>
      </c>
      <c r="F15" t="s">
        <v>65</v>
      </c>
      <c r="G15" t="s">
        <v>49</v>
      </c>
      <c r="H15" s="43">
        <f>IF(G15=Astreintes!$E$10=TRUE,ROWS($A$1:G15),"")</f>
        <v>15</v>
      </c>
      <c r="L15" s="43" t="str">
        <f t="shared" ca="1" si="0"/>
        <v>'1087690477407050</v>
      </c>
      <c r="M15" s="43" t="str">
        <f t="shared" ca="1" si="1"/>
        <v>'108769047740 | 70</v>
      </c>
    </row>
    <row r="16" spans="1:17" x14ac:dyDescent="0.3">
      <c r="A16" s="90" t="s">
        <v>241</v>
      </c>
      <c r="B16" t="s">
        <v>178</v>
      </c>
      <c r="C16" t="s">
        <v>122</v>
      </c>
      <c r="D16">
        <v>210</v>
      </c>
      <c r="E16">
        <v>12083</v>
      </c>
      <c r="F16" t="s">
        <v>66</v>
      </c>
      <c r="G16" t="s">
        <v>49</v>
      </c>
      <c r="H16" s="43">
        <f>IF(G16=Astreintes!$E$10=TRUE,ROWS($A$1:G16),"")</f>
        <v>16</v>
      </c>
      <c r="L16" s="43" t="str">
        <f t="shared" ca="1" si="0"/>
        <v>'2490626888340261</v>
      </c>
      <c r="M16" s="43" t="str">
        <f t="shared" ca="1" si="1"/>
        <v>'249062688834 | 02</v>
      </c>
    </row>
    <row r="17" spans="1:13" x14ac:dyDescent="0.3">
      <c r="A17" s="90" t="s">
        <v>242</v>
      </c>
      <c r="B17" t="s">
        <v>179</v>
      </c>
      <c r="C17" t="s">
        <v>123</v>
      </c>
      <c r="D17">
        <v>210</v>
      </c>
      <c r="E17">
        <v>12083</v>
      </c>
      <c r="F17" t="s">
        <v>67</v>
      </c>
      <c r="G17" t="s">
        <v>49</v>
      </c>
      <c r="H17" s="43">
        <f>IF(G17=Astreintes!$E$10=TRUE,ROWS($A$1:G17),"")</f>
        <v>17</v>
      </c>
      <c r="L17" s="43" t="str">
        <f t="shared" ca="1" si="0"/>
        <v>'2280411490279030</v>
      </c>
      <c r="M17" s="43" t="str">
        <f t="shared" ca="1" si="1"/>
        <v>'228041149027 | 90</v>
      </c>
    </row>
    <row r="18" spans="1:13" x14ac:dyDescent="0.3">
      <c r="A18" s="90" t="s">
        <v>243</v>
      </c>
      <c r="B18" t="s">
        <v>180</v>
      </c>
      <c r="C18" t="s">
        <v>124</v>
      </c>
      <c r="D18">
        <v>210</v>
      </c>
      <c r="E18">
        <v>12083</v>
      </c>
      <c r="F18" t="s">
        <v>68</v>
      </c>
      <c r="G18" t="s">
        <v>49</v>
      </c>
      <c r="H18" s="43">
        <f>IF(G18=Astreintes!$E$10=TRUE,ROWS($A$1:G18),"")</f>
        <v>18</v>
      </c>
      <c r="L18" s="43" t="str">
        <f t="shared" ca="1" si="0"/>
        <v>'1252529014543830</v>
      </c>
      <c r="M18" s="43" t="str">
        <f t="shared" ca="1" si="1"/>
        <v>'125252901454 | 38</v>
      </c>
    </row>
    <row r="19" spans="1:13" x14ac:dyDescent="0.3">
      <c r="A19" s="90" t="s">
        <v>244</v>
      </c>
      <c r="B19" t="s">
        <v>181</v>
      </c>
      <c r="C19" t="s">
        <v>125</v>
      </c>
      <c r="D19">
        <v>210</v>
      </c>
      <c r="E19">
        <v>12083</v>
      </c>
      <c r="F19" t="s">
        <v>69</v>
      </c>
      <c r="G19" t="s">
        <v>49</v>
      </c>
      <c r="H19" s="43">
        <f>IF(G19=Astreintes!$E$10=TRUE,ROWS($A$1:G19),"")</f>
        <v>19</v>
      </c>
      <c r="L19" s="43" t="str">
        <f t="shared" ca="1" si="0"/>
        <v>'2245028586978001</v>
      </c>
      <c r="M19" s="43" t="str">
        <f t="shared" ca="1" si="1"/>
        <v>'224502858697 | 80</v>
      </c>
    </row>
    <row r="20" spans="1:13" x14ac:dyDescent="0.3">
      <c r="A20" s="90" t="s">
        <v>245</v>
      </c>
      <c r="B20" t="s">
        <v>182</v>
      </c>
      <c r="C20" t="s">
        <v>126</v>
      </c>
      <c r="D20">
        <v>210</v>
      </c>
      <c r="E20">
        <v>12083</v>
      </c>
      <c r="F20" t="s">
        <v>70</v>
      </c>
      <c r="G20" t="s">
        <v>49</v>
      </c>
      <c r="H20" s="43">
        <f>IF(G20=Astreintes!$E$10=TRUE,ROWS($A$1:G20),"")</f>
        <v>20</v>
      </c>
      <c r="L20" s="43" t="str">
        <f t="shared" ca="1" si="0"/>
        <v>'2649389034522790</v>
      </c>
      <c r="M20" s="43" t="str">
        <f t="shared" ca="1" si="1"/>
        <v>'264938903452 | 27</v>
      </c>
    </row>
    <row r="21" spans="1:13" x14ac:dyDescent="0.3">
      <c r="A21" s="90" t="s">
        <v>246</v>
      </c>
      <c r="B21" t="s">
        <v>183</v>
      </c>
      <c r="C21" t="s">
        <v>127</v>
      </c>
      <c r="D21">
        <v>210</v>
      </c>
      <c r="E21">
        <v>12083</v>
      </c>
      <c r="F21" t="s">
        <v>71</v>
      </c>
      <c r="G21" t="s">
        <v>49</v>
      </c>
      <c r="H21" s="43">
        <f>IF(G21=Astreintes!$E$10=TRUE,ROWS($A$1:G21),"")</f>
        <v>21</v>
      </c>
      <c r="L21" s="43" t="str">
        <f t="shared" ca="1" si="0"/>
        <v>'2900246799146130</v>
      </c>
      <c r="M21" s="43" t="str">
        <f t="shared" ca="1" si="1"/>
        <v>'290024679914 | 61</v>
      </c>
    </row>
    <row r="22" spans="1:13" x14ac:dyDescent="0.3">
      <c r="A22" s="90" t="s">
        <v>247</v>
      </c>
      <c r="B22" t="s">
        <v>184</v>
      </c>
      <c r="C22" t="s">
        <v>128</v>
      </c>
      <c r="D22">
        <v>210</v>
      </c>
      <c r="E22">
        <v>12083</v>
      </c>
      <c r="F22" t="s">
        <v>72</v>
      </c>
      <c r="G22" t="s">
        <v>49</v>
      </c>
      <c r="H22" s="43">
        <f>IF(G22=Astreintes!$E$10=TRUE,ROWS($A$1:G22),"")</f>
        <v>22</v>
      </c>
      <c r="L22" s="43" t="str">
        <f t="shared" ca="1" si="0"/>
        <v>'1847977441021250</v>
      </c>
      <c r="M22" s="43" t="str">
        <f t="shared" ca="1" si="1"/>
        <v>'184797744102 | 12</v>
      </c>
    </row>
    <row r="23" spans="1:13" x14ac:dyDescent="0.3">
      <c r="A23" s="90" t="s">
        <v>248</v>
      </c>
      <c r="B23" t="s">
        <v>185</v>
      </c>
      <c r="C23" t="s">
        <v>129</v>
      </c>
      <c r="D23">
        <v>210</v>
      </c>
      <c r="E23">
        <v>12083</v>
      </c>
      <c r="F23" t="s">
        <v>73</v>
      </c>
      <c r="G23" t="s">
        <v>49</v>
      </c>
      <c r="H23" s="43">
        <f>IF(G23=Astreintes!$E$10=TRUE,ROWS($A$1:G23),"")</f>
        <v>23</v>
      </c>
      <c r="L23" s="43" t="str">
        <f t="shared" ca="1" si="0"/>
        <v>'1656214103668890</v>
      </c>
      <c r="M23" s="43" t="str">
        <f t="shared" ca="1" si="1"/>
        <v>'165621410366 | 88</v>
      </c>
    </row>
    <row r="24" spans="1:13" x14ac:dyDescent="0.3">
      <c r="A24" s="90" t="s">
        <v>249</v>
      </c>
      <c r="B24" t="s">
        <v>186</v>
      </c>
      <c r="C24" t="s">
        <v>130</v>
      </c>
      <c r="D24">
        <v>210</v>
      </c>
      <c r="E24">
        <v>12083</v>
      </c>
      <c r="F24" t="s">
        <v>74</v>
      </c>
      <c r="G24" t="s">
        <v>49</v>
      </c>
      <c r="H24" s="43">
        <f>IF(G24=Astreintes!$E$10=TRUE,ROWS($A$1:G24),"")</f>
        <v>24</v>
      </c>
      <c r="L24" s="43" t="str">
        <f t="shared" ca="1" si="0"/>
        <v>'2135875212895901</v>
      </c>
      <c r="M24" s="43" t="str">
        <f t="shared" ca="1" si="1"/>
        <v>'213587521289 | 59</v>
      </c>
    </row>
    <row r="25" spans="1:13" x14ac:dyDescent="0.3">
      <c r="A25" s="90" t="s">
        <v>250</v>
      </c>
      <c r="B25" t="s">
        <v>187</v>
      </c>
      <c r="C25" t="s">
        <v>131</v>
      </c>
      <c r="D25">
        <v>210</v>
      </c>
      <c r="E25">
        <v>12083</v>
      </c>
      <c r="F25" t="s">
        <v>75</v>
      </c>
      <c r="G25" t="s">
        <v>49</v>
      </c>
      <c r="H25" s="43">
        <f>IF(G25=Astreintes!$E$10=TRUE,ROWS($A$1:G25),"")</f>
        <v>25</v>
      </c>
      <c r="L25" s="43" t="str">
        <f t="shared" ca="1" si="0"/>
        <v>'1284423536558631</v>
      </c>
      <c r="M25" s="43" t="str">
        <f t="shared" ca="1" si="1"/>
        <v>'128442353655 | 86</v>
      </c>
    </row>
    <row r="26" spans="1:13" x14ac:dyDescent="0.3">
      <c r="A26" s="90" t="s">
        <v>251</v>
      </c>
      <c r="B26" t="s">
        <v>188</v>
      </c>
      <c r="C26" t="s">
        <v>132</v>
      </c>
      <c r="D26">
        <v>210</v>
      </c>
      <c r="E26">
        <v>12083</v>
      </c>
      <c r="F26" t="s">
        <v>76</v>
      </c>
      <c r="G26" t="s">
        <v>49</v>
      </c>
      <c r="H26" s="43">
        <f>IF(G26=Astreintes!$E$10=TRUE,ROWS($A$1:G26),"")</f>
        <v>26</v>
      </c>
      <c r="K26" s="50"/>
      <c r="L26" s="43" t="str">
        <f t="shared" ca="1" si="0"/>
        <v>'2500291527398761</v>
      </c>
      <c r="M26" s="43" t="str">
        <f t="shared" ca="1" si="1"/>
        <v>'250029152739 | 87</v>
      </c>
    </row>
    <row r="27" spans="1:13" x14ac:dyDescent="0.3">
      <c r="A27" s="90" t="s">
        <v>252</v>
      </c>
      <c r="B27" t="s">
        <v>189</v>
      </c>
      <c r="C27" t="s">
        <v>133</v>
      </c>
      <c r="D27">
        <v>210</v>
      </c>
      <c r="E27">
        <v>12083</v>
      </c>
      <c r="F27" t="s">
        <v>77</v>
      </c>
      <c r="G27" t="s">
        <v>49</v>
      </c>
      <c r="H27" s="43">
        <f>IF(G27=Astreintes!$E$10=TRUE,ROWS($A$1:G27),"")</f>
        <v>27</v>
      </c>
      <c r="L27" s="43" t="str">
        <f t="shared" ca="1" si="0"/>
        <v>'1897778851275161</v>
      </c>
      <c r="M27" s="43" t="str">
        <f t="shared" ca="1" si="1"/>
        <v>'189777885127 | 51</v>
      </c>
    </row>
    <row r="28" spans="1:13" x14ac:dyDescent="0.3">
      <c r="A28" s="90" t="s">
        <v>253</v>
      </c>
      <c r="B28" t="s">
        <v>190</v>
      </c>
      <c r="C28" t="s">
        <v>134</v>
      </c>
      <c r="D28">
        <v>210</v>
      </c>
      <c r="E28">
        <v>12083</v>
      </c>
      <c r="F28" t="s">
        <v>78</v>
      </c>
      <c r="G28" t="s">
        <v>49</v>
      </c>
      <c r="H28" s="43">
        <f>IF(G28=Astreintes!$E$10=TRUE,ROWS($A$1:G28),"")</f>
        <v>28</v>
      </c>
      <c r="L28" s="43" t="str">
        <f t="shared" ca="1" si="0"/>
        <v>'2158264630717451</v>
      </c>
      <c r="M28" s="43" t="str">
        <f t="shared" ca="1" si="1"/>
        <v>'215826463071 | 74</v>
      </c>
    </row>
    <row r="29" spans="1:13" x14ac:dyDescent="0.3">
      <c r="A29" s="90" t="s">
        <v>254</v>
      </c>
      <c r="B29" t="s">
        <v>191</v>
      </c>
      <c r="C29" t="s">
        <v>135</v>
      </c>
      <c r="D29">
        <v>210</v>
      </c>
      <c r="E29">
        <v>12013</v>
      </c>
      <c r="F29" t="s">
        <v>79</v>
      </c>
      <c r="G29" t="s">
        <v>50</v>
      </c>
      <c r="H29" s="43" t="str">
        <f>IF(G29=Astreintes!$E$10=TRUE,ROWS($A$1:G29),"")</f>
        <v/>
      </c>
      <c r="L29" s="43" t="str">
        <f t="shared" ca="1" si="0"/>
        <v>'2773846253273491</v>
      </c>
      <c r="M29" s="43" t="str">
        <f t="shared" ca="1" si="1"/>
        <v>'277384625327 | 34</v>
      </c>
    </row>
    <row r="30" spans="1:13" x14ac:dyDescent="0.3">
      <c r="A30" s="90" t="s">
        <v>255</v>
      </c>
      <c r="B30" t="s">
        <v>192</v>
      </c>
      <c r="C30" t="s">
        <v>136</v>
      </c>
      <c r="D30">
        <v>210</v>
      </c>
      <c r="E30">
        <v>12013</v>
      </c>
      <c r="F30" t="s">
        <v>80</v>
      </c>
      <c r="G30" t="s">
        <v>50</v>
      </c>
      <c r="H30" s="43" t="str">
        <f>IF(G30=Astreintes!$E$10=TRUE,ROWS($A$1:G30),"")</f>
        <v/>
      </c>
      <c r="L30" s="43" t="str">
        <f t="shared" ca="1" si="0"/>
        <v>'1597033105179190</v>
      </c>
      <c r="M30" s="43" t="str">
        <f t="shared" ca="1" si="1"/>
        <v>'159703310517 | 91</v>
      </c>
    </row>
    <row r="31" spans="1:13" x14ac:dyDescent="0.3">
      <c r="A31" s="90" t="s">
        <v>256</v>
      </c>
      <c r="B31" t="s">
        <v>193</v>
      </c>
      <c r="C31" t="s">
        <v>137</v>
      </c>
      <c r="D31">
        <v>210</v>
      </c>
      <c r="E31">
        <v>12013</v>
      </c>
      <c r="F31" t="s">
        <v>81</v>
      </c>
      <c r="G31" t="s">
        <v>50</v>
      </c>
      <c r="H31" s="43" t="str">
        <f>IF(G31=Astreintes!$E$10=TRUE,ROWS($A$1:G31),"")</f>
        <v/>
      </c>
      <c r="L31" s="43" t="str">
        <f t="shared" ca="1" si="0"/>
        <v>'1555856736758691</v>
      </c>
      <c r="M31" s="43" t="str">
        <f t="shared" ca="1" si="1"/>
        <v>'155585673675 | 86</v>
      </c>
    </row>
    <row r="32" spans="1:13" x14ac:dyDescent="0.3">
      <c r="A32" s="90" t="s">
        <v>257</v>
      </c>
      <c r="B32" t="s">
        <v>194</v>
      </c>
      <c r="C32" t="s">
        <v>138</v>
      </c>
      <c r="D32">
        <v>210</v>
      </c>
      <c r="E32">
        <v>12013</v>
      </c>
      <c r="F32" t="s">
        <v>82</v>
      </c>
      <c r="G32" t="s">
        <v>50</v>
      </c>
      <c r="H32" s="43" t="str">
        <f>IF(G32=Astreintes!$E$10=TRUE,ROWS($A$1:G32),"")</f>
        <v/>
      </c>
      <c r="L32" s="43" t="str">
        <f t="shared" ca="1" si="0"/>
        <v>'1139566261066100</v>
      </c>
      <c r="M32" s="43" t="str">
        <f t="shared" ca="1" si="1"/>
        <v>'113956626106 | 61</v>
      </c>
    </row>
    <row r="33" spans="1:13" x14ac:dyDescent="0.3">
      <c r="A33" s="90" t="s">
        <v>258</v>
      </c>
      <c r="B33" t="s">
        <v>195</v>
      </c>
      <c r="C33" t="s">
        <v>139</v>
      </c>
      <c r="D33">
        <v>210</v>
      </c>
      <c r="E33">
        <v>12013</v>
      </c>
      <c r="F33" t="s">
        <v>83</v>
      </c>
      <c r="G33" t="s">
        <v>50</v>
      </c>
      <c r="H33" s="43" t="str">
        <f>IF(G33=Astreintes!$E$10=TRUE,ROWS($A$1:G33),"")</f>
        <v/>
      </c>
      <c r="L33" s="43" t="str">
        <f t="shared" ca="1" si="0"/>
        <v>'1699897627919971</v>
      </c>
      <c r="M33" s="43" t="str">
        <f t="shared" ca="1" si="1"/>
        <v>'169989762791 | 99</v>
      </c>
    </row>
    <row r="34" spans="1:13" x14ac:dyDescent="0.3">
      <c r="A34" s="90" t="s">
        <v>259</v>
      </c>
      <c r="B34" t="s">
        <v>196</v>
      </c>
      <c r="C34" t="s">
        <v>140</v>
      </c>
      <c r="D34">
        <v>210</v>
      </c>
      <c r="E34">
        <v>12013</v>
      </c>
      <c r="F34" t="s">
        <v>84</v>
      </c>
      <c r="G34" t="s">
        <v>50</v>
      </c>
      <c r="H34" s="43" t="str">
        <f>IF(G34=Astreintes!$E$10=TRUE,ROWS($A$1:G34),"")</f>
        <v/>
      </c>
      <c r="L34" s="43" t="str">
        <f t="shared" ca="1" si="0"/>
        <v>'1528871794965820</v>
      </c>
      <c r="M34" s="43" t="str">
        <f t="shared" ca="1" si="1"/>
        <v>'152887179496 | 58</v>
      </c>
    </row>
    <row r="35" spans="1:13" x14ac:dyDescent="0.3">
      <c r="A35" s="90" t="s">
        <v>260</v>
      </c>
      <c r="B35" t="s">
        <v>197</v>
      </c>
      <c r="C35" t="s">
        <v>141</v>
      </c>
      <c r="D35">
        <v>210</v>
      </c>
      <c r="E35">
        <v>12013</v>
      </c>
      <c r="F35" t="s">
        <v>85</v>
      </c>
      <c r="G35" t="s">
        <v>50</v>
      </c>
      <c r="H35" s="43" t="str">
        <f>IF(G35=Astreintes!$E$10=TRUE,ROWS($A$1:G35),"")</f>
        <v/>
      </c>
      <c r="L35" s="43" t="str">
        <f t="shared" ca="1" si="0"/>
        <v>'2588988004158961</v>
      </c>
      <c r="M35" s="43" t="str">
        <f t="shared" ca="1" si="1"/>
        <v>'258898800415 | 89</v>
      </c>
    </row>
    <row r="36" spans="1:13" x14ac:dyDescent="0.3">
      <c r="A36" s="90" t="s">
        <v>261</v>
      </c>
      <c r="B36" t="s">
        <v>198</v>
      </c>
      <c r="C36" t="s">
        <v>142</v>
      </c>
      <c r="D36">
        <v>210</v>
      </c>
      <c r="E36">
        <v>12013</v>
      </c>
      <c r="F36" t="s">
        <v>86</v>
      </c>
      <c r="G36" t="s">
        <v>50</v>
      </c>
      <c r="H36" s="43" t="str">
        <f>IF(G36=Astreintes!$E$10=TRUE,ROWS($A$1:G36),"")</f>
        <v/>
      </c>
      <c r="L36" s="43" t="str">
        <f t="shared" ca="1" si="0"/>
        <v>'2664642995212541</v>
      </c>
      <c r="M36" s="43" t="str">
        <f t="shared" ca="1" si="1"/>
        <v>'266464299521 | 25</v>
      </c>
    </row>
    <row r="37" spans="1:13" x14ac:dyDescent="0.3">
      <c r="A37" s="90" t="s">
        <v>262</v>
      </c>
      <c r="B37" t="s">
        <v>199</v>
      </c>
      <c r="C37" t="s">
        <v>143</v>
      </c>
      <c r="D37">
        <v>210</v>
      </c>
      <c r="E37">
        <v>12013</v>
      </c>
      <c r="F37" t="s">
        <v>87</v>
      </c>
      <c r="G37" t="s">
        <v>50</v>
      </c>
      <c r="H37" s="43" t="str">
        <f>IF(G37=Astreintes!$E$10=TRUE,ROWS($A$1:G37),"")</f>
        <v/>
      </c>
      <c r="L37" s="43" t="str">
        <f t="shared" ca="1" si="0"/>
        <v>'1521980626579850</v>
      </c>
      <c r="M37" s="43" t="str">
        <f t="shared" ca="1" si="1"/>
        <v>'152198062657 | 98</v>
      </c>
    </row>
    <row r="38" spans="1:13" x14ac:dyDescent="0.3">
      <c r="A38" s="90" t="s">
        <v>263</v>
      </c>
      <c r="B38" t="s">
        <v>200</v>
      </c>
      <c r="C38" t="s">
        <v>144</v>
      </c>
      <c r="D38">
        <v>210</v>
      </c>
      <c r="E38">
        <v>12013</v>
      </c>
      <c r="F38" t="s">
        <v>88</v>
      </c>
      <c r="G38" t="s">
        <v>50</v>
      </c>
      <c r="H38" s="43" t="str">
        <f>IF(G38=Astreintes!$E$10=TRUE,ROWS($A$1:G38),"")</f>
        <v/>
      </c>
      <c r="L38" s="43" t="str">
        <f t="shared" ca="1" si="0"/>
        <v>'1098871803855481</v>
      </c>
      <c r="M38" s="43" t="str">
        <f t="shared" ca="1" si="1"/>
        <v>'109887180385 | 54</v>
      </c>
    </row>
    <row r="39" spans="1:13" x14ac:dyDescent="0.3">
      <c r="A39" s="90" t="s">
        <v>264</v>
      </c>
      <c r="B39" t="s">
        <v>201</v>
      </c>
      <c r="C39" t="s">
        <v>145</v>
      </c>
      <c r="D39">
        <v>210</v>
      </c>
      <c r="E39">
        <v>12013</v>
      </c>
      <c r="F39" t="s">
        <v>89</v>
      </c>
      <c r="G39" t="s">
        <v>50</v>
      </c>
      <c r="H39" s="43" t="str">
        <f>IF(G39=Astreintes!$E$10=TRUE,ROWS($A$1:G39),"")</f>
        <v/>
      </c>
      <c r="L39" s="43" t="str">
        <f t="shared" ca="1" si="0"/>
        <v>'1738966412553571</v>
      </c>
      <c r="M39" s="43" t="str">
        <f t="shared" ca="1" si="1"/>
        <v>'173896641255 | 35</v>
      </c>
    </row>
    <row r="40" spans="1:13" x14ac:dyDescent="0.3">
      <c r="A40" s="90" t="s">
        <v>265</v>
      </c>
      <c r="B40" t="s">
        <v>202</v>
      </c>
      <c r="C40" t="s">
        <v>146</v>
      </c>
      <c r="D40">
        <v>210</v>
      </c>
      <c r="E40">
        <v>12013</v>
      </c>
      <c r="F40" t="s">
        <v>90</v>
      </c>
      <c r="G40" t="s">
        <v>50</v>
      </c>
      <c r="H40" s="43" t="str">
        <f>IF(G40=Astreintes!$E$10=TRUE,ROWS($A$1:G40),"")</f>
        <v/>
      </c>
      <c r="L40" s="43" t="str">
        <f t="shared" ca="1" si="0"/>
        <v>'2533435286804791</v>
      </c>
      <c r="M40" s="43" t="str">
        <f t="shared" ca="1" si="1"/>
        <v>'253343528680 | 47</v>
      </c>
    </row>
    <row r="41" spans="1:13" x14ac:dyDescent="0.3">
      <c r="A41" s="90" t="s">
        <v>266</v>
      </c>
      <c r="B41" t="s">
        <v>203</v>
      </c>
      <c r="C41" t="s">
        <v>147</v>
      </c>
      <c r="D41">
        <v>210</v>
      </c>
      <c r="E41">
        <v>12013</v>
      </c>
      <c r="F41" t="s">
        <v>91</v>
      </c>
      <c r="G41" t="s">
        <v>50</v>
      </c>
      <c r="H41" s="43" t="str">
        <f>IF(G41=Astreintes!$E$10=TRUE,ROWS($A$1:G41),"")</f>
        <v/>
      </c>
      <c r="L41" s="43" t="str">
        <f t="shared" ca="1" si="0"/>
        <v>'1869568889751840</v>
      </c>
      <c r="M41" s="43" t="str">
        <f t="shared" ca="1" si="1"/>
        <v>'186956888975 | 18</v>
      </c>
    </row>
    <row r="42" spans="1:13" x14ac:dyDescent="0.3">
      <c r="A42" s="90" t="s">
        <v>267</v>
      </c>
      <c r="B42" t="s">
        <v>204</v>
      </c>
      <c r="C42" t="s">
        <v>148</v>
      </c>
      <c r="D42">
        <v>210</v>
      </c>
      <c r="E42">
        <v>12013</v>
      </c>
      <c r="F42" t="s">
        <v>92</v>
      </c>
      <c r="G42" t="s">
        <v>50</v>
      </c>
      <c r="H42" s="43" t="str">
        <f>IF(G42=Astreintes!$E$10=TRUE,ROWS($A$1:G42),"")</f>
        <v/>
      </c>
      <c r="L42" s="43" t="str">
        <f t="shared" ca="1" si="0"/>
        <v>'1707480076765191</v>
      </c>
      <c r="M42" s="43" t="str">
        <f t="shared" ca="1" si="1"/>
        <v>'170748007676 | 51</v>
      </c>
    </row>
    <row r="43" spans="1:13" x14ac:dyDescent="0.3">
      <c r="A43" s="90" t="s">
        <v>268</v>
      </c>
      <c r="B43" t="s">
        <v>205</v>
      </c>
      <c r="C43" t="s">
        <v>149</v>
      </c>
      <c r="D43">
        <v>210</v>
      </c>
      <c r="E43">
        <v>12013</v>
      </c>
      <c r="F43" t="s">
        <v>93</v>
      </c>
      <c r="G43" t="s">
        <v>50</v>
      </c>
      <c r="H43" s="43" t="str">
        <f>IF(G43=Astreintes!$E$10=TRUE,ROWS($A$1:G43),"")</f>
        <v/>
      </c>
      <c r="L43" s="43" t="str">
        <f t="shared" ca="1" si="0"/>
        <v>'1732416582236780</v>
      </c>
      <c r="M43" s="43" t="str">
        <f t="shared" ca="1" si="1"/>
        <v>'173241658223 | 67</v>
      </c>
    </row>
    <row r="44" spans="1:13" x14ac:dyDescent="0.3">
      <c r="A44" s="90" t="s">
        <v>269</v>
      </c>
      <c r="B44" t="s">
        <v>206</v>
      </c>
      <c r="C44" t="s">
        <v>150</v>
      </c>
      <c r="D44">
        <v>210</v>
      </c>
      <c r="E44">
        <v>12013</v>
      </c>
      <c r="F44" t="s">
        <v>94</v>
      </c>
      <c r="G44" t="s">
        <v>50</v>
      </c>
      <c r="H44" s="43" t="str">
        <f>IF(G44=Astreintes!$E$10=TRUE,ROWS($A$1:G44),"")</f>
        <v/>
      </c>
      <c r="L44" s="43" t="str">
        <f t="shared" ca="1" si="0"/>
        <v>'2386423782936540</v>
      </c>
      <c r="M44" s="43" t="str">
        <f t="shared" ca="1" si="1"/>
        <v>'238642378293 | 65</v>
      </c>
    </row>
    <row r="45" spans="1:13" x14ac:dyDescent="0.3">
      <c r="A45" s="90" t="s">
        <v>270</v>
      </c>
      <c r="B45" t="s">
        <v>207</v>
      </c>
      <c r="C45" t="s">
        <v>151</v>
      </c>
      <c r="D45">
        <v>210</v>
      </c>
      <c r="E45">
        <v>12013</v>
      </c>
      <c r="F45" t="s">
        <v>95</v>
      </c>
      <c r="G45" t="s">
        <v>50</v>
      </c>
      <c r="H45" s="43" t="str">
        <f>IF(G45=Astreintes!$E$10=TRUE,ROWS($A$1:G45),"")</f>
        <v/>
      </c>
      <c r="L45" s="43" t="str">
        <f t="shared" ca="1" si="0"/>
        <v>'2188774690910931</v>
      </c>
      <c r="M45" s="43" t="str">
        <f t="shared" ca="1" si="1"/>
        <v>'218877469091 | 09</v>
      </c>
    </row>
    <row r="46" spans="1:13" x14ac:dyDescent="0.3">
      <c r="A46" s="90" t="s">
        <v>271</v>
      </c>
      <c r="B46" t="s">
        <v>208</v>
      </c>
      <c r="C46" t="s">
        <v>152</v>
      </c>
      <c r="D46">
        <v>210</v>
      </c>
      <c r="E46">
        <v>12013</v>
      </c>
      <c r="F46" t="s">
        <v>96</v>
      </c>
      <c r="G46" t="s">
        <v>50</v>
      </c>
      <c r="H46" s="43" t="str">
        <f>IF(G46=Astreintes!$E$10=TRUE,ROWS($A$1:G46),"")</f>
        <v/>
      </c>
      <c r="L46" s="43" t="str">
        <f t="shared" ca="1" si="0"/>
        <v>'1720509673028331</v>
      </c>
      <c r="M46" s="43" t="str">
        <f t="shared" ca="1" si="1"/>
        <v>'172050967302 | 83</v>
      </c>
    </row>
    <row r="47" spans="1:13" x14ac:dyDescent="0.3">
      <c r="A47" s="90" t="s">
        <v>272</v>
      </c>
      <c r="B47" t="s">
        <v>209</v>
      </c>
      <c r="C47" t="s">
        <v>153</v>
      </c>
      <c r="D47">
        <v>210</v>
      </c>
      <c r="E47">
        <v>12013</v>
      </c>
      <c r="F47" t="s">
        <v>97</v>
      </c>
      <c r="G47" t="s">
        <v>50</v>
      </c>
      <c r="H47" s="43" t="str">
        <f>IF(G47=Astreintes!$E$10=TRUE,ROWS($A$1:G47),"")</f>
        <v/>
      </c>
      <c r="L47" s="43" t="str">
        <f t="shared" ca="1" si="0"/>
        <v>'2577995887479351</v>
      </c>
      <c r="M47" s="43" t="str">
        <f t="shared" ca="1" si="1"/>
        <v>'257799588747 | 93</v>
      </c>
    </row>
    <row r="48" spans="1:13" x14ac:dyDescent="0.3">
      <c r="A48" s="90" t="s">
        <v>273</v>
      </c>
      <c r="B48" t="s">
        <v>210</v>
      </c>
      <c r="C48" t="s">
        <v>154</v>
      </c>
      <c r="D48">
        <v>210</v>
      </c>
      <c r="E48">
        <v>12013</v>
      </c>
      <c r="F48" t="s">
        <v>98</v>
      </c>
      <c r="G48" t="s">
        <v>50</v>
      </c>
      <c r="H48" s="43" t="str">
        <f>IF(G48=Astreintes!$E$10=TRUE,ROWS($A$1:G48),"")</f>
        <v/>
      </c>
      <c r="L48" s="43" t="str">
        <f t="shared" ca="1" si="0"/>
        <v>'1689111685570630</v>
      </c>
      <c r="M48" s="43" t="str">
        <f t="shared" ca="1" si="1"/>
        <v>'168911168557 | 06</v>
      </c>
    </row>
    <row r="49" spans="1:13" x14ac:dyDescent="0.3">
      <c r="A49" s="90" t="s">
        <v>274</v>
      </c>
      <c r="B49" t="s">
        <v>211</v>
      </c>
      <c r="C49" t="s">
        <v>155</v>
      </c>
      <c r="D49">
        <v>210</v>
      </c>
      <c r="E49">
        <v>12013</v>
      </c>
      <c r="F49" t="s">
        <v>99</v>
      </c>
      <c r="G49" t="s">
        <v>50</v>
      </c>
      <c r="H49" s="43" t="str">
        <f>IF(G49=Astreintes!$E$10=TRUE,ROWS($A$1:G49),"")</f>
        <v/>
      </c>
      <c r="L49" s="43" t="str">
        <f t="shared" ca="1" si="0"/>
        <v>'2269818726402310</v>
      </c>
      <c r="M49" s="43" t="str">
        <f t="shared" ca="1" si="1"/>
        <v>'226981872640 | 23</v>
      </c>
    </row>
    <row r="50" spans="1:13" x14ac:dyDescent="0.3">
      <c r="A50" s="90" t="s">
        <v>275</v>
      </c>
      <c r="B50" t="s">
        <v>212</v>
      </c>
      <c r="C50" t="s">
        <v>156</v>
      </c>
      <c r="D50">
        <v>210</v>
      </c>
      <c r="E50">
        <v>12013</v>
      </c>
      <c r="F50" t="s">
        <v>100</v>
      </c>
      <c r="G50" t="s">
        <v>50</v>
      </c>
      <c r="H50" s="43" t="str">
        <f>IF(G50=Astreintes!$E$10=TRUE,ROWS($A$1:G50),"")</f>
        <v/>
      </c>
      <c r="L50" s="43" t="str">
        <f t="shared" ca="1" si="0"/>
        <v>'2768511819137970</v>
      </c>
      <c r="M50" s="43" t="str">
        <f t="shared" ca="1" si="1"/>
        <v>'276851181913 | 79</v>
      </c>
    </row>
    <row r="51" spans="1:13" x14ac:dyDescent="0.3">
      <c r="A51" s="90" t="s">
        <v>276</v>
      </c>
      <c r="B51" t="s">
        <v>213</v>
      </c>
      <c r="C51" t="s">
        <v>157</v>
      </c>
      <c r="D51">
        <v>210</v>
      </c>
      <c r="E51">
        <v>12013</v>
      </c>
      <c r="F51" t="s">
        <v>101</v>
      </c>
      <c r="G51" t="s">
        <v>50</v>
      </c>
      <c r="H51" s="43" t="str">
        <f>IF(G51=Astreintes!$E$10=TRUE,ROWS($A$1:G51),"")</f>
        <v/>
      </c>
      <c r="L51" s="43" t="str">
        <f t="shared" ca="1" si="0"/>
        <v>'2678445512849631</v>
      </c>
      <c r="M51" s="43" t="str">
        <f t="shared" ca="1" si="1"/>
        <v>'267844551284 | 96</v>
      </c>
    </row>
    <row r="52" spans="1:13" x14ac:dyDescent="0.3">
      <c r="A52" s="90" t="s">
        <v>277</v>
      </c>
      <c r="B52" t="s">
        <v>214</v>
      </c>
      <c r="C52" t="s">
        <v>158</v>
      </c>
      <c r="D52">
        <v>210</v>
      </c>
      <c r="E52">
        <v>12013</v>
      </c>
      <c r="F52" t="s">
        <v>102</v>
      </c>
      <c r="G52" t="s">
        <v>50</v>
      </c>
      <c r="H52" s="43" t="str">
        <f>IF(G52=Astreintes!$E$10=TRUE,ROWS($A$1:G52),"")</f>
        <v/>
      </c>
      <c r="L52" s="43" t="str">
        <f t="shared" ca="1" si="0"/>
        <v>'1086725190916070</v>
      </c>
      <c r="M52" s="43" t="str">
        <f t="shared" ca="1" si="1"/>
        <v>'108672519091 | 60</v>
      </c>
    </row>
    <row r="53" spans="1:13" x14ac:dyDescent="0.3">
      <c r="A53" s="90" t="s">
        <v>278</v>
      </c>
      <c r="B53" t="s">
        <v>215</v>
      </c>
      <c r="C53" t="s">
        <v>159</v>
      </c>
      <c r="D53">
        <v>210</v>
      </c>
      <c r="E53">
        <v>12013</v>
      </c>
      <c r="F53" t="s">
        <v>103</v>
      </c>
      <c r="G53" t="s">
        <v>50</v>
      </c>
      <c r="H53" s="43" t="str">
        <f>IF(G53=Astreintes!$E$10=TRUE,ROWS($A$1:G53),"")</f>
        <v/>
      </c>
      <c r="L53" s="43" t="str">
        <f t="shared" ca="1" si="0"/>
        <v>'1687242561651761</v>
      </c>
      <c r="M53" s="43" t="str">
        <f t="shared" ca="1" si="1"/>
        <v>'168724256165 | 17</v>
      </c>
    </row>
    <row r="54" spans="1:13" x14ac:dyDescent="0.3">
      <c r="A54" s="90" t="s">
        <v>279</v>
      </c>
      <c r="B54" t="s">
        <v>216</v>
      </c>
      <c r="C54" t="s">
        <v>160</v>
      </c>
      <c r="D54">
        <v>210</v>
      </c>
      <c r="E54">
        <v>12013</v>
      </c>
      <c r="F54" t="s">
        <v>104</v>
      </c>
      <c r="G54" t="s">
        <v>50</v>
      </c>
      <c r="H54" s="43" t="str">
        <f>IF(G54=Astreintes!$E$10=TRUE,ROWS($A$1:G54),"")</f>
        <v/>
      </c>
      <c r="L54" s="43" t="str">
        <f t="shared" ca="1" si="0"/>
        <v>'1978450782969621</v>
      </c>
      <c r="M54" s="43" t="str">
        <f t="shared" ca="1" si="1"/>
        <v>'197845078296 | 96</v>
      </c>
    </row>
    <row r="55" spans="1:13" x14ac:dyDescent="0.3">
      <c r="A55" s="90" t="s">
        <v>280</v>
      </c>
      <c r="B55" t="s">
        <v>217</v>
      </c>
      <c r="C55" t="s">
        <v>161</v>
      </c>
      <c r="D55">
        <v>210</v>
      </c>
      <c r="E55">
        <v>12013</v>
      </c>
      <c r="F55" t="s">
        <v>105</v>
      </c>
      <c r="G55" t="s">
        <v>50</v>
      </c>
      <c r="H55" s="43" t="str">
        <f>IF(G55=Astreintes!$E$10=TRUE,ROWS($A$1:G55),"")</f>
        <v/>
      </c>
      <c r="L55" s="43" t="str">
        <f t="shared" ca="1" si="0"/>
        <v>'1879797884502190</v>
      </c>
      <c r="M55" s="43" t="str">
        <f t="shared" ca="1" si="1"/>
        <v>'187979788450 | 21</v>
      </c>
    </row>
    <row r="56" spans="1:13" x14ac:dyDescent="0.3">
      <c r="A56" s="90" t="s">
        <v>281</v>
      </c>
      <c r="B56" t="s">
        <v>218</v>
      </c>
      <c r="C56" t="s">
        <v>162</v>
      </c>
      <c r="D56">
        <v>210</v>
      </c>
      <c r="E56">
        <v>12013</v>
      </c>
      <c r="F56" t="s">
        <v>106</v>
      </c>
      <c r="G56" t="s">
        <v>50</v>
      </c>
      <c r="H56" s="43" t="str">
        <f>IF(G56=Astreintes!$E$10=TRUE,ROWS($A$1:G56),"")</f>
        <v/>
      </c>
      <c r="L56" s="43" t="str">
        <f t="shared" ca="1" si="0"/>
        <v>'1445510340828181</v>
      </c>
      <c r="M56" s="43" t="str">
        <f t="shared" ca="1" si="1"/>
        <v>'144551034082 | 81</v>
      </c>
    </row>
    <row r="57" spans="1:13" x14ac:dyDescent="0.3">
      <c r="A57" s="90"/>
    </row>
    <row r="58" spans="1:13" x14ac:dyDescent="0.3">
      <c r="A58" s="90"/>
    </row>
    <row r="59" spans="1:13" x14ac:dyDescent="0.3">
      <c r="A59" s="90"/>
    </row>
    <row r="60" spans="1:13" x14ac:dyDescent="0.3">
      <c r="A60" s="90"/>
    </row>
    <row r="61" spans="1:13" x14ac:dyDescent="0.3">
      <c r="A61" s="90"/>
    </row>
    <row r="62" spans="1:13" x14ac:dyDescent="0.3">
      <c r="A62" s="90"/>
    </row>
    <row r="63" spans="1:13" x14ac:dyDescent="0.3">
      <c r="A63" s="90"/>
    </row>
    <row r="64" spans="1:13" x14ac:dyDescent="0.3">
      <c r="A64" s="90"/>
    </row>
    <row r="65" spans="1:1" x14ac:dyDescent="0.3">
      <c r="A65" s="90"/>
    </row>
    <row r="66" spans="1:1" x14ac:dyDescent="0.3">
      <c r="A66" s="90"/>
    </row>
    <row r="67" spans="1:1" x14ac:dyDescent="0.3">
      <c r="A67" s="90"/>
    </row>
    <row r="68" spans="1:1" x14ac:dyDescent="0.3">
      <c r="A68" s="90"/>
    </row>
    <row r="69" spans="1:1" x14ac:dyDescent="0.3">
      <c r="A69" s="90"/>
    </row>
    <row r="70" spans="1:1" x14ac:dyDescent="0.3">
      <c r="A70" s="90"/>
    </row>
    <row r="71" spans="1:1" x14ac:dyDescent="0.3">
      <c r="A71" s="90"/>
    </row>
    <row r="72" spans="1:1" x14ac:dyDescent="0.3">
      <c r="A72" s="90"/>
    </row>
    <row r="73" spans="1:1" x14ac:dyDescent="0.3">
      <c r="A73" s="90"/>
    </row>
    <row r="74" spans="1:1" x14ac:dyDescent="0.3">
      <c r="A74" s="90"/>
    </row>
    <row r="75" spans="1:1" x14ac:dyDescent="0.3">
      <c r="A75" s="90"/>
    </row>
    <row r="76" spans="1:1" x14ac:dyDescent="0.3">
      <c r="A76" s="90"/>
    </row>
    <row r="77" spans="1:1" x14ac:dyDescent="0.3">
      <c r="A77" s="90"/>
    </row>
  </sheetData>
  <sortState ref="A1:K821">
    <sortCondition ref="G1:G821"/>
    <sortCondition ref="B1:B82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M904"/>
  <sheetViews>
    <sheetView workbookViewId="0">
      <selection activeCell="K4" sqref="K4"/>
    </sheetView>
  </sheetViews>
  <sheetFormatPr baseColWidth="10" defaultRowHeight="14.4" x14ac:dyDescent="0.3"/>
  <cols>
    <col min="1" max="2" width="23.6640625" style="7" customWidth="1"/>
    <col min="3" max="3" width="1.44140625" style="7" customWidth="1"/>
    <col min="4" max="4" width="26.88671875" style="7" customWidth="1"/>
    <col min="5" max="5" width="2" style="7" customWidth="1"/>
    <col min="6" max="6" width="27.44140625" style="7" customWidth="1"/>
    <col min="7" max="7" width="17.33203125" style="7" customWidth="1"/>
    <col min="8" max="8" width="2.33203125" style="7" customWidth="1"/>
    <col min="9" max="9" width="20.44140625" style="7" customWidth="1"/>
    <col min="10" max="10" width="10.88671875" style="7"/>
    <col min="11" max="11" width="38.44140625" style="43" customWidth="1"/>
    <col min="12" max="255" width="10.88671875" style="7"/>
    <col min="256" max="260" width="23.6640625" style="7" customWidth="1"/>
    <col min="261" max="262" width="12.109375" style="7" customWidth="1"/>
    <col min="263" max="263" width="10.88671875" style="7"/>
    <col min="264" max="264" width="15.44140625" style="7" bestFit="1" customWidth="1"/>
    <col min="265" max="265" width="17.109375" style="7" bestFit="1" customWidth="1"/>
    <col min="266" max="511" width="10.88671875" style="7"/>
    <col min="512" max="516" width="23.6640625" style="7" customWidth="1"/>
    <col min="517" max="518" width="12.109375" style="7" customWidth="1"/>
    <col min="519" max="519" width="10.88671875" style="7"/>
    <col min="520" max="520" width="15.44140625" style="7" bestFit="1" customWidth="1"/>
    <col min="521" max="521" width="17.109375" style="7" bestFit="1" customWidth="1"/>
    <col min="522" max="767" width="10.88671875" style="7"/>
    <col min="768" max="772" width="23.6640625" style="7" customWidth="1"/>
    <col min="773" max="774" width="12.109375" style="7" customWidth="1"/>
    <col min="775" max="775" width="10.88671875" style="7"/>
    <col min="776" max="776" width="15.44140625" style="7" bestFit="1" customWidth="1"/>
    <col min="777" max="777" width="17.109375" style="7" bestFit="1" customWidth="1"/>
    <col min="778" max="1023" width="10.88671875" style="7"/>
    <col min="1024" max="1028" width="23.6640625" style="7" customWidth="1"/>
    <col min="1029" max="1030" width="12.109375" style="7" customWidth="1"/>
    <col min="1031" max="1031" width="10.88671875" style="7"/>
    <col min="1032" max="1032" width="15.44140625" style="7" bestFit="1" customWidth="1"/>
    <col min="1033" max="1033" width="17.109375" style="7" bestFit="1" customWidth="1"/>
    <col min="1034" max="1279" width="10.88671875" style="7"/>
    <col min="1280" max="1284" width="23.6640625" style="7" customWidth="1"/>
    <col min="1285" max="1286" width="12.109375" style="7" customWidth="1"/>
    <col min="1287" max="1287" width="10.88671875" style="7"/>
    <col min="1288" max="1288" width="15.44140625" style="7" bestFit="1" customWidth="1"/>
    <col min="1289" max="1289" width="17.109375" style="7" bestFit="1" customWidth="1"/>
    <col min="1290" max="1535" width="10.88671875" style="7"/>
    <col min="1536" max="1540" width="23.6640625" style="7" customWidth="1"/>
    <col min="1541" max="1542" width="12.109375" style="7" customWidth="1"/>
    <col min="1543" max="1543" width="10.88671875" style="7"/>
    <col min="1544" max="1544" width="15.44140625" style="7" bestFit="1" customWidth="1"/>
    <col min="1545" max="1545" width="17.109375" style="7" bestFit="1" customWidth="1"/>
    <col min="1546" max="1791" width="10.88671875" style="7"/>
    <col min="1792" max="1796" width="23.6640625" style="7" customWidth="1"/>
    <col min="1797" max="1798" width="12.109375" style="7" customWidth="1"/>
    <col min="1799" max="1799" width="10.88671875" style="7"/>
    <col min="1800" max="1800" width="15.44140625" style="7" bestFit="1" customWidth="1"/>
    <col min="1801" max="1801" width="17.109375" style="7" bestFit="1" customWidth="1"/>
    <col min="1802" max="2047" width="10.88671875" style="7"/>
    <col min="2048" max="2052" width="23.6640625" style="7" customWidth="1"/>
    <col min="2053" max="2054" width="12.109375" style="7" customWidth="1"/>
    <col min="2055" max="2055" width="10.88671875" style="7"/>
    <col min="2056" max="2056" width="15.44140625" style="7" bestFit="1" customWidth="1"/>
    <col min="2057" max="2057" width="17.109375" style="7" bestFit="1" customWidth="1"/>
    <col min="2058" max="2303" width="10.88671875" style="7"/>
    <col min="2304" max="2308" width="23.6640625" style="7" customWidth="1"/>
    <col min="2309" max="2310" width="12.109375" style="7" customWidth="1"/>
    <col min="2311" max="2311" width="10.88671875" style="7"/>
    <col min="2312" max="2312" width="15.44140625" style="7" bestFit="1" customWidth="1"/>
    <col min="2313" max="2313" width="17.109375" style="7" bestFit="1" customWidth="1"/>
    <col min="2314" max="2559" width="10.88671875" style="7"/>
    <col min="2560" max="2564" width="23.6640625" style="7" customWidth="1"/>
    <col min="2565" max="2566" width="12.109375" style="7" customWidth="1"/>
    <col min="2567" max="2567" width="10.88671875" style="7"/>
    <col min="2568" max="2568" width="15.44140625" style="7" bestFit="1" customWidth="1"/>
    <col min="2569" max="2569" width="17.109375" style="7" bestFit="1" customWidth="1"/>
    <col min="2570" max="2815" width="10.88671875" style="7"/>
    <col min="2816" max="2820" width="23.6640625" style="7" customWidth="1"/>
    <col min="2821" max="2822" width="12.109375" style="7" customWidth="1"/>
    <col min="2823" max="2823" width="10.88671875" style="7"/>
    <col min="2824" max="2824" width="15.44140625" style="7" bestFit="1" customWidth="1"/>
    <col min="2825" max="2825" width="17.109375" style="7" bestFit="1" customWidth="1"/>
    <col min="2826" max="3071" width="10.88671875" style="7"/>
    <col min="3072" max="3076" width="23.6640625" style="7" customWidth="1"/>
    <col min="3077" max="3078" width="12.109375" style="7" customWidth="1"/>
    <col min="3079" max="3079" width="10.88671875" style="7"/>
    <col min="3080" max="3080" width="15.44140625" style="7" bestFit="1" customWidth="1"/>
    <col min="3081" max="3081" width="17.109375" style="7" bestFit="1" customWidth="1"/>
    <col min="3082" max="3327" width="10.88671875" style="7"/>
    <col min="3328" max="3332" width="23.6640625" style="7" customWidth="1"/>
    <col min="3333" max="3334" width="12.109375" style="7" customWidth="1"/>
    <col min="3335" max="3335" width="10.88671875" style="7"/>
    <col min="3336" max="3336" width="15.44140625" style="7" bestFit="1" customWidth="1"/>
    <col min="3337" max="3337" width="17.109375" style="7" bestFit="1" customWidth="1"/>
    <col min="3338" max="3583" width="10.88671875" style="7"/>
    <col min="3584" max="3588" width="23.6640625" style="7" customWidth="1"/>
    <col min="3589" max="3590" width="12.109375" style="7" customWidth="1"/>
    <col min="3591" max="3591" width="10.88671875" style="7"/>
    <col min="3592" max="3592" width="15.44140625" style="7" bestFit="1" customWidth="1"/>
    <col min="3593" max="3593" width="17.109375" style="7" bestFit="1" customWidth="1"/>
    <col min="3594" max="3839" width="10.88671875" style="7"/>
    <col min="3840" max="3844" width="23.6640625" style="7" customWidth="1"/>
    <col min="3845" max="3846" width="12.109375" style="7" customWidth="1"/>
    <col min="3847" max="3847" width="10.88671875" style="7"/>
    <col min="3848" max="3848" width="15.44140625" style="7" bestFit="1" customWidth="1"/>
    <col min="3849" max="3849" width="17.109375" style="7" bestFit="1" customWidth="1"/>
    <col min="3850" max="4095" width="10.88671875" style="7"/>
    <col min="4096" max="4100" width="23.6640625" style="7" customWidth="1"/>
    <col min="4101" max="4102" width="12.109375" style="7" customWidth="1"/>
    <col min="4103" max="4103" width="10.88671875" style="7"/>
    <col min="4104" max="4104" width="15.44140625" style="7" bestFit="1" customWidth="1"/>
    <col min="4105" max="4105" width="17.109375" style="7" bestFit="1" customWidth="1"/>
    <col min="4106" max="4351" width="10.88671875" style="7"/>
    <col min="4352" max="4356" width="23.6640625" style="7" customWidth="1"/>
    <col min="4357" max="4358" width="12.109375" style="7" customWidth="1"/>
    <col min="4359" max="4359" width="10.88671875" style="7"/>
    <col min="4360" max="4360" width="15.44140625" style="7" bestFit="1" customWidth="1"/>
    <col min="4361" max="4361" width="17.109375" style="7" bestFit="1" customWidth="1"/>
    <col min="4362" max="4607" width="10.88671875" style="7"/>
    <col min="4608" max="4612" width="23.6640625" style="7" customWidth="1"/>
    <col min="4613" max="4614" width="12.109375" style="7" customWidth="1"/>
    <col min="4615" max="4615" width="10.88671875" style="7"/>
    <col min="4616" max="4616" width="15.44140625" style="7" bestFit="1" customWidth="1"/>
    <col min="4617" max="4617" width="17.109375" style="7" bestFit="1" customWidth="1"/>
    <col min="4618" max="4863" width="10.88671875" style="7"/>
    <col min="4864" max="4868" width="23.6640625" style="7" customWidth="1"/>
    <col min="4869" max="4870" width="12.109375" style="7" customWidth="1"/>
    <col min="4871" max="4871" width="10.88671875" style="7"/>
    <col min="4872" max="4872" width="15.44140625" style="7" bestFit="1" customWidth="1"/>
    <col min="4873" max="4873" width="17.109375" style="7" bestFit="1" customWidth="1"/>
    <col min="4874" max="5119" width="10.88671875" style="7"/>
    <col min="5120" max="5124" width="23.6640625" style="7" customWidth="1"/>
    <col min="5125" max="5126" width="12.109375" style="7" customWidth="1"/>
    <col min="5127" max="5127" width="10.88671875" style="7"/>
    <col min="5128" max="5128" width="15.44140625" style="7" bestFit="1" customWidth="1"/>
    <col min="5129" max="5129" width="17.109375" style="7" bestFit="1" customWidth="1"/>
    <col min="5130" max="5375" width="10.88671875" style="7"/>
    <col min="5376" max="5380" width="23.6640625" style="7" customWidth="1"/>
    <col min="5381" max="5382" width="12.109375" style="7" customWidth="1"/>
    <col min="5383" max="5383" width="10.88671875" style="7"/>
    <col min="5384" max="5384" width="15.44140625" style="7" bestFit="1" customWidth="1"/>
    <col min="5385" max="5385" width="17.109375" style="7" bestFit="1" customWidth="1"/>
    <col min="5386" max="5631" width="10.88671875" style="7"/>
    <col min="5632" max="5636" width="23.6640625" style="7" customWidth="1"/>
    <col min="5637" max="5638" width="12.109375" style="7" customWidth="1"/>
    <col min="5639" max="5639" width="10.88671875" style="7"/>
    <col min="5640" max="5640" width="15.44140625" style="7" bestFit="1" customWidth="1"/>
    <col min="5641" max="5641" width="17.109375" style="7" bestFit="1" customWidth="1"/>
    <col min="5642" max="5887" width="10.88671875" style="7"/>
    <col min="5888" max="5892" width="23.6640625" style="7" customWidth="1"/>
    <col min="5893" max="5894" width="12.109375" style="7" customWidth="1"/>
    <col min="5895" max="5895" width="10.88671875" style="7"/>
    <col min="5896" max="5896" width="15.44140625" style="7" bestFit="1" customWidth="1"/>
    <col min="5897" max="5897" width="17.109375" style="7" bestFit="1" customWidth="1"/>
    <col min="5898" max="6143" width="10.88671875" style="7"/>
    <col min="6144" max="6148" width="23.6640625" style="7" customWidth="1"/>
    <col min="6149" max="6150" width="12.109375" style="7" customWidth="1"/>
    <col min="6151" max="6151" width="10.88671875" style="7"/>
    <col min="6152" max="6152" width="15.44140625" style="7" bestFit="1" customWidth="1"/>
    <col min="6153" max="6153" width="17.109375" style="7" bestFit="1" customWidth="1"/>
    <col min="6154" max="6399" width="10.88671875" style="7"/>
    <col min="6400" max="6404" width="23.6640625" style="7" customWidth="1"/>
    <col min="6405" max="6406" width="12.109375" style="7" customWidth="1"/>
    <col min="6407" max="6407" width="10.88671875" style="7"/>
    <col min="6408" max="6408" width="15.44140625" style="7" bestFit="1" customWidth="1"/>
    <col min="6409" max="6409" width="17.109375" style="7" bestFit="1" customWidth="1"/>
    <col min="6410" max="6655" width="10.88671875" style="7"/>
    <col min="6656" max="6660" width="23.6640625" style="7" customWidth="1"/>
    <col min="6661" max="6662" width="12.109375" style="7" customWidth="1"/>
    <col min="6663" max="6663" width="10.88671875" style="7"/>
    <col min="6664" max="6664" width="15.44140625" style="7" bestFit="1" customWidth="1"/>
    <col min="6665" max="6665" width="17.109375" style="7" bestFit="1" customWidth="1"/>
    <col min="6666" max="6911" width="10.88671875" style="7"/>
    <col min="6912" max="6916" width="23.6640625" style="7" customWidth="1"/>
    <col min="6917" max="6918" width="12.109375" style="7" customWidth="1"/>
    <col min="6919" max="6919" width="10.88671875" style="7"/>
    <col min="6920" max="6920" width="15.44140625" style="7" bestFit="1" customWidth="1"/>
    <col min="6921" max="6921" width="17.109375" style="7" bestFit="1" customWidth="1"/>
    <col min="6922" max="7167" width="10.88671875" style="7"/>
    <col min="7168" max="7172" width="23.6640625" style="7" customWidth="1"/>
    <col min="7173" max="7174" width="12.109375" style="7" customWidth="1"/>
    <col min="7175" max="7175" width="10.88671875" style="7"/>
    <col min="7176" max="7176" width="15.44140625" style="7" bestFit="1" customWidth="1"/>
    <col min="7177" max="7177" width="17.109375" style="7" bestFit="1" customWidth="1"/>
    <col min="7178" max="7423" width="10.88671875" style="7"/>
    <col min="7424" max="7428" width="23.6640625" style="7" customWidth="1"/>
    <col min="7429" max="7430" width="12.109375" style="7" customWidth="1"/>
    <col min="7431" max="7431" width="10.88671875" style="7"/>
    <col min="7432" max="7432" width="15.44140625" style="7" bestFit="1" customWidth="1"/>
    <col min="7433" max="7433" width="17.109375" style="7" bestFit="1" customWidth="1"/>
    <col min="7434" max="7679" width="10.88671875" style="7"/>
    <col min="7680" max="7684" width="23.6640625" style="7" customWidth="1"/>
    <col min="7685" max="7686" width="12.109375" style="7" customWidth="1"/>
    <col min="7687" max="7687" width="10.88671875" style="7"/>
    <col min="7688" max="7688" width="15.44140625" style="7" bestFit="1" customWidth="1"/>
    <col min="7689" max="7689" width="17.109375" style="7" bestFit="1" customWidth="1"/>
    <col min="7690" max="7935" width="10.88671875" style="7"/>
    <col min="7936" max="7940" width="23.6640625" style="7" customWidth="1"/>
    <col min="7941" max="7942" width="12.109375" style="7" customWidth="1"/>
    <col min="7943" max="7943" width="10.88671875" style="7"/>
    <col min="7944" max="7944" width="15.44140625" style="7" bestFit="1" customWidth="1"/>
    <col min="7945" max="7945" width="17.109375" style="7" bestFit="1" customWidth="1"/>
    <col min="7946" max="8191" width="10.88671875" style="7"/>
    <col min="8192" max="8196" width="23.6640625" style="7" customWidth="1"/>
    <col min="8197" max="8198" width="12.109375" style="7" customWidth="1"/>
    <col min="8199" max="8199" width="10.88671875" style="7"/>
    <col min="8200" max="8200" width="15.44140625" style="7" bestFit="1" customWidth="1"/>
    <col min="8201" max="8201" width="17.109375" style="7" bestFit="1" customWidth="1"/>
    <col min="8202" max="8447" width="10.88671875" style="7"/>
    <col min="8448" max="8452" width="23.6640625" style="7" customWidth="1"/>
    <col min="8453" max="8454" width="12.109375" style="7" customWidth="1"/>
    <col min="8455" max="8455" width="10.88671875" style="7"/>
    <col min="8456" max="8456" width="15.44140625" style="7" bestFit="1" customWidth="1"/>
    <col min="8457" max="8457" width="17.109375" style="7" bestFit="1" customWidth="1"/>
    <col min="8458" max="8703" width="10.88671875" style="7"/>
    <col min="8704" max="8708" width="23.6640625" style="7" customWidth="1"/>
    <col min="8709" max="8710" width="12.109375" style="7" customWidth="1"/>
    <col min="8711" max="8711" width="10.88671875" style="7"/>
    <col min="8712" max="8712" width="15.44140625" style="7" bestFit="1" customWidth="1"/>
    <col min="8713" max="8713" width="17.109375" style="7" bestFit="1" customWidth="1"/>
    <col min="8714" max="8959" width="10.88671875" style="7"/>
    <col min="8960" max="8964" width="23.6640625" style="7" customWidth="1"/>
    <col min="8965" max="8966" width="12.109375" style="7" customWidth="1"/>
    <col min="8967" max="8967" width="10.88671875" style="7"/>
    <col min="8968" max="8968" width="15.44140625" style="7" bestFit="1" customWidth="1"/>
    <col min="8969" max="8969" width="17.109375" style="7" bestFit="1" customWidth="1"/>
    <col min="8970" max="9215" width="10.88671875" style="7"/>
    <col min="9216" max="9220" width="23.6640625" style="7" customWidth="1"/>
    <col min="9221" max="9222" width="12.109375" style="7" customWidth="1"/>
    <col min="9223" max="9223" width="10.88671875" style="7"/>
    <col min="9224" max="9224" width="15.44140625" style="7" bestFit="1" customWidth="1"/>
    <col min="9225" max="9225" width="17.109375" style="7" bestFit="1" customWidth="1"/>
    <col min="9226" max="9471" width="10.88671875" style="7"/>
    <col min="9472" max="9476" width="23.6640625" style="7" customWidth="1"/>
    <col min="9477" max="9478" width="12.109375" style="7" customWidth="1"/>
    <col min="9479" max="9479" width="10.88671875" style="7"/>
    <col min="9480" max="9480" width="15.44140625" style="7" bestFit="1" customWidth="1"/>
    <col min="9481" max="9481" width="17.109375" style="7" bestFit="1" customWidth="1"/>
    <col min="9482" max="9727" width="10.88671875" style="7"/>
    <col min="9728" max="9732" width="23.6640625" style="7" customWidth="1"/>
    <col min="9733" max="9734" width="12.109375" style="7" customWidth="1"/>
    <col min="9735" max="9735" width="10.88671875" style="7"/>
    <col min="9736" max="9736" width="15.44140625" style="7" bestFit="1" customWidth="1"/>
    <col min="9737" max="9737" width="17.109375" style="7" bestFit="1" customWidth="1"/>
    <col min="9738" max="9983" width="10.88671875" style="7"/>
    <col min="9984" max="9988" width="23.6640625" style="7" customWidth="1"/>
    <col min="9989" max="9990" width="12.109375" style="7" customWidth="1"/>
    <col min="9991" max="9991" width="10.88671875" style="7"/>
    <col min="9992" max="9992" width="15.44140625" style="7" bestFit="1" customWidth="1"/>
    <col min="9993" max="9993" width="17.109375" style="7" bestFit="1" customWidth="1"/>
    <col min="9994" max="10239" width="10.88671875" style="7"/>
    <col min="10240" max="10244" width="23.6640625" style="7" customWidth="1"/>
    <col min="10245" max="10246" width="12.109375" style="7" customWidth="1"/>
    <col min="10247" max="10247" width="10.88671875" style="7"/>
    <col min="10248" max="10248" width="15.44140625" style="7" bestFit="1" customWidth="1"/>
    <col min="10249" max="10249" width="17.109375" style="7" bestFit="1" customWidth="1"/>
    <col min="10250" max="10495" width="10.88671875" style="7"/>
    <col min="10496" max="10500" width="23.6640625" style="7" customWidth="1"/>
    <col min="10501" max="10502" width="12.109375" style="7" customWidth="1"/>
    <col min="10503" max="10503" width="10.88671875" style="7"/>
    <col min="10504" max="10504" width="15.44140625" style="7" bestFit="1" customWidth="1"/>
    <col min="10505" max="10505" width="17.109375" style="7" bestFit="1" customWidth="1"/>
    <col min="10506" max="10751" width="10.88671875" style="7"/>
    <col min="10752" max="10756" width="23.6640625" style="7" customWidth="1"/>
    <col min="10757" max="10758" width="12.109375" style="7" customWidth="1"/>
    <col min="10759" max="10759" width="10.88671875" style="7"/>
    <col min="10760" max="10760" width="15.44140625" style="7" bestFit="1" customWidth="1"/>
    <col min="10761" max="10761" width="17.109375" style="7" bestFit="1" customWidth="1"/>
    <col min="10762" max="11007" width="10.88671875" style="7"/>
    <col min="11008" max="11012" width="23.6640625" style="7" customWidth="1"/>
    <col min="11013" max="11014" width="12.109375" style="7" customWidth="1"/>
    <col min="11015" max="11015" width="10.88671875" style="7"/>
    <col min="11016" max="11016" width="15.44140625" style="7" bestFit="1" customWidth="1"/>
    <col min="11017" max="11017" width="17.109375" style="7" bestFit="1" customWidth="1"/>
    <col min="11018" max="11263" width="10.88671875" style="7"/>
    <col min="11264" max="11268" width="23.6640625" style="7" customWidth="1"/>
    <col min="11269" max="11270" width="12.109375" style="7" customWidth="1"/>
    <col min="11271" max="11271" width="10.88671875" style="7"/>
    <col min="11272" max="11272" width="15.44140625" style="7" bestFit="1" customWidth="1"/>
    <col min="11273" max="11273" width="17.109375" style="7" bestFit="1" customWidth="1"/>
    <col min="11274" max="11519" width="10.88671875" style="7"/>
    <col min="11520" max="11524" width="23.6640625" style="7" customWidth="1"/>
    <col min="11525" max="11526" width="12.109375" style="7" customWidth="1"/>
    <col min="11527" max="11527" width="10.88671875" style="7"/>
    <col min="11528" max="11528" width="15.44140625" style="7" bestFit="1" customWidth="1"/>
    <col min="11529" max="11529" width="17.109375" style="7" bestFit="1" customWidth="1"/>
    <col min="11530" max="11775" width="10.88671875" style="7"/>
    <col min="11776" max="11780" width="23.6640625" style="7" customWidth="1"/>
    <col min="11781" max="11782" width="12.109375" style="7" customWidth="1"/>
    <col min="11783" max="11783" width="10.88671875" style="7"/>
    <col min="11784" max="11784" width="15.44140625" style="7" bestFit="1" customWidth="1"/>
    <col min="11785" max="11785" width="17.109375" style="7" bestFit="1" customWidth="1"/>
    <col min="11786" max="12031" width="10.88671875" style="7"/>
    <col min="12032" max="12036" width="23.6640625" style="7" customWidth="1"/>
    <col min="12037" max="12038" width="12.109375" style="7" customWidth="1"/>
    <col min="12039" max="12039" width="10.88671875" style="7"/>
    <col min="12040" max="12040" width="15.44140625" style="7" bestFit="1" customWidth="1"/>
    <col min="12041" max="12041" width="17.109375" style="7" bestFit="1" customWidth="1"/>
    <col min="12042" max="12287" width="10.88671875" style="7"/>
    <col min="12288" max="12292" width="23.6640625" style="7" customWidth="1"/>
    <col min="12293" max="12294" width="12.109375" style="7" customWidth="1"/>
    <col min="12295" max="12295" width="10.88671875" style="7"/>
    <col min="12296" max="12296" width="15.44140625" style="7" bestFit="1" customWidth="1"/>
    <col min="12297" max="12297" width="17.109375" style="7" bestFit="1" customWidth="1"/>
    <col min="12298" max="12543" width="10.88671875" style="7"/>
    <col min="12544" max="12548" width="23.6640625" style="7" customWidth="1"/>
    <col min="12549" max="12550" width="12.109375" style="7" customWidth="1"/>
    <col min="12551" max="12551" width="10.88671875" style="7"/>
    <col min="12552" max="12552" width="15.44140625" style="7" bestFit="1" customWidth="1"/>
    <col min="12553" max="12553" width="17.109375" style="7" bestFit="1" customWidth="1"/>
    <col min="12554" max="12799" width="10.88671875" style="7"/>
    <col min="12800" max="12804" width="23.6640625" style="7" customWidth="1"/>
    <col min="12805" max="12806" width="12.109375" style="7" customWidth="1"/>
    <col min="12807" max="12807" width="10.88671875" style="7"/>
    <col min="12808" max="12808" width="15.44140625" style="7" bestFit="1" customWidth="1"/>
    <col min="12809" max="12809" width="17.109375" style="7" bestFit="1" customWidth="1"/>
    <col min="12810" max="13055" width="10.88671875" style="7"/>
    <col min="13056" max="13060" width="23.6640625" style="7" customWidth="1"/>
    <col min="13061" max="13062" width="12.109375" style="7" customWidth="1"/>
    <col min="13063" max="13063" width="10.88671875" style="7"/>
    <col min="13064" max="13064" width="15.44140625" style="7" bestFit="1" customWidth="1"/>
    <col min="13065" max="13065" width="17.109375" style="7" bestFit="1" customWidth="1"/>
    <col min="13066" max="13311" width="10.88671875" style="7"/>
    <col min="13312" max="13316" width="23.6640625" style="7" customWidth="1"/>
    <col min="13317" max="13318" width="12.109375" style="7" customWidth="1"/>
    <col min="13319" max="13319" width="10.88671875" style="7"/>
    <col min="13320" max="13320" width="15.44140625" style="7" bestFit="1" customWidth="1"/>
    <col min="13321" max="13321" width="17.109375" style="7" bestFit="1" customWidth="1"/>
    <col min="13322" max="13567" width="10.88671875" style="7"/>
    <col min="13568" max="13572" width="23.6640625" style="7" customWidth="1"/>
    <col min="13573" max="13574" width="12.109375" style="7" customWidth="1"/>
    <col min="13575" max="13575" width="10.88671875" style="7"/>
    <col min="13576" max="13576" width="15.44140625" style="7" bestFit="1" customWidth="1"/>
    <col min="13577" max="13577" width="17.109375" style="7" bestFit="1" customWidth="1"/>
    <col min="13578" max="13823" width="10.88671875" style="7"/>
    <col min="13824" max="13828" width="23.6640625" style="7" customWidth="1"/>
    <col min="13829" max="13830" width="12.109375" style="7" customWidth="1"/>
    <col min="13831" max="13831" width="10.88671875" style="7"/>
    <col min="13832" max="13832" width="15.44140625" style="7" bestFit="1" customWidth="1"/>
    <col min="13833" max="13833" width="17.109375" style="7" bestFit="1" customWidth="1"/>
    <col min="13834" max="14079" width="10.88671875" style="7"/>
    <col min="14080" max="14084" width="23.6640625" style="7" customWidth="1"/>
    <col min="14085" max="14086" width="12.109375" style="7" customWidth="1"/>
    <col min="14087" max="14087" width="10.88671875" style="7"/>
    <col min="14088" max="14088" width="15.44140625" style="7" bestFit="1" customWidth="1"/>
    <col min="14089" max="14089" width="17.109375" style="7" bestFit="1" customWidth="1"/>
    <col min="14090" max="14335" width="10.88671875" style="7"/>
    <col min="14336" max="14340" width="23.6640625" style="7" customWidth="1"/>
    <col min="14341" max="14342" width="12.109375" style="7" customWidth="1"/>
    <col min="14343" max="14343" width="10.88671875" style="7"/>
    <col min="14344" max="14344" width="15.44140625" style="7" bestFit="1" customWidth="1"/>
    <col min="14345" max="14345" width="17.109375" style="7" bestFit="1" customWidth="1"/>
    <col min="14346" max="14591" width="10.88671875" style="7"/>
    <col min="14592" max="14596" width="23.6640625" style="7" customWidth="1"/>
    <col min="14597" max="14598" width="12.109375" style="7" customWidth="1"/>
    <col min="14599" max="14599" width="10.88671875" style="7"/>
    <col min="14600" max="14600" width="15.44140625" style="7" bestFit="1" customWidth="1"/>
    <col min="14601" max="14601" width="17.109375" style="7" bestFit="1" customWidth="1"/>
    <col min="14602" max="14847" width="10.88671875" style="7"/>
    <col min="14848" max="14852" width="23.6640625" style="7" customWidth="1"/>
    <col min="14853" max="14854" width="12.109375" style="7" customWidth="1"/>
    <col min="14855" max="14855" width="10.88671875" style="7"/>
    <col min="14856" max="14856" width="15.44140625" style="7" bestFit="1" customWidth="1"/>
    <col min="14857" max="14857" width="17.109375" style="7" bestFit="1" customWidth="1"/>
    <col min="14858" max="15103" width="10.88671875" style="7"/>
    <col min="15104" max="15108" width="23.6640625" style="7" customWidth="1"/>
    <col min="15109" max="15110" width="12.109375" style="7" customWidth="1"/>
    <col min="15111" max="15111" width="10.88671875" style="7"/>
    <col min="15112" max="15112" width="15.44140625" style="7" bestFit="1" customWidth="1"/>
    <col min="15113" max="15113" width="17.109375" style="7" bestFit="1" customWidth="1"/>
    <col min="15114" max="15359" width="10.88671875" style="7"/>
    <col min="15360" max="15364" width="23.6640625" style="7" customWidth="1"/>
    <col min="15365" max="15366" width="12.109375" style="7" customWidth="1"/>
    <col min="15367" max="15367" width="10.88671875" style="7"/>
    <col min="15368" max="15368" width="15.44140625" style="7" bestFit="1" customWidth="1"/>
    <col min="15369" max="15369" width="17.109375" style="7" bestFit="1" customWidth="1"/>
    <col min="15370" max="15615" width="10.88671875" style="7"/>
    <col min="15616" max="15620" width="23.6640625" style="7" customWidth="1"/>
    <col min="15621" max="15622" width="12.109375" style="7" customWidth="1"/>
    <col min="15623" max="15623" width="10.88671875" style="7"/>
    <col min="15624" max="15624" width="15.44140625" style="7" bestFit="1" customWidth="1"/>
    <col min="15625" max="15625" width="17.109375" style="7" bestFit="1" customWidth="1"/>
    <col min="15626" max="15871" width="10.88671875" style="7"/>
    <col min="15872" max="15876" width="23.6640625" style="7" customWidth="1"/>
    <col min="15877" max="15878" width="12.109375" style="7" customWidth="1"/>
    <col min="15879" max="15879" width="10.88671875" style="7"/>
    <col min="15880" max="15880" width="15.44140625" style="7" bestFit="1" customWidth="1"/>
    <col min="15881" max="15881" width="17.109375" style="7" bestFit="1" customWidth="1"/>
    <col min="15882" max="16127" width="10.88671875" style="7"/>
    <col min="16128" max="16132" width="23.6640625" style="7" customWidth="1"/>
    <col min="16133" max="16134" width="12.109375" style="7" customWidth="1"/>
    <col min="16135" max="16135" width="10.88671875" style="7"/>
    <col min="16136" max="16136" width="15.44140625" style="7" bestFit="1" customWidth="1"/>
    <col min="16137" max="16137" width="17.109375" style="7" bestFit="1" customWidth="1"/>
    <col min="16138" max="16384" width="10.88671875" style="7"/>
  </cols>
  <sheetData>
    <row r="1" spans="1:13" x14ac:dyDescent="0.3">
      <c r="A1" s="16" t="s">
        <v>23</v>
      </c>
      <c r="B1" s="17">
        <f>Astreintes!E12</f>
        <v>41883</v>
      </c>
      <c r="C1" s="21"/>
      <c r="D1" s="20" t="s">
        <v>25</v>
      </c>
      <c r="F1" s="19" t="s">
        <v>16</v>
      </c>
      <c r="G1" s="19" t="s">
        <v>15</v>
      </c>
      <c r="I1" s="16" t="s">
        <v>24</v>
      </c>
      <c r="K1" s="48" t="s">
        <v>32</v>
      </c>
      <c r="M1" s="57" t="s">
        <v>42</v>
      </c>
    </row>
    <row r="2" spans="1:13" ht="15.6" x14ac:dyDescent="0.3">
      <c r="A2" s="16" t="s">
        <v>14</v>
      </c>
      <c r="B2" s="18">
        <f>DAY(EOMONTH(B1,0))</f>
        <v>30</v>
      </c>
      <c r="C2" s="18"/>
      <c r="D2" s="34">
        <f>IF(ROWS($B$1:B1)-1&lt;$B$2,$B$1+ROWS($B$1:B1)-1,"")</f>
        <v>41883</v>
      </c>
      <c r="E2" s="35"/>
      <c r="F2" s="40">
        <f>DATE(G2,1,1)</f>
        <v>41640</v>
      </c>
      <c r="G2" s="36" t="str">
        <f>UPPER(TEXT(D11,"AAAA"))</f>
        <v>2014</v>
      </c>
      <c r="I2" s="14">
        <v>41791</v>
      </c>
      <c r="K2" s="86" t="s">
        <v>49</v>
      </c>
      <c r="M2" s="58" t="s">
        <v>44</v>
      </c>
    </row>
    <row r="3" spans="1:13" x14ac:dyDescent="0.3">
      <c r="A3" s="33" t="str">
        <f>UPPER(TEXT(B1,"mmmm AAAA"))</f>
        <v>SEPTEMBRE 2014</v>
      </c>
      <c r="D3" s="34">
        <f>IF(ROWS($B$1:B2)-1&lt;$B$2,$B$1+ROWS($B$1:B2)-1,"")</f>
        <v>41884</v>
      </c>
      <c r="E3" s="35"/>
      <c r="F3" s="40">
        <f>ROUND(DATE(G2,4,MOD(234-11*MOD(G2,19),30))/7,)*7-6</f>
        <v>41749</v>
      </c>
      <c r="G3" s="37" t="s">
        <v>17</v>
      </c>
      <c r="I3" s="14">
        <v>41821</v>
      </c>
      <c r="K3" s="86" t="s">
        <v>50</v>
      </c>
      <c r="M3" s="59">
        <v>6</v>
      </c>
    </row>
    <row r="4" spans="1:13" x14ac:dyDescent="0.3">
      <c r="D4" s="34">
        <f>IF(ROWS($B$1:B3)-1&lt;$B$2,$B$1+ROWS($B$1:B3)-1,"")</f>
        <v>41885</v>
      </c>
      <c r="E4" s="35"/>
      <c r="F4" s="40">
        <f>SUM(F3+1)</f>
        <v>41750</v>
      </c>
      <c r="G4" s="37" t="s">
        <v>9</v>
      </c>
      <c r="I4" s="14" t="s">
        <v>48</v>
      </c>
      <c r="K4" s="42"/>
      <c r="M4" s="59">
        <v>7</v>
      </c>
    </row>
    <row r="5" spans="1:13" x14ac:dyDescent="0.3">
      <c r="B5" s="8"/>
      <c r="C5" s="8"/>
      <c r="D5" s="34">
        <f>IF(ROWS($B$1:B5)-1&lt;$B$2,$B$1+ROWS($B$1:B5)-1,"")</f>
        <v>41887</v>
      </c>
      <c r="E5" s="35"/>
      <c r="F5" s="40">
        <f>DATE(G2,5,1)</f>
        <v>41760</v>
      </c>
      <c r="G5" s="37" t="s">
        <v>8</v>
      </c>
      <c r="I5" s="14">
        <v>41883</v>
      </c>
      <c r="K5" s="42"/>
      <c r="M5" s="59">
        <v>8</v>
      </c>
    </row>
    <row r="6" spans="1:13" x14ac:dyDescent="0.3">
      <c r="B6" s="8"/>
      <c r="C6" s="8"/>
      <c r="D6" s="34">
        <f>IF(ROWS($B$1:B6)-1&lt;$B$2,$B$1+ROWS($B$1:B6)-1,"")</f>
        <v>41888</v>
      </c>
      <c r="E6" s="35"/>
      <c r="F6" s="40">
        <f>DATE(G2,5,8)</f>
        <v>41767</v>
      </c>
      <c r="G6" s="38" t="s">
        <v>7</v>
      </c>
      <c r="I6" s="14">
        <v>41913</v>
      </c>
      <c r="K6" s="42"/>
      <c r="M6" s="59">
        <v>9</v>
      </c>
    </row>
    <row r="7" spans="1:13" x14ac:dyDescent="0.3">
      <c r="B7" s="8"/>
      <c r="C7" s="8"/>
      <c r="D7" s="34">
        <f>IF(ROWS($B$1:B7)-1&lt;$B$2,$B$1+ROWS($B$1:B7)-1,"")</f>
        <v>41889</v>
      </c>
      <c r="E7" s="35"/>
      <c r="F7" s="40">
        <f>F3+39</f>
        <v>41788</v>
      </c>
      <c r="G7" s="37" t="s">
        <v>6</v>
      </c>
      <c r="I7" s="15">
        <v>41944</v>
      </c>
      <c r="K7" s="42"/>
      <c r="M7" s="59">
        <v>10</v>
      </c>
    </row>
    <row r="8" spans="1:13" x14ac:dyDescent="0.3">
      <c r="B8" s="8"/>
      <c r="C8" s="8"/>
      <c r="D8" s="34">
        <f>IF(ROWS($B$1:B8)-1&lt;$B$2,$B$1+ROWS($B$1:B8)-1,"")</f>
        <v>41890</v>
      </c>
      <c r="E8" s="35"/>
      <c r="F8" s="40">
        <f>F3+49</f>
        <v>41798</v>
      </c>
      <c r="G8" s="37" t="s">
        <v>18</v>
      </c>
      <c r="I8" s="14">
        <v>41974</v>
      </c>
      <c r="K8" s="42"/>
      <c r="M8" s="59">
        <v>11</v>
      </c>
    </row>
    <row r="9" spans="1:13" x14ac:dyDescent="0.3">
      <c r="B9" s="8"/>
      <c r="C9" s="8"/>
      <c r="D9" s="34">
        <f>IF(ROWS($B$1:B9)-1&lt;$B$2,$B$1+ROWS($B$1:B9)-1,"")</f>
        <v>41891</v>
      </c>
      <c r="E9" s="35"/>
      <c r="F9" s="40">
        <f>F8+1</f>
        <v>41799</v>
      </c>
      <c r="G9" s="37" t="s">
        <v>5</v>
      </c>
      <c r="I9" s="15">
        <v>42005</v>
      </c>
      <c r="K9" s="42"/>
      <c r="M9" s="59">
        <v>12</v>
      </c>
    </row>
    <row r="10" spans="1:13" x14ac:dyDescent="0.3">
      <c r="C10" s="8"/>
      <c r="D10" s="34">
        <f>IF(ROWS($B$1:B10)-1&lt;$B$2,$B$1+ROWS($B$1:B10)-1,"")</f>
        <v>41892</v>
      </c>
      <c r="E10" s="35"/>
      <c r="F10" s="40">
        <f>DATE(G2,7,14)</f>
        <v>41834</v>
      </c>
      <c r="G10" s="38" t="s">
        <v>19</v>
      </c>
      <c r="I10" s="14">
        <v>42036</v>
      </c>
      <c r="K10" s="42"/>
      <c r="M10" s="59">
        <v>13</v>
      </c>
    </row>
    <row r="11" spans="1:13" x14ac:dyDescent="0.3">
      <c r="B11" s="8"/>
      <c r="C11" s="8"/>
      <c r="D11" s="34">
        <f>IF(ROWS($B$1:B11)-1&lt;$B$2,$B$1+ROWS($B$1:B11)-1,"")</f>
        <v>41893</v>
      </c>
      <c r="E11" s="35"/>
      <c r="F11" s="40">
        <f>DATE(G2,8,15)</f>
        <v>41866</v>
      </c>
      <c r="G11" s="38" t="s">
        <v>4</v>
      </c>
      <c r="I11" s="15">
        <v>42064</v>
      </c>
      <c r="K11" s="42"/>
      <c r="M11" s="59">
        <v>14</v>
      </c>
    </row>
    <row r="12" spans="1:13" x14ac:dyDescent="0.3">
      <c r="B12" s="8"/>
      <c r="C12" s="8"/>
      <c r="D12" s="34">
        <f>IF(ROWS($B$1:B12)-1&lt;$B$2,$B$1+ROWS($B$1:B12)-1,"")</f>
        <v>41894</v>
      </c>
      <c r="E12" s="35"/>
      <c r="F12" s="40">
        <f>DATE(G2,11,1)</f>
        <v>41944</v>
      </c>
      <c r="G12" s="37" t="s">
        <v>11</v>
      </c>
      <c r="I12" s="14">
        <v>42095</v>
      </c>
      <c r="K12" s="42"/>
      <c r="M12" s="59">
        <v>15</v>
      </c>
    </row>
    <row r="13" spans="1:13" x14ac:dyDescent="0.3">
      <c r="B13" s="8"/>
      <c r="C13" s="8"/>
      <c r="D13" s="34">
        <f>IF(ROWS($B$1:B13)-1&lt;$B$2,$B$1+ROWS($B$1:B13)-1,"")</f>
        <v>41895</v>
      </c>
      <c r="E13" s="35"/>
      <c r="F13" s="40">
        <f>DATE(G2,11,11)</f>
        <v>41954</v>
      </c>
      <c r="G13" s="38" t="s">
        <v>20</v>
      </c>
      <c r="I13" s="15">
        <v>42125</v>
      </c>
      <c r="K13" s="42"/>
    </row>
    <row r="14" spans="1:13" x14ac:dyDescent="0.3">
      <c r="B14" s="8"/>
      <c r="C14" s="8"/>
      <c r="D14" s="34">
        <f>IF(ROWS($B$1:B14)-1&lt;$B$2,$B$1+ROWS($B$1:B14)-1,"")</f>
        <v>41896</v>
      </c>
      <c r="E14" s="35"/>
      <c r="F14" s="40">
        <f>DATE(G2,12,25)</f>
        <v>41998</v>
      </c>
      <c r="G14" s="37" t="s">
        <v>21</v>
      </c>
      <c r="I14" s="14">
        <v>42156</v>
      </c>
      <c r="K14" s="42"/>
    </row>
    <row r="15" spans="1:13" x14ac:dyDescent="0.3">
      <c r="B15" s="8"/>
      <c r="C15" s="8"/>
      <c r="D15" s="34">
        <f>IF(ROWS($B$1:B15)-1&lt;$B$2,$B$1+ROWS($B$1:B15)-1,"")</f>
        <v>41897</v>
      </c>
      <c r="E15" s="35"/>
      <c r="F15" s="35"/>
      <c r="G15" s="35"/>
      <c r="I15" s="15">
        <v>42186</v>
      </c>
      <c r="K15" s="42"/>
    </row>
    <row r="16" spans="1:13" x14ac:dyDescent="0.3">
      <c r="B16" s="8"/>
      <c r="C16" s="8"/>
      <c r="D16" s="34">
        <f>IF(ROWS($B$1:B16)-1&lt;$B$2,$B$1+ROWS($B$1:B16)-1,"")</f>
        <v>41898</v>
      </c>
      <c r="E16" s="35"/>
      <c r="F16" s="35"/>
      <c r="G16" s="35"/>
      <c r="I16" s="14">
        <v>42217</v>
      </c>
      <c r="K16" s="42"/>
    </row>
    <row r="17" spans="2:11" x14ac:dyDescent="0.3">
      <c r="B17" s="8"/>
      <c r="C17" s="8"/>
      <c r="D17" s="34">
        <f>IF(ROWS($B$1:B17)-1&lt;$B$2,$B$1+ROWS($B$1:B17)-1,"")</f>
        <v>41899</v>
      </c>
      <c r="E17" s="35"/>
      <c r="F17" s="35"/>
      <c r="G17" s="35"/>
      <c r="I17" s="15">
        <v>42248</v>
      </c>
      <c r="K17" s="42"/>
    </row>
    <row r="18" spans="2:11" x14ac:dyDescent="0.3">
      <c r="B18" s="8"/>
      <c r="C18" s="8"/>
      <c r="D18" s="34">
        <f>IF(ROWS($B$1:B18)-1&lt;$B$2,$B$1+ROWS($B$1:B18)-1,"")</f>
        <v>41900</v>
      </c>
      <c r="E18" s="35"/>
      <c r="F18" s="35"/>
      <c r="G18" s="35"/>
      <c r="I18" s="14">
        <v>42278</v>
      </c>
      <c r="K18" s="42"/>
    </row>
    <row r="19" spans="2:11" x14ac:dyDescent="0.3">
      <c r="B19" s="8"/>
      <c r="C19" s="8"/>
      <c r="D19" s="34">
        <f>IF(ROWS($B$1:B19)-1&lt;$B$2,$B$1+ROWS($B$1:B19)-1,"")</f>
        <v>41901</v>
      </c>
      <c r="E19" s="35"/>
      <c r="F19" s="35"/>
      <c r="G19" s="35"/>
      <c r="I19" s="15">
        <v>42309</v>
      </c>
      <c r="K19" s="42"/>
    </row>
    <row r="20" spans="2:11" x14ac:dyDescent="0.3">
      <c r="B20" s="8"/>
      <c r="C20" s="8"/>
      <c r="D20" s="34">
        <f>IF(ROWS($B$1:B20)-1&lt;$B$2,$B$1+ROWS($B$1:B20)-1,"")</f>
        <v>41902</v>
      </c>
      <c r="E20" s="35"/>
      <c r="F20" s="35"/>
      <c r="G20" s="35"/>
      <c r="I20" s="14">
        <v>42339</v>
      </c>
      <c r="K20" s="42"/>
    </row>
    <row r="21" spans="2:11" x14ac:dyDescent="0.3">
      <c r="B21" s="8"/>
      <c r="C21" s="8"/>
      <c r="D21" s="34">
        <f>IF(ROWS($B$1:B21)-1&lt;$B$2,$B$1+ROWS($B$1:B21)-1,"")</f>
        <v>41903</v>
      </c>
      <c r="E21" s="35"/>
      <c r="F21" s="35"/>
      <c r="G21" s="35"/>
      <c r="I21" s="15">
        <v>42370</v>
      </c>
      <c r="K21" s="42"/>
    </row>
    <row r="22" spans="2:11" x14ac:dyDescent="0.3">
      <c r="B22" s="8"/>
      <c r="C22" s="8"/>
      <c r="D22" s="34">
        <f>IF(ROWS($B$1:B22)-1&lt;$B$2,$B$1+ROWS($B$1:B22)-1,"")</f>
        <v>41904</v>
      </c>
      <c r="E22" s="35"/>
      <c r="F22" s="35"/>
      <c r="G22" s="35"/>
      <c r="I22" s="14">
        <v>42401</v>
      </c>
      <c r="K22" s="42"/>
    </row>
    <row r="23" spans="2:11" x14ac:dyDescent="0.3">
      <c r="B23" s="8"/>
      <c r="C23" s="8"/>
      <c r="D23" s="34">
        <f>IF(ROWS($B$1:B23)-1&lt;$B$2,$B$1+ROWS($B$1:B23)-1,"")</f>
        <v>41905</v>
      </c>
      <c r="E23" s="35"/>
      <c r="F23" s="35"/>
      <c r="G23" s="35"/>
      <c r="I23" s="15">
        <v>42430</v>
      </c>
      <c r="K23" s="42"/>
    </row>
    <row r="24" spans="2:11" x14ac:dyDescent="0.3">
      <c r="B24" s="8"/>
      <c r="C24" s="8"/>
      <c r="D24" s="34">
        <f>IF(ROWS($B$1:B24)-1&lt;$B$2,$B$1+ROWS($B$1:B24)-1,"")</f>
        <v>41906</v>
      </c>
      <c r="E24" s="35"/>
      <c r="F24" s="35"/>
      <c r="G24" s="35"/>
      <c r="I24" s="14">
        <v>42461</v>
      </c>
      <c r="K24" s="42"/>
    </row>
    <row r="25" spans="2:11" x14ac:dyDescent="0.3">
      <c r="B25" s="8"/>
      <c r="C25" s="8"/>
      <c r="D25" s="34">
        <f>IF(ROWS($B$1:B25)-1&lt;$B$2,$B$1+ROWS($B$1:B25)-1,"")</f>
        <v>41907</v>
      </c>
      <c r="E25" s="35"/>
      <c r="F25" s="35"/>
      <c r="G25" s="35"/>
      <c r="I25" s="15">
        <v>42491</v>
      </c>
      <c r="K25" s="42"/>
    </row>
    <row r="26" spans="2:11" x14ac:dyDescent="0.3">
      <c r="B26" s="8"/>
      <c r="C26" s="8"/>
      <c r="D26" s="34">
        <f>IF(ROWS($B$1:B26)-1&lt;$B$2,$B$1+ROWS($B$1:B26)-1,"")</f>
        <v>41908</v>
      </c>
      <c r="E26" s="35"/>
      <c r="F26" s="35"/>
      <c r="G26" s="35"/>
      <c r="I26" s="14">
        <v>42522</v>
      </c>
      <c r="K26" s="42"/>
    </row>
    <row r="27" spans="2:11" x14ac:dyDescent="0.3">
      <c r="B27" s="8"/>
      <c r="C27" s="8"/>
      <c r="D27" s="34">
        <f>IF(ROWS($B$1:B27)-1&lt;$B$2,$B$1+ROWS($B$1:B27)-1,"")</f>
        <v>41909</v>
      </c>
      <c r="E27" s="35"/>
      <c r="F27" s="35"/>
      <c r="G27" s="35"/>
      <c r="I27" s="15">
        <v>42552</v>
      </c>
      <c r="K27" s="42"/>
    </row>
    <row r="28" spans="2:11" x14ac:dyDescent="0.3">
      <c r="B28" s="8"/>
      <c r="C28" s="8"/>
      <c r="D28" s="34">
        <f>IF(ROWS($B$1:B28)-1&lt;$B$2,$B$1+ROWS($B$1:B28)-1,"")</f>
        <v>41910</v>
      </c>
      <c r="E28" s="35"/>
      <c r="F28" s="35"/>
      <c r="G28" s="35"/>
      <c r="I28" s="14">
        <v>42583</v>
      </c>
      <c r="K28" s="42"/>
    </row>
    <row r="29" spans="2:11" x14ac:dyDescent="0.3">
      <c r="B29" s="8"/>
      <c r="C29" s="8"/>
      <c r="D29" s="34">
        <f>IF(ROWS($B$1:B29)-1&lt;$B$2,$B$1+ROWS($B$1:B29)-1,"")</f>
        <v>41911</v>
      </c>
      <c r="E29" s="35"/>
      <c r="F29" s="35"/>
      <c r="G29" s="35"/>
      <c r="I29" s="15">
        <v>42614</v>
      </c>
      <c r="K29" s="42"/>
    </row>
    <row r="30" spans="2:11" x14ac:dyDescent="0.3">
      <c r="B30" s="8"/>
      <c r="C30" s="8"/>
      <c r="D30" s="34">
        <f>IF(ROWS($B$1:B30)-1&lt;$B$2,$B$1+ROWS($B$1:B30)-1,"")</f>
        <v>41912</v>
      </c>
      <c r="E30" s="35"/>
      <c r="F30" s="35"/>
      <c r="G30" s="35"/>
      <c r="I30" s="14">
        <v>42644</v>
      </c>
      <c r="K30" s="42"/>
    </row>
    <row r="31" spans="2:11" x14ac:dyDescent="0.3">
      <c r="B31" s="8"/>
      <c r="C31" s="8"/>
      <c r="E31" s="13"/>
      <c r="I31" s="15">
        <v>42675</v>
      </c>
      <c r="K31" s="42"/>
    </row>
    <row r="32" spans="2:11" x14ac:dyDescent="0.3">
      <c r="E32" s="13" t="str">
        <f>IF(ROWS($B$1:B32)-1&lt;$B$2,$B$1+ROWS($B$1:B32)-1,"")</f>
        <v/>
      </c>
      <c r="I32" s="14">
        <v>42705</v>
      </c>
      <c r="K32" s="42"/>
    </row>
    <row r="33" spans="2:11" x14ac:dyDescent="0.3">
      <c r="I33" s="15">
        <v>42736</v>
      </c>
      <c r="K33" s="42"/>
    </row>
    <row r="34" spans="2:11" x14ac:dyDescent="0.3">
      <c r="E34" s="9"/>
      <c r="I34" s="14">
        <v>42767</v>
      </c>
      <c r="K34" s="42"/>
    </row>
    <row r="35" spans="2:11" x14ac:dyDescent="0.3">
      <c r="I35" s="15">
        <v>42795</v>
      </c>
      <c r="K35" s="42"/>
    </row>
    <row r="36" spans="2:11" x14ac:dyDescent="0.3">
      <c r="I36" s="14">
        <v>42826</v>
      </c>
      <c r="K36" s="42"/>
    </row>
    <row r="37" spans="2:11" x14ac:dyDescent="0.3">
      <c r="I37" s="15">
        <v>42856</v>
      </c>
      <c r="K37" s="42"/>
    </row>
    <row r="38" spans="2:11" x14ac:dyDescent="0.3">
      <c r="I38" s="14">
        <v>42887</v>
      </c>
      <c r="K38" s="42"/>
    </row>
    <row r="39" spans="2:11" x14ac:dyDescent="0.3">
      <c r="I39" s="15">
        <v>42917</v>
      </c>
      <c r="K39" s="42"/>
    </row>
    <row r="40" spans="2:11" x14ac:dyDescent="0.3">
      <c r="I40" s="14">
        <v>42948</v>
      </c>
      <c r="K40" s="42"/>
    </row>
    <row r="41" spans="2:11" x14ac:dyDescent="0.3">
      <c r="I41" s="15">
        <v>42979</v>
      </c>
      <c r="K41" s="42"/>
    </row>
    <row r="42" spans="2:11" x14ac:dyDescent="0.3">
      <c r="I42" s="14">
        <v>43009</v>
      </c>
      <c r="K42" s="42"/>
    </row>
    <row r="43" spans="2:11" x14ac:dyDescent="0.3">
      <c r="I43" s="15">
        <v>43040</v>
      </c>
      <c r="K43" s="42"/>
    </row>
    <row r="44" spans="2:11" x14ac:dyDescent="0.3">
      <c r="I44" s="14">
        <v>43070</v>
      </c>
      <c r="K44" s="42"/>
    </row>
    <row r="45" spans="2:11" x14ac:dyDescent="0.3">
      <c r="I45" s="15">
        <v>43101</v>
      </c>
      <c r="K45" s="42"/>
    </row>
    <row r="46" spans="2:11" x14ac:dyDescent="0.3">
      <c r="I46" s="14">
        <v>43132</v>
      </c>
      <c r="K46" s="42"/>
    </row>
    <row r="47" spans="2:11" x14ac:dyDescent="0.3">
      <c r="I47" s="15">
        <v>43160</v>
      </c>
      <c r="K47" s="42"/>
    </row>
    <row r="48" spans="2:11" x14ac:dyDescent="0.3">
      <c r="B48" s="10"/>
      <c r="C48" s="10"/>
      <c r="D48" s="11"/>
      <c r="I48" s="14">
        <v>43191</v>
      </c>
      <c r="K48" s="42"/>
    </row>
    <row r="49" spans="9:11" x14ac:dyDescent="0.3">
      <c r="I49" s="15">
        <v>43221</v>
      </c>
      <c r="K49" s="42"/>
    </row>
    <row r="50" spans="9:11" ht="13.2" x14ac:dyDescent="0.25">
      <c r="I50" s="14">
        <v>43252</v>
      </c>
      <c r="K50"/>
    </row>
    <row r="51" spans="9:11" ht="13.2" x14ac:dyDescent="0.25">
      <c r="I51" s="15">
        <v>43282</v>
      </c>
      <c r="K51"/>
    </row>
    <row r="52" spans="9:11" ht="13.2" x14ac:dyDescent="0.25">
      <c r="I52" s="14">
        <v>43313</v>
      </c>
      <c r="K52"/>
    </row>
    <row r="53" spans="9:11" ht="13.2" x14ac:dyDescent="0.25">
      <c r="I53" s="15">
        <v>43344</v>
      </c>
      <c r="K53"/>
    </row>
    <row r="54" spans="9:11" ht="13.2" x14ac:dyDescent="0.25">
      <c r="I54" s="14">
        <v>43374</v>
      </c>
      <c r="K54"/>
    </row>
    <row r="55" spans="9:11" ht="13.2" x14ac:dyDescent="0.25">
      <c r="I55" s="14">
        <v>43405</v>
      </c>
      <c r="K55"/>
    </row>
    <row r="56" spans="9:11" ht="13.2" x14ac:dyDescent="0.25">
      <c r="I56" s="15">
        <v>43435</v>
      </c>
      <c r="K56"/>
    </row>
    <row r="57" spans="9:11" ht="13.2" x14ac:dyDescent="0.25">
      <c r="I57" s="14">
        <v>43466</v>
      </c>
      <c r="K57"/>
    </row>
    <row r="58" spans="9:11" ht="13.2" x14ac:dyDescent="0.25">
      <c r="I58" s="15">
        <v>43497</v>
      </c>
      <c r="K58"/>
    </row>
    <row r="59" spans="9:11" ht="13.2" x14ac:dyDescent="0.25">
      <c r="I59" s="14">
        <v>43525</v>
      </c>
      <c r="K59"/>
    </row>
    <row r="60" spans="9:11" ht="13.2" x14ac:dyDescent="0.25">
      <c r="I60" s="15">
        <v>43556</v>
      </c>
      <c r="K60"/>
    </row>
    <row r="61" spans="9:11" ht="13.2" x14ac:dyDescent="0.25">
      <c r="I61" s="14">
        <v>43586</v>
      </c>
      <c r="K61"/>
    </row>
    <row r="62" spans="9:11" ht="13.2" x14ac:dyDescent="0.25">
      <c r="I62" s="15">
        <v>43617</v>
      </c>
      <c r="K62"/>
    </row>
    <row r="63" spans="9:11" ht="13.2" x14ac:dyDescent="0.25">
      <c r="I63" s="14">
        <v>43647</v>
      </c>
      <c r="K63"/>
    </row>
    <row r="64" spans="9:11" ht="13.2" x14ac:dyDescent="0.25">
      <c r="I64" s="15">
        <v>43678</v>
      </c>
      <c r="K64"/>
    </row>
    <row r="65" spans="9:11" ht="13.2" x14ac:dyDescent="0.25">
      <c r="I65" s="14">
        <v>43709</v>
      </c>
      <c r="K65"/>
    </row>
    <row r="66" spans="9:11" ht="13.2" x14ac:dyDescent="0.25">
      <c r="I66" s="14">
        <v>43739</v>
      </c>
      <c r="K66"/>
    </row>
    <row r="67" spans="9:11" ht="13.2" x14ac:dyDescent="0.25">
      <c r="I67" s="15">
        <v>43770</v>
      </c>
      <c r="K67"/>
    </row>
    <row r="68" spans="9:11" ht="13.2" x14ac:dyDescent="0.25">
      <c r="I68" s="14">
        <v>43800</v>
      </c>
      <c r="K68"/>
    </row>
    <row r="69" spans="9:11" ht="13.2" x14ac:dyDescent="0.25">
      <c r="I69" s="15">
        <v>43831</v>
      </c>
      <c r="K69"/>
    </row>
    <row r="70" spans="9:11" ht="13.2" x14ac:dyDescent="0.25">
      <c r="I70" s="14">
        <v>43862</v>
      </c>
      <c r="K70"/>
    </row>
    <row r="71" spans="9:11" ht="13.2" x14ac:dyDescent="0.25">
      <c r="I71" s="14">
        <v>43891</v>
      </c>
      <c r="K71"/>
    </row>
    <row r="72" spans="9:11" ht="13.2" x14ac:dyDescent="0.25">
      <c r="I72" s="15">
        <v>43922</v>
      </c>
      <c r="K72"/>
    </row>
    <row r="73" spans="9:11" ht="13.2" x14ac:dyDescent="0.25">
      <c r="I73" s="14">
        <v>43952</v>
      </c>
      <c r="K73"/>
    </row>
    <row r="74" spans="9:11" ht="13.2" x14ac:dyDescent="0.25">
      <c r="I74" s="15">
        <v>43983</v>
      </c>
      <c r="K74"/>
    </row>
    <row r="75" spans="9:11" ht="13.2" x14ac:dyDescent="0.25">
      <c r="I75" s="14">
        <v>44013</v>
      </c>
      <c r="K75"/>
    </row>
    <row r="76" spans="9:11" ht="13.2" x14ac:dyDescent="0.25">
      <c r="I76" s="15">
        <v>44044</v>
      </c>
      <c r="K76"/>
    </row>
    <row r="77" spans="9:11" ht="13.2" x14ac:dyDescent="0.25">
      <c r="I77" s="14">
        <v>44075</v>
      </c>
      <c r="K77"/>
    </row>
    <row r="78" spans="9:11" ht="13.2" x14ac:dyDescent="0.25">
      <c r="I78" s="15">
        <v>44105</v>
      </c>
      <c r="K78"/>
    </row>
    <row r="79" spans="9:11" ht="13.2" x14ac:dyDescent="0.25">
      <c r="I79" s="14">
        <v>44136</v>
      </c>
      <c r="K79"/>
    </row>
    <row r="80" spans="9:11" ht="13.2" x14ac:dyDescent="0.25">
      <c r="I80" s="15">
        <v>44166</v>
      </c>
      <c r="K80"/>
    </row>
    <row r="81" spans="9:11" ht="13.2" x14ac:dyDescent="0.25">
      <c r="I81" s="14">
        <v>44197</v>
      </c>
      <c r="K81"/>
    </row>
    <row r="82" spans="9:11" ht="13.2" x14ac:dyDescent="0.25">
      <c r="I82" s="15">
        <v>44228</v>
      </c>
      <c r="K82"/>
    </row>
    <row r="83" spans="9:11" ht="13.2" x14ac:dyDescent="0.25">
      <c r="I83" s="14">
        <v>44256</v>
      </c>
      <c r="K83"/>
    </row>
    <row r="84" spans="9:11" ht="13.2" x14ac:dyDescent="0.25">
      <c r="I84" s="15">
        <v>44287</v>
      </c>
      <c r="K84"/>
    </row>
    <row r="85" spans="9:11" ht="13.2" x14ac:dyDescent="0.25">
      <c r="I85" s="14">
        <v>44317</v>
      </c>
      <c r="K85"/>
    </row>
    <row r="86" spans="9:11" ht="13.2" x14ac:dyDescent="0.25">
      <c r="I86" s="15">
        <v>44348</v>
      </c>
      <c r="K86"/>
    </row>
    <row r="87" spans="9:11" ht="13.2" x14ac:dyDescent="0.25">
      <c r="I87" s="14">
        <v>44378</v>
      </c>
      <c r="K87"/>
    </row>
    <row r="88" spans="9:11" ht="13.2" x14ac:dyDescent="0.25">
      <c r="I88" s="15">
        <v>44409</v>
      </c>
      <c r="K88"/>
    </row>
    <row r="89" spans="9:11" ht="13.2" x14ac:dyDescent="0.25">
      <c r="I89" s="14">
        <v>44440</v>
      </c>
      <c r="K89"/>
    </row>
    <row r="90" spans="9:11" ht="13.2" x14ac:dyDescent="0.25">
      <c r="I90" s="15">
        <v>44470</v>
      </c>
      <c r="K90"/>
    </row>
    <row r="91" spans="9:11" ht="13.2" x14ac:dyDescent="0.25">
      <c r="I91" s="14">
        <v>44501</v>
      </c>
      <c r="K91"/>
    </row>
    <row r="92" spans="9:11" ht="13.2" x14ac:dyDescent="0.25">
      <c r="I92" s="15">
        <v>44531</v>
      </c>
      <c r="K92"/>
    </row>
    <row r="93" spans="9:11" ht="13.2" x14ac:dyDescent="0.25">
      <c r="I93" s="14">
        <v>44562</v>
      </c>
      <c r="K93"/>
    </row>
    <row r="94" spans="9:11" ht="13.2" x14ac:dyDescent="0.25">
      <c r="I94" s="15">
        <v>44593</v>
      </c>
      <c r="K94"/>
    </row>
    <row r="95" spans="9:11" ht="13.2" x14ac:dyDescent="0.25">
      <c r="I95" s="14">
        <v>44621</v>
      </c>
      <c r="K95"/>
    </row>
    <row r="96" spans="9:11" ht="13.2" x14ac:dyDescent="0.25">
      <c r="I96" s="15">
        <v>44652</v>
      </c>
      <c r="K96"/>
    </row>
    <row r="97" spans="9:11" ht="13.2" x14ac:dyDescent="0.25">
      <c r="I97" s="14">
        <v>44682</v>
      </c>
      <c r="K97"/>
    </row>
    <row r="98" spans="9:11" ht="13.2" x14ac:dyDescent="0.25">
      <c r="I98" s="15">
        <v>44713</v>
      </c>
      <c r="K98"/>
    </row>
    <row r="99" spans="9:11" ht="13.2" x14ac:dyDescent="0.25">
      <c r="I99" s="14">
        <v>44743</v>
      </c>
      <c r="K99"/>
    </row>
    <row r="100" spans="9:11" ht="13.2" x14ac:dyDescent="0.25">
      <c r="I100" s="15">
        <v>44774</v>
      </c>
      <c r="K100"/>
    </row>
    <row r="101" spans="9:11" ht="13.2" x14ac:dyDescent="0.25">
      <c r="I101" s="14">
        <v>44805</v>
      </c>
      <c r="K101"/>
    </row>
    <row r="102" spans="9:11" ht="13.2" x14ac:dyDescent="0.25">
      <c r="I102" s="15">
        <v>44835</v>
      </c>
      <c r="K102"/>
    </row>
    <row r="103" spans="9:11" ht="13.2" x14ac:dyDescent="0.25">
      <c r="I103" s="14">
        <v>44866</v>
      </c>
      <c r="K103"/>
    </row>
    <row r="104" spans="9:11" ht="13.2" x14ac:dyDescent="0.25">
      <c r="I104" s="15">
        <v>44896</v>
      </c>
      <c r="K104"/>
    </row>
    <row r="105" spans="9:11" ht="13.2" x14ac:dyDescent="0.25">
      <c r="I105" s="14">
        <v>44927</v>
      </c>
      <c r="K105"/>
    </row>
    <row r="106" spans="9:11" ht="13.2" x14ac:dyDescent="0.25">
      <c r="I106" s="15">
        <v>44958</v>
      </c>
      <c r="K106"/>
    </row>
    <row r="107" spans="9:11" ht="13.2" x14ac:dyDescent="0.25">
      <c r="I107" s="14">
        <v>44986</v>
      </c>
      <c r="K107"/>
    </row>
    <row r="108" spans="9:11" ht="13.2" x14ac:dyDescent="0.25">
      <c r="I108" s="15">
        <v>45017</v>
      </c>
      <c r="K108"/>
    </row>
    <row r="109" spans="9:11" ht="13.2" x14ac:dyDescent="0.25">
      <c r="I109" s="14">
        <v>45047</v>
      </c>
      <c r="K109"/>
    </row>
    <row r="110" spans="9:11" ht="13.2" x14ac:dyDescent="0.25">
      <c r="I110" s="15">
        <v>45078</v>
      </c>
      <c r="K110"/>
    </row>
    <row r="111" spans="9:11" ht="13.2" x14ac:dyDescent="0.25">
      <c r="I111" s="14">
        <v>45108</v>
      </c>
      <c r="K111"/>
    </row>
    <row r="112" spans="9:11" ht="13.2" x14ac:dyDescent="0.25">
      <c r="I112" s="15">
        <v>45139</v>
      </c>
      <c r="K112"/>
    </row>
    <row r="113" spans="9:11" ht="13.2" x14ac:dyDescent="0.25">
      <c r="I113" s="14">
        <v>45170</v>
      </c>
      <c r="K113"/>
    </row>
    <row r="114" spans="9:11" ht="13.2" x14ac:dyDescent="0.25">
      <c r="I114" s="15">
        <v>45200</v>
      </c>
      <c r="K114"/>
    </row>
    <row r="115" spans="9:11" ht="13.2" x14ac:dyDescent="0.25">
      <c r="I115" s="14">
        <v>45231</v>
      </c>
      <c r="K115"/>
    </row>
    <row r="116" spans="9:11" ht="13.2" x14ac:dyDescent="0.25">
      <c r="I116" s="15">
        <v>45261</v>
      </c>
      <c r="K116"/>
    </row>
    <row r="117" spans="9:11" ht="13.2" x14ac:dyDescent="0.25">
      <c r="I117" s="14">
        <v>45292</v>
      </c>
      <c r="K117"/>
    </row>
    <row r="118" spans="9:11" ht="13.2" x14ac:dyDescent="0.25">
      <c r="I118" s="15">
        <v>45323</v>
      </c>
      <c r="K118"/>
    </row>
    <row r="119" spans="9:11" ht="13.2" x14ac:dyDescent="0.25">
      <c r="I119" s="14">
        <v>45352</v>
      </c>
      <c r="K119"/>
    </row>
    <row r="120" spans="9:11" ht="13.2" x14ac:dyDescent="0.25">
      <c r="I120" s="15">
        <v>45383</v>
      </c>
      <c r="K120"/>
    </row>
    <row r="121" spans="9:11" ht="13.2" x14ac:dyDescent="0.25">
      <c r="I121" s="14">
        <v>45413</v>
      </c>
      <c r="K121"/>
    </row>
    <row r="122" spans="9:11" ht="13.2" x14ac:dyDescent="0.25">
      <c r="I122" s="15">
        <v>45444</v>
      </c>
      <c r="K122"/>
    </row>
    <row r="123" spans="9:11" ht="13.2" x14ac:dyDescent="0.25">
      <c r="I123" s="14">
        <v>45474</v>
      </c>
      <c r="K123"/>
    </row>
    <row r="124" spans="9:11" ht="13.2" x14ac:dyDescent="0.25">
      <c r="I124" s="15">
        <v>45505</v>
      </c>
      <c r="K124"/>
    </row>
    <row r="125" spans="9:11" ht="13.2" x14ac:dyDescent="0.25">
      <c r="I125" s="14">
        <v>45536</v>
      </c>
      <c r="K125"/>
    </row>
    <row r="126" spans="9:11" ht="13.2" x14ac:dyDescent="0.25">
      <c r="I126" s="15">
        <v>45566</v>
      </c>
      <c r="K126"/>
    </row>
    <row r="127" spans="9:11" ht="13.2" x14ac:dyDescent="0.25">
      <c r="I127" s="14">
        <v>45597</v>
      </c>
      <c r="K127"/>
    </row>
    <row r="128" spans="9:11" ht="13.2" x14ac:dyDescent="0.25">
      <c r="I128" s="15">
        <v>45627</v>
      </c>
      <c r="K128"/>
    </row>
    <row r="129" spans="9:11" ht="13.2" x14ac:dyDescent="0.25">
      <c r="I129" s="14">
        <v>45658</v>
      </c>
      <c r="K129"/>
    </row>
    <row r="130" spans="9:11" ht="13.2" x14ac:dyDescent="0.25">
      <c r="I130" s="15">
        <v>45689</v>
      </c>
      <c r="K130"/>
    </row>
    <row r="131" spans="9:11" ht="13.2" x14ac:dyDescent="0.25">
      <c r="I131" s="14">
        <v>45717</v>
      </c>
      <c r="K131"/>
    </row>
    <row r="132" spans="9:11" ht="13.2" x14ac:dyDescent="0.25">
      <c r="I132" s="15">
        <v>45748</v>
      </c>
      <c r="K132"/>
    </row>
    <row r="133" spans="9:11" ht="13.2" x14ac:dyDescent="0.25">
      <c r="I133" s="14">
        <v>45778</v>
      </c>
      <c r="K133"/>
    </row>
    <row r="134" spans="9:11" ht="13.2" x14ac:dyDescent="0.25">
      <c r="I134" s="15">
        <v>45809</v>
      </c>
      <c r="K134"/>
    </row>
    <row r="135" spans="9:11" ht="13.2" x14ac:dyDescent="0.25">
      <c r="I135" s="14">
        <v>45839</v>
      </c>
      <c r="K135"/>
    </row>
    <row r="136" spans="9:11" ht="13.2" x14ac:dyDescent="0.25">
      <c r="I136" s="15">
        <v>45870</v>
      </c>
      <c r="K136"/>
    </row>
    <row r="137" spans="9:11" ht="13.2" x14ac:dyDescent="0.25">
      <c r="I137" s="14">
        <v>45901</v>
      </c>
      <c r="K137"/>
    </row>
    <row r="138" spans="9:11" ht="13.2" x14ac:dyDescent="0.25">
      <c r="I138" s="15">
        <v>45931</v>
      </c>
      <c r="K138"/>
    </row>
    <row r="139" spans="9:11" ht="13.2" x14ac:dyDescent="0.25">
      <c r="I139" s="14">
        <v>45962</v>
      </c>
      <c r="K139"/>
    </row>
    <row r="140" spans="9:11" ht="13.2" x14ac:dyDescent="0.25">
      <c r="I140" s="15">
        <v>45992</v>
      </c>
      <c r="K140"/>
    </row>
    <row r="141" spans="9:11" ht="13.2" x14ac:dyDescent="0.25">
      <c r="K141"/>
    </row>
    <row r="142" spans="9:11" ht="13.2" x14ac:dyDescent="0.25">
      <c r="K142"/>
    </row>
    <row r="143" spans="9:11" ht="13.2" x14ac:dyDescent="0.25">
      <c r="K143"/>
    </row>
    <row r="144" spans="9:11" ht="13.2" x14ac:dyDescent="0.25">
      <c r="K144"/>
    </row>
    <row r="145" spans="11:11" ht="13.2" x14ac:dyDescent="0.25">
      <c r="K145"/>
    </row>
    <row r="146" spans="11:11" ht="13.2" x14ac:dyDescent="0.25">
      <c r="K146"/>
    </row>
    <row r="147" spans="11:11" ht="13.2" x14ac:dyDescent="0.25">
      <c r="K147"/>
    </row>
    <row r="148" spans="11:11" ht="13.2" x14ac:dyDescent="0.25">
      <c r="K148"/>
    </row>
    <row r="149" spans="11:11" ht="13.2" x14ac:dyDescent="0.25">
      <c r="K149"/>
    </row>
    <row r="150" spans="11:11" ht="13.2" x14ac:dyDescent="0.25">
      <c r="K150"/>
    </row>
    <row r="151" spans="11:11" ht="13.2" x14ac:dyDescent="0.25">
      <c r="K151"/>
    </row>
    <row r="152" spans="11:11" ht="13.2" x14ac:dyDescent="0.25">
      <c r="K152"/>
    </row>
    <row r="153" spans="11:11" ht="13.2" x14ac:dyDescent="0.25">
      <c r="K153"/>
    </row>
    <row r="154" spans="11:11" ht="13.2" x14ac:dyDescent="0.25">
      <c r="K154"/>
    </row>
    <row r="155" spans="11:11" ht="13.2" x14ac:dyDescent="0.25">
      <c r="K155"/>
    </row>
    <row r="156" spans="11:11" ht="13.2" x14ac:dyDescent="0.25">
      <c r="K156"/>
    </row>
    <row r="157" spans="11:11" ht="13.2" x14ac:dyDescent="0.25">
      <c r="K157"/>
    </row>
    <row r="158" spans="11:11" ht="13.2" x14ac:dyDescent="0.25">
      <c r="K158"/>
    </row>
    <row r="159" spans="11:11" ht="13.2" x14ac:dyDescent="0.25">
      <c r="K159"/>
    </row>
    <row r="160" spans="11:11" ht="13.2" x14ac:dyDescent="0.25">
      <c r="K160"/>
    </row>
    <row r="161" spans="11:11" ht="13.2" x14ac:dyDescent="0.25">
      <c r="K161"/>
    </row>
    <row r="162" spans="11:11" ht="13.2" x14ac:dyDescent="0.25">
      <c r="K162"/>
    </row>
    <row r="163" spans="11:11" ht="13.2" x14ac:dyDescent="0.25">
      <c r="K163"/>
    </row>
    <row r="164" spans="11:11" ht="13.2" x14ac:dyDescent="0.25">
      <c r="K164"/>
    </row>
    <row r="165" spans="11:11" ht="13.2" x14ac:dyDescent="0.25">
      <c r="K165"/>
    </row>
    <row r="166" spans="11:11" ht="13.2" x14ac:dyDescent="0.25">
      <c r="K166"/>
    </row>
    <row r="167" spans="11:11" ht="13.2" x14ac:dyDescent="0.25">
      <c r="K167"/>
    </row>
    <row r="168" spans="11:11" ht="13.2" x14ac:dyDescent="0.25">
      <c r="K168"/>
    </row>
    <row r="169" spans="11:11" ht="13.2" x14ac:dyDescent="0.25">
      <c r="K169"/>
    </row>
    <row r="170" spans="11:11" ht="13.2" x14ac:dyDescent="0.25">
      <c r="K170"/>
    </row>
    <row r="171" spans="11:11" ht="13.2" x14ac:dyDescent="0.25">
      <c r="K171"/>
    </row>
    <row r="172" spans="11:11" ht="13.2" x14ac:dyDescent="0.25">
      <c r="K172"/>
    </row>
    <row r="173" spans="11:11" ht="13.2" x14ac:dyDescent="0.25">
      <c r="K173"/>
    </row>
    <row r="174" spans="11:11" ht="13.2" x14ac:dyDescent="0.25">
      <c r="K174"/>
    </row>
    <row r="175" spans="11:11" ht="13.2" x14ac:dyDescent="0.25">
      <c r="K175"/>
    </row>
    <row r="176" spans="11:11" ht="13.2" x14ac:dyDescent="0.25">
      <c r="K176"/>
    </row>
    <row r="177" spans="1:11" ht="13.2" x14ac:dyDescent="0.25">
      <c r="K177"/>
    </row>
    <row r="178" spans="1:11" ht="13.2" x14ac:dyDescent="0.25">
      <c r="K178"/>
    </row>
    <row r="179" spans="1:11" ht="13.2" x14ac:dyDescent="0.25">
      <c r="K179"/>
    </row>
    <row r="180" spans="1:11" ht="13.2" x14ac:dyDescent="0.25">
      <c r="K180"/>
    </row>
    <row r="181" spans="1:11" ht="13.2" x14ac:dyDescent="0.25">
      <c r="K181"/>
    </row>
    <row r="182" spans="1:11" ht="13.2" x14ac:dyDescent="0.25">
      <c r="K182"/>
    </row>
    <row r="183" spans="1:11" ht="13.2" x14ac:dyDescent="0.25">
      <c r="K183"/>
    </row>
    <row r="184" spans="1:11" ht="13.2" x14ac:dyDescent="0.25">
      <c r="A184" s="12"/>
      <c r="K184"/>
    </row>
    <row r="185" spans="1:11" ht="13.2" x14ac:dyDescent="0.25">
      <c r="K185"/>
    </row>
    <row r="186" spans="1:11" ht="13.2" x14ac:dyDescent="0.25">
      <c r="K186"/>
    </row>
    <row r="187" spans="1:11" ht="13.2" x14ac:dyDescent="0.25">
      <c r="K187"/>
    </row>
    <row r="188" spans="1:11" ht="13.2" x14ac:dyDescent="0.25">
      <c r="K188"/>
    </row>
    <row r="189" spans="1:11" ht="13.2" x14ac:dyDescent="0.25">
      <c r="K189"/>
    </row>
    <row r="190" spans="1:11" ht="13.2" x14ac:dyDescent="0.25">
      <c r="K190"/>
    </row>
    <row r="191" spans="1:11" ht="13.2" x14ac:dyDescent="0.25">
      <c r="K191"/>
    </row>
    <row r="192" spans="1:11" ht="13.2" x14ac:dyDescent="0.25">
      <c r="K192"/>
    </row>
    <row r="193" spans="11:11" ht="13.2" x14ac:dyDescent="0.25">
      <c r="K193"/>
    </row>
    <row r="194" spans="11:11" ht="13.2" x14ac:dyDescent="0.25">
      <c r="K194"/>
    </row>
    <row r="195" spans="11:11" ht="13.2" x14ac:dyDescent="0.25">
      <c r="K195"/>
    </row>
    <row r="196" spans="11:11" ht="13.2" x14ac:dyDescent="0.25">
      <c r="K196"/>
    </row>
    <row r="197" spans="11:11" ht="13.2" x14ac:dyDescent="0.25">
      <c r="K197"/>
    </row>
    <row r="198" spans="11:11" ht="13.2" x14ac:dyDescent="0.25">
      <c r="K198"/>
    </row>
    <row r="199" spans="11:11" ht="13.2" x14ac:dyDescent="0.25">
      <c r="K199"/>
    </row>
    <row r="200" spans="11:11" ht="13.2" x14ac:dyDescent="0.25">
      <c r="K200"/>
    </row>
    <row r="201" spans="11:11" ht="13.2" x14ac:dyDescent="0.25">
      <c r="K201"/>
    </row>
    <row r="202" spans="11:11" ht="13.2" x14ac:dyDescent="0.25">
      <c r="K202"/>
    </row>
    <row r="203" spans="11:11" ht="13.2" x14ac:dyDescent="0.25">
      <c r="K203"/>
    </row>
    <row r="204" spans="11:11" ht="13.2" x14ac:dyDescent="0.25">
      <c r="K204"/>
    </row>
    <row r="205" spans="11:11" ht="13.2" x14ac:dyDescent="0.25">
      <c r="K205"/>
    </row>
    <row r="206" spans="11:11" ht="13.2" x14ac:dyDescent="0.25">
      <c r="K206"/>
    </row>
    <row r="207" spans="11:11" ht="13.2" x14ac:dyDescent="0.25">
      <c r="K207"/>
    </row>
    <row r="208" spans="11:11" ht="13.2" x14ac:dyDescent="0.25">
      <c r="K208"/>
    </row>
    <row r="209" spans="11:11" ht="13.2" x14ac:dyDescent="0.25">
      <c r="K209"/>
    </row>
    <row r="210" spans="11:11" ht="13.2" x14ac:dyDescent="0.25">
      <c r="K210"/>
    </row>
    <row r="211" spans="11:11" ht="13.2" x14ac:dyDescent="0.25">
      <c r="K211"/>
    </row>
    <row r="212" spans="11:11" ht="13.2" x14ac:dyDescent="0.25">
      <c r="K212"/>
    </row>
    <row r="213" spans="11:11" ht="13.2" x14ac:dyDescent="0.25">
      <c r="K213"/>
    </row>
    <row r="214" spans="11:11" ht="13.2" x14ac:dyDescent="0.25">
      <c r="K214"/>
    </row>
    <row r="215" spans="11:11" ht="13.2" x14ac:dyDescent="0.25">
      <c r="K215"/>
    </row>
    <row r="216" spans="11:11" ht="13.2" x14ac:dyDescent="0.25">
      <c r="K216"/>
    </row>
    <row r="217" spans="11:11" ht="13.2" x14ac:dyDescent="0.25">
      <c r="K217"/>
    </row>
    <row r="218" spans="11:11" ht="13.2" x14ac:dyDescent="0.25">
      <c r="K218"/>
    </row>
    <row r="219" spans="11:11" ht="13.2" x14ac:dyDescent="0.25">
      <c r="K219"/>
    </row>
    <row r="220" spans="11:11" ht="13.2" x14ac:dyDescent="0.25">
      <c r="K220"/>
    </row>
    <row r="221" spans="11:11" ht="13.2" x14ac:dyDescent="0.25">
      <c r="K221"/>
    </row>
    <row r="222" spans="11:11" ht="13.2" x14ac:dyDescent="0.25">
      <c r="K222"/>
    </row>
    <row r="223" spans="11:11" ht="13.2" x14ac:dyDescent="0.25">
      <c r="K223"/>
    </row>
    <row r="224" spans="11:11" ht="13.2" x14ac:dyDescent="0.25">
      <c r="K224"/>
    </row>
    <row r="225" spans="11:11" ht="13.2" x14ac:dyDescent="0.25">
      <c r="K225"/>
    </row>
    <row r="226" spans="11:11" ht="13.2" x14ac:dyDescent="0.25">
      <c r="K226"/>
    </row>
    <row r="227" spans="11:11" ht="13.2" x14ac:dyDescent="0.25">
      <c r="K227"/>
    </row>
    <row r="228" spans="11:11" ht="13.2" x14ac:dyDescent="0.25">
      <c r="K228"/>
    </row>
    <row r="229" spans="11:11" ht="13.2" x14ac:dyDescent="0.25">
      <c r="K229"/>
    </row>
    <row r="230" spans="11:11" ht="13.2" x14ac:dyDescent="0.25">
      <c r="K230"/>
    </row>
    <row r="231" spans="11:11" ht="13.2" x14ac:dyDescent="0.25">
      <c r="K231"/>
    </row>
    <row r="232" spans="11:11" ht="13.2" x14ac:dyDescent="0.25">
      <c r="K232"/>
    </row>
    <row r="233" spans="11:11" ht="13.2" x14ac:dyDescent="0.25">
      <c r="K233"/>
    </row>
    <row r="234" spans="11:11" ht="13.2" x14ac:dyDescent="0.25">
      <c r="K234"/>
    </row>
    <row r="235" spans="11:11" ht="13.2" x14ac:dyDescent="0.25">
      <c r="K235"/>
    </row>
    <row r="236" spans="11:11" ht="13.2" x14ac:dyDescent="0.25">
      <c r="K236"/>
    </row>
    <row r="237" spans="11:11" ht="13.2" x14ac:dyDescent="0.25">
      <c r="K237"/>
    </row>
    <row r="238" spans="11:11" ht="13.2" x14ac:dyDescent="0.25">
      <c r="K238"/>
    </row>
    <row r="239" spans="11:11" ht="13.2" x14ac:dyDescent="0.25">
      <c r="K239"/>
    </row>
    <row r="240" spans="11:11" ht="13.2" x14ac:dyDescent="0.25">
      <c r="K240"/>
    </row>
    <row r="241" spans="11:11" ht="13.2" x14ac:dyDescent="0.25">
      <c r="K241"/>
    </row>
    <row r="242" spans="11:11" ht="13.2" x14ac:dyDescent="0.25">
      <c r="K242"/>
    </row>
    <row r="243" spans="11:11" ht="13.2" x14ac:dyDescent="0.25">
      <c r="K243"/>
    </row>
    <row r="244" spans="11:11" ht="13.2" x14ac:dyDescent="0.25">
      <c r="K244"/>
    </row>
    <row r="245" spans="11:11" ht="13.2" x14ac:dyDescent="0.25">
      <c r="K245"/>
    </row>
    <row r="246" spans="11:11" ht="13.2" x14ac:dyDescent="0.25">
      <c r="K246"/>
    </row>
    <row r="247" spans="11:11" ht="13.2" x14ac:dyDescent="0.25">
      <c r="K247"/>
    </row>
    <row r="248" spans="11:11" ht="13.2" x14ac:dyDescent="0.25">
      <c r="K248"/>
    </row>
    <row r="249" spans="11:11" ht="13.2" x14ac:dyDescent="0.25">
      <c r="K249"/>
    </row>
    <row r="250" spans="11:11" ht="13.2" x14ac:dyDescent="0.25">
      <c r="K250"/>
    </row>
    <row r="251" spans="11:11" ht="13.2" x14ac:dyDescent="0.25">
      <c r="K251"/>
    </row>
    <row r="252" spans="11:11" ht="13.2" x14ac:dyDescent="0.25">
      <c r="K252"/>
    </row>
    <row r="253" spans="11:11" ht="13.2" x14ac:dyDescent="0.25">
      <c r="K253"/>
    </row>
    <row r="254" spans="11:11" ht="13.2" x14ac:dyDescent="0.25">
      <c r="K254"/>
    </row>
    <row r="255" spans="11:11" ht="13.2" x14ac:dyDescent="0.25">
      <c r="K255"/>
    </row>
    <row r="256" spans="11:11" ht="13.2" x14ac:dyDescent="0.25">
      <c r="K256"/>
    </row>
    <row r="257" spans="11:11" ht="13.2" x14ac:dyDescent="0.25">
      <c r="K257"/>
    </row>
    <row r="258" spans="11:11" ht="13.2" x14ac:dyDescent="0.25">
      <c r="K258"/>
    </row>
    <row r="259" spans="11:11" ht="13.2" x14ac:dyDescent="0.25">
      <c r="K259"/>
    </row>
    <row r="260" spans="11:11" ht="13.2" x14ac:dyDescent="0.25">
      <c r="K260"/>
    </row>
    <row r="261" spans="11:11" ht="13.2" x14ac:dyDescent="0.25">
      <c r="K261"/>
    </row>
    <row r="262" spans="11:11" ht="13.2" x14ac:dyDescent="0.25">
      <c r="K262"/>
    </row>
    <row r="263" spans="11:11" ht="13.2" x14ac:dyDescent="0.25">
      <c r="K263"/>
    </row>
    <row r="264" spans="11:11" ht="13.2" x14ac:dyDescent="0.25">
      <c r="K264"/>
    </row>
    <row r="265" spans="11:11" ht="13.2" x14ac:dyDescent="0.25">
      <c r="K265"/>
    </row>
    <row r="266" spans="11:11" ht="13.2" x14ac:dyDescent="0.25">
      <c r="K266"/>
    </row>
    <row r="267" spans="11:11" ht="13.2" x14ac:dyDescent="0.25">
      <c r="K267"/>
    </row>
    <row r="268" spans="11:11" ht="13.2" x14ac:dyDescent="0.25">
      <c r="K268"/>
    </row>
    <row r="269" spans="11:11" ht="13.2" x14ac:dyDescent="0.25">
      <c r="K269"/>
    </row>
    <row r="270" spans="11:11" ht="13.2" x14ac:dyDescent="0.25">
      <c r="K270"/>
    </row>
    <row r="271" spans="11:11" ht="13.2" x14ac:dyDescent="0.25">
      <c r="K271"/>
    </row>
    <row r="272" spans="11:11" ht="13.2" x14ac:dyDescent="0.25">
      <c r="K272"/>
    </row>
    <row r="273" spans="11:11" ht="13.2" x14ac:dyDescent="0.25">
      <c r="K273"/>
    </row>
    <row r="274" spans="11:11" ht="13.2" x14ac:dyDescent="0.25">
      <c r="K274"/>
    </row>
    <row r="275" spans="11:11" ht="13.2" x14ac:dyDescent="0.25">
      <c r="K275"/>
    </row>
    <row r="276" spans="11:11" ht="13.2" x14ac:dyDescent="0.25">
      <c r="K276"/>
    </row>
    <row r="277" spans="11:11" ht="13.2" x14ac:dyDescent="0.25">
      <c r="K277"/>
    </row>
    <row r="278" spans="11:11" ht="13.2" x14ac:dyDescent="0.25">
      <c r="K278"/>
    </row>
    <row r="279" spans="11:11" ht="13.2" x14ac:dyDescent="0.25">
      <c r="K279"/>
    </row>
    <row r="280" spans="11:11" ht="13.2" x14ac:dyDescent="0.25">
      <c r="K280"/>
    </row>
    <row r="281" spans="11:11" ht="13.2" x14ac:dyDescent="0.25">
      <c r="K281"/>
    </row>
    <row r="282" spans="11:11" ht="13.2" x14ac:dyDescent="0.25">
      <c r="K282"/>
    </row>
    <row r="283" spans="11:11" ht="13.2" x14ac:dyDescent="0.25">
      <c r="K283"/>
    </row>
    <row r="284" spans="11:11" ht="13.2" x14ac:dyDescent="0.25">
      <c r="K284"/>
    </row>
    <row r="285" spans="11:11" ht="13.2" x14ac:dyDescent="0.25">
      <c r="K285"/>
    </row>
    <row r="286" spans="11:11" ht="13.2" x14ac:dyDescent="0.25">
      <c r="K286"/>
    </row>
    <row r="287" spans="11:11" ht="13.2" x14ac:dyDescent="0.25">
      <c r="K287"/>
    </row>
    <row r="288" spans="11:11" ht="13.2" x14ac:dyDescent="0.25">
      <c r="K288"/>
    </row>
    <row r="289" spans="11:11" ht="13.2" x14ac:dyDescent="0.25">
      <c r="K289"/>
    </row>
    <row r="290" spans="11:11" ht="13.2" x14ac:dyDescent="0.25">
      <c r="K290"/>
    </row>
    <row r="291" spans="11:11" ht="13.2" x14ac:dyDescent="0.25">
      <c r="K291"/>
    </row>
    <row r="292" spans="11:11" ht="13.2" x14ac:dyDescent="0.25">
      <c r="K292"/>
    </row>
    <row r="293" spans="11:11" ht="13.2" x14ac:dyDescent="0.25">
      <c r="K293"/>
    </row>
    <row r="294" spans="11:11" ht="13.2" x14ac:dyDescent="0.25">
      <c r="K294"/>
    </row>
    <row r="295" spans="11:11" ht="13.2" x14ac:dyDescent="0.25">
      <c r="K295"/>
    </row>
    <row r="296" spans="11:11" ht="13.2" x14ac:dyDescent="0.25">
      <c r="K296"/>
    </row>
    <row r="297" spans="11:11" ht="13.2" x14ac:dyDescent="0.25">
      <c r="K297"/>
    </row>
    <row r="298" spans="11:11" ht="13.2" x14ac:dyDescent="0.25">
      <c r="K298"/>
    </row>
    <row r="299" spans="11:11" ht="13.2" x14ac:dyDescent="0.25">
      <c r="K299"/>
    </row>
    <row r="300" spans="11:11" ht="13.2" x14ac:dyDescent="0.25">
      <c r="K300"/>
    </row>
    <row r="301" spans="11:11" ht="13.2" x14ac:dyDescent="0.25">
      <c r="K301"/>
    </row>
    <row r="302" spans="11:11" ht="13.2" x14ac:dyDescent="0.25">
      <c r="K302"/>
    </row>
    <row r="303" spans="11:11" ht="13.2" x14ac:dyDescent="0.25">
      <c r="K303"/>
    </row>
    <row r="304" spans="11:11" ht="13.2" x14ac:dyDescent="0.25">
      <c r="K304"/>
    </row>
    <row r="305" spans="11:11" ht="13.2" x14ac:dyDescent="0.25">
      <c r="K305"/>
    </row>
    <row r="306" spans="11:11" ht="13.2" x14ac:dyDescent="0.25">
      <c r="K306"/>
    </row>
    <row r="307" spans="11:11" ht="13.2" x14ac:dyDescent="0.25">
      <c r="K307"/>
    </row>
    <row r="308" spans="11:11" ht="13.2" x14ac:dyDescent="0.25">
      <c r="K308"/>
    </row>
    <row r="309" spans="11:11" ht="13.2" x14ac:dyDescent="0.25">
      <c r="K309"/>
    </row>
    <row r="310" spans="11:11" ht="13.2" x14ac:dyDescent="0.25">
      <c r="K310"/>
    </row>
    <row r="311" spans="11:11" ht="13.2" x14ac:dyDescent="0.25">
      <c r="K311"/>
    </row>
    <row r="312" spans="11:11" ht="13.2" x14ac:dyDescent="0.25">
      <c r="K312"/>
    </row>
    <row r="313" spans="11:11" ht="13.2" x14ac:dyDescent="0.25">
      <c r="K313"/>
    </row>
    <row r="314" spans="11:11" ht="13.2" x14ac:dyDescent="0.25">
      <c r="K314"/>
    </row>
    <row r="315" spans="11:11" ht="13.2" x14ac:dyDescent="0.25">
      <c r="K315"/>
    </row>
    <row r="316" spans="11:11" ht="13.2" x14ac:dyDescent="0.25">
      <c r="K316"/>
    </row>
    <row r="317" spans="11:11" ht="13.2" x14ac:dyDescent="0.25">
      <c r="K317"/>
    </row>
    <row r="318" spans="11:11" ht="13.2" x14ac:dyDescent="0.25">
      <c r="K318"/>
    </row>
    <row r="319" spans="11:11" ht="13.2" x14ac:dyDescent="0.25">
      <c r="K319"/>
    </row>
    <row r="320" spans="11:11" ht="13.2" x14ac:dyDescent="0.25">
      <c r="K320"/>
    </row>
    <row r="321" spans="11:11" ht="13.2" x14ac:dyDescent="0.25">
      <c r="K321"/>
    </row>
    <row r="322" spans="11:11" ht="13.2" x14ac:dyDescent="0.25">
      <c r="K322"/>
    </row>
    <row r="323" spans="11:11" ht="13.2" x14ac:dyDescent="0.25">
      <c r="K323"/>
    </row>
    <row r="324" spans="11:11" ht="13.2" x14ac:dyDescent="0.25">
      <c r="K324"/>
    </row>
    <row r="325" spans="11:11" ht="13.2" x14ac:dyDescent="0.25">
      <c r="K325"/>
    </row>
    <row r="326" spans="11:11" ht="13.2" x14ac:dyDescent="0.25">
      <c r="K326"/>
    </row>
    <row r="327" spans="11:11" ht="13.2" x14ac:dyDescent="0.25">
      <c r="K327"/>
    </row>
    <row r="328" spans="11:11" ht="13.2" x14ac:dyDescent="0.25">
      <c r="K328"/>
    </row>
    <row r="329" spans="11:11" ht="13.2" x14ac:dyDescent="0.25">
      <c r="K329"/>
    </row>
    <row r="330" spans="11:11" ht="13.2" x14ac:dyDescent="0.25">
      <c r="K330"/>
    </row>
    <row r="331" spans="11:11" ht="13.2" x14ac:dyDescent="0.25">
      <c r="K331"/>
    </row>
    <row r="332" spans="11:11" ht="13.2" x14ac:dyDescent="0.25">
      <c r="K332"/>
    </row>
    <row r="333" spans="11:11" ht="13.2" x14ac:dyDescent="0.25">
      <c r="K333"/>
    </row>
    <row r="334" spans="11:11" ht="13.2" x14ac:dyDescent="0.25">
      <c r="K334"/>
    </row>
    <row r="335" spans="11:11" ht="13.2" x14ac:dyDescent="0.25">
      <c r="K335"/>
    </row>
    <row r="336" spans="11:11" ht="13.2" x14ac:dyDescent="0.25">
      <c r="K336"/>
    </row>
    <row r="337" spans="11:11" ht="13.2" x14ac:dyDescent="0.25">
      <c r="K337"/>
    </row>
    <row r="338" spans="11:11" ht="13.2" x14ac:dyDescent="0.25">
      <c r="K338"/>
    </row>
    <row r="339" spans="11:11" ht="13.2" x14ac:dyDescent="0.25">
      <c r="K339"/>
    </row>
    <row r="340" spans="11:11" ht="13.2" x14ac:dyDescent="0.25">
      <c r="K340"/>
    </row>
    <row r="341" spans="11:11" ht="13.2" x14ac:dyDescent="0.25">
      <c r="K341"/>
    </row>
    <row r="342" spans="11:11" ht="13.2" x14ac:dyDescent="0.25">
      <c r="K342"/>
    </row>
    <row r="343" spans="11:11" ht="13.2" x14ac:dyDescent="0.25">
      <c r="K343"/>
    </row>
    <row r="344" spans="11:11" ht="13.2" x14ac:dyDescent="0.25">
      <c r="K344"/>
    </row>
    <row r="345" spans="11:11" ht="13.2" x14ac:dyDescent="0.25">
      <c r="K345"/>
    </row>
    <row r="346" spans="11:11" ht="13.2" x14ac:dyDescent="0.25">
      <c r="K346"/>
    </row>
    <row r="347" spans="11:11" ht="13.2" x14ac:dyDescent="0.25">
      <c r="K347"/>
    </row>
    <row r="348" spans="11:11" ht="13.2" x14ac:dyDescent="0.25">
      <c r="K348"/>
    </row>
    <row r="349" spans="11:11" ht="13.2" x14ac:dyDescent="0.25">
      <c r="K349"/>
    </row>
    <row r="350" spans="11:11" ht="13.2" x14ac:dyDescent="0.25">
      <c r="K350"/>
    </row>
    <row r="351" spans="11:11" ht="13.2" x14ac:dyDescent="0.25">
      <c r="K351"/>
    </row>
    <row r="352" spans="11:11" ht="13.2" x14ac:dyDescent="0.25">
      <c r="K352"/>
    </row>
    <row r="353" spans="11:11" ht="13.2" x14ac:dyDescent="0.25">
      <c r="K353"/>
    </row>
    <row r="354" spans="11:11" ht="13.2" x14ac:dyDescent="0.25">
      <c r="K354"/>
    </row>
    <row r="355" spans="11:11" ht="13.2" x14ac:dyDescent="0.25">
      <c r="K355"/>
    </row>
    <row r="356" spans="11:11" ht="13.2" x14ac:dyDescent="0.25">
      <c r="K356"/>
    </row>
    <row r="357" spans="11:11" ht="13.2" x14ac:dyDescent="0.25">
      <c r="K357"/>
    </row>
    <row r="358" spans="11:11" ht="13.2" x14ac:dyDescent="0.25">
      <c r="K358"/>
    </row>
    <row r="359" spans="11:11" ht="13.2" x14ac:dyDescent="0.25">
      <c r="K359"/>
    </row>
    <row r="360" spans="11:11" ht="13.2" x14ac:dyDescent="0.25">
      <c r="K360"/>
    </row>
    <row r="361" spans="11:11" ht="13.2" x14ac:dyDescent="0.25">
      <c r="K361"/>
    </row>
    <row r="362" spans="11:11" ht="13.2" x14ac:dyDescent="0.25">
      <c r="K362"/>
    </row>
    <row r="363" spans="11:11" ht="13.2" x14ac:dyDescent="0.25">
      <c r="K363"/>
    </row>
    <row r="364" spans="11:11" ht="13.2" x14ac:dyDescent="0.25">
      <c r="K364"/>
    </row>
    <row r="365" spans="11:11" ht="13.2" x14ac:dyDescent="0.25">
      <c r="K365"/>
    </row>
    <row r="366" spans="11:11" ht="13.2" x14ac:dyDescent="0.25">
      <c r="K366"/>
    </row>
    <row r="367" spans="11:11" ht="13.2" x14ac:dyDescent="0.25">
      <c r="K367"/>
    </row>
    <row r="368" spans="11:11" ht="13.2" x14ac:dyDescent="0.25">
      <c r="K368"/>
    </row>
    <row r="369" spans="11:11" ht="13.2" x14ac:dyDescent="0.25">
      <c r="K369"/>
    </row>
    <row r="370" spans="11:11" ht="13.2" x14ac:dyDescent="0.25">
      <c r="K370"/>
    </row>
    <row r="371" spans="11:11" ht="13.2" x14ac:dyDescent="0.25">
      <c r="K371"/>
    </row>
    <row r="372" spans="11:11" ht="13.2" x14ac:dyDescent="0.25">
      <c r="K372"/>
    </row>
    <row r="373" spans="11:11" ht="13.2" x14ac:dyDescent="0.25">
      <c r="K373"/>
    </row>
    <row r="374" spans="11:11" ht="13.2" x14ac:dyDescent="0.25">
      <c r="K374"/>
    </row>
    <row r="375" spans="11:11" ht="13.2" x14ac:dyDescent="0.25">
      <c r="K375"/>
    </row>
    <row r="376" spans="11:11" ht="13.2" x14ac:dyDescent="0.25">
      <c r="K376"/>
    </row>
    <row r="377" spans="11:11" ht="13.2" x14ac:dyDescent="0.25">
      <c r="K377"/>
    </row>
    <row r="378" spans="11:11" ht="13.2" x14ac:dyDescent="0.25">
      <c r="K378"/>
    </row>
    <row r="379" spans="11:11" ht="13.2" x14ac:dyDescent="0.25">
      <c r="K379"/>
    </row>
    <row r="380" spans="11:11" ht="13.2" x14ac:dyDescent="0.25">
      <c r="K380"/>
    </row>
    <row r="381" spans="11:11" ht="13.2" x14ac:dyDescent="0.25">
      <c r="K381"/>
    </row>
    <row r="382" spans="11:11" ht="13.2" x14ac:dyDescent="0.25">
      <c r="K382"/>
    </row>
    <row r="383" spans="11:11" ht="13.2" x14ac:dyDescent="0.25">
      <c r="K383"/>
    </row>
    <row r="384" spans="11:11" ht="13.2" x14ac:dyDescent="0.25">
      <c r="K384"/>
    </row>
    <row r="385" spans="11:11" ht="13.2" x14ac:dyDescent="0.25">
      <c r="K385"/>
    </row>
    <row r="386" spans="11:11" ht="13.2" x14ac:dyDescent="0.25">
      <c r="K386"/>
    </row>
    <row r="387" spans="11:11" ht="13.2" x14ac:dyDescent="0.25">
      <c r="K387"/>
    </row>
    <row r="388" spans="11:11" ht="13.2" x14ac:dyDescent="0.25">
      <c r="K388"/>
    </row>
    <row r="389" spans="11:11" ht="13.2" x14ac:dyDescent="0.25">
      <c r="K389"/>
    </row>
    <row r="390" spans="11:11" ht="13.2" x14ac:dyDescent="0.25">
      <c r="K390"/>
    </row>
    <row r="391" spans="11:11" ht="13.2" x14ac:dyDescent="0.25">
      <c r="K391"/>
    </row>
    <row r="392" spans="11:11" ht="13.2" x14ac:dyDescent="0.25">
      <c r="K392"/>
    </row>
    <row r="393" spans="11:11" ht="13.2" x14ac:dyDescent="0.25">
      <c r="K393"/>
    </row>
    <row r="394" spans="11:11" ht="13.2" x14ac:dyDescent="0.25">
      <c r="K394"/>
    </row>
    <row r="395" spans="11:11" ht="13.2" x14ac:dyDescent="0.25">
      <c r="K395"/>
    </row>
    <row r="396" spans="11:11" ht="13.2" x14ac:dyDescent="0.25">
      <c r="K396"/>
    </row>
    <row r="397" spans="11:11" ht="13.2" x14ac:dyDescent="0.25">
      <c r="K397"/>
    </row>
    <row r="398" spans="11:11" ht="13.2" x14ac:dyDescent="0.25">
      <c r="K398"/>
    </row>
    <row r="399" spans="11:11" ht="13.2" x14ac:dyDescent="0.25">
      <c r="K399"/>
    </row>
    <row r="400" spans="11:11" ht="13.2" x14ac:dyDescent="0.25">
      <c r="K400"/>
    </row>
    <row r="401" spans="11:11" ht="13.2" x14ac:dyDescent="0.25">
      <c r="K401"/>
    </row>
    <row r="402" spans="11:11" ht="13.2" x14ac:dyDescent="0.25">
      <c r="K402"/>
    </row>
    <row r="403" spans="11:11" ht="13.2" x14ac:dyDescent="0.25">
      <c r="K403"/>
    </row>
    <row r="404" spans="11:11" ht="13.2" x14ac:dyDescent="0.25">
      <c r="K404"/>
    </row>
    <row r="405" spans="11:11" ht="13.2" x14ac:dyDescent="0.25">
      <c r="K405"/>
    </row>
    <row r="406" spans="11:11" ht="13.2" x14ac:dyDescent="0.25">
      <c r="K406"/>
    </row>
    <row r="407" spans="11:11" ht="13.2" x14ac:dyDescent="0.25">
      <c r="K407"/>
    </row>
    <row r="408" spans="11:11" ht="13.2" x14ac:dyDescent="0.25">
      <c r="K408"/>
    </row>
    <row r="409" spans="11:11" ht="13.2" x14ac:dyDescent="0.25">
      <c r="K409"/>
    </row>
    <row r="410" spans="11:11" ht="13.2" x14ac:dyDescent="0.25">
      <c r="K410"/>
    </row>
    <row r="411" spans="11:11" ht="13.2" x14ac:dyDescent="0.25">
      <c r="K411"/>
    </row>
    <row r="412" spans="11:11" ht="13.2" x14ac:dyDescent="0.25">
      <c r="K412"/>
    </row>
    <row r="413" spans="11:11" ht="13.2" x14ac:dyDescent="0.25">
      <c r="K413"/>
    </row>
    <row r="414" spans="11:11" ht="13.2" x14ac:dyDescent="0.25">
      <c r="K414"/>
    </row>
    <row r="415" spans="11:11" ht="13.2" x14ac:dyDescent="0.25">
      <c r="K415"/>
    </row>
    <row r="416" spans="11:11" ht="13.2" x14ac:dyDescent="0.25">
      <c r="K416"/>
    </row>
    <row r="417" spans="11:11" ht="13.2" x14ac:dyDescent="0.25">
      <c r="K417"/>
    </row>
    <row r="418" spans="11:11" ht="13.2" x14ac:dyDescent="0.25">
      <c r="K418"/>
    </row>
    <row r="419" spans="11:11" ht="13.2" x14ac:dyDescent="0.25">
      <c r="K419"/>
    </row>
    <row r="420" spans="11:11" ht="13.2" x14ac:dyDescent="0.25">
      <c r="K420"/>
    </row>
    <row r="421" spans="11:11" ht="13.2" x14ac:dyDescent="0.25">
      <c r="K421"/>
    </row>
    <row r="422" spans="11:11" ht="13.2" x14ac:dyDescent="0.25">
      <c r="K422"/>
    </row>
    <row r="423" spans="11:11" ht="13.2" x14ac:dyDescent="0.25">
      <c r="K423"/>
    </row>
    <row r="424" spans="11:11" ht="13.2" x14ac:dyDescent="0.25">
      <c r="K424"/>
    </row>
    <row r="425" spans="11:11" ht="13.2" x14ac:dyDescent="0.25">
      <c r="K425"/>
    </row>
    <row r="426" spans="11:11" ht="13.2" x14ac:dyDescent="0.25">
      <c r="K426"/>
    </row>
    <row r="427" spans="11:11" ht="13.2" x14ac:dyDescent="0.25">
      <c r="K427"/>
    </row>
    <row r="428" spans="11:11" ht="13.2" x14ac:dyDescent="0.25">
      <c r="K428"/>
    </row>
    <row r="429" spans="11:11" ht="13.2" x14ac:dyDescent="0.25">
      <c r="K429"/>
    </row>
    <row r="430" spans="11:11" ht="13.2" x14ac:dyDescent="0.25">
      <c r="K430"/>
    </row>
    <row r="431" spans="11:11" ht="13.2" x14ac:dyDescent="0.25">
      <c r="K431"/>
    </row>
    <row r="432" spans="11:11" ht="13.2" x14ac:dyDescent="0.25">
      <c r="K432"/>
    </row>
    <row r="433" spans="11:11" ht="13.2" x14ac:dyDescent="0.25">
      <c r="K433"/>
    </row>
    <row r="434" spans="11:11" ht="13.2" x14ac:dyDescent="0.25">
      <c r="K434"/>
    </row>
    <row r="435" spans="11:11" ht="13.2" x14ac:dyDescent="0.25">
      <c r="K435"/>
    </row>
    <row r="436" spans="11:11" ht="13.2" x14ac:dyDescent="0.25">
      <c r="K436"/>
    </row>
    <row r="437" spans="11:11" ht="13.2" x14ac:dyDescent="0.25">
      <c r="K437"/>
    </row>
    <row r="438" spans="11:11" ht="13.2" x14ac:dyDescent="0.25">
      <c r="K438"/>
    </row>
    <row r="439" spans="11:11" ht="13.2" x14ac:dyDescent="0.25">
      <c r="K439"/>
    </row>
    <row r="440" spans="11:11" ht="13.2" x14ac:dyDescent="0.25">
      <c r="K440"/>
    </row>
    <row r="441" spans="11:11" ht="13.2" x14ac:dyDescent="0.25">
      <c r="K441"/>
    </row>
    <row r="442" spans="11:11" ht="13.2" x14ac:dyDescent="0.25">
      <c r="K442"/>
    </row>
    <row r="443" spans="11:11" ht="13.2" x14ac:dyDescent="0.25">
      <c r="K443"/>
    </row>
    <row r="444" spans="11:11" ht="13.2" x14ac:dyDescent="0.25">
      <c r="K444"/>
    </row>
    <row r="445" spans="11:11" ht="13.2" x14ac:dyDescent="0.25">
      <c r="K445"/>
    </row>
    <row r="446" spans="11:11" ht="13.2" x14ac:dyDescent="0.25">
      <c r="K446"/>
    </row>
    <row r="447" spans="11:11" ht="13.2" x14ac:dyDescent="0.25">
      <c r="K447"/>
    </row>
    <row r="448" spans="11:11" ht="13.2" x14ac:dyDescent="0.25">
      <c r="K448"/>
    </row>
    <row r="449" spans="11:11" ht="13.2" x14ac:dyDescent="0.25">
      <c r="K449"/>
    </row>
    <row r="450" spans="11:11" ht="13.2" x14ac:dyDescent="0.25">
      <c r="K450"/>
    </row>
    <row r="451" spans="11:11" ht="13.2" x14ac:dyDescent="0.25">
      <c r="K451"/>
    </row>
    <row r="452" spans="11:11" ht="13.2" x14ac:dyDescent="0.25">
      <c r="K452"/>
    </row>
    <row r="453" spans="11:11" ht="13.2" x14ac:dyDescent="0.25">
      <c r="K453"/>
    </row>
    <row r="454" spans="11:11" ht="13.2" x14ac:dyDescent="0.25">
      <c r="K454"/>
    </row>
    <row r="455" spans="11:11" ht="13.2" x14ac:dyDescent="0.25">
      <c r="K455"/>
    </row>
    <row r="456" spans="11:11" ht="13.2" x14ac:dyDescent="0.25">
      <c r="K456"/>
    </row>
    <row r="457" spans="11:11" ht="13.2" x14ac:dyDescent="0.25">
      <c r="K457"/>
    </row>
    <row r="458" spans="11:11" ht="13.2" x14ac:dyDescent="0.25">
      <c r="K458"/>
    </row>
    <row r="459" spans="11:11" ht="13.2" x14ac:dyDescent="0.25">
      <c r="K459"/>
    </row>
    <row r="460" spans="11:11" ht="13.2" x14ac:dyDescent="0.25">
      <c r="K460"/>
    </row>
    <row r="461" spans="11:11" ht="13.2" x14ac:dyDescent="0.25">
      <c r="K461"/>
    </row>
    <row r="462" spans="11:11" ht="13.2" x14ac:dyDescent="0.25">
      <c r="K462"/>
    </row>
    <row r="463" spans="11:11" ht="13.2" x14ac:dyDescent="0.25">
      <c r="K463"/>
    </row>
    <row r="464" spans="11:11" ht="13.2" x14ac:dyDescent="0.25">
      <c r="K464"/>
    </row>
    <row r="465" spans="11:11" ht="13.2" x14ac:dyDescent="0.25">
      <c r="K465"/>
    </row>
    <row r="466" spans="11:11" ht="13.2" x14ac:dyDescent="0.25">
      <c r="K466"/>
    </row>
    <row r="467" spans="11:11" ht="13.2" x14ac:dyDescent="0.25">
      <c r="K467"/>
    </row>
    <row r="468" spans="11:11" ht="13.2" x14ac:dyDescent="0.25">
      <c r="K468"/>
    </row>
    <row r="469" spans="11:11" ht="13.2" x14ac:dyDescent="0.25">
      <c r="K469"/>
    </row>
    <row r="470" spans="11:11" ht="13.2" x14ac:dyDescent="0.25">
      <c r="K470"/>
    </row>
    <row r="471" spans="11:11" ht="13.2" x14ac:dyDescent="0.25">
      <c r="K471"/>
    </row>
    <row r="472" spans="11:11" ht="13.2" x14ac:dyDescent="0.25">
      <c r="K472"/>
    </row>
    <row r="473" spans="11:11" ht="13.2" x14ac:dyDescent="0.25">
      <c r="K473"/>
    </row>
    <row r="474" spans="11:11" ht="13.2" x14ac:dyDescent="0.25">
      <c r="K474"/>
    </row>
    <row r="475" spans="11:11" ht="13.2" x14ac:dyDescent="0.25">
      <c r="K475"/>
    </row>
    <row r="476" spans="11:11" ht="13.2" x14ac:dyDescent="0.25">
      <c r="K476"/>
    </row>
    <row r="477" spans="11:11" ht="13.2" x14ac:dyDescent="0.25">
      <c r="K477"/>
    </row>
    <row r="478" spans="11:11" ht="13.2" x14ac:dyDescent="0.25">
      <c r="K478"/>
    </row>
    <row r="479" spans="11:11" ht="13.2" x14ac:dyDescent="0.25">
      <c r="K479"/>
    </row>
    <row r="480" spans="11:11" ht="13.2" x14ac:dyDescent="0.25">
      <c r="K480"/>
    </row>
    <row r="481" spans="11:11" ht="13.2" x14ac:dyDescent="0.25">
      <c r="K481"/>
    </row>
    <row r="482" spans="11:11" ht="13.2" x14ac:dyDescent="0.25">
      <c r="K482"/>
    </row>
    <row r="483" spans="11:11" ht="13.2" x14ac:dyDescent="0.25">
      <c r="K483"/>
    </row>
    <row r="484" spans="11:11" ht="13.2" x14ac:dyDescent="0.25">
      <c r="K484"/>
    </row>
    <row r="485" spans="11:11" ht="13.2" x14ac:dyDescent="0.25">
      <c r="K485"/>
    </row>
    <row r="486" spans="11:11" ht="13.2" x14ac:dyDescent="0.25">
      <c r="K486"/>
    </row>
    <row r="487" spans="11:11" ht="13.2" x14ac:dyDescent="0.25">
      <c r="K487"/>
    </row>
    <row r="488" spans="11:11" ht="13.2" x14ac:dyDescent="0.25">
      <c r="K488"/>
    </row>
    <row r="489" spans="11:11" ht="13.2" x14ac:dyDescent="0.25">
      <c r="K489"/>
    </row>
    <row r="490" spans="11:11" ht="13.2" x14ac:dyDescent="0.25">
      <c r="K490"/>
    </row>
    <row r="491" spans="11:11" ht="13.2" x14ac:dyDescent="0.25">
      <c r="K491"/>
    </row>
    <row r="492" spans="11:11" ht="13.2" x14ac:dyDescent="0.25">
      <c r="K492"/>
    </row>
    <row r="493" spans="11:11" ht="13.2" x14ac:dyDescent="0.25">
      <c r="K493"/>
    </row>
    <row r="494" spans="11:11" ht="13.2" x14ac:dyDescent="0.25">
      <c r="K494"/>
    </row>
    <row r="495" spans="11:11" ht="13.2" x14ac:dyDescent="0.25">
      <c r="K495"/>
    </row>
    <row r="496" spans="11:11" ht="13.2" x14ac:dyDescent="0.25">
      <c r="K496"/>
    </row>
    <row r="497" spans="11:11" ht="13.2" x14ac:dyDescent="0.25">
      <c r="K497"/>
    </row>
    <row r="498" spans="11:11" ht="13.2" x14ac:dyDescent="0.25">
      <c r="K498"/>
    </row>
    <row r="499" spans="11:11" ht="13.2" x14ac:dyDescent="0.25">
      <c r="K499"/>
    </row>
    <row r="500" spans="11:11" ht="13.2" x14ac:dyDescent="0.25">
      <c r="K500"/>
    </row>
    <row r="501" spans="11:11" ht="13.2" x14ac:dyDescent="0.25">
      <c r="K501"/>
    </row>
    <row r="502" spans="11:11" ht="13.2" x14ac:dyDescent="0.25">
      <c r="K502"/>
    </row>
    <row r="503" spans="11:11" ht="13.2" x14ac:dyDescent="0.25">
      <c r="K503"/>
    </row>
    <row r="504" spans="11:11" ht="13.2" x14ac:dyDescent="0.25">
      <c r="K504"/>
    </row>
    <row r="505" spans="11:11" ht="13.2" x14ac:dyDescent="0.25">
      <c r="K505"/>
    </row>
    <row r="506" spans="11:11" ht="13.2" x14ac:dyDescent="0.25">
      <c r="K506"/>
    </row>
    <row r="507" spans="11:11" ht="13.2" x14ac:dyDescent="0.25">
      <c r="K507"/>
    </row>
    <row r="508" spans="11:11" ht="13.2" x14ac:dyDescent="0.25">
      <c r="K508"/>
    </row>
    <row r="509" spans="11:11" ht="13.2" x14ac:dyDescent="0.25">
      <c r="K509"/>
    </row>
    <row r="510" spans="11:11" ht="13.2" x14ac:dyDescent="0.25">
      <c r="K510"/>
    </row>
    <row r="511" spans="11:11" ht="13.2" x14ac:dyDescent="0.25">
      <c r="K511"/>
    </row>
    <row r="512" spans="11:11" ht="13.2" x14ac:dyDescent="0.25">
      <c r="K512"/>
    </row>
    <row r="513" spans="11:11" ht="13.2" x14ac:dyDescent="0.25">
      <c r="K513"/>
    </row>
    <row r="514" spans="11:11" ht="13.2" x14ac:dyDescent="0.25">
      <c r="K514"/>
    </row>
    <row r="515" spans="11:11" ht="13.2" x14ac:dyDescent="0.25">
      <c r="K515"/>
    </row>
    <row r="516" spans="11:11" ht="13.2" x14ac:dyDescent="0.25">
      <c r="K516"/>
    </row>
    <row r="517" spans="11:11" ht="13.2" x14ac:dyDescent="0.25">
      <c r="K517"/>
    </row>
    <row r="518" spans="11:11" ht="13.2" x14ac:dyDescent="0.25">
      <c r="K518"/>
    </row>
    <row r="519" spans="11:11" ht="13.2" x14ac:dyDescent="0.25">
      <c r="K519"/>
    </row>
    <row r="520" spans="11:11" ht="13.2" x14ac:dyDescent="0.25">
      <c r="K520"/>
    </row>
    <row r="521" spans="11:11" ht="13.2" x14ac:dyDescent="0.25">
      <c r="K521"/>
    </row>
    <row r="522" spans="11:11" ht="13.2" x14ac:dyDescent="0.25">
      <c r="K522"/>
    </row>
    <row r="523" spans="11:11" ht="13.2" x14ac:dyDescent="0.25">
      <c r="K523"/>
    </row>
    <row r="524" spans="11:11" ht="13.2" x14ac:dyDescent="0.25">
      <c r="K524"/>
    </row>
    <row r="525" spans="11:11" ht="13.2" x14ac:dyDescent="0.25">
      <c r="K525"/>
    </row>
    <row r="526" spans="11:11" ht="13.2" x14ac:dyDescent="0.25">
      <c r="K526"/>
    </row>
    <row r="527" spans="11:11" ht="13.2" x14ac:dyDescent="0.25">
      <c r="K527"/>
    </row>
    <row r="528" spans="11:11" ht="13.2" x14ac:dyDescent="0.25">
      <c r="K528"/>
    </row>
    <row r="529" spans="11:11" ht="13.2" x14ac:dyDescent="0.25">
      <c r="K529"/>
    </row>
    <row r="530" spans="11:11" ht="13.2" x14ac:dyDescent="0.25">
      <c r="K530"/>
    </row>
    <row r="531" spans="11:11" ht="13.2" x14ac:dyDescent="0.25">
      <c r="K531"/>
    </row>
    <row r="532" spans="11:11" ht="13.2" x14ac:dyDescent="0.25">
      <c r="K532"/>
    </row>
    <row r="533" spans="11:11" ht="13.2" x14ac:dyDescent="0.25">
      <c r="K533"/>
    </row>
    <row r="534" spans="11:11" ht="13.2" x14ac:dyDescent="0.25">
      <c r="K534"/>
    </row>
    <row r="535" spans="11:11" ht="13.2" x14ac:dyDescent="0.25">
      <c r="K535"/>
    </row>
    <row r="536" spans="11:11" ht="13.2" x14ac:dyDescent="0.25">
      <c r="K536"/>
    </row>
    <row r="537" spans="11:11" ht="13.2" x14ac:dyDescent="0.25">
      <c r="K537"/>
    </row>
    <row r="538" spans="11:11" ht="13.2" x14ac:dyDescent="0.25">
      <c r="K538"/>
    </row>
    <row r="539" spans="11:11" ht="13.2" x14ac:dyDescent="0.25">
      <c r="K539"/>
    </row>
    <row r="540" spans="11:11" ht="13.2" x14ac:dyDescent="0.25">
      <c r="K540"/>
    </row>
    <row r="541" spans="11:11" ht="13.2" x14ac:dyDescent="0.25">
      <c r="K541"/>
    </row>
    <row r="542" spans="11:11" ht="13.2" x14ac:dyDescent="0.25">
      <c r="K542"/>
    </row>
    <row r="543" spans="11:11" ht="13.2" x14ac:dyDescent="0.25">
      <c r="K543"/>
    </row>
    <row r="544" spans="11:11" ht="13.2" x14ac:dyDescent="0.25">
      <c r="K544"/>
    </row>
    <row r="545" spans="11:11" ht="13.2" x14ac:dyDescent="0.25">
      <c r="K545"/>
    </row>
    <row r="546" spans="11:11" ht="13.2" x14ac:dyDescent="0.25">
      <c r="K546"/>
    </row>
    <row r="547" spans="11:11" ht="13.2" x14ac:dyDescent="0.25">
      <c r="K547"/>
    </row>
    <row r="548" spans="11:11" ht="13.2" x14ac:dyDescent="0.25">
      <c r="K548"/>
    </row>
    <row r="549" spans="11:11" ht="13.2" x14ac:dyDescent="0.25">
      <c r="K549"/>
    </row>
    <row r="550" spans="11:11" ht="13.2" x14ac:dyDescent="0.25">
      <c r="K550"/>
    </row>
    <row r="551" spans="11:11" ht="13.2" x14ac:dyDescent="0.25">
      <c r="K551"/>
    </row>
    <row r="552" spans="11:11" ht="13.2" x14ac:dyDescent="0.25">
      <c r="K552"/>
    </row>
    <row r="553" spans="11:11" ht="13.2" x14ac:dyDescent="0.25">
      <c r="K553"/>
    </row>
    <row r="554" spans="11:11" ht="13.2" x14ac:dyDescent="0.25">
      <c r="K554"/>
    </row>
    <row r="555" spans="11:11" ht="13.2" x14ac:dyDescent="0.25">
      <c r="K555"/>
    </row>
    <row r="556" spans="11:11" ht="13.2" x14ac:dyDescent="0.25">
      <c r="K556"/>
    </row>
    <row r="557" spans="11:11" ht="13.2" x14ac:dyDescent="0.25">
      <c r="K557"/>
    </row>
    <row r="558" spans="11:11" ht="13.2" x14ac:dyDescent="0.25">
      <c r="K558"/>
    </row>
    <row r="559" spans="11:11" ht="13.2" x14ac:dyDescent="0.25">
      <c r="K559"/>
    </row>
    <row r="560" spans="11:11" ht="13.2" x14ac:dyDescent="0.25">
      <c r="K560"/>
    </row>
    <row r="561" spans="11:11" ht="13.2" x14ac:dyDescent="0.25">
      <c r="K561"/>
    </row>
    <row r="562" spans="11:11" ht="13.2" x14ac:dyDescent="0.25">
      <c r="K562"/>
    </row>
    <row r="563" spans="11:11" ht="13.2" x14ac:dyDescent="0.25">
      <c r="K563"/>
    </row>
    <row r="564" spans="11:11" ht="13.2" x14ac:dyDescent="0.25">
      <c r="K564"/>
    </row>
    <row r="565" spans="11:11" ht="13.2" x14ac:dyDescent="0.25">
      <c r="K565"/>
    </row>
    <row r="566" spans="11:11" ht="13.2" x14ac:dyDescent="0.25">
      <c r="K566"/>
    </row>
    <row r="567" spans="11:11" ht="13.2" x14ac:dyDescent="0.25">
      <c r="K567"/>
    </row>
    <row r="568" spans="11:11" ht="13.2" x14ac:dyDescent="0.25">
      <c r="K568"/>
    </row>
    <row r="569" spans="11:11" ht="13.2" x14ac:dyDescent="0.25">
      <c r="K569"/>
    </row>
    <row r="570" spans="11:11" ht="13.2" x14ac:dyDescent="0.25">
      <c r="K570"/>
    </row>
    <row r="571" spans="11:11" ht="13.2" x14ac:dyDescent="0.25">
      <c r="K571"/>
    </row>
    <row r="572" spans="11:11" ht="13.2" x14ac:dyDescent="0.25">
      <c r="K572"/>
    </row>
    <row r="573" spans="11:11" ht="13.2" x14ac:dyDescent="0.25">
      <c r="K573"/>
    </row>
    <row r="574" spans="11:11" ht="13.2" x14ac:dyDescent="0.25">
      <c r="K574"/>
    </row>
    <row r="575" spans="11:11" ht="13.2" x14ac:dyDescent="0.25">
      <c r="K575"/>
    </row>
    <row r="576" spans="11:11" ht="13.2" x14ac:dyDescent="0.25">
      <c r="K576"/>
    </row>
    <row r="577" spans="11:11" ht="13.2" x14ac:dyDescent="0.25">
      <c r="K577"/>
    </row>
    <row r="578" spans="11:11" ht="13.2" x14ac:dyDescent="0.25">
      <c r="K578"/>
    </row>
    <row r="579" spans="11:11" ht="13.2" x14ac:dyDescent="0.25">
      <c r="K579"/>
    </row>
    <row r="580" spans="11:11" ht="13.2" x14ac:dyDescent="0.25">
      <c r="K580"/>
    </row>
    <row r="581" spans="11:11" ht="13.2" x14ac:dyDescent="0.25">
      <c r="K581"/>
    </row>
    <row r="582" spans="11:11" ht="13.2" x14ac:dyDescent="0.25">
      <c r="K582"/>
    </row>
    <row r="583" spans="11:11" ht="13.2" x14ac:dyDescent="0.25">
      <c r="K583"/>
    </row>
    <row r="584" spans="11:11" ht="13.2" x14ac:dyDescent="0.25">
      <c r="K584"/>
    </row>
    <row r="585" spans="11:11" ht="13.2" x14ac:dyDescent="0.25">
      <c r="K585"/>
    </row>
    <row r="586" spans="11:11" ht="13.2" x14ac:dyDescent="0.25">
      <c r="K586"/>
    </row>
    <row r="587" spans="11:11" ht="13.2" x14ac:dyDescent="0.25">
      <c r="K587"/>
    </row>
    <row r="588" spans="11:11" ht="13.2" x14ac:dyDescent="0.25">
      <c r="K588"/>
    </row>
    <row r="589" spans="11:11" ht="13.2" x14ac:dyDescent="0.25">
      <c r="K589"/>
    </row>
    <row r="590" spans="11:11" ht="13.2" x14ac:dyDescent="0.25">
      <c r="K590"/>
    </row>
    <row r="591" spans="11:11" ht="13.2" x14ac:dyDescent="0.25">
      <c r="K591"/>
    </row>
    <row r="592" spans="11:11" ht="13.2" x14ac:dyDescent="0.25">
      <c r="K592"/>
    </row>
    <row r="593" spans="11:11" ht="13.2" x14ac:dyDescent="0.25">
      <c r="K593"/>
    </row>
    <row r="594" spans="11:11" ht="13.2" x14ac:dyDescent="0.25">
      <c r="K594"/>
    </row>
    <row r="595" spans="11:11" ht="13.2" x14ac:dyDescent="0.25">
      <c r="K595"/>
    </row>
    <row r="596" spans="11:11" ht="13.2" x14ac:dyDescent="0.25">
      <c r="K596"/>
    </row>
    <row r="597" spans="11:11" ht="13.2" x14ac:dyDescent="0.25">
      <c r="K597"/>
    </row>
    <row r="598" spans="11:11" ht="13.2" x14ac:dyDescent="0.25">
      <c r="K598"/>
    </row>
    <row r="599" spans="11:11" ht="13.2" x14ac:dyDescent="0.25">
      <c r="K599"/>
    </row>
    <row r="600" spans="11:11" ht="13.2" x14ac:dyDescent="0.25">
      <c r="K600"/>
    </row>
    <row r="601" spans="11:11" ht="13.2" x14ac:dyDescent="0.25">
      <c r="K601"/>
    </row>
    <row r="602" spans="11:11" ht="13.2" x14ac:dyDescent="0.25">
      <c r="K602"/>
    </row>
    <row r="603" spans="11:11" ht="13.2" x14ac:dyDescent="0.25">
      <c r="K603"/>
    </row>
    <row r="604" spans="11:11" ht="13.2" x14ac:dyDescent="0.25">
      <c r="K604"/>
    </row>
    <row r="605" spans="11:11" ht="13.2" x14ac:dyDescent="0.25">
      <c r="K605"/>
    </row>
    <row r="606" spans="11:11" ht="13.2" x14ac:dyDescent="0.25">
      <c r="K606"/>
    </row>
    <row r="607" spans="11:11" ht="13.2" x14ac:dyDescent="0.25">
      <c r="K607"/>
    </row>
    <row r="608" spans="11:11" ht="13.2" x14ac:dyDescent="0.25">
      <c r="K608"/>
    </row>
    <row r="609" spans="11:11" ht="13.2" x14ac:dyDescent="0.25">
      <c r="K609"/>
    </row>
    <row r="610" spans="11:11" ht="13.2" x14ac:dyDescent="0.25">
      <c r="K610"/>
    </row>
    <row r="611" spans="11:11" ht="13.2" x14ac:dyDescent="0.25">
      <c r="K611"/>
    </row>
    <row r="612" spans="11:11" ht="13.2" x14ac:dyDescent="0.25">
      <c r="K612"/>
    </row>
    <row r="613" spans="11:11" ht="13.2" x14ac:dyDescent="0.25">
      <c r="K613"/>
    </row>
    <row r="614" spans="11:11" ht="13.2" x14ac:dyDescent="0.25">
      <c r="K614"/>
    </row>
    <row r="615" spans="11:11" ht="13.2" x14ac:dyDescent="0.25">
      <c r="K615"/>
    </row>
    <row r="616" spans="11:11" ht="13.2" x14ac:dyDescent="0.25">
      <c r="K616"/>
    </row>
    <row r="617" spans="11:11" ht="13.2" x14ac:dyDescent="0.25">
      <c r="K617"/>
    </row>
    <row r="618" spans="11:11" ht="13.2" x14ac:dyDescent="0.25">
      <c r="K618"/>
    </row>
    <row r="619" spans="11:11" ht="13.2" x14ac:dyDescent="0.25">
      <c r="K619"/>
    </row>
    <row r="620" spans="11:11" ht="13.2" x14ac:dyDescent="0.25">
      <c r="K620"/>
    </row>
    <row r="621" spans="11:11" ht="13.2" x14ac:dyDescent="0.25">
      <c r="K621"/>
    </row>
    <row r="622" spans="11:11" ht="13.2" x14ac:dyDescent="0.25">
      <c r="K622"/>
    </row>
    <row r="623" spans="11:11" ht="13.2" x14ac:dyDescent="0.25">
      <c r="K623"/>
    </row>
    <row r="624" spans="11:11" ht="13.2" x14ac:dyDescent="0.25">
      <c r="K624"/>
    </row>
    <row r="625" spans="11:11" ht="13.2" x14ac:dyDescent="0.25">
      <c r="K625"/>
    </row>
    <row r="626" spans="11:11" ht="13.2" x14ac:dyDescent="0.25">
      <c r="K626"/>
    </row>
    <row r="627" spans="11:11" ht="13.2" x14ac:dyDescent="0.25">
      <c r="K627"/>
    </row>
    <row r="628" spans="11:11" ht="13.2" x14ac:dyDescent="0.25">
      <c r="K628"/>
    </row>
    <row r="629" spans="11:11" ht="13.2" x14ac:dyDescent="0.25">
      <c r="K629"/>
    </row>
    <row r="630" spans="11:11" ht="13.2" x14ac:dyDescent="0.25">
      <c r="K630"/>
    </row>
    <row r="631" spans="11:11" ht="13.2" x14ac:dyDescent="0.25">
      <c r="K631"/>
    </row>
    <row r="632" spans="11:11" ht="13.2" x14ac:dyDescent="0.25">
      <c r="K632"/>
    </row>
    <row r="633" spans="11:11" ht="13.2" x14ac:dyDescent="0.25">
      <c r="K633"/>
    </row>
    <row r="634" spans="11:11" ht="13.2" x14ac:dyDescent="0.25">
      <c r="K634"/>
    </row>
    <row r="635" spans="11:11" ht="13.2" x14ac:dyDescent="0.25">
      <c r="K635"/>
    </row>
    <row r="636" spans="11:11" ht="13.2" x14ac:dyDescent="0.25">
      <c r="K636"/>
    </row>
    <row r="637" spans="11:11" ht="13.2" x14ac:dyDescent="0.25">
      <c r="K637"/>
    </row>
    <row r="638" spans="11:11" ht="13.2" x14ac:dyDescent="0.25">
      <c r="K638"/>
    </row>
    <row r="639" spans="11:11" ht="13.2" x14ac:dyDescent="0.25">
      <c r="K639"/>
    </row>
    <row r="640" spans="11:11" ht="13.2" x14ac:dyDescent="0.25">
      <c r="K640"/>
    </row>
    <row r="641" spans="11:11" ht="13.2" x14ac:dyDescent="0.25">
      <c r="K641"/>
    </row>
    <row r="642" spans="11:11" ht="13.2" x14ac:dyDescent="0.25">
      <c r="K642"/>
    </row>
    <row r="643" spans="11:11" ht="13.2" x14ac:dyDescent="0.25">
      <c r="K643"/>
    </row>
    <row r="644" spans="11:11" ht="13.2" x14ac:dyDescent="0.25">
      <c r="K644"/>
    </row>
    <row r="645" spans="11:11" ht="13.2" x14ac:dyDescent="0.25">
      <c r="K645"/>
    </row>
    <row r="646" spans="11:11" ht="13.2" x14ac:dyDescent="0.25">
      <c r="K646"/>
    </row>
    <row r="647" spans="11:11" ht="13.2" x14ac:dyDescent="0.25">
      <c r="K647"/>
    </row>
    <row r="648" spans="11:11" ht="13.2" x14ac:dyDescent="0.25">
      <c r="K648"/>
    </row>
    <row r="649" spans="11:11" ht="13.2" x14ac:dyDescent="0.25">
      <c r="K649"/>
    </row>
    <row r="650" spans="11:11" ht="13.2" x14ac:dyDescent="0.25">
      <c r="K650"/>
    </row>
    <row r="651" spans="11:11" ht="13.2" x14ac:dyDescent="0.25">
      <c r="K651"/>
    </row>
    <row r="652" spans="11:11" ht="13.2" x14ac:dyDescent="0.25">
      <c r="K652"/>
    </row>
    <row r="653" spans="11:11" ht="13.2" x14ac:dyDescent="0.25">
      <c r="K653"/>
    </row>
    <row r="654" spans="11:11" ht="13.2" x14ac:dyDescent="0.25">
      <c r="K654"/>
    </row>
    <row r="655" spans="11:11" ht="13.2" x14ac:dyDescent="0.25">
      <c r="K655"/>
    </row>
    <row r="656" spans="11:11" ht="13.2" x14ac:dyDescent="0.25">
      <c r="K656"/>
    </row>
    <row r="657" spans="11:11" ht="13.2" x14ac:dyDescent="0.25">
      <c r="K657"/>
    </row>
    <row r="658" spans="11:11" ht="13.2" x14ac:dyDescent="0.25">
      <c r="K658"/>
    </row>
    <row r="659" spans="11:11" ht="13.2" x14ac:dyDescent="0.25">
      <c r="K659"/>
    </row>
    <row r="660" spans="11:11" ht="13.2" x14ac:dyDescent="0.25">
      <c r="K660"/>
    </row>
    <row r="661" spans="11:11" ht="13.2" x14ac:dyDescent="0.25">
      <c r="K661"/>
    </row>
    <row r="662" spans="11:11" ht="13.2" x14ac:dyDescent="0.25">
      <c r="K662"/>
    </row>
    <row r="663" spans="11:11" ht="13.2" x14ac:dyDescent="0.25">
      <c r="K663"/>
    </row>
    <row r="664" spans="11:11" ht="13.2" x14ac:dyDescent="0.25">
      <c r="K664"/>
    </row>
    <row r="665" spans="11:11" ht="13.2" x14ac:dyDescent="0.25">
      <c r="K665"/>
    </row>
    <row r="666" spans="11:11" ht="13.2" x14ac:dyDescent="0.25">
      <c r="K666"/>
    </row>
    <row r="667" spans="11:11" ht="13.2" x14ac:dyDescent="0.25">
      <c r="K667"/>
    </row>
    <row r="668" spans="11:11" ht="13.2" x14ac:dyDescent="0.25">
      <c r="K668"/>
    </row>
    <row r="669" spans="11:11" ht="13.2" x14ac:dyDescent="0.25">
      <c r="K669"/>
    </row>
    <row r="670" spans="11:11" ht="13.2" x14ac:dyDescent="0.25">
      <c r="K670"/>
    </row>
    <row r="671" spans="11:11" ht="13.2" x14ac:dyDescent="0.25">
      <c r="K671"/>
    </row>
    <row r="672" spans="11:11" ht="13.2" x14ac:dyDescent="0.25">
      <c r="K672"/>
    </row>
    <row r="673" spans="11:11" ht="13.2" x14ac:dyDescent="0.25">
      <c r="K673"/>
    </row>
    <row r="674" spans="11:11" ht="13.2" x14ac:dyDescent="0.25">
      <c r="K674"/>
    </row>
    <row r="675" spans="11:11" ht="13.2" x14ac:dyDescent="0.25">
      <c r="K675"/>
    </row>
    <row r="676" spans="11:11" ht="13.2" x14ac:dyDescent="0.25">
      <c r="K676"/>
    </row>
    <row r="677" spans="11:11" ht="13.2" x14ac:dyDescent="0.25">
      <c r="K677"/>
    </row>
    <row r="678" spans="11:11" ht="13.2" x14ac:dyDescent="0.25">
      <c r="K678"/>
    </row>
    <row r="679" spans="11:11" ht="13.2" x14ac:dyDescent="0.25">
      <c r="K679"/>
    </row>
    <row r="680" spans="11:11" ht="13.2" x14ac:dyDescent="0.25">
      <c r="K680"/>
    </row>
    <row r="681" spans="11:11" ht="13.2" x14ac:dyDescent="0.25">
      <c r="K681"/>
    </row>
    <row r="682" spans="11:11" ht="13.2" x14ac:dyDescent="0.25">
      <c r="K682"/>
    </row>
    <row r="683" spans="11:11" ht="13.2" x14ac:dyDescent="0.25">
      <c r="K683"/>
    </row>
    <row r="684" spans="11:11" ht="13.2" x14ac:dyDescent="0.25">
      <c r="K684"/>
    </row>
    <row r="685" spans="11:11" ht="13.2" x14ac:dyDescent="0.25">
      <c r="K685"/>
    </row>
    <row r="686" spans="11:11" ht="13.2" x14ac:dyDescent="0.25">
      <c r="K686"/>
    </row>
    <row r="687" spans="11:11" ht="13.2" x14ac:dyDescent="0.25">
      <c r="K687"/>
    </row>
    <row r="688" spans="11:11" ht="13.2" x14ac:dyDescent="0.25">
      <c r="K688"/>
    </row>
    <row r="689" spans="11:11" ht="13.2" x14ac:dyDescent="0.25">
      <c r="K689"/>
    </row>
    <row r="690" spans="11:11" ht="13.2" x14ac:dyDescent="0.25">
      <c r="K690"/>
    </row>
    <row r="691" spans="11:11" ht="13.2" x14ac:dyDescent="0.25">
      <c r="K691"/>
    </row>
    <row r="692" spans="11:11" ht="13.2" x14ac:dyDescent="0.25">
      <c r="K692"/>
    </row>
    <row r="693" spans="11:11" ht="13.2" x14ac:dyDescent="0.25">
      <c r="K693"/>
    </row>
    <row r="694" spans="11:11" ht="13.2" x14ac:dyDescent="0.25">
      <c r="K694"/>
    </row>
    <row r="695" spans="11:11" ht="13.2" x14ac:dyDescent="0.25">
      <c r="K695"/>
    </row>
    <row r="696" spans="11:11" ht="13.2" x14ac:dyDescent="0.25">
      <c r="K696"/>
    </row>
    <row r="697" spans="11:11" ht="13.2" x14ac:dyDescent="0.25">
      <c r="K697"/>
    </row>
    <row r="698" spans="11:11" ht="13.2" x14ac:dyDescent="0.25">
      <c r="K698"/>
    </row>
    <row r="699" spans="11:11" ht="13.2" x14ac:dyDescent="0.25">
      <c r="K699"/>
    </row>
    <row r="700" spans="11:11" ht="13.2" x14ac:dyDescent="0.25">
      <c r="K700"/>
    </row>
    <row r="701" spans="11:11" ht="13.2" x14ac:dyDescent="0.25">
      <c r="K701"/>
    </row>
    <row r="702" spans="11:11" ht="13.2" x14ac:dyDescent="0.25">
      <c r="K702"/>
    </row>
    <row r="703" spans="11:11" ht="13.2" x14ac:dyDescent="0.25">
      <c r="K703"/>
    </row>
    <row r="704" spans="11:11" ht="13.2" x14ac:dyDescent="0.25">
      <c r="K704"/>
    </row>
    <row r="705" spans="11:11" ht="13.2" x14ac:dyDescent="0.25">
      <c r="K705"/>
    </row>
    <row r="706" spans="11:11" ht="13.2" x14ac:dyDescent="0.25">
      <c r="K706"/>
    </row>
    <row r="707" spans="11:11" ht="13.2" x14ac:dyDescent="0.25">
      <c r="K707"/>
    </row>
    <row r="708" spans="11:11" ht="13.2" x14ac:dyDescent="0.25">
      <c r="K708"/>
    </row>
    <row r="709" spans="11:11" ht="13.2" x14ac:dyDescent="0.25">
      <c r="K709"/>
    </row>
    <row r="710" spans="11:11" ht="13.2" x14ac:dyDescent="0.25">
      <c r="K710"/>
    </row>
    <row r="711" spans="11:11" ht="13.2" x14ac:dyDescent="0.25">
      <c r="K711"/>
    </row>
    <row r="712" spans="11:11" ht="13.2" x14ac:dyDescent="0.25">
      <c r="K712"/>
    </row>
    <row r="713" spans="11:11" ht="13.2" x14ac:dyDescent="0.25">
      <c r="K713"/>
    </row>
    <row r="714" spans="11:11" ht="13.2" x14ac:dyDescent="0.25">
      <c r="K714"/>
    </row>
    <row r="715" spans="11:11" ht="13.2" x14ac:dyDescent="0.25">
      <c r="K715"/>
    </row>
    <row r="716" spans="11:11" ht="13.2" x14ac:dyDescent="0.25">
      <c r="K716"/>
    </row>
    <row r="717" spans="11:11" ht="13.2" x14ac:dyDescent="0.25">
      <c r="K717"/>
    </row>
    <row r="718" spans="11:11" ht="13.2" x14ac:dyDescent="0.25">
      <c r="K718"/>
    </row>
    <row r="719" spans="11:11" ht="13.2" x14ac:dyDescent="0.25">
      <c r="K719"/>
    </row>
    <row r="720" spans="11:11" ht="13.2" x14ac:dyDescent="0.25">
      <c r="K720"/>
    </row>
    <row r="721" spans="11:11" ht="13.2" x14ac:dyDescent="0.25">
      <c r="K721"/>
    </row>
    <row r="722" spans="11:11" ht="13.2" x14ac:dyDescent="0.25">
      <c r="K722"/>
    </row>
    <row r="723" spans="11:11" ht="13.2" x14ac:dyDescent="0.25">
      <c r="K723"/>
    </row>
    <row r="724" spans="11:11" ht="13.2" x14ac:dyDescent="0.25">
      <c r="K724"/>
    </row>
    <row r="725" spans="11:11" ht="13.2" x14ac:dyDescent="0.25">
      <c r="K725"/>
    </row>
    <row r="726" spans="11:11" ht="13.2" x14ac:dyDescent="0.25">
      <c r="K726"/>
    </row>
    <row r="727" spans="11:11" ht="13.2" x14ac:dyDescent="0.25">
      <c r="K727"/>
    </row>
    <row r="728" spans="11:11" ht="13.2" x14ac:dyDescent="0.25">
      <c r="K728"/>
    </row>
    <row r="729" spans="11:11" ht="13.2" x14ac:dyDescent="0.25">
      <c r="K729"/>
    </row>
    <row r="730" spans="11:11" ht="13.2" x14ac:dyDescent="0.25">
      <c r="K730"/>
    </row>
    <row r="731" spans="11:11" ht="13.2" x14ac:dyDescent="0.25">
      <c r="K731"/>
    </row>
    <row r="732" spans="11:11" ht="13.2" x14ac:dyDescent="0.25">
      <c r="K732"/>
    </row>
    <row r="733" spans="11:11" ht="13.2" x14ac:dyDescent="0.25">
      <c r="K733"/>
    </row>
    <row r="734" spans="11:11" ht="13.2" x14ac:dyDescent="0.25">
      <c r="K734"/>
    </row>
    <row r="735" spans="11:11" ht="13.2" x14ac:dyDescent="0.25">
      <c r="K735"/>
    </row>
    <row r="736" spans="11:11" ht="13.2" x14ac:dyDescent="0.25">
      <c r="K736"/>
    </row>
    <row r="737" spans="11:11" ht="13.2" x14ac:dyDescent="0.25">
      <c r="K737"/>
    </row>
    <row r="738" spans="11:11" ht="13.2" x14ac:dyDescent="0.25">
      <c r="K738"/>
    </row>
    <row r="739" spans="11:11" ht="13.2" x14ac:dyDescent="0.25">
      <c r="K739"/>
    </row>
    <row r="740" spans="11:11" ht="13.2" x14ac:dyDescent="0.25">
      <c r="K740"/>
    </row>
    <row r="741" spans="11:11" ht="13.2" x14ac:dyDescent="0.25">
      <c r="K741"/>
    </row>
    <row r="742" spans="11:11" ht="13.2" x14ac:dyDescent="0.25">
      <c r="K742"/>
    </row>
    <row r="743" spans="11:11" ht="13.2" x14ac:dyDescent="0.25">
      <c r="K743"/>
    </row>
    <row r="744" spans="11:11" ht="13.2" x14ac:dyDescent="0.25">
      <c r="K744"/>
    </row>
    <row r="745" spans="11:11" ht="13.2" x14ac:dyDescent="0.25">
      <c r="K745"/>
    </row>
    <row r="746" spans="11:11" ht="13.2" x14ac:dyDescent="0.25">
      <c r="K746"/>
    </row>
    <row r="747" spans="11:11" ht="13.2" x14ac:dyDescent="0.25">
      <c r="K747"/>
    </row>
    <row r="748" spans="11:11" ht="13.2" x14ac:dyDescent="0.25">
      <c r="K748"/>
    </row>
    <row r="749" spans="11:11" ht="13.2" x14ac:dyDescent="0.25">
      <c r="K749"/>
    </row>
    <row r="750" spans="11:11" ht="13.2" x14ac:dyDescent="0.25">
      <c r="K750"/>
    </row>
    <row r="751" spans="11:11" ht="13.2" x14ac:dyDescent="0.25">
      <c r="K751"/>
    </row>
    <row r="752" spans="11:11" ht="13.2" x14ac:dyDescent="0.25">
      <c r="K752"/>
    </row>
    <row r="753" spans="11:11" ht="13.2" x14ac:dyDescent="0.25">
      <c r="K753"/>
    </row>
    <row r="754" spans="11:11" ht="13.2" x14ac:dyDescent="0.25">
      <c r="K754"/>
    </row>
    <row r="755" spans="11:11" ht="13.2" x14ac:dyDescent="0.25">
      <c r="K755"/>
    </row>
    <row r="756" spans="11:11" ht="13.2" x14ac:dyDescent="0.25">
      <c r="K756"/>
    </row>
    <row r="757" spans="11:11" ht="13.2" x14ac:dyDescent="0.25">
      <c r="K757"/>
    </row>
    <row r="758" spans="11:11" ht="13.2" x14ac:dyDescent="0.25">
      <c r="K758"/>
    </row>
    <row r="759" spans="11:11" ht="13.2" x14ac:dyDescent="0.25">
      <c r="K759"/>
    </row>
    <row r="760" spans="11:11" ht="13.2" x14ac:dyDescent="0.25">
      <c r="K760"/>
    </row>
    <row r="761" spans="11:11" ht="13.2" x14ac:dyDescent="0.25">
      <c r="K761"/>
    </row>
    <row r="762" spans="11:11" ht="13.2" x14ac:dyDescent="0.25">
      <c r="K762"/>
    </row>
    <row r="763" spans="11:11" ht="13.2" x14ac:dyDescent="0.25">
      <c r="K763"/>
    </row>
    <row r="764" spans="11:11" ht="13.2" x14ac:dyDescent="0.25">
      <c r="K764"/>
    </row>
    <row r="765" spans="11:11" ht="13.2" x14ac:dyDescent="0.25">
      <c r="K765"/>
    </row>
    <row r="766" spans="11:11" ht="13.2" x14ac:dyDescent="0.25">
      <c r="K766"/>
    </row>
    <row r="767" spans="11:11" ht="13.2" x14ac:dyDescent="0.25">
      <c r="K767"/>
    </row>
    <row r="768" spans="11:11" ht="13.2" x14ac:dyDescent="0.25">
      <c r="K768"/>
    </row>
    <row r="769" spans="11:11" ht="13.2" x14ac:dyDescent="0.25">
      <c r="K769"/>
    </row>
    <row r="770" spans="11:11" ht="13.2" x14ac:dyDescent="0.25">
      <c r="K770"/>
    </row>
    <row r="771" spans="11:11" ht="13.2" x14ac:dyDescent="0.25">
      <c r="K771"/>
    </row>
    <row r="772" spans="11:11" ht="13.2" x14ac:dyDescent="0.25">
      <c r="K772"/>
    </row>
    <row r="773" spans="11:11" ht="13.2" x14ac:dyDescent="0.25">
      <c r="K773"/>
    </row>
    <row r="774" spans="11:11" ht="13.2" x14ac:dyDescent="0.25">
      <c r="K774"/>
    </row>
    <row r="775" spans="11:11" ht="13.2" x14ac:dyDescent="0.25">
      <c r="K775"/>
    </row>
    <row r="776" spans="11:11" ht="13.2" x14ac:dyDescent="0.25">
      <c r="K776"/>
    </row>
    <row r="777" spans="11:11" ht="13.2" x14ac:dyDescent="0.25">
      <c r="K777"/>
    </row>
    <row r="778" spans="11:11" ht="13.2" x14ac:dyDescent="0.25">
      <c r="K778"/>
    </row>
    <row r="779" spans="11:11" ht="13.2" x14ac:dyDescent="0.25">
      <c r="K779"/>
    </row>
    <row r="780" spans="11:11" ht="13.2" x14ac:dyDescent="0.25">
      <c r="K780"/>
    </row>
    <row r="781" spans="11:11" ht="13.2" x14ac:dyDescent="0.25">
      <c r="K781"/>
    </row>
    <row r="782" spans="11:11" ht="13.2" x14ac:dyDescent="0.25">
      <c r="K782"/>
    </row>
    <row r="783" spans="11:11" ht="13.2" x14ac:dyDescent="0.25">
      <c r="K783"/>
    </row>
    <row r="784" spans="11:11" ht="13.2" x14ac:dyDescent="0.25">
      <c r="K784"/>
    </row>
    <row r="785" spans="11:11" ht="13.2" x14ac:dyDescent="0.25">
      <c r="K785"/>
    </row>
    <row r="786" spans="11:11" ht="13.2" x14ac:dyDescent="0.25">
      <c r="K786"/>
    </row>
    <row r="787" spans="11:11" ht="13.2" x14ac:dyDescent="0.25">
      <c r="K787"/>
    </row>
    <row r="788" spans="11:11" ht="13.2" x14ac:dyDescent="0.25">
      <c r="K788"/>
    </row>
    <row r="789" spans="11:11" ht="13.2" x14ac:dyDescent="0.25">
      <c r="K789"/>
    </row>
    <row r="790" spans="11:11" ht="13.2" x14ac:dyDescent="0.25">
      <c r="K790"/>
    </row>
    <row r="791" spans="11:11" ht="13.2" x14ac:dyDescent="0.25">
      <c r="K791"/>
    </row>
    <row r="792" spans="11:11" ht="13.2" x14ac:dyDescent="0.25">
      <c r="K792"/>
    </row>
    <row r="793" spans="11:11" ht="13.2" x14ac:dyDescent="0.25">
      <c r="K793"/>
    </row>
    <row r="794" spans="11:11" ht="13.2" x14ac:dyDescent="0.25">
      <c r="K794"/>
    </row>
    <row r="795" spans="11:11" ht="13.2" x14ac:dyDescent="0.25">
      <c r="K795"/>
    </row>
    <row r="796" spans="11:11" ht="13.2" x14ac:dyDescent="0.25">
      <c r="K796"/>
    </row>
    <row r="797" spans="11:11" ht="13.2" x14ac:dyDescent="0.25">
      <c r="K797"/>
    </row>
    <row r="798" spans="11:11" ht="13.2" x14ac:dyDescent="0.25">
      <c r="K798"/>
    </row>
    <row r="799" spans="11:11" ht="13.2" x14ac:dyDescent="0.25">
      <c r="K799"/>
    </row>
    <row r="800" spans="11:11" ht="13.2" x14ac:dyDescent="0.25">
      <c r="K800"/>
    </row>
    <row r="801" spans="11:11" ht="13.2" x14ac:dyDescent="0.25">
      <c r="K801"/>
    </row>
    <row r="802" spans="11:11" ht="13.2" x14ac:dyDescent="0.25">
      <c r="K802"/>
    </row>
    <row r="803" spans="11:11" ht="13.2" x14ac:dyDescent="0.25">
      <c r="K803"/>
    </row>
    <row r="804" spans="11:11" ht="13.2" x14ac:dyDescent="0.25">
      <c r="K804"/>
    </row>
    <row r="805" spans="11:11" ht="13.2" x14ac:dyDescent="0.25">
      <c r="K805"/>
    </row>
    <row r="806" spans="11:11" ht="13.2" x14ac:dyDescent="0.25">
      <c r="K806"/>
    </row>
    <row r="807" spans="11:11" ht="13.2" x14ac:dyDescent="0.25">
      <c r="K807"/>
    </row>
    <row r="808" spans="11:11" ht="13.2" x14ac:dyDescent="0.25">
      <c r="K808"/>
    </row>
    <row r="809" spans="11:11" ht="13.2" x14ac:dyDescent="0.25">
      <c r="K809"/>
    </row>
    <row r="810" spans="11:11" ht="13.2" x14ac:dyDescent="0.25">
      <c r="K810"/>
    </row>
    <row r="811" spans="11:11" ht="13.2" x14ac:dyDescent="0.25">
      <c r="K811"/>
    </row>
    <row r="812" spans="11:11" ht="13.2" x14ac:dyDescent="0.25">
      <c r="K812"/>
    </row>
    <row r="813" spans="11:11" ht="13.2" x14ac:dyDescent="0.25">
      <c r="K813"/>
    </row>
    <row r="814" spans="11:11" ht="13.2" x14ac:dyDescent="0.25">
      <c r="K814"/>
    </row>
    <row r="815" spans="11:11" ht="13.2" x14ac:dyDescent="0.25">
      <c r="K815"/>
    </row>
    <row r="816" spans="11:11" ht="13.2" x14ac:dyDescent="0.25">
      <c r="K816"/>
    </row>
    <row r="817" spans="11:11" ht="13.2" x14ac:dyDescent="0.25">
      <c r="K817"/>
    </row>
    <row r="818" spans="11:11" ht="13.2" x14ac:dyDescent="0.25">
      <c r="K818"/>
    </row>
    <row r="819" spans="11:11" ht="13.2" x14ac:dyDescent="0.25">
      <c r="K819"/>
    </row>
    <row r="820" spans="11:11" ht="13.2" x14ac:dyDescent="0.25">
      <c r="K820"/>
    </row>
    <row r="821" spans="11:11" ht="13.2" x14ac:dyDescent="0.25">
      <c r="K821"/>
    </row>
    <row r="822" spans="11:11" ht="13.2" x14ac:dyDescent="0.25">
      <c r="K822"/>
    </row>
    <row r="823" spans="11:11" ht="13.2" x14ac:dyDescent="0.25">
      <c r="K823"/>
    </row>
    <row r="824" spans="11:11" ht="13.2" x14ac:dyDescent="0.25">
      <c r="K824"/>
    </row>
    <row r="825" spans="11:11" ht="13.2" x14ac:dyDescent="0.25">
      <c r="K825"/>
    </row>
    <row r="826" spans="11:11" ht="13.2" x14ac:dyDescent="0.25">
      <c r="K826"/>
    </row>
    <row r="827" spans="11:11" ht="13.2" x14ac:dyDescent="0.25">
      <c r="K827"/>
    </row>
    <row r="828" spans="11:11" ht="13.2" x14ac:dyDescent="0.25">
      <c r="K828"/>
    </row>
    <row r="829" spans="11:11" ht="13.2" x14ac:dyDescent="0.25">
      <c r="K829"/>
    </row>
    <row r="830" spans="11:11" ht="13.2" x14ac:dyDescent="0.25">
      <c r="K830"/>
    </row>
    <row r="831" spans="11:11" ht="13.2" x14ac:dyDescent="0.25">
      <c r="K831"/>
    </row>
    <row r="832" spans="11:11" ht="13.2" x14ac:dyDescent="0.25">
      <c r="K832"/>
    </row>
    <row r="833" spans="11:11" ht="13.2" x14ac:dyDescent="0.25">
      <c r="K833"/>
    </row>
    <row r="834" spans="11:11" ht="13.2" x14ac:dyDescent="0.25">
      <c r="K834"/>
    </row>
    <row r="835" spans="11:11" ht="13.2" x14ac:dyDescent="0.25">
      <c r="K835"/>
    </row>
    <row r="836" spans="11:11" ht="13.2" x14ac:dyDescent="0.25">
      <c r="K836"/>
    </row>
    <row r="837" spans="11:11" ht="13.2" x14ac:dyDescent="0.25">
      <c r="K837"/>
    </row>
    <row r="838" spans="11:11" ht="13.2" x14ac:dyDescent="0.25">
      <c r="K838"/>
    </row>
    <row r="839" spans="11:11" ht="13.2" x14ac:dyDescent="0.25">
      <c r="K839"/>
    </row>
    <row r="840" spans="11:11" ht="13.2" x14ac:dyDescent="0.25">
      <c r="K840"/>
    </row>
    <row r="841" spans="11:11" ht="13.2" x14ac:dyDescent="0.25">
      <c r="K841"/>
    </row>
    <row r="842" spans="11:11" ht="13.2" x14ac:dyDescent="0.25">
      <c r="K842"/>
    </row>
    <row r="843" spans="11:11" ht="13.2" x14ac:dyDescent="0.25">
      <c r="K843"/>
    </row>
    <row r="844" spans="11:11" ht="13.2" x14ac:dyDescent="0.25">
      <c r="K844"/>
    </row>
    <row r="845" spans="11:11" ht="13.2" x14ac:dyDescent="0.25">
      <c r="K845"/>
    </row>
    <row r="846" spans="11:11" ht="13.2" x14ac:dyDescent="0.25">
      <c r="K846"/>
    </row>
    <row r="847" spans="11:11" ht="13.2" x14ac:dyDescent="0.25">
      <c r="K847"/>
    </row>
    <row r="848" spans="11:11" ht="13.2" x14ac:dyDescent="0.25">
      <c r="K848"/>
    </row>
    <row r="849" spans="11:11" ht="13.2" x14ac:dyDescent="0.25">
      <c r="K849"/>
    </row>
    <row r="850" spans="11:11" ht="13.2" x14ac:dyDescent="0.25">
      <c r="K850"/>
    </row>
    <row r="851" spans="11:11" ht="13.2" x14ac:dyDescent="0.25">
      <c r="K851"/>
    </row>
    <row r="852" spans="11:11" ht="13.2" x14ac:dyDescent="0.25">
      <c r="K852"/>
    </row>
    <row r="853" spans="11:11" ht="13.2" x14ac:dyDescent="0.25">
      <c r="K853"/>
    </row>
    <row r="854" spans="11:11" ht="13.2" x14ac:dyDescent="0.25">
      <c r="K854"/>
    </row>
    <row r="855" spans="11:11" ht="13.2" x14ac:dyDescent="0.25">
      <c r="K855"/>
    </row>
    <row r="856" spans="11:11" ht="13.2" x14ac:dyDescent="0.25">
      <c r="K856"/>
    </row>
    <row r="857" spans="11:11" ht="13.2" x14ac:dyDescent="0.25">
      <c r="K857"/>
    </row>
    <row r="858" spans="11:11" ht="13.2" x14ac:dyDescent="0.25">
      <c r="K858"/>
    </row>
    <row r="859" spans="11:11" ht="13.2" x14ac:dyDescent="0.25">
      <c r="K859"/>
    </row>
    <row r="860" spans="11:11" ht="13.2" x14ac:dyDescent="0.25">
      <c r="K860"/>
    </row>
    <row r="861" spans="11:11" ht="13.2" x14ac:dyDescent="0.25">
      <c r="K861"/>
    </row>
    <row r="862" spans="11:11" ht="13.2" x14ac:dyDescent="0.25">
      <c r="K862"/>
    </row>
    <row r="863" spans="11:11" ht="13.2" x14ac:dyDescent="0.25">
      <c r="K863"/>
    </row>
    <row r="864" spans="11:11" ht="13.2" x14ac:dyDescent="0.25">
      <c r="K864"/>
    </row>
    <row r="865" spans="11:11" ht="13.2" x14ac:dyDescent="0.25">
      <c r="K865"/>
    </row>
    <row r="866" spans="11:11" ht="13.2" x14ac:dyDescent="0.25">
      <c r="K866"/>
    </row>
    <row r="867" spans="11:11" ht="13.2" x14ac:dyDescent="0.25">
      <c r="K867"/>
    </row>
    <row r="868" spans="11:11" ht="13.2" x14ac:dyDescent="0.25">
      <c r="K868"/>
    </row>
    <row r="869" spans="11:11" ht="13.2" x14ac:dyDescent="0.25">
      <c r="K869"/>
    </row>
    <row r="870" spans="11:11" ht="13.2" x14ac:dyDescent="0.25">
      <c r="K870"/>
    </row>
    <row r="871" spans="11:11" ht="13.2" x14ac:dyDescent="0.25">
      <c r="K871"/>
    </row>
    <row r="872" spans="11:11" ht="13.2" x14ac:dyDescent="0.25">
      <c r="K872"/>
    </row>
    <row r="873" spans="11:11" ht="13.2" x14ac:dyDescent="0.25">
      <c r="K873"/>
    </row>
    <row r="874" spans="11:11" ht="13.2" x14ac:dyDescent="0.25">
      <c r="K874"/>
    </row>
    <row r="875" spans="11:11" ht="13.2" x14ac:dyDescent="0.25">
      <c r="K875"/>
    </row>
    <row r="876" spans="11:11" ht="13.2" x14ac:dyDescent="0.25">
      <c r="K876"/>
    </row>
    <row r="877" spans="11:11" ht="13.2" x14ac:dyDescent="0.25">
      <c r="K877"/>
    </row>
    <row r="878" spans="11:11" ht="13.2" x14ac:dyDescent="0.25">
      <c r="K878"/>
    </row>
    <row r="879" spans="11:11" ht="13.2" x14ac:dyDescent="0.25">
      <c r="K879"/>
    </row>
    <row r="880" spans="11:11" ht="13.2" x14ac:dyDescent="0.25">
      <c r="K880"/>
    </row>
    <row r="881" spans="11:11" ht="13.2" x14ac:dyDescent="0.25">
      <c r="K881"/>
    </row>
    <row r="882" spans="11:11" ht="13.2" x14ac:dyDescent="0.25">
      <c r="K882"/>
    </row>
    <row r="883" spans="11:11" ht="13.2" x14ac:dyDescent="0.25">
      <c r="K883"/>
    </row>
    <row r="884" spans="11:11" ht="13.2" x14ac:dyDescent="0.25">
      <c r="K884"/>
    </row>
    <row r="885" spans="11:11" ht="13.2" x14ac:dyDescent="0.25">
      <c r="K885"/>
    </row>
    <row r="886" spans="11:11" ht="13.2" x14ac:dyDescent="0.25">
      <c r="K886"/>
    </row>
    <row r="887" spans="11:11" ht="13.2" x14ac:dyDescent="0.25">
      <c r="K887"/>
    </row>
    <row r="888" spans="11:11" ht="13.2" x14ac:dyDescent="0.25">
      <c r="K888"/>
    </row>
    <row r="889" spans="11:11" ht="13.2" x14ac:dyDescent="0.25">
      <c r="K889"/>
    </row>
    <row r="890" spans="11:11" ht="13.2" x14ac:dyDescent="0.25">
      <c r="K890"/>
    </row>
    <row r="891" spans="11:11" ht="13.2" x14ac:dyDescent="0.25">
      <c r="K891"/>
    </row>
    <row r="892" spans="11:11" ht="13.2" x14ac:dyDescent="0.25">
      <c r="K892"/>
    </row>
    <row r="893" spans="11:11" ht="13.2" x14ac:dyDescent="0.25">
      <c r="K893"/>
    </row>
    <row r="894" spans="11:11" ht="13.2" x14ac:dyDescent="0.25">
      <c r="K894"/>
    </row>
    <row r="895" spans="11:11" ht="13.2" x14ac:dyDescent="0.25">
      <c r="K895"/>
    </row>
    <row r="896" spans="11:11" ht="13.2" x14ac:dyDescent="0.25">
      <c r="K896"/>
    </row>
    <row r="897" spans="11:11" ht="13.2" x14ac:dyDescent="0.25">
      <c r="K897"/>
    </row>
    <row r="898" spans="11:11" ht="13.2" x14ac:dyDescent="0.25">
      <c r="K898"/>
    </row>
    <row r="899" spans="11:11" ht="13.2" x14ac:dyDescent="0.25">
      <c r="K899"/>
    </row>
    <row r="900" spans="11:11" ht="13.2" x14ac:dyDescent="0.25">
      <c r="K900"/>
    </row>
    <row r="901" spans="11:11" ht="13.2" x14ac:dyDescent="0.25">
      <c r="K901"/>
    </row>
    <row r="902" spans="11:11" ht="13.2" x14ac:dyDescent="0.25">
      <c r="K902"/>
    </row>
    <row r="903" spans="11:11" ht="13.2" x14ac:dyDescent="0.25">
      <c r="K903"/>
    </row>
    <row r="904" spans="11:11" ht="13.2" x14ac:dyDescent="0.2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Injection</vt:lpstr>
      <vt:lpstr>Astreintes</vt:lpstr>
      <vt:lpstr>Prime encadrement de nuit</vt:lpstr>
      <vt:lpstr>Indem horaire travail de nuit</vt:lpstr>
      <vt:lpstr>Planning</vt:lpstr>
      <vt:lpstr>Personnels</vt:lpstr>
      <vt:lpstr>Liste complète des PERS DIR</vt:lpstr>
      <vt:lpstr>Paramètres</vt:lpstr>
      <vt:lpstr>feries</vt:lpstr>
      <vt:lpstr>Fériés</vt:lpstr>
      <vt:lpstr>jours_fériés_année_en_cours</vt:lpstr>
      <vt:lpstr>JSFERIE</vt:lpstr>
      <vt:lpstr>Liste_affectation_deroulante</vt:lpstr>
      <vt:lpstr>Liste_jours</vt:lpstr>
      <vt:lpstr>liste_mois</vt:lpstr>
      <vt:lpstr>'Indem horaire travail de nuit'!mois_cours</vt:lpstr>
      <vt:lpstr>'Prime encadrement de nuit'!mois_cours</vt:lpstr>
      <vt:lpstr>mois_cours</vt:lpstr>
      <vt:lpstr>vendredi_01_janvier_2016</vt:lpstr>
    </vt:vector>
  </TitlesOfParts>
  <Company>Ministère de la Justice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André BOSCHI</cp:lastModifiedBy>
  <cp:lastPrinted>2014-10-02T20:13:44Z</cp:lastPrinted>
  <dcterms:created xsi:type="dcterms:W3CDTF">2008-11-27T09:11:44Z</dcterms:created>
  <dcterms:modified xsi:type="dcterms:W3CDTF">2014-12-08T08:59:15Z</dcterms:modified>
</cp:coreProperties>
</file>