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10068"/>
  </bookViews>
  <sheets>
    <sheet name="Mod emploi" sheetId="3" r:id="rId1"/>
    <sheet name="Résultats" sheetId="1" r:id="rId2"/>
    <sheet name="Equipes" sheetId="2" r:id="rId3"/>
  </sheets>
  <externalReferences>
    <externalReference r:id="rId4"/>
  </externalReferences>
  <definedNames>
    <definedName name="NomEquip">Equipes!$B$3:$B$30</definedName>
    <definedName name="NumEquip">Equipes!$A$3:$A$30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0" i="1" l="1"/>
  <c r="AC20" i="1"/>
  <c r="AD19" i="1"/>
  <c r="AC19" i="1"/>
  <c r="AD18" i="1"/>
  <c r="AC18" i="1"/>
  <c r="AD17" i="1"/>
  <c r="AC17" i="1"/>
  <c r="AD16" i="1"/>
  <c r="AC16" i="1"/>
  <c r="AD15" i="1"/>
  <c r="AC15" i="1"/>
  <c r="Z16" i="1"/>
  <c r="Z17" i="1"/>
  <c r="Z18" i="1"/>
  <c r="Z19" i="1"/>
  <c r="Z20" i="1"/>
  <c r="Z15" i="1"/>
  <c r="U16" i="1"/>
  <c r="U17" i="1"/>
  <c r="U18" i="1"/>
  <c r="U19" i="1"/>
  <c r="U20" i="1"/>
  <c r="U15" i="1"/>
  <c r="H16" i="1"/>
  <c r="H17" i="1"/>
  <c r="H18" i="1"/>
  <c r="H19" i="1"/>
  <c r="H20" i="1"/>
  <c r="H15" i="1"/>
  <c r="C16" i="1"/>
  <c r="C17" i="1"/>
  <c r="C18" i="1"/>
  <c r="C19" i="1"/>
  <c r="C20" i="1"/>
  <c r="C15" i="1"/>
  <c r="C11" i="1" l="1"/>
  <c r="C10" i="1"/>
  <c r="C9" i="1"/>
  <c r="C8" i="1"/>
  <c r="A114" i="1" l="1"/>
  <c r="A113" i="1"/>
  <c r="A112" i="1"/>
  <c r="A111" i="1"/>
  <c r="A110" i="1"/>
  <c r="A109" i="1"/>
  <c r="A108" i="1"/>
  <c r="A107" i="1"/>
  <c r="A106" i="1"/>
  <c r="T11" i="1" s="1"/>
  <c r="A105" i="1"/>
  <c r="A104" i="1"/>
  <c r="A103" i="1"/>
  <c r="A102" i="1"/>
  <c r="A101" i="1"/>
  <c r="T8" i="1" s="1"/>
  <c r="A100" i="1"/>
  <c r="A99" i="1"/>
  <c r="T9" i="1" s="1"/>
  <c r="L20" i="1"/>
  <c r="K20" i="1"/>
  <c r="L19" i="1"/>
  <c r="K19" i="1"/>
  <c r="L18" i="1"/>
  <c r="K18" i="1"/>
  <c r="L17" i="1"/>
  <c r="K17" i="1"/>
  <c r="L16" i="1"/>
  <c r="K16" i="1"/>
  <c r="L15" i="1"/>
  <c r="K15" i="1"/>
  <c r="T10" i="1"/>
  <c r="Z8" i="1" l="1"/>
  <c r="AA8" i="1" s="1"/>
  <c r="W8" i="1"/>
  <c r="Y8" i="1"/>
  <c r="X8" i="1"/>
  <c r="V8" i="1"/>
  <c r="U8" i="1"/>
  <c r="X9" i="1"/>
  <c r="W9" i="1"/>
  <c r="Z9" i="1"/>
  <c r="V9" i="1"/>
  <c r="U9" i="1"/>
  <c r="Y9" i="1"/>
  <c r="Z11" i="1"/>
  <c r="V11" i="1"/>
  <c r="X11" i="1"/>
  <c r="Y11" i="1"/>
  <c r="W11" i="1"/>
  <c r="U11" i="1"/>
  <c r="Z10" i="1"/>
  <c r="V10" i="1"/>
  <c r="X10" i="1"/>
  <c r="W10" i="1"/>
  <c r="Y10" i="1"/>
  <c r="U10" i="1"/>
  <c r="E9" i="1"/>
  <c r="D9" i="1"/>
  <c r="F9" i="1"/>
  <c r="F11" i="1"/>
  <c r="E11" i="1"/>
  <c r="D11" i="1"/>
  <c r="F8" i="1"/>
  <c r="D8" i="1"/>
  <c r="E8" i="1"/>
  <c r="F10" i="1"/>
  <c r="E10" i="1"/>
  <c r="D10" i="1"/>
  <c r="AA10" i="1" l="1"/>
  <c r="AB9" i="1"/>
  <c r="AA11" i="1"/>
  <c r="AB8" i="1"/>
  <c r="AB11" i="1"/>
  <c r="AB10" i="1"/>
  <c r="AA9" i="1"/>
  <c r="G8" i="1"/>
  <c r="G9" i="1"/>
  <c r="H9" i="1"/>
  <c r="G10" i="1"/>
  <c r="H10" i="1"/>
  <c r="G11" i="1"/>
  <c r="H11" i="1"/>
  <c r="H8" i="1"/>
  <c r="S11" i="1" l="1"/>
  <c r="S8" i="1"/>
  <c r="S9" i="1"/>
  <c r="S10" i="1"/>
  <c r="J8" i="1"/>
  <c r="J9" i="1"/>
  <c r="J10" i="1"/>
  <c r="J11" i="1"/>
  <c r="I11" i="1"/>
  <c r="I10" i="1"/>
  <c r="I9" i="1"/>
  <c r="I8" i="1"/>
  <c r="C27" i="1" l="1"/>
  <c r="H32" i="1" s="1"/>
  <c r="H27" i="1"/>
  <c r="H36" i="1" s="1"/>
  <c r="T28" i="1" s="1"/>
  <c r="A9" i="1"/>
  <c r="A10" i="1"/>
  <c r="A8" i="1"/>
  <c r="A11" i="1"/>
  <c r="H25" i="1" l="1"/>
  <c r="C36" i="1" s="1"/>
  <c r="T29" i="1" s="1"/>
  <c r="C25" i="1"/>
  <c r="C32" i="1" s="1"/>
  <c r="T26" i="1" s="1"/>
  <c r="T27" i="1" l="1"/>
</calcChain>
</file>

<file path=xl/sharedStrings.xml><?xml version="1.0" encoding="utf-8"?>
<sst xmlns="http://schemas.openxmlformats.org/spreadsheetml/2006/main" count="73" uniqueCount="41">
  <si>
    <t>p</t>
  </si>
  <si>
    <t>gagnants</t>
  </si>
  <si>
    <t>perdants</t>
  </si>
  <si>
    <t>bqys</t>
  </si>
  <si>
    <t>nemesis</t>
  </si>
  <si>
    <t>xyoremi</t>
  </si>
  <si>
    <t>dams</t>
  </si>
  <si>
    <t>akai005</t>
  </si>
  <si>
    <t>sethem</t>
  </si>
  <si>
    <t>CPU</t>
  </si>
  <si>
    <t>seba</t>
  </si>
  <si>
    <t>cedric</t>
  </si>
  <si>
    <t>mave</t>
  </si>
  <si>
    <t>magik</t>
  </si>
  <si>
    <t>jayarte</t>
  </si>
  <si>
    <t>tony</t>
  </si>
  <si>
    <t>franco</t>
  </si>
  <si>
    <t>zuki</t>
  </si>
  <si>
    <t>ryane</t>
  </si>
  <si>
    <t>NumEquip</t>
  </si>
  <si>
    <t>NomEquip</t>
  </si>
  <si>
    <t>G1-1</t>
  </si>
  <si>
    <t>G1-2</t>
  </si>
  <si>
    <t>G1-3</t>
  </si>
  <si>
    <t>G1-4</t>
  </si>
  <si>
    <t>G2-1</t>
  </si>
  <si>
    <t>G2-2</t>
  </si>
  <si>
    <t>G2-3</t>
  </si>
  <si>
    <t>G2-4</t>
  </si>
  <si>
    <t>Parties</t>
  </si>
  <si>
    <t>1) saisir les équipes en présence dans la feuille équipe</t>
  </si>
  <si>
    <t xml:space="preserve">   '- G1 pour groupe 1 + "-1" pour le premier, -2 pour le 2ème etc</t>
  </si>
  <si>
    <t xml:space="preserve">   '- G2 pour groupe 2 + "-1" pour le premier, -2 pour le 2ème etc</t>
  </si>
  <si>
    <t xml:space="preserve"> - les nr des groupes se construisent comme suit</t>
  </si>
  <si>
    <t>2) l'ordre des matchs ets défini en  A15/B20 et S15/T20</t>
  </si>
  <si>
    <t>- les équipes sont renseignées d'après cet ordre pour chaque rencontre</t>
  </si>
  <si>
    <t>3) les résultats s'incrémentent au fur et à mesure des rencontres</t>
  </si>
  <si>
    <t>4) deux boutons de tri permettent de classer les équipes en fonction du nb de points et de la différence de buts</t>
  </si>
  <si>
    <t>5) ATTENTION :</t>
  </si>
  <si>
    <t>- l'automatisation des demi finales telle qu'elle est faite suppose qu'il n'y a aucune égalité de classement entre les équipes…..</t>
  </si>
  <si>
    <t>ce cas sera à traiter manuellement en saisissant manuellement les équipes des demi finales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</si>
</sst>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28"/>
      <color theme="1"/>
      <name val="Juice ITC"/>
      <family val="5"/>
    </font>
    <font>
      <sz val="11"/>
      <color theme="1"/>
      <name val="Juice ITC"/>
      <family val="5"/>
    </font>
    <font>
      <b/>
      <sz val="18"/>
      <color theme="1"/>
      <name val="Juice ITC"/>
      <family val="5"/>
    </font>
    <font>
      <i/>
      <u val="double"/>
      <sz val="14"/>
      <color theme="0"/>
      <name val="Juice ITC"/>
      <family val="5"/>
    </font>
    <font>
      <b/>
      <sz val="11"/>
      <color theme="0"/>
      <name val="Juice ITC"/>
      <family val="5"/>
    </font>
    <font>
      <sz val="11"/>
      <color rgb="FF7030A0"/>
      <name val="Juice ITC"/>
      <family val="5"/>
    </font>
    <font>
      <b/>
      <u val="double"/>
      <sz val="14"/>
      <color theme="0"/>
      <name val="Juice ITC"/>
      <family val="5"/>
    </font>
    <font>
      <b/>
      <u/>
      <sz val="11"/>
      <color rgb="FFFF0000"/>
      <name val="Juice ITC"/>
      <family val="5"/>
    </font>
    <font>
      <b/>
      <sz val="11"/>
      <color theme="1"/>
      <name val="Juice ITC"/>
      <family val="5"/>
    </font>
    <font>
      <sz val="11"/>
      <color rgb="FFDDD9E3"/>
      <name val="Juice ITC"/>
      <family val="5"/>
    </font>
    <font>
      <sz val="11"/>
      <color rgb="FFE9E7ED"/>
      <name val="Juice ITC"/>
      <family val="5"/>
    </font>
    <font>
      <i/>
      <u val="double"/>
      <sz val="14"/>
      <color theme="1"/>
      <name val="Juice ITC"/>
      <family val="5"/>
    </font>
    <font>
      <sz val="11"/>
      <color rgb="FFC00000"/>
      <name val="Juice ITC"/>
      <family val="5"/>
    </font>
    <font>
      <b/>
      <sz val="11"/>
      <color theme="3"/>
      <name val="Juice ITC"/>
      <family val="5"/>
    </font>
    <font>
      <b/>
      <sz val="11"/>
      <color theme="1" tint="4.9989318521683403E-2"/>
      <name val="Juice ITC"/>
      <family val="5"/>
    </font>
    <font>
      <b/>
      <sz val="12"/>
      <color theme="0" tint="-4.9989318521683403E-2"/>
      <name val="Juice ITC"/>
      <family val="5"/>
    </font>
    <font>
      <sz val="10"/>
      <color theme="0"/>
      <name val="Juice ITC"/>
      <family val="5"/>
    </font>
    <font>
      <b/>
      <sz val="22"/>
      <color theme="3"/>
      <name val="Juice ITC"/>
      <family val="5"/>
    </font>
    <font>
      <sz val="20"/>
      <color theme="1"/>
      <name val="Juice ITC"/>
      <family val="5"/>
    </font>
    <font>
      <b/>
      <sz val="20"/>
      <color theme="3"/>
      <name val="Juice ITC"/>
      <family val="5"/>
    </font>
    <font>
      <sz val="11"/>
      <color theme="0"/>
      <name val="Juice ITC"/>
      <family val="5"/>
    </font>
    <font>
      <sz val="11"/>
      <color rgb="FF002060"/>
      <name val="Juice ITC"/>
      <family val="5"/>
    </font>
    <font>
      <sz val="10"/>
      <color rgb="FFE9E7ED"/>
      <name val="Juice ITC"/>
      <family val="5"/>
    </font>
    <font>
      <sz val="20"/>
      <color theme="3"/>
      <name val="Juice ITC"/>
      <family val="5"/>
    </font>
    <font>
      <sz val="12"/>
      <color theme="1"/>
      <name val="Juice ITC"/>
      <family val="5"/>
    </font>
    <font>
      <b/>
      <sz val="11"/>
      <color rgb="FF00B050"/>
      <name val="Juice ITC"/>
      <family val="5"/>
    </font>
    <font>
      <b/>
      <sz val="12"/>
      <color theme="1"/>
      <name val="Times New Roman"/>
      <family val="1"/>
    </font>
    <font>
      <i/>
      <sz val="11"/>
      <color rgb="FFC00000"/>
      <name val="Juice ITC"/>
      <family val="5"/>
    </font>
    <font>
      <b/>
      <sz val="16"/>
      <color theme="1"/>
      <name val="Times New Roman"/>
      <family val="1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3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15" fillId="4" borderId="0" xfId="0" applyFon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3" fillId="0" borderId="0" xfId="0" applyFont="1" applyAlignment="1">
      <alignment vertical="center"/>
    </xf>
    <xf numFmtId="0" fontId="17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vertical="center"/>
    </xf>
    <xf numFmtId="0" fontId="24" fillId="0" borderId="0" xfId="0" applyFont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1" fillId="0" borderId="0" xfId="0" applyFont="1" applyAlignment="1">
      <alignment vertical="center"/>
    </xf>
    <xf numFmtId="0" fontId="19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9" fillId="3" borderId="0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9" fillId="2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8" fillId="0" borderId="0" xfId="0" applyFont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9" fillId="0" borderId="0" xfId="0" applyFont="1" applyAlignment="1">
      <alignment horizontal="left" vertical="center" indent="1"/>
    </xf>
    <xf numFmtId="0" fontId="29" fillId="0" borderId="0" xfId="0" applyFont="1" applyAlignment="1">
      <alignment horizontal="left" vertical="center" indent="2"/>
    </xf>
    <xf numFmtId="0" fontId="0" fillId="0" borderId="0" xfId="0" quotePrefix="1" applyAlignment="1">
      <alignment horizontal="left" indent="1"/>
    </xf>
    <xf numFmtId="0" fontId="30" fillId="0" borderId="0" xfId="0" quotePrefix="1" applyFont="1"/>
    <xf numFmtId="0" fontId="3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</xdr:colOff>
      <xdr:row>5</xdr:row>
      <xdr:rowOff>32385</xdr:rowOff>
    </xdr:from>
    <xdr:to>
      <xdr:col>10</xdr:col>
      <xdr:colOff>45720</xdr:colOff>
      <xdr:row>6</xdr:row>
      <xdr:rowOff>108843</xdr:rowOff>
    </xdr:to>
    <xdr:grpSp>
      <xdr:nvGrpSpPr>
        <xdr:cNvPr id="2" name="Groupe 1"/>
        <xdr:cNvGrpSpPr/>
      </xdr:nvGrpSpPr>
      <xdr:grpSpPr>
        <a:xfrm>
          <a:off x="567690" y="984885"/>
          <a:ext cx="377571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" name="Trapèze 2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4" name="Rectangle 3"/>
          <xdr:cNvSpPr/>
        </xdr:nvSpPr>
        <xdr:spPr>
          <a:xfrm>
            <a:off x="1394756" y="1497273"/>
            <a:ext cx="739048" cy="2458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A</a:t>
            </a:r>
          </a:p>
        </xdr:txBody>
      </xdr:sp>
      <xdr:sp macro="" textlink="">
        <xdr:nvSpPr>
          <xdr:cNvPr id="5" name="Rectangle 4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6" name="Rectangle 5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7" name="Rectangle 6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8" name="Rectangle 7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9" name="Rectangle 8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10" name="Rectangle 9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11" name="Rectangle 10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12" name="Rectangle 11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2</xdr:col>
      <xdr:colOff>0</xdr:colOff>
      <xdr:row>12</xdr:row>
      <xdr:rowOff>66676</xdr:rowOff>
    </xdr:from>
    <xdr:to>
      <xdr:col>10</xdr:col>
      <xdr:colOff>0</xdr:colOff>
      <xdr:row>13</xdr:row>
      <xdr:rowOff>122013</xdr:rowOff>
    </xdr:to>
    <xdr:grpSp>
      <xdr:nvGrpSpPr>
        <xdr:cNvPr id="13" name="Groupe 12"/>
        <xdr:cNvGrpSpPr/>
      </xdr:nvGrpSpPr>
      <xdr:grpSpPr>
        <a:xfrm>
          <a:off x="1577340" y="2352676"/>
          <a:ext cx="272034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14" name="Trapèze 1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15" name="Rectangle 14"/>
          <xdr:cNvSpPr/>
        </xdr:nvSpPr>
        <xdr:spPr>
          <a:xfrm>
            <a:off x="1271279" y="1497273"/>
            <a:ext cx="985998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7</xdr:col>
      <xdr:colOff>200024</xdr:colOff>
      <xdr:row>12</xdr:row>
      <xdr:rowOff>76201</xdr:rowOff>
    </xdr:from>
    <xdr:to>
      <xdr:col>9</xdr:col>
      <xdr:colOff>186531</xdr:colOff>
      <xdr:row>13</xdr:row>
      <xdr:rowOff>131538</xdr:rowOff>
    </xdr:to>
    <xdr:sp macro="" textlink="">
      <xdr:nvSpPr>
        <xdr:cNvPr id="16" name="Rectangle 15"/>
        <xdr:cNvSpPr/>
      </xdr:nvSpPr>
      <xdr:spPr>
        <a:xfrm>
          <a:off x="367664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5</xdr:col>
      <xdr:colOff>0</xdr:colOff>
      <xdr:row>12</xdr:row>
      <xdr:rowOff>123826</xdr:rowOff>
    </xdr:from>
    <xdr:to>
      <xdr:col>6</xdr:col>
      <xdr:colOff>319882</xdr:colOff>
      <xdr:row>13</xdr:row>
      <xdr:rowOff>179163</xdr:rowOff>
    </xdr:to>
    <xdr:sp macro="" textlink="">
      <xdr:nvSpPr>
        <xdr:cNvPr id="17" name="Rectangle 16"/>
        <xdr:cNvSpPr/>
      </xdr:nvSpPr>
      <xdr:spPr>
        <a:xfrm>
          <a:off x="280987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20</xdr:col>
      <xdr:colOff>0</xdr:colOff>
      <xdr:row>12</xdr:row>
      <xdr:rowOff>76200</xdr:rowOff>
    </xdr:from>
    <xdr:to>
      <xdr:col>28</xdr:col>
      <xdr:colOff>1875</xdr:colOff>
      <xdr:row>13</xdr:row>
      <xdr:rowOff>131537</xdr:rowOff>
    </xdr:to>
    <xdr:grpSp>
      <xdr:nvGrpSpPr>
        <xdr:cNvPr id="18" name="Groupe 17"/>
        <xdr:cNvGrpSpPr/>
      </xdr:nvGrpSpPr>
      <xdr:grpSpPr>
        <a:xfrm>
          <a:off x="8389620" y="2362200"/>
          <a:ext cx="2745075" cy="245837"/>
          <a:chOff x="1098981" y="1497273"/>
          <a:chExt cx="4105971" cy="262593"/>
        </a:xfrm>
        <a:effectLst>
          <a:glow rad="127000">
            <a:schemeClr val="bg1"/>
          </a:glow>
        </a:effectLst>
      </xdr:grpSpPr>
      <xdr:sp macro="" textlink="">
        <xdr:nvSpPr>
          <xdr:cNvPr id="19" name="Trapèze 18"/>
          <xdr:cNvSpPr/>
        </xdr:nvSpPr>
        <xdr:spPr>
          <a:xfrm>
            <a:off x="1098981" y="1530543"/>
            <a:ext cx="4105971" cy="199718"/>
          </a:xfrm>
          <a:prstGeom prst="trapezoid">
            <a:avLst/>
          </a:prstGeom>
          <a:solidFill>
            <a:schemeClr val="bg1"/>
          </a:solidFill>
          <a:ln>
            <a:solidFill>
              <a:schemeClr val="bg1"/>
            </a:solidFill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0" name="Rectangle 19"/>
          <xdr:cNvSpPr/>
        </xdr:nvSpPr>
        <xdr:spPr>
          <a:xfrm>
            <a:off x="1347588" y="1497273"/>
            <a:ext cx="1001439" cy="26259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ysClr val="windowText" lastClr="000000"/>
                  </a:solidFill>
                </a:ln>
                <a:solidFill>
                  <a:sysClr val="windowText" lastClr="00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171450</xdr:colOff>
      <xdr:row>12</xdr:row>
      <xdr:rowOff>76200</xdr:rowOff>
    </xdr:from>
    <xdr:to>
      <xdr:col>27</xdr:col>
      <xdr:colOff>157957</xdr:colOff>
      <xdr:row>13</xdr:row>
      <xdr:rowOff>131537</xdr:rowOff>
    </xdr:to>
    <xdr:sp macro="" textlink="">
      <xdr:nvSpPr>
        <xdr:cNvPr id="21" name="Rectangle 20"/>
        <xdr:cNvSpPr/>
      </xdr:nvSpPr>
      <xdr:spPr>
        <a:xfrm>
          <a:off x="8086725" y="2362200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ysClr val="windowText" lastClr="000000"/>
                </a:solidFill>
              </a:ln>
              <a:solidFill>
                <a:sysClr val="windowText" lastClr="00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123825</xdr:rowOff>
    </xdr:from>
    <xdr:to>
      <xdr:col>24</xdr:col>
      <xdr:colOff>319882</xdr:colOff>
      <xdr:row>13</xdr:row>
      <xdr:rowOff>179162</xdr:rowOff>
    </xdr:to>
    <xdr:sp macro="" textlink="">
      <xdr:nvSpPr>
        <xdr:cNvPr id="22" name="Rectangle 21"/>
        <xdr:cNvSpPr/>
      </xdr:nvSpPr>
      <xdr:spPr>
        <a:xfrm>
          <a:off x="7248525" y="2409825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2</xdr:col>
      <xdr:colOff>85726</xdr:colOff>
      <xdr:row>22</xdr:row>
      <xdr:rowOff>85726</xdr:rowOff>
    </xdr:from>
    <xdr:to>
      <xdr:col>9</xdr:col>
      <xdr:colOff>257175</xdr:colOff>
      <xdr:row>23</xdr:row>
      <xdr:rowOff>150588</xdr:rowOff>
    </xdr:to>
    <xdr:grpSp>
      <xdr:nvGrpSpPr>
        <xdr:cNvPr id="23" name="Groupe 22"/>
        <xdr:cNvGrpSpPr/>
      </xdr:nvGrpSpPr>
      <xdr:grpSpPr>
        <a:xfrm>
          <a:off x="1663066" y="4276726"/>
          <a:ext cx="2586989" cy="255362"/>
          <a:chOff x="1098981" y="1506671"/>
          <a:chExt cx="4105972" cy="252349"/>
        </a:xfrm>
        <a:effectLst>
          <a:glow rad="152400">
            <a:schemeClr val="tx1"/>
          </a:glow>
        </a:effectLst>
      </xdr:grpSpPr>
      <xdr:sp macro="" textlink="">
        <xdr:nvSpPr>
          <xdr:cNvPr id="24" name="Trapèze 23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5" name="Rectangle 24"/>
          <xdr:cNvSpPr/>
        </xdr:nvSpPr>
        <xdr:spPr>
          <a:xfrm>
            <a:off x="2249188" y="1506671"/>
            <a:ext cx="1572670" cy="25234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Demi-finales</a:t>
            </a:r>
          </a:p>
        </xdr:txBody>
      </xdr:sp>
    </xdr:grpSp>
    <xdr:clientData/>
  </xdr:twoCellAnchor>
  <xdr:twoCellAnchor>
    <xdr:from>
      <xdr:col>2</xdr:col>
      <xdr:colOff>85726</xdr:colOff>
      <xdr:row>29</xdr:row>
      <xdr:rowOff>85724</xdr:rowOff>
    </xdr:from>
    <xdr:to>
      <xdr:col>9</xdr:col>
      <xdr:colOff>257175</xdr:colOff>
      <xdr:row>30</xdr:row>
      <xdr:rowOff>141061</xdr:rowOff>
    </xdr:to>
    <xdr:grpSp>
      <xdr:nvGrpSpPr>
        <xdr:cNvPr id="26" name="Groupe 25"/>
        <xdr:cNvGrpSpPr/>
      </xdr:nvGrpSpPr>
      <xdr:grpSpPr>
        <a:xfrm>
          <a:off x="1663066" y="5610224"/>
          <a:ext cx="2586989" cy="245837"/>
          <a:chOff x="1098981" y="1506671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27" name="Trapèze 26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28" name="Rectangle 27"/>
          <xdr:cNvSpPr/>
        </xdr:nvSpPr>
        <xdr:spPr>
          <a:xfrm>
            <a:off x="2549979" y="1506671"/>
            <a:ext cx="971097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FINALE</a:t>
            </a:r>
          </a:p>
        </xdr:txBody>
      </xdr:sp>
    </xdr:grpSp>
    <xdr:clientData/>
  </xdr:twoCellAnchor>
  <xdr:twoCellAnchor>
    <xdr:from>
      <xdr:col>2</xdr:col>
      <xdr:colOff>95250</xdr:colOff>
      <xdr:row>33</xdr:row>
      <xdr:rowOff>85726</xdr:rowOff>
    </xdr:from>
    <xdr:to>
      <xdr:col>9</xdr:col>
      <xdr:colOff>257175</xdr:colOff>
      <xdr:row>35</xdr:row>
      <xdr:rowOff>104066</xdr:rowOff>
    </xdr:to>
    <xdr:grpSp>
      <xdr:nvGrpSpPr>
        <xdr:cNvPr id="29" name="Groupe 28"/>
        <xdr:cNvGrpSpPr/>
      </xdr:nvGrpSpPr>
      <xdr:grpSpPr>
        <a:xfrm>
          <a:off x="1672590" y="6524626"/>
          <a:ext cx="2577465" cy="399340"/>
          <a:chOff x="1098981" y="1506671"/>
          <a:chExt cx="4105972" cy="394036"/>
        </a:xfrm>
        <a:effectLst>
          <a:glow rad="152400">
            <a:schemeClr val="tx1"/>
          </a:glow>
        </a:effectLst>
      </xdr:grpSpPr>
      <xdr:sp macro="" textlink="">
        <xdr:nvSpPr>
          <xdr:cNvPr id="30" name="Trapèze 29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1" name="Rectangle 30"/>
          <xdr:cNvSpPr/>
        </xdr:nvSpPr>
        <xdr:spPr>
          <a:xfrm>
            <a:off x="2249673" y="1506671"/>
            <a:ext cx="1571709" cy="394036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Petite</a:t>
            </a:r>
            <a:r>
              <a:rPr lang="fr-FR" sz="1000" b="1" cap="none" spc="150" baseline="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 finale</a:t>
            </a:r>
          </a:p>
          <a:p>
            <a:pPr algn="ctr"/>
            <a:endParaRPr lang="fr-FR" sz="1000" b="1" cap="none" spc="150" baseline="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endParaRPr>
          </a:p>
        </xdr:txBody>
      </xdr:sp>
    </xdr:grpSp>
    <xdr:clientData/>
  </xdr:twoCellAnchor>
  <xdr:twoCellAnchor>
    <xdr:from>
      <xdr:col>20</xdr:col>
      <xdr:colOff>0</xdr:colOff>
      <xdr:row>12</xdr:row>
      <xdr:rowOff>66676</xdr:rowOff>
    </xdr:from>
    <xdr:to>
      <xdr:col>28</xdr:col>
      <xdr:colOff>0</xdr:colOff>
      <xdr:row>13</xdr:row>
      <xdr:rowOff>122013</xdr:rowOff>
    </xdr:to>
    <xdr:grpSp>
      <xdr:nvGrpSpPr>
        <xdr:cNvPr id="32" name="Groupe 31"/>
        <xdr:cNvGrpSpPr/>
      </xdr:nvGrpSpPr>
      <xdr:grpSpPr>
        <a:xfrm>
          <a:off x="8389620" y="2352676"/>
          <a:ext cx="2743200" cy="245837"/>
          <a:chOff x="1098981" y="1497273"/>
          <a:chExt cx="4105972" cy="242572"/>
        </a:xfrm>
        <a:effectLst>
          <a:glow rad="152400">
            <a:schemeClr val="tx1"/>
          </a:glow>
        </a:effectLst>
      </xdr:grpSpPr>
      <xdr:sp macro="" textlink="">
        <xdr:nvSpPr>
          <xdr:cNvPr id="33" name="Trapèze 32"/>
          <xdr:cNvSpPr/>
        </xdr:nvSpPr>
        <xdr:spPr>
          <a:xfrm>
            <a:off x="1098981" y="1530543"/>
            <a:ext cx="4105972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4" name="Rectangle 33"/>
          <xdr:cNvSpPr/>
        </xdr:nvSpPr>
        <xdr:spPr>
          <a:xfrm>
            <a:off x="1200881" y="1497273"/>
            <a:ext cx="1126796" cy="242572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Equipes</a:t>
            </a:r>
          </a:p>
        </xdr:txBody>
      </xdr:sp>
    </xdr:grpSp>
    <xdr:clientData/>
  </xdr:twoCellAnchor>
  <xdr:twoCellAnchor>
    <xdr:from>
      <xdr:col>25</xdr:col>
      <xdr:colOff>200024</xdr:colOff>
      <xdr:row>12</xdr:row>
      <xdr:rowOff>76201</xdr:rowOff>
    </xdr:from>
    <xdr:to>
      <xdr:col>27</xdr:col>
      <xdr:colOff>186531</xdr:colOff>
      <xdr:row>13</xdr:row>
      <xdr:rowOff>131538</xdr:rowOff>
    </xdr:to>
    <xdr:sp macro="" textlink="">
      <xdr:nvSpPr>
        <xdr:cNvPr id="35" name="Rectangle 34"/>
        <xdr:cNvSpPr/>
      </xdr:nvSpPr>
      <xdr:spPr>
        <a:xfrm>
          <a:off x="8115299" y="2362201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Equipes</a:t>
          </a:r>
        </a:p>
      </xdr:txBody>
    </xdr:sp>
    <xdr:clientData/>
  </xdr:twoCellAnchor>
  <xdr:twoCellAnchor>
    <xdr:from>
      <xdr:col>23</xdr:col>
      <xdr:colOff>0</xdr:colOff>
      <xdr:row>12</xdr:row>
      <xdr:rowOff>123826</xdr:rowOff>
    </xdr:from>
    <xdr:to>
      <xdr:col>24</xdr:col>
      <xdr:colOff>319882</xdr:colOff>
      <xdr:row>13</xdr:row>
      <xdr:rowOff>179163</xdr:rowOff>
    </xdr:to>
    <xdr:sp macro="" textlink="">
      <xdr:nvSpPr>
        <xdr:cNvPr id="36" name="Rectangle 35"/>
        <xdr:cNvSpPr/>
      </xdr:nvSpPr>
      <xdr:spPr>
        <a:xfrm>
          <a:off x="7248525" y="2409826"/>
          <a:ext cx="653257" cy="245837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/>
            <a:lightRig rig="soft" dir="t">
              <a:rot lat="0" lon="0" rev="10800000"/>
            </a:lightRig>
          </a:scene3d>
          <a:sp3d>
            <a:bevelT w="27940" h="12700"/>
            <a:contourClr>
              <a:srgbClr val="DDDDDD"/>
            </a:contourClr>
          </a:sp3d>
        </a:bodyPr>
        <a:lstStyle/>
        <a:p>
          <a:pPr algn="ctr"/>
          <a:r>
            <a:rPr lang="fr-FR" sz="1000" b="1" cap="none" spc="150">
              <a:ln w="11430">
                <a:solidFill>
                  <a:srgbClr val="FF0000"/>
                </a:solidFill>
              </a:ln>
              <a:solidFill>
                <a:srgbClr val="FF0000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rPr>
            <a:t>Scores</a:t>
          </a:r>
        </a:p>
      </xdr:txBody>
    </xdr:sp>
    <xdr:clientData/>
  </xdr:twoCellAnchor>
  <xdr:twoCellAnchor>
    <xdr:from>
      <xdr:col>19</xdr:col>
      <xdr:colOff>38100</xdr:colOff>
      <xdr:row>5</xdr:row>
      <xdr:rowOff>85725</xdr:rowOff>
    </xdr:from>
    <xdr:to>
      <xdr:col>28</xdr:col>
      <xdr:colOff>19050</xdr:colOff>
      <xdr:row>6</xdr:row>
      <xdr:rowOff>162183</xdr:rowOff>
    </xdr:to>
    <xdr:grpSp>
      <xdr:nvGrpSpPr>
        <xdr:cNvPr id="37" name="Groupe 36"/>
        <xdr:cNvGrpSpPr/>
      </xdr:nvGrpSpPr>
      <xdr:grpSpPr>
        <a:xfrm>
          <a:off x="7353300" y="1038225"/>
          <a:ext cx="3798570" cy="266958"/>
          <a:chOff x="1098981" y="1497273"/>
          <a:chExt cx="4162639" cy="276304"/>
        </a:xfrm>
        <a:effectLst>
          <a:glow rad="152400">
            <a:schemeClr val="tx1"/>
          </a:glow>
        </a:effectLst>
      </xdr:grpSpPr>
      <xdr:sp macro="" textlink="">
        <xdr:nvSpPr>
          <xdr:cNvPr id="38" name="Trapèze 37"/>
          <xdr:cNvSpPr/>
        </xdr:nvSpPr>
        <xdr:spPr>
          <a:xfrm>
            <a:off x="1098981" y="1530543"/>
            <a:ext cx="4105971" cy="199719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39" name="Rectangle 38"/>
          <xdr:cNvSpPr/>
        </xdr:nvSpPr>
        <xdr:spPr>
          <a:xfrm>
            <a:off x="1347057" y="1497273"/>
            <a:ext cx="834447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Groupe B</a:t>
            </a:r>
          </a:p>
        </xdr:txBody>
      </xdr:sp>
      <xdr:sp macro="" textlink="">
        <xdr:nvSpPr>
          <xdr:cNvPr id="40" name="Rectangle 39"/>
          <xdr:cNvSpPr/>
        </xdr:nvSpPr>
        <xdr:spPr>
          <a:xfrm>
            <a:off x="2315988" y="1517126"/>
            <a:ext cx="267630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J</a:t>
            </a:r>
          </a:p>
        </xdr:txBody>
      </xdr:sp>
      <xdr:sp macro="" textlink="">
        <xdr:nvSpPr>
          <xdr:cNvPr id="41" name="Rectangle 40"/>
          <xdr:cNvSpPr/>
        </xdr:nvSpPr>
        <xdr:spPr>
          <a:xfrm>
            <a:off x="2685442" y="1516628"/>
            <a:ext cx="269084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V</a:t>
            </a:r>
          </a:p>
        </xdr:txBody>
      </xdr:sp>
      <xdr:sp macro="" textlink="">
        <xdr:nvSpPr>
          <xdr:cNvPr id="42" name="Rectangle 41"/>
          <xdr:cNvSpPr/>
        </xdr:nvSpPr>
        <xdr:spPr>
          <a:xfrm>
            <a:off x="3048539" y="1519134"/>
            <a:ext cx="269746" cy="254443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</a:t>
            </a:r>
          </a:p>
        </xdr:txBody>
      </xdr:sp>
      <xdr:sp macro="" textlink="">
        <xdr:nvSpPr>
          <xdr:cNvPr id="43" name="Rectangle 42"/>
          <xdr:cNvSpPr/>
        </xdr:nvSpPr>
        <xdr:spPr>
          <a:xfrm>
            <a:off x="3419969" y="1519133"/>
            <a:ext cx="27358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N</a:t>
            </a:r>
          </a:p>
        </xdr:txBody>
      </xdr:sp>
      <xdr:sp macro="" textlink="">
        <xdr:nvSpPr>
          <xdr:cNvPr id="44" name="Rectangle 43"/>
          <xdr:cNvSpPr/>
        </xdr:nvSpPr>
        <xdr:spPr>
          <a:xfrm>
            <a:off x="3769907" y="1518768"/>
            <a:ext cx="353687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BM</a:t>
            </a:r>
          </a:p>
        </xdr:txBody>
      </xdr:sp>
      <xdr:sp macro="" textlink="">
        <xdr:nvSpPr>
          <xdr:cNvPr id="45" name="Rectangle 44"/>
          <xdr:cNvSpPr/>
        </xdr:nvSpPr>
        <xdr:spPr>
          <a:xfrm>
            <a:off x="4145609" y="1518715"/>
            <a:ext cx="333426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BE</a:t>
            </a:r>
          </a:p>
        </xdr:txBody>
      </xdr:sp>
      <xdr:sp macro="" textlink="">
        <xdr:nvSpPr>
          <xdr:cNvPr id="46" name="Rectangle 45"/>
          <xdr:cNvSpPr/>
        </xdr:nvSpPr>
        <xdr:spPr>
          <a:xfrm>
            <a:off x="4504667" y="1513609"/>
            <a:ext cx="377796" cy="245837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DIF</a:t>
            </a:r>
          </a:p>
        </xdr:txBody>
      </xdr:sp>
      <xdr:sp macro="" textlink="">
        <xdr:nvSpPr>
          <xdr:cNvPr id="47" name="Rectangle 46"/>
          <xdr:cNvSpPr/>
        </xdr:nvSpPr>
        <xdr:spPr>
          <a:xfrm>
            <a:off x="4852917" y="1510822"/>
            <a:ext cx="408703" cy="245839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>
                  <a:solidFill>
                    <a:srgbClr val="FF0000"/>
                  </a:solidFill>
                </a:ln>
                <a:solidFill>
                  <a:srgbClr val="FF0000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PTS</a:t>
            </a:r>
          </a:p>
        </xdr:txBody>
      </xdr:sp>
    </xdr:grpSp>
    <xdr:clientData/>
  </xdr:twoCellAnchor>
  <xdr:twoCellAnchor>
    <xdr:from>
      <xdr:col>18</xdr:col>
      <xdr:colOff>706270</xdr:colOff>
      <xdr:row>22</xdr:row>
      <xdr:rowOff>95252</xdr:rowOff>
    </xdr:from>
    <xdr:to>
      <xdr:col>21</xdr:col>
      <xdr:colOff>106680</xdr:colOff>
      <xdr:row>23</xdr:row>
      <xdr:rowOff>162152</xdr:rowOff>
    </xdr:to>
    <xdr:grpSp>
      <xdr:nvGrpSpPr>
        <xdr:cNvPr id="48" name="Groupe 47"/>
        <xdr:cNvGrpSpPr/>
      </xdr:nvGrpSpPr>
      <xdr:grpSpPr>
        <a:xfrm>
          <a:off x="7312810" y="4286252"/>
          <a:ext cx="1526390" cy="257400"/>
          <a:chOff x="1098981" y="1505159"/>
          <a:chExt cx="2363008" cy="266411"/>
        </a:xfrm>
        <a:effectLst>
          <a:glow rad="152400">
            <a:schemeClr val="tx1"/>
          </a:glow>
        </a:effectLst>
      </xdr:grpSpPr>
      <xdr:sp macro="" textlink="">
        <xdr:nvSpPr>
          <xdr:cNvPr id="49" name="Trapèze 48"/>
          <xdr:cNvSpPr/>
        </xdr:nvSpPr>
        <xdr:spPr>
          <a:xfrm>
            <a:off x="1098981" y="1530543"/>
            <a:ext cx="2363008" cy="223048"/>
          </a:xfrm>
          <a:prstGeom prst="trapezoid">
            <a:avLst/>
          </a:prstGeom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BE" sz="1100">
              <a:ln>
                <a:solidFill>
                  <a:srgbClr val="FF0000"/>
                </a:solidFill>
              </a:ln>
              <a:solidFill>
                <a:srgbClr val="FF0000"/>
              </a:solidFill>
            </a:endParaRPr>
          </a:p>
        </xdr:txBody>
      </xdr:sp>
      <xdr:sp macro="" textlink="">
        <xdr:nvSpPr>
          <xdr:cNvPr id="50" name="Rectangle 49"/>
          <xdr:cNvSpPr/>
        </xdr:nvSpPr>
        <xdr:spPr>
          <a:xfrm>
            <a:off x="1299665" y="1505159"/>
            <a:ext cx="1903904" cy="254443"/>
          </a:xfrm>
          <a:prstGeom prst="rect">
            <a:avLst/>
          </a:prstGeom>
          <a:noFill/>
        </xdr:spPr>
        <xdr:txBody>
          <a:bodyPr wrap="squar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10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Agency FB" pitchFamily="34" charset="0"/>
              </a:rPr>
              <a:t>Classement Final</a:t>
            </a:r>
          </a:p>
        </xdr:txBody>
      </xdr:sp>
      <xdr:sp macro="" textlink="">
        <xdr:nvSpPr>
          <xdr:cNvPr id="51" name="Rectangle 50"/>
          <xdr:cNvSpPr/>
        </xdr:nvSpPr>
        <xdr:spPr>
          <a:xfrm>
            <a:off x="2467584" y="1517126"/>
            <a:ext cx="218891" cy="254444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endParaRPr lang="fr-FR" sz="1000" b="1" cap="none" spc="150">
              <a:ln w="11430"/>
              <a:solidFill>
                <a:srgbClr val="F8F8F8"/>
              </a:solidFill>
              <a:effectLst>
                <a:outerShdw blurRad="25400" algn="tl" rotWithShape="0">
                  <a:srgbClr val="000000">
                    <a:alpha val="43000"/>
                  </a:srgbClr>
                </a:outerShdw>
              </a:effectLst>
              <a:latin typeface="Agency FB" pitchFamily="34" charset="0"/>
            </a:endParaRPr>
          </a:p>
        </xdr:txBody>
      </xdr:sp>
    </xdr:grpSp>
    <xdr:clientData/>
  </xdr:twoCellAnchor>
  <xdr:twoCellAnchor>
    <xdr:from>
      <xdr:col>0</xdr:col>
      <xdr:colOff>441960</xdr:colOff>
      <xdr:row>1</xdr:row>
      <xdr:rowOff>83820</xdr:rowOff>
    </xdr:from>
    <xdr:to>
      <xdr:col>1</xdr:col>
      <xdr:colOff>1013460</xdr:colOff>
      <xdr:row>3</xdr:row>
      <xdr:rowOff>106680</xdr:rowOff>
    </xdr:to>
    <xdr:sp macro="[0]!trigr1" textlink="">
      <xdr:nvSpPr>
        <xdr:cNvPr id="67" name="Rectangle à coins arrondis 66"/>
        <xdr:cNvSpPr/>
      </xdr:nvSpPr>
      <xdr:spPr>
        <a:xfrm>
          <a:off x="441960" y="274320"/>
          <a:ext cx="1356360" cy="4038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5">
                  <a:lumMod val="75000"/>
                </a:schemeClr>
              </a:solidFill>
            </a:rPr>
            <a:t>Tri Groupe A</a:t>
          </a:r>
        </a:p>
      </xdr:txBody>
    </xdr:sp>
    <xdr:clientData/>
  </xdr:twoCellAnchor>
  <xdr:twoCellAnchor>
    <xdr:from>
      <xdr:col>23</xdr:col>
      <xdr:colOff>320040</xdr:colOff>
      <xdr:row>1</xdr:row>
      <xdr:rowOff>121920</xdr:rowOff>
    </xdr:from>
    <xdr:to>
      <xdr:col>27</xdr:col>
      <xdr:colOff>304800</xdr:colOff>
      <xdr:row>3</xdr:row>
      <xdr:rowOff>144780</xdr:rowOff>
    </xdr:to>
    <xdr:sp macro="[0]!trigr2" textlink="">
      <xdr:nvSpPr>
        <xdr:cNvPr id="70" name="Rectangle à coins arrondis 69"/>
        <xdr:cNvSpPr/>
      </xdr:nvSpPr>
      <xdr:spPr>
        <a:xfrm>
          <a:off x="10317480" y="312420"/>
          <a:ext cx="1356360" cy="4038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accent5">
                  <a:lumMod val="75000"/>
                </a:schemeClr>
              </a:solidFill>
            </a:rPr>
            <a:t>Tri Groupe B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/Documents/EXCEL/testfaf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stique"/>
      <sheetName val="FAFIone"/>
      <sheetName val="FAFItwo"/>
      <sheetName val="FAFIthree"/>
      <sheetName val="FAFIfour"/>
      <sheetName val="FAFIfive"/>
      <sheetName val="FAFIsix"/>
      <sheetName val="FAFIseven"/>
      <sheetName val="FAFIeight"/>
      <sheetName val="FAFInine"/>
      <sheetName val="FAFIten"/>
    </sheetNames>
    <sheetDataSet>
      <sheetData sheetId="0">
        <row r="8">
          <cell r="B8" t="str">
            <v>bqys</v>
          </cell>
        </row>
        <row r="9">
          <cell r="B9" t="str">
            <v>nemesis</v>
          </cell>
        </row>
        <row r="10">
          <cell r="B10" t="str">
            <v>xyoremi</v>
          </cell>
        </row>
        <row r="11">
          <cell r="B11" t="str">
            <v>dams</v>
          </cell>
        </row>
        <row r="12">
          <cell r="B12" t="str">
            <v>akai005</v>
          </cell>
        </row>
        <row r="13">
          <cell r="B13" t="str">
            <v>sethem</v>
          </cell>
        </row>
        <row r="14">
          <cell r="B14" t="str">
            <v>CPU</v>
          </cell>
        </row>
        <row r="15">
          <cell r="B15" t="str">
            <v>seba</v>
          </cell>
        </row>
        <row r="16">
          <cell r="B16" t="str">
            <v>cedric</v>
          </cell>
        </row>
        <row r="17">
          <cell r="B17" t="str">
            <v>mave</v>
          </cell>
        </row>
        <row r="18">
          <cell r="B18" t="str">
            <v>magik</v>
          </cell>
        </row>
        <row r="19">
          <cell r="B19" t="str">
            <v>jayarte</v>
          </cell>
        </row>
        <row r="20">
          <cell r="B20" t="str">
            <v>tony</v>
          </cell>
        </row>
        <row r="21">
          <cell r="B21" t="str">
            <v>franco</v>
          </cell>
        </row>
        <row r="22">
          <cell r="B22" t="str">
            <v>zuki</v>
          </cell>
        </row>
        <row r="23">
          <cell r="B23" t="str">
            <v>ryane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17"/>
  <sheetViews>
    <sheetView tabSelected="1" workbookViewId="0">
      <selection activeCell="F26" sqref="F26"/>
    </sheetView>
  </sheetViews>
  <sheetFormatPr baseColWidth="10" defaultRowHeight="14.4" x14ac:dyDescent="0.3"/>
  <sheetData>
    <row r="3" spans="1:1" x14ac:dyDescent="0.3">
      <c r="A3" t="s">
        <v>30</v>
      </c>
    </row>
    <row r="4" spans="1:1" x14ac:dyDescent="0.3">
      <c r="A4" t="s">
        <v>33</v>
      </c>
    </row>
    <row r="5" spans="1:1" x14ac:dyDescent="0.3">
      <c r="A5" t="s">
        <v>31</v>
      </c>
    </row>
    <row r="6" spans="1:1" x14ac:dyDescent="0.3">
      <c r="A6" t="s">
        <v>32</v>
      </c>
    </row>
    <row r="8" spans="1:1" x14ac:dyDescent="0.3">
      <c r="A8" t="s">
        <v>34</v>
      </c>
    </row>
    <row r="9" spans="1:1" x14ac:dyDescent="0.3">
      <c r="A9" s="60" t="s">
        <v>35</v>
      </c>
    </row>
    <row r="11" spans="1:1" x14ac:dyDescent="0.3">
      <c r="A11" t="s">
        <v>36</v>
      </c>
    </row>
    <row r="13" spans="1:1" x14ac:dyDescent="0.3">
      <c r="A13" t="s">
        <v>37</v>
      </c>
    </row>
    <row r="15" spans="1:1" x14ac:dyDescent="0.3">
      <c r="A15" t="s">
        <v>38</v>
      </c>
    </row>
    <row r="16" spans="1:1" x14ac:dyDescent="0.3">
      <c r="A16" s="61" t="s">
        <v>39</v>
      </c>
    </row>
    <row r="17" spans="1:1" x14ac:dyDescent="0.3">
      <c r="A17" s="62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14"/>
  <sheetViews>
    <sheetView topLeftCell="A6" workbookViewId="0">
      <selection activeCell="S14" sqref="S14:T14"/>
    </sheetView>
  </sheetViews>
  <sheetFormatPr baseColWidth="10" defaultColWidth="11.44140625" defaultRowHeight="15" customHeight="1" x14ac:dyDescent="0.3"/>
  <cols>
    <col min="1" max="1" width="7.33203125" style="2" customWidth="1"/>
    <col min="2" max="2" width="15.6640625" style="2" customWidth="1"/>
    <col min="3" max="3" width="5" style="2" customWidth="1"/>
    <col min="4" max="4" width="5.21875" style="2" customWidth="1"/>
    <col min="5" max="9" width="5" style="2" customWidth="1"/>
    <col min="10" max="10" width="4.44140625" style="2" customWidth="1"/>
    <col min="11" max="11" width="3.88671875" style="2" customWidth="1"/>
    <col min="12" max="12" width="3" style="2" customWidth="1"/>
    <col min="13" max="13" width="4" style="2" customWidth="1"/>
    <col min="14" max="14" width="3.5546875" style="2" customWidth="1"/>
    <col min="15" max="15" width="4.109375" style="2" customWidth="1"/>
    <col min="16" max="16" width="5" style="2" customWidth="1"/>
    <col min="17" max="17" width="6.33203125" style="2" customWidth="1"/>
    <col min="18" max="18" width="7" style="2" customWidth="1"/>
    <col min="19" max="19" width="7.109375" style="2" customWidth="1"/>
    <col min="20" max="20" width="15.6640625" style="2" customWidth="1"/>
    <col min="21" max="36" width="5" style="2" customWidth="1"/>
    <col min="37" max="16384" width="11.44140625" style="2"/>
  </cols>
  <sheetData>
    <row r="1" spans="1:39" ht="15" customHeigh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S1" s="1"/>
      <c r="T1" s="1"/>
      <c r="U1" s="1"/>
      <c r="V1" s="1"/>
      <c r="W1" s="1"/>
      <c r="X1" s="1"/>
    </row>
    <row r="2" spans="1:39" ht="1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S2" s="1"/>
      <c r="T2" s="1"/>
      <c r="U2" s="1"/>
      <c r="V2" s="1"/>
      <c r="W2" s="1"/>
      <c r="X2" s="1"/>
    </row>
    <row r="3" spans="1:39" ht="15" customHeigh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S3" s="1"/>
      <c r="T3" s="1"/>
      <c r="U3" s="1"/>
      <c r="V3" s="1"/>
      <c r="W3" s="1"/>
      <c r="X3" s="1"/>
    </row>
    <row r="4" spans="1:39" ht="15" customHeigh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S4" s="3"/>
      <c r="T4" s="3"/>
      <c r="U4" s="3"/>
      <c r="V4" s="3"/>
      <c r="W4" s="3"/>
      <c r="X4" s="3"/>
      <c r="Y4" s="3"/>
      <c r="Z4" s="3"/>
      <c r="AA4" s="3"/>
      <c r="AB4" s="3"/>
      <c r="AK4" s="3"/>
      <c r="AL4" s="3"/>
      <c r="AM4" s="3"/>
    </row>
    <row r="5" spans="1:39" ht="15" customHeight="1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S5" s="3"/>
      <c r="T5" s="3"/>
      <c r="U5" s="3"/>
      <c r="V5" s="3"/>
      <c r="W5" s="3"/>
      <c r="X5" s="3"/>
      <c r="Y5" s="3"/>
      <c r="Z5" s="3"/>
      <c r="AA5" s="3"/>
      <c r="AB5" s="3"/>
      <c r="AK5" s="3"/>
      <c r="AL5" s="3"/>
      <c r="AM5" s="3"/>
    </row>
    <row r="6" spans="1:39" ht="15" customHeight="1" x14ac:dyDescent="0.3">
      <c r="N6" s="43"/>
      <c r="O6" s="43"/>
      <c r="P6" s="43"/>
      <c r="Q6" s="43"/>
    </row>
    <row r="7" spans="1:39" ht="15" customHeight="1" x14ac:dyDescent="0.3">
      <c r="B7" s="4"/>
      <c r="C7" s="4"/>
      <c r="D7" s="5"/>
      <c r="E7" s="5"/>
      <c r="F7" s="5"/>
      <c r="G7" s="5"/>
      <c r="H7" s="5"/>
      <c r="I7" s="5"/>
      <c r="J7" s="5"/>
      <c r="K7" s="6"/>
      <c r="L7" s="6"/>
      <c r="M7" s="6"/>
      <c r="N7" s="6"/>
      <c r="O7" s="6"/>
      <c r="P7" s="6"/>
      <c r="Q7" s="6"/>
      <c r="T7" s="7"/>
      <c r="U7" s="7"/>
      <c r="V7" s="5"/>
      <c r="W7" s="5"/>
      <c r="X7" s="8"/>
      <c r="Y7" s="5"/>
      <c r="Z7" s="5"/>
      <c r="AA7" s="5"/>
      <c r="AB7" s="5"/>
      <c r="AK7" s="9"/>
    </row>
    <row r="8" spans="1:39" ht="15" customHeight="1" x14ac:dyDescent="0.3">
      <c r="A8" s="10">
        <f ca="1">RANK(J8,$J$8:$J$11)</f>
        <v>1</v>
      </c>
      <c r="B8" s="11" t="s">
        <v>11</v>
      </c>
      <c r="C8" s="8">
        <f ca="1">COUNTIF($C$15:$J$20,$B8)</f>
        <v>3</v>
      </c>
      <c r="D8" s="8">
        <f ca="1">COUNTIFS($C$15:$C$20,$B8,$K$15:$K$20,3)+COUNTIFS($H$15:$H$20,$B8,$L$15:$L$20,3)</f>
        <v>2</v>
      </c>
      <c r="E8" s="8">
        <f ca="1">COUNTIFS($C$15:$C$20,$B8,$K$15:$K$20,0)+COUNTIFS($H$15:$H$20,$B8,$L$15:$L$20,0)</f>
        <v>0</v>
      </c>
      <c r="F8" s="8">
        <f ca="1">COUNTIFS($C$15:$C$20,$B8,$K$15:$K$20,1)+COUNTIFS($H$15:$H$20,$B8,$L$15:$L$20,1)</f>
        <v>1</v>
      </c>
      <c r="G8" s="8">
        <f ca="1">SUMIF($C$15:$E$20,$B8,$F$15:$F$20)+SUMIF($H$15:$J$20,$B8,$G$15:$G$20)</f>
        <v>7</v>
      </c>
      <c r="H8" s="8">
        <f ca="1">SUMIF($C$15:$E$20,$B8,$G$15:$G$20)+SUMIF($H$15:$J$20,$B8,$F$15:$F$20)</f>
        <v>2</v>
      </c>
      <c r="I8" s="8">
        <f ca="1">(G8-H8)</f>
        <v>5</v>
      </c>
      <c r="J8" s="8">
        <f ca="1">(D8*3)+(F8*1)</f>
        <v>7</v>
      </c>
      <c r="K8" s="12"/>
      <c r="L8" s="12"/>
      <c r="M8" s="12"/>
      <c r="N8" s="6"/>
      <c r="O8" s="6"/>
      <c r="P8" s="6"/>
      <c r="Q8" s="6"/>
      <c r="S8" s="10">
        <f ca="1">RANK(AB8,$AB$8:$AB$11)</f>
        <v>1</v>
      </c>
      <c r="T8" s="11" t="str">
        <f>A101</f>
        <v>xyoremi</v>
      </c>
      <c r="U8" s="8">
        <f ca="1">COUNTIF($U$15:$AA$20,$T8)</f>
        <v>3</v>
      </c>
      <c r="V8" s="8">
        <f ca="1">COUNTIFS($U$15:$U$20,$T8,$AC$15:$AC$20,3)+COUNTIFS($Z$15:$Z$20,$T8,$AD$15:$AD$20,3)</f>
        <v>2</v>
      </c>
      <c r="W8" s="8">
        <f ca="1">COUNTIFS($U$15:$U$20,$T8,$AC$15:$AC$20,0)+COUNTIFS($Z$15:$Z$20,$T8,$AD$15:$AD$20,0)</f>
        <v>0</v>
      </c>
      <c r="X8" s="8">
        <f ca="1">COUNTIFS($U$15:$U$20,$T8,$AC$15:$AC$20,1)+COUNTIFS($Z$15:$Z$20,$T8,$AD$15:$AD$20,1)</f>
        <v>1</v>
      </c>
      <c r="Y8" s="8">
        <f ca="1">SUMIF($U$15:$W$20,$T8,$X$15:$X$20)+SUMIF($Z$15:$Z$20,$T8,$Y$15:$Y$20)</f>
        <v>7</v>
      </c>
      <c r="Z8" s="8">
        <f ca="1">SUMIF($U$15:$W$20,$T8,$Y$15:$Y$20)+SUMIF($Z$15:$Z$20,$T8,$X$15:$X$20)</f>
        <v>2</v>
      </c>
      <c r="AA8" s="8">
        <f ca="1">(Y8-Z8)</f>
        <v>5</v>
      </c>
      <c r="AB8" s="8">
        <f ca="1">(V8*3)+(X8*1)</f>
        <v>7</v>
      </c>
    </row>
    <row r="9" spans="1:39" ht="15" customHeight="1" x14ac:dyDescent="0.3">
      <c r="A9" s="10">
        <f ca="1">RANK(J9,$J$8:$J$11)</f>
        <v>2</v>
      </c>
      <c r="B9" s="11" t="s">
        <v>7</v>
      </c>
      <c r="C9" s="8">
        <f ca="1">COUNTIF($C$15:$J$20,$B9)</f>
        <v>3</v>
      </c>
      <c r="D9" s="8">
        <f ca="1">COUNTIFS($C$15:$C$20,$B9,$K$15:$K$20,3)+COUNTIFS($H$15:$H$20,$B9,$L$15:$L$20,3)</f>
        <v>1</v>
      </c>
      <c r="E9" s="8">
        <f ca="1">COUNTIFS($C$15:$C$20,$B9,$K$15:$K$20,0)+COUNTIFS($H$15:$H$20,$B9,$L$15:$L$20,0)</f>
        <v>1</v>
      </c>
      <c r="F9" s="8">
        <f ca="1">COUNTIFS($C$15:$C$20,$B9,$K$15:$K$20,1)+COUNTIFS($H$15:$H$20,$B9,$L$15:$L$20,1)</f>
        <v>1</v>
      </c>
      <c r="G9" s="8">
        <f ca="1">SUMIF($C$15:$E$20,$B9,$F$15:$F$20)+SUMIF($H$15:$J$20,$B9,$G$15:$G$20)</f>
        <v>4</v>
      </c>
      <c r="H9" s="8">
        <f ca="1">SUMIF($C$15:$E$20,$B9,$G$15:$G$20)+SUMIF($H$15:$J$20,$B9,$F$15:$F$20)</f>
        <v>3</v>
      </c>
      <c r="I9" s="8">
        <f ca="1">(G9-H9)</f>
        <v>1</v>
      </c>
      <c r="J9" s="8">
        <f ca="1">(D9*3)+(F9*1)</f>
        <v>4</v>
      </c>
      <c r="K9" s="12"/>
      <c r="L9" s="12"/>
      <c r="M9" s="12"/>
      <c r="N9" s="6"/>
      <c r="O9" s="6"/>
      <c r="P9" s="6"/>
      <c r="Q9" s="6"/>
      <c r="S9" s="10">
        <f ca="1">RANK(AB9,$AB$8:$AB$11)</f>
        <v>2</v>
      </c>
      <c r="T9" s="11" t="str">
        <f>A99</f>
        <v>bqys</v>
      </c>
      <c r="U9" s="8">
        <f ca="1">COUNTIF($U$15:$AA$20,$T9)</f>
        <v>3</v>
      </c>
      <c r="V9" s="8">
        <f ca="1">COUNTIFS($U$15:$U$20,$T9,$AC$15:$AC$20,3)+COUNTIFS($Z$15:$Z$20,$T9,$AD$15:$AD$20,3)</f>
        <v>1</v>
      </c>
      <c r="W9" s="8">
        <f ca="1">COUNTIFS($U$15:$U$20,$T9,$AC$15:$AC$20,0)+COUNTIFS($Z$15:$Z$20,$T9,$AD$15:$AD$20,0)</f>
        <v>0</v>
      </c>
      <c r="X9" s="8">
        <f ca="1">COUNTIFS($U$15:$U$20,$T9,$AC$15:$AC$20,1)+COUNTIFS($Z$15:$Z$20,$T9,$AD$15:$AD$20,1)</f>
        <v>2</v>
      </c>
      <c r="Y9" s="8">
        <f ca="1">SUMIF($U$15:$W$20,$T9,$X$15:$X$20)+SUMIF($Z$15:$Z$20,$T9,$Y$15:$Y$20)</f>
        <v>4</v>
      </c>
      <c r="Z9" s="8">
        <f ca="1">SUMIF($U$15:$W$20,$T9,$Y$15:$Y$20)+SUMIF($Z$15:$Z$20,$T9,$X$15:$X$20)</f>
        <v>1</v>
      </c>
      <c r="AA9" s="8">
        <f ca="1">(Y9-Z9)</f>
        <v>3</v>
      </c>
      <c r="AB9" s="8">
        <f ca="1">(V9*3)+(X9*1)</f>
        <v>5</v>
      </c>
    </row>
    <row r="10" spans="1:39" ht="15" customHeight="1" x14ac:dyDescent="0.3">
      <c r="A10" s="10">
        <f ca="1">RANK(J10,$J$8:$J$11)</f>
        <v>3</v>
      </c>
      <c r="B10" s="11" t="s">
        <v>9</v>
      </c>
      <c r="C10" s="8">
        <f ca="1">COUNTIF($C$15:$J$20,$B10)</f>
        <v>3</v>
      </c>
      <c r="D10" s="8">
        <f ca="1">COUNTIFS($C$15:$C$20,$B10,$K$15:$K$20,3)+COUNTIFS($H$15:$H$20,$B10,$L$15:$L$20,3)</f>
        <v>1</v>
      </c>
      <c r="E10" s="8">
        <f ca="1">COUNTIFS($C$15:$C$20,$B10,$K$15:$K$20,0)+COUNTIFS($H$15:$H$20,$B10,$L$15:$L$20,0)</f>
        <v>2</v>
      </c>
      <c r="F10" s="8">
        <f ca="1">COUNTIFS($C$15:$C$20,$B10,$K$15:$K$20,1)+COUNTIFS($H$15:$H$20,$B10,$L$15:$L$20,1)</f>
        <v>0</v>
      </c>
      <c r="G10" s="8">
        <f ca="1">SUMIF($C$15:$E$20,$B10,$F$15:$F$20)+SUMIF($H$15:$J$20,$B10,$G$15:$G$20)</f>
        <v>3</v>
      </c>
      <c r="H10" s="8">
        <f ca="1">SUMIF($C$15:$E$20,$B10,$G$15:$G$20)+SUMIF($H$15:$J$20,$B10,$F$15:$F$20)</f>
        <v>6</v>
      </c>
      <c r="I10" s="8">
        <f ca="1">(G10-H10)</f>
        <v>-3</v>
      </c>
      <c r="J10" s="8">
        <f ca="1">(D10*3)+(F10*1)</f>
        <v>3</v>
      </c>
      <c r="K10" s="12"/>
      <c r="L10" s="12"/>
      <c r="M10" s="12"/>
      <c r="N10" s="6"/>
      <c r="O10" s="6"/>
      <c r="P10" s="6"/>
      <c r="Q10" s="6"/>
      <c r="S10" s="10">
        <f ca="1">RANK(AB10,$AB$8:$AB$11)</f>
        <v>3</v>
      </c>
      <c r="T10" s="11" t="str">
        <f>A102</f>
        <v>dams</v>
      </c>
      <c r="U10" s="8">
        <f ca="1">COUNTIF($U$15:$AA$20,$T10)</f>
        <v>3</v>
      </c>
      <c r="V10" s="8">
        <f ca="1">COUNTIFS($U$15:$U$20,$T10,$AC$15:$AC$20,3)+COUNTIFS($Z$15:$Z$20,$T10,$AD$15:$AD$20,3)</f>
        <v>1</v>
      </c>
      <c r="W10" s="8">
        <f ca="1">COUNTIFS($U$15:$U$20,$T10,$AC$15:$AC$20,0)+COUNTIFS($Z$15:$Z$20,$T10,$AD$15:$AD$20,0)</f>
        <v>1</v>
      </c>
      <c r="X10" s="8">
        <f ca="1">COUNTIFS($U$15:$U$20,$T10,$AC$15:$AC$20,1)+COUNTIFS($Z$15:$Z$20,$T10,$AD$15:$AD$20,1)</f>
        <v>1</v>
      </c>
      <c r="Y10" s="8">
        <f ca="1">SUMIF($U$15:$W$20,$T10,$X$15:$X$20)+SUMIF($Z$15:$Z$20,$T10,$Y$15:$Y$20)</f>
        <v>3</v>
      </c>
      <c r="Z10" s="8">
        <f ca="1">SUMIF($U$15:$W$20,$T10,$Y$15:$Y$20)+SUMIF($Z$15:$Z$20,$T10,$X$15:$X$20)</f>
        <v>6</v>
      </c>
      <c r="AA10" s="8">
        <f ca="1">(Y10-Z10)</f>
        <v>-3</v>
      </c>
      <c r="AB10" s="8">
        <f ca="1">(V10*3)+(X10*1)</f>
        <v>4</v>
      </c>
    </row>
    <row r="11" spans="1:39" ht="15" customHeight="1" x14ac:dyDescent="0.3">
      <c r="A11" s="10">
        <f ca="1">RANK(J11,$J$8:$J$11)</f>
        <v>4</v>
      </c>
      <c r="B11" s="11" t="s">
        <v>8</v>
      </c>
      <c r="C11" s="8">
        <f ca="1">COUNTIF($C$15:$J$20,$B11)</f>
        <v>3</v>
      </c>
      <c r="D11" s="8">
        <f ca="1">COUNTIFS($C$15:$C$20,$B11,$K$15:$K$20,3)+COUNTIFS($H$15:$H$20,$B11,$L$15:$L$20,3)</f>
        <v>0</v>
      </c>
      <c r="E11" s="8">
        <f ca="1">COUNTIFS($C$15:$C$20,$B11,$K$15:$K$20,0)+COUNTIFS($H$15:$H$20,$B11,$L$15:$L$20,0)</f>
        <v>1</v>
      </c>
      <c r="F11" s="8">
        <f ca="1">COUNTIFS($C$15:$C$20,$B11,$K$15:$K$20,1)+COUNTIFS($H$15:$H$20,$B11,$L$15:$L$20,1)</f>
        <v>2</v>
      </c>
      <c r="G11" s="8">
        <f ca="1">SUMIF($C$15:$E$20,$B11,$F$15:$F$20)+SUMIF($H$15:$J$20,$B11,$G$15:$G$20)</f>
        <v>2</v>
      </c>
      <c r="H11" s="8">
        <f ca="1">SUMIF($C$15:$E$20,$B11,$G$15:$G$20)+SUMIF($H$15:$J$20,$B11,$F$15:$F$20)</f>
        <v>5</v>
      </c>
      <c r="I11" s="8">
        <f ca="1">(G11-H11)</f>
        <v>-3</v>
      </c>
      <c r="J11" s="8">
        <f ca="1">(D11*3)+(F11*1)</f>
        <v>2</v>
      </c>
      <c r="K11" s="12"/>
      <c r="L11" s="12"/>
      <c r="M11" s="12"/>
      <c r="N11" s="6"/>
      <c r="O11" s="6"/>
      <c r="P11" s="6"/>
      <c r="Q11" s="6"/>
      <c r="S11" s="10">
        <f ca="1">RANK(AB11,$AB$8:$AB$11)</f>
        <v>4</v>
      </c>
      <c r="T11" s="11" t="str">
        <f>A106</f>
        <v>seba</v>
      </c>
      <c r="U11" s="8">
        <f ca="1">COUNTIF($U$15:$AA$20,$T11)</f>
        <v>3</v>
      </c>
      <c r="V11" s="8">
        <f ca="1">COUNTIFS($U$15:$U$20,$T11,$AC$15:$AC$20,3)+COUNTIFS($Z$15:$Z$20,$T11,$AD$15:$AD$20,3)</f>
        <v>0</v>
      </c>
      <c r="W11" s="8">
        <f ca="1">COUNTIFS($U$15:$U$20,$T11,$AC$15:$AC$20,0)+COUNTIFS($Z$15:$Z$20,$T11,$AD$15:$AD$20,0)</f>
        <v>3</v>
      </c>
      <c r="X11" s="8">
        <f ca="1">COUNTIFS($U$15:$U$20,$T11,$AC$15:$AC$20,1)+COUNTIFS($Z$15:$Z$20,$T11,$AD$15:$AD$20,1)</f>
        <v>0</v>
      </c>
      <c r="Y11" s="8">
        <f ca="1">SUMIF($U$15:$W$20,$T11,$X$15:$X$20)+SUMIF($Z$15:$Z$20,$T11,$Y$15:$Y$20)</f>
        <v>5</v>
      </c>
      <c r="Z11" s="8">
        <f ca="1">SUMIF($U$15:$W$20,$T11,$Y$15:$Y$20)+SUMIF($Z$15:$Z$20,$T11,$X$15:$X$20)</f>
        <v>10</v>
      </c>
      <c r="AA11" s="8">
        <f ca="1">(Y11-Z11)</f>
        <v>-5</v>
      </c>
      <c r="AB11" s="8">
        <f ca="1">(V11*3)+(X11*1)</f>
        <v>0</v>
      </c>
    </row>
    <row r="12" spans="1:39" ht="15" customHeight="1" x14ac:dyDescent="0.3">
      <c r="B12" s="13"/>
      <c r="C12" s="14"/>
      <c r="D12" s="14"/>
      <c r="E12" s="14"/>
      <c r="F12" s="14"/>
      <c r="G12" s="14"/>
      <c r="H12" s="14"/>
      <c r="I12" s="14"/>
      <c r="J12" s="14"/>
      <c r="K12" s="12"/>
      <c r="L12" s="12"/>
      <c r="M12" s="12"/>
      <c r="N12" s="6"/>
      <c r="O12" s="6"/>
      <c r="P12" s="6"/>
      <c r="Q12" s="6"/>
      <c r="U12" s="14"/>
      <c r="V12" s="14"/>
      <c r="W12" s="14"/>
      <c r="X12" s="14"/>
      <c r="Y12" s="14"/>
      <c r="Z12" s="14"/>
      <c r="AA12" s="14"/>
      <c r="AB12" s="14"/>
    </row>
    <row r="13" spans="1:39" ht="15" customHeight="1" x14ac:dyDescent="0.3">
      <c r="B13" s="15"/>
      <c r="C13" s="15"/>
      <c r="K13" s="12"/>
      <c r="L13" s="12"/>
      <c r="M13" s="12"/>
      <c r="N13" s="6"/>
      <c r="O13" s="6"/>
      <c r="P13" s="6"/>
      <c r="Q13" s="6"/>
      <c r="T13" s="15"/>
      <c r="U13" s="15"/>
      <c r="W13" s="16"/>
      <c r="X13" s="16"/>
      <c r="Y13" s="16"/>
      <c r="Z13" s="16"/>
      <c r="AA13" s="16"/>
    </row>
    <row r="14" spans="1:39" ht="15" customHeight="1" x14ac:dyDescent="0.3">
      <c r="A14" s="58" t="s">
        <v>29</v>
      </c>
      <c r="B14" s="58"/>
      <c r="C14" s="8"/>
      <c r="D14" s="8"/>
      <c r="E14" s="8"/>
      <c r="F14" s="8"/>
      <c r="G14" s="8"/>
      <c r="H14" s="8"/>
      <c r="I14" s="8"/>
      <c r="J14" s="8"/>
      <c r="K14" s="56" t="s">
        <v>0</v>
      </c>
      <c r="L14" s="56" t="s">
        <v>0</v>
      </c>
      <c r="M14" s="17"/>
      <c r="N14" s="17"/>
      <c r="O14" s="17"/>
      <c r="P14" s="17"/>
      <c r="Q14" s="17"/>
      <c r="S14" s="59" t="s">
        <v>29</v>
      </c>
      <c r="T14" s="59"/>
      <c r="U14" s="8"/>
      <c r="V14" s="8"/>
      <c r="W14" s="8"/>
      <c r="X14" s="8"/>
      <c r="Y14" s="8"/>
      <c r="Z14" s="8"/>
      <c r="AA14" s="8"/>
      <c r="AB14" s="8"/>
      <c r="AC14" s="56" t="s">
        <v>0</v>
      </c>
      <c r="AD14" s="56" t="s">
        <v>0</v>
      </c>
    </row>
    <row r="15" spans="1:39" ht="15" customHeight="1" x14ac:dyDescent="0.3">
      <c r="A15" s="21" t="s">
        <v>21</v>
      </c>
      <c r="B15" s="55" t="s">
        <v>23</v>
      </c>
      <c r="C15" s="42" t="str">
        <f ca="1">OFFSET(Equipes!$B$2,MATCH($A15,NumEquip,0),0)</f>
        <v>cedric</v>
      </c>
      <c r="D15" s="42"/>
      <c r="E15" s="42"/>
      <c r="F15" s="18">
        <v>4</v>
      </c>
      <c r="G15" s="19">
        <v>0</v>
      </c>
      <c r="H15" s="42" t="str">
        <f ca="1">OFFSET(Equipes!$B$2,MATCH($B15,NumEquip,0),0)</f>
        <v>CPU</v>
      </c>
      <c r="I15" s="42"/>
      <c r="J15" s="42"/>
      <c r="K15" s="57">
        <f>IF(AND(F15="",G15=""),"",IF(F15&gt;G15,3,IF(F15=G15,1,0)))</f>
        <v>3</v>
      </c>
      <c r="L15" s="57">
        <f>IF(AND(F15="",G15=""),"",IF(F15&lt;G15,3,IF(F15=G15,1,0)))</f>
        <v>0</v>
      </c>
      <c r="M15" s="20"/>
      <c r="N15" s="17"/>
      <c r="O15" s="17"/>
      <c r="P15" s="17"/>
      <c r="Q15" s="17"/>
      <c r="S15" s="21" t="s">
        <v>25</v>
      </c>
      <c r="T15" s="55" t="s">
        <v>27</v>
      </c>
      <c r="U15" s="42" t="str">
        <f ca="1">OFFSET(Equipes!$B$2,MATCH($S15,NumEquip,0),0)</f>
        <v>xyoremi</v>
      </c>
      <c r="V15" s="42"/>
      <c r="W15" s="42"/>
      <c r="X15" s="18">
        <v>4</v>
      </c>
      <c r="Y15" s="19">
        <v>0</v>
      </c>
      <c r="Z15" s="42" t="str">
        <f ca="1">OFFSET(Equipes!$B$2,MATCH($T15,NumEquip,0),0)</f>
        <v>dams</v>
      </c>
      <c r="AA15" s="42"/>
      <c r="AB15" s="42"/>
      <c r="AC15" s="57">
        <f>IF(AND(X15="",Y15=""),"",IF(X15&gt;Y15,3,IF(X15=Y15,1,0)))</f>
        <v>3</v>
      </c>
      <c r="AD15" s="57">
        <f>IF(AND(X15="",Y15=""),"",IF(X15&lt;Y15,3,IF(X15=Y15,1,0)))</f>
        <v>0</v>
      </c>
    </row>
    <row r="16" spans="1:39" ht="15" customHeight="1" x14ac:dyDescent="0.3">
      <c r="A16" s="21" t="s">
        <v>22</v>
      </c>
      <c r="B16" s="55" t="s">
        <v>24</v>
      </c>
      <c r="C16" s="42" t="str">
        <f ca="1">OFFSET(Equipes!$B$2,MATCH($A16,NumEquip,0),0)</f>
        <v>akai005</v>
      </c>
      <c r="D16" s="42"/>
      <c r="E16" s="42"/>
      <c r="F16" s="22">
        <v>1</v>
      </c>
      <c r="G16" s="22">
        <v>1</v>
      </c>
      <c r="H16" s="42" t="str">
        <f ca="1">OFFSET(Equipes!$B$2,MATCH($B16,NumEquip,0),0)</f>
        <v>sethem</v>
      </c>
      <c r="I16" s="42"/>
      <c r="J16" s="42"/>
      <c r="K16" s="57">
        <f t="shared" ref="K16:K20" si="0">IF(AND(F16="",G16=""),"",IF(F16&gt;G16,3,IF(F16=G16,1,0)))</f>
        <v>1</v>
      </c>
      <c r="L16" s="57">
        <f t="shared" ref="L16:L20" si="1">IF(AND(F16="",G16=""),"",IF(F16&lt;G16,3,IF(F16=G16,1,0)))</f>
        <v>1</v>
      </c>
      <c r="M16" s="20"/>
      <c r="N16" s="17"/>
      <c r="O16" s="17"/>
      <c r="P16" s="17"/>
      <c r="Q16" s="17"/>
      <c r="S16" s="21" t="s">
        <v>26</v>
      </c>
      <c r="T16" s="55" t="s">
        <v>28</v>
      </c>
      <c r="U16" s="42" t="str">
        <f ca="1">OFFSET(Equipes!$B$2,MATCH($S16,NumEquip,0),0)</f>
        <v>bqys</v>
      </c>
      <c r="V16" s="42"/>
      <c r="W16" s="42"/>
      <c r="X16" s="18">
        <v>4</v>
      </c>
      <c r="Y16" s="19">
        <v>1</v>
      </c>
      <c r="Z16" s="42" t="str">
        <f ca="1">OFFSET(Equipes!$B$2,MATCH($T16,NumEquip,0),0)</f>
        <v>seba</v>
      </c>
      <c r="AA16" s="42"/>
      <c r="AB16" s="42"/>
      <c r="AC16" s="57">
        <f t="shared" ref="AC16:AC20" si="2">IF(AND(X16="",Y16=""),"",IF(X16&gt;Y16,3,IF(X16=Y16,1,0)))</f>
        <v>3</v>
      </c>
      <c r="AD16" s="57">
        <f t="shared" ref="AD16:AD20" si="3">IF(AND(X16="",Y16=""),"",IF(X16&lt;Y16,3,IF(X16=Y16,1,0)))</f>
        <v>0</v>
      </c>
      <c r="AG16" s="42"/>
      <c r="AH16" s="42"/>
      <c r="AI16" s="42"/>
    </row>
    <row r="17" spans="1:44" ht="15" customHeight="1" x14ac:dyDescent="0.3">
      <c r="A17" s="21" t="s">
        <v>21</v>
      </c>
      <c r="B17" s="55" t="s">
        <v>22</v>
      </c>
      <c r="C17" s="42" t="str">
        <f ca="1">OFFSET(Equipes!$B$2,MATCH($A17,NumEquip,0),0)</f>
        <v>cedric</v>
      </c>
      <c r="D17" s="42"/>
      <c r="E17" s="42"/>
      <c r="F17" s="18">
        <v>2</v>
      </c>
      <c r="G17" s="19">
        <v>1</v>
      </c>
      <c r="H17" s="42" t="str">
        <f ca="1">OFFSET(Equipes!$B$2,MATCH($B17,NumEquip,0),0)</f>
        <v>akai005</v>
      </c>
      <c r="I17" s="42"/>
      <c r="J17" s="42"/>
      <c r="K17" s="57">
        <f t="shared" si="0"/>
        <v>3</v>
      </c>
      <c r="L17" s="57">
        <f t="shared" si="1"/>
        <v>0</v>
      </c>
      <c r="M17" s="20"/>
      <c r="N17" s="17"/>
      <c r="O17" s="17"/>
      <c r="P17" s="17"/>
      <c r="Q17" s="17"/>
      <c r="S17" s="21" t="s">
        <v>25</v>
      </c>
      <c r="T17" s="55" t="s">
        <v>26</v>
      </c>
      <c r="U17" s="42" t="str">
        <f ca="1">OFFSET(Equipes!$B$2,MATCH($S17,NumEquip,0),0)</f>
        <v>xyoremi</v>
      </c>
      <c r="V17" s="42"/>
      <c r="W17" s="42"/>
      <c r="X17" s="22">
        <v>0</v>
      </c>
      <c r="Y17" s="22">
        <v>0</v>
      </c>
      <c r="Z17" s="42" t="str">
        <f ca="1">OFFSET(Equipes!$B$2,MATCH($T17,NumEquip,0),0)</f>
        <v>bqys</v>
      </c>
      <c r="AA17" s="42"/>
      <c r="AB17" s="42"/>
      <c r="AC17" s="57">
        <f t="shared" si="2"/>
        <v>1</v>
      </c>
      <c r="AD17" s="57">
        <f t="shared" si="3"/>
        <v>1</v>
      </c>
      <c r="AG17" s="41"/>
      <c r="AH17" s="41"/>
      <c r="AI17" s="41"/>
    </row>
    <row r="18" spans="1:44" ht="15" customHeight="1" x14ac:dyDescent="0.3">
      <c r="A18" s="21" t="s">
        <v>23</v>
      </c>
      <c r="B18" s="55" t="s">
        <v>24</v>
      </c>
      <c r="C18" s="42" t="str">
        <f ca="1">OFFSET(Equipes!$B$2,MATCH($A18,NumEquip,0),0)</f>
        <v>CPU</v>
      </c>
      <c r="D18" s="42"/>
      <c r="E18" s="42"/>
      <c r="F18" s="18">
        <v>3</v>
      </c>
      <c r="G18" s="19">
        <v>0</v>
      </c>
      <c r="H18" s="42" t="str">
        <f ca="1">OFFSET(Equipes!$B$2,MATCH($B18,NumEquip,0),0)</f>
        <v>sethem</v>
      </c>
      <c r="I18" s="42"/>
      <c r="J18" s="42"/>
      <c r="K18" s="57">
        <f t="shared" si="0"/>
        <v>3</v>
      </c>
      <c r="L18" s="57">
        <f t="shared" si="1"/>
        <v>0</v>
      </c>
      <c r="M18" s="20"/>
      <c r="N18" s="17"/>
      <c r="O18" s="17"/>
      <c r="P18" s="17"/>
      <c r="Q18" s="17"/>
      <c r="S18" s="21" t="s">
        <v>27</v>
      </c>
      <c r="T18" s="55" t="s">
        <v>28</v>
      </c>
      <c r="U18" s="42" t="str">
        <f ca="1">OFFSET(Equipes!$B$2,MATCH($S18,NumEquip,0),0)</f>
        <v>dams</v>
      </c>
      <c r="V18" s="42"/>
      <c r="W18" s="42"/>
      <c r="X18" s="18">
        <v>3</v>
      </c>
      <c r="Y18" s="19">
        <v>2</v>
      </c>
      <c r="Z18" s="42" t="str">
        <f ca="1">OFFSET(Equipes!$B$2,MATCH($T18,NumEquip,0),0)</f>
        <v>seba</v>
      </c>
      <c r="AA18" s="42"/>
      <c r="AB18" s="42"/>
      <c r="AC18" s="57">
        <f t="shared" si="2"/>
        <v>3</v>
      </c>
      <c r="AD18" s="57">
        <f t="shared" si="3"/>
        <v>0</v>
      </c>
      <c r="AG18" s="41"/>
      <c r="AH18" s="41"/>
      <c r="AI18" s="41"/>
    </row>
    <row r="19" spans="1:44" ht="15" customHeight="1" x14ac:dyDescent="0.3">
      <c r="A19" s="21" t="s">
        <v>24</v>
      </c>
      <c r="B19" s="55" t="s">
        <v>21</v>
      </c>
      <c r="C19" s="42" t="str">
        <f ca="1">OFFSET(Equipes!$B$2,MATCH($A19,NumEquip,0),0)</f>
        <v>sethem</v>
      </c>
      <c r="D19" s="42"/>
      <c r="E19" s="42"/>
      <c r="F19" s="18">
        <v>1</v>
      </c>
      <c r="G19" s="19">
        <v>1</v>
      </c>
      <c r="H19" s="42" t="str">
        <f ca="1">OFFSET(Equipes!$B$2,MATCH($B19,NumEquip,0),0)</f>
        <v>cedric</v>
      </c>
      <c r="I19" s="42"/>
      <c r="J19" s="42"/>
      <c r="K19" s="57">
        <f t="shared" si="0"/>
        <v>1</v>
      </c>
      <c r="L19" s="57">
        <f t="shared" si="1"/>
        <v>1</v>
      </c>
      <c r="M19" s="20"/>
      <c r="N19" s="17"/>
      <c r="O19" s="17"/>
      <c r="P19" s="17"/>
      <c r="Q19" s="17"/>
      <c r="S19" s="21" t="s">
        <v>28</v>
      </c>
      <c r="T19" s="55" t="s">
        <v>25</v>
      </c>
      <c r="U19" s="42" t="str">
        <f ca="1">OFFSET(Equipes!$B$2,MATCH($S19,NumEquip,0),0)</f>
        <v>seba</v>
      </c>
      <c r="V19" s="42"/>
      <c r="W19" s="42"/>
      <c r="X19" s="19">
        <v>2</v>
      </c>
      <c r="Y19" s="18">
        <v>3</v>
      </c>
      <c r="Z19" s="42" t="str">
        <f ca="1">OFFSET(Equipes!$B$2,MATCH($T19,NumEquip,0),0)</f>
        <v>xyoremi</v>
      </c>
      <c r="AA19" s="42"/>
      <c r="AB19" s="42"/>
      <c r="AC19" s="57">
        <f t="shared" si="2"/>
        <v>0</v>
      </c>
      <c r="AD19" s="57">
        <f t="shared" si="3"/>
        <v>3</v>
      </c>
      <c r="AG19" s="41"/>
      <c r="AH19" s="41"/>
      <c r="AI19" s="41"/>
    </row>
    <row r="20" spans="1:44" ht="15" customHeight="1" x14ac:dyDescent="0.3">
      <c r="A20" s="21" t="s">
        <v>23</v>
      </c>
      <c r="B20" s="55" t="s">
        <v>22</v>
      </c>
      <c r="C20" s="42" t="str">
        <f ca="1">OFFSET(Equipes!$B$2,MATCH($A20,NumEquip,0),0)</f>
        <v>CPU</v>
      </c>
      <c r="D20" s="42"/>
      <c r="E20" s="42"/>
      <c r="F20" s="19">
        <v>0</v>
      </c>
      <c r="G20" s="18">
        <v>2</v>
      </c>
      <c r="H20" s="42" t="str">
        <f ca="1">OFFSET(Equipes!$B$2,MATCH($B20,NumEquip,0),0)</f>
        <v>akai005</v>
      </c>
      <c r="I20" s="42"/>
      <c r="J20" s="42"/>
      <c r="K20" s="57">
        <f t="shared" si="0"/>
        <v>0</v>
      </c>
      <c r="L20" s="57">
        <f t="shared" si="1"/>
        <v>3</v>
      </c>
      <c r="M20" s="20"/>
      <c r="N20" s="17"/>
      <c r="O20" s="17"/>
      <c r="P20" s="17"/>
      <c r="Q20" s="17"/>
      <c r="S20" s="21" t="s">
        <v>27</v>
      </c>
      <c r="T20" s="55" t="s">
        <v>26</v>
      </c>
      <c r="U20" s="42" t="str">
        <f ca="1">OFFSET(Equipes!$B$2,MATCH($S20,NumEquip,0),0)</f>
        <v>dams</v>
      </c>
      <c r="V20" s="42"/>
      <c r="W20" s="42"/>
      <c r="X20" s="22">
        <v>0</v>
      </c>
      <c r="Y20" s="22">
        <v>0</v>
      </c>
      <c r="Z20" s="42" t="str">
        <f ca="1">OFFSET(Equipes!$B$2,MATCH($T20,NumEquip,0),0)</f>
        <v>bqys</v>
      </c>
      <c r="AA20" s="42"/>
      <c r="AB20" s="42"/>
      <c r="AC20" s="57">
        <f t="shared" si="2"/>
        <v>1</v>
      </c>
      <c r="AD20" s="57">
        <f t="shared" si="3"/>
        <v>1</v>
      </c>
      <c r="AG20" s="41"/>
      <c r="AH20" s="41"/>
      <c r="AI20" s="41"/>
    </row>
    <row r="21" spans="1:44" ht="15" customHeight="1" x14ac:dyDescent="0.3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4"/>
      <c r="O21" s="24"/>
      <c r="P21" s="24"/>
      <c r="Q21" s="24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R21" s="25"/>
    </row>
    <row r="22" spans="1:44" ht="15" customHeight="1" x14ac:dyDescent="0.3">
      <c r="A22" s="3"/>
      <c r="B22" s="3"/>
      <c r="C22" s="3"/>
      <c r="D22" s="3"/>
      <c r="E22" s="44" t="s">
        <v>1</v>
      </c>
      <c r="F22" s="44"/>
      <c r="G22" s="44"/>
      <c r="H22" s="44"/>
      <c r="I22" s="3"/>
      <c r="J22" s="3"/>
      <c r="K22" s="3"/>
      <c r="L22" s="3"/>
      <c r="M22" s="3"/>
      <c r="N22" s="17"/>
      <c r="O22" s="17"/>
      <c r="P22" s="17"/>
      <c r="Q22" s="17"/>
      <c r="R22" s="3"/>
      <c r="S22" s="3"/>
      <c r="T22" s="3"/>
      <c r="U22" s="3"/>
      <c r="V22" s="3"/>
      <c r="W22" s="44" t="s">
        <v>2</v>
      </c>
      <c r="X22" s="44"/>
      <c r="Y22" s="44"/>
      <c r="Z22" s="44"/>
      <c r="AA22" s="3"/>
      <c r="AB22" s="3"/>
    </row>
    <row r="23" spans="1:44" ht="15" customHeight="1" x14ac:dyDescent="0.3">
      <c r="N23" s="45"/>
      <c r="O23" s="45"/>
      <c r="P23" s="45"/>
      <c r="Q23" s="45"/>
      <c r="AF23" s="26"/>
      <c r="AG23" s="26"/>
      <c r="AH23" s="26"/>
      <c r="AI23" s="26"/>
    </row>
    <row r="24" spans="1:44" ht="15" customHeight="1" x14ac:dyDescent="0.3">
      <c r="B24" s="8"/>
      <c r="D24" s="27"/>
      <c r="E24" s="27"/>
      <c r="F24" s="27"/>
      <c r="G24" s="27"/>
      <c r="H24" s="27"/>
      <c r="I24" s="27"/>
      <c r="J24" s="27"/>
      <c r="K24" s="27"/>
      <c r="L24" s="16"/>
      <c r="M24" s="16"/>
      <c r="N24" s="17"/>
      <c r="O24" s="17"/>
      <c r="P24" s="17"/>
      <c r="Q24" s="17"/>
      <c r="R24" s="27"/>
      <c r="S24" s="16"/>
      <c r="T24" s="8"/>
      <c r="V24" s="27"/>
      <c r="W24" s="27"/>
      <c r="X24" s="27"/>
      <c r="Y24" s="27"/>
      <c r="Z24" s="27"/>
      <c r="AA24" s="27"/>
      <c r="AB24" s="27"/>
      <c r="AC24" s="27"/>
      <c r="AD24" s="16"/>
      <c r="AE24" s="16"/>
      <c r="AF24" s="17"/>
      <c r="AG24" s="17"/>
      <c r="AH24" s="17"/>
      <c r="AI24" s="17"/>
      <c r="AJ24" s="27"/>
    </row>
    <row r="25" spans="1:44" ht="15" customHeight="1" x14ac:dyDescent="0.3">
      <c r="C25" s="46" t="str">
        <f ca="1">OFFSET($B$7,MATCH(1,$A$8:$A$11,0),0)</f>
        <v>cedric</v>
      </c>
      <c r="D25" s="46"/>
      <c r="E25" s="46"/>
      <c r="F25" s="47">
        <v>3</v>
      </c>
      <c r="G25" s="48">
        <v>2</v>
      </c>
      <c r="H25" s="46" t="str">
        <f ca="1">OFFSET($B$7,MATCH(2,$A$8:$A$11,0),0)</f>
        <v>akai005</v>
      </c>
      <c r="I25" s="46"/>
      <c r="J25" s="46"/>
      <c r="K25" s="28"/>
      <c r="L25" s="28"/>
      <c r="M25" s="29"/>
      <c r="N25" s="45"/>
      <c r="O25" s="45"/>
      <c r="P25" s="45"/>
      <c r="Q25" s="45"/>
      <c r="R25" s="29"/>
      <c r="S25" s="29"/>
      <c r="U25"/>
      <c r="V25"/>
      <c r="W25"/>
      <c r="X25"/>
      <c r="Y25"/>
      <c r="Z25"/>
      <c r="AA25"/>
      <c r="AB25"/>
      <c r="AC25" s="28"/>
      <c r="AD25" s="28"/>
      <c r="AE25" s="29"/>
      <c r="AF25" s="26"/>
      <c r="AG25" s="26"/>
      <c r="AH25" s="26"/>
      <c r="AI25" s="26"/>
      <c r="AJ25" s="29"/>
    </row>
    <row r="26" spans="1:44" ht="15" customHeight="1" x14ac:dyDescent="0.3">
      <c r="C26" s="46"/>
      <c r="D26" s="46"/>
      <c r="E26" s="46"/>
      <c r="F26" s="47"/>
      <c r="G26" s="48"/>
      <c r="H26" s="46"/>
      <c r="I26" s="46"/>
      <c r="J26" s="46"/>
      <c r="K26" s="28"/>
      <c r="L26" s="28"/>
      <c r="M26" s="29"/>
      <c r="N26" s="45"/>
      <c r="O26" s="45"/>
      <c r="P26" s="45"/>
      <c r="Q26" s="45"/>
      <c r="R26" s="29"/>
      <c r="S26" s="10">
        <v>1</v>
      </c>
      <c r="T26" s="36" t="str">
        <f ca="1">IF(G32&gt;F32,H32,IF(F32&gt;G32,C32,""))</f>
        <v>cedric</v>
      </c>
      <c r="U26" s="36"/>
      <c r="V26" s="36"/>
      <c r="W26" s="36"/>
      <c r="X26" s="36"/>
      <c r="Y26" s="36"/>
      <c r="Z26" s="36"/>
      <c r="AA26" s="36"/>
      <c r="AB26"/>
      <c r="AC26" s="28"/>
      <c r="AD26" s="28"/>
      <c r="AE26" s="29"/>
      <c r="AF26" s="26"/>
      <c r="AG26" s="26"/>
      <c r="AH26" s="26"/>
      <c r="AI26" s="26"/>
      <c r="AJ26" s="29"/>
    </row>
    <row r="27" spans="1:44" ht="15" customHeight="1" x14ac:dyDescent="0.3">
      <c r="C27" s="49" t="str">
        <f ca="1">OFFSET($T$7,MATCH(1,$S$8:$S$11,0),0)</f>
        <v>xyoremi</v>
      </c>
      <c r="D27" s="49"/>
      <c r="E27" s="49"/>
      <c r="F27" s="50">
        <v>3</v>
      </c>
      <c r="G27" s="51">
        <v>2</v>
      </c>
      <c r="H27" s="49" t="str">
        <f ca="1">OFFSET($T$7,MATCH(2,$S$8:$S$11,0),0)</f>
        <v>bqys</v>
      </c>
      <c r="I27" s="49"/>
      <c r="J27" s="49"/>
      <c r="K27" s="28"/>
      <c r="L27" s="28"/>
      <c r="M27" s="16"/>
      <c r="N27" s="45"/>
      <c r="O27" s="45"/>
      <c r="P27" s="45"/>
      <c r="Q27" s="45"/>
      <c r="S27" s="10">
        <v>2</v>
      </c>
      <c r="T27" s="37" t="str">
        <f ca="1">IF(G32&lt;F32,H32,IF(F32&lt;G32,C32,""))</f>
        <v>xyoremi</v>
      </c>
      <c r="U27" s="37"/>
      <c r="V27" s="37"/>
      <c r="W27" s="37"/>
      <c r="X27" s="37"/>
      <c r="Y27" s="37"/>
      <c r="Z27" s="37"/>
      <c r="AA27" s="37"/>
      <c r="AB27"/>
      <c r="AC27" s="28"/>
      <c r="AD27" s="28"/>
      <c r="AE27" s="16"/>
      <c r="AF27" s="26"/>
      <c r="AG27" s="26"/>
      <c r="AH27" s="26"/>
      <c r="AI27" s="26"/>
      <c r="AK27" s="16"/>
      <c r="AL27" s="16"/>
      <c r="AN27" s="17"/>
      <c r="AO27" s="17"/>
      <c r="AP27" s="17"/>
      <c r="AQ27" s="17"/>
    </row>
    <row r="28" spans="1:44" ht="15" customHeight="1" x14ac:dyDescent="0.3">
      <c r="C28" s="49"/>
      <c r="D28" s="49"/>
      <c r="E28" s="49"/>
      <c r="F28" s="50"/>
      <c r="G28" s="51"/>
      <c r="H28" s="49"/>
      <c r="I28" s="49"/>
      <c r="J28" s="49"/>
      <c r="K28" s="28"/>
      <c r="L28" s="28"/>
      <c r="M28" s="16"/>
      <c r="N28" s="45"/>
      <c r="O28" s="45"/>
      <c r="P28" s="45"/>
      <c r="Q28" s="45"/>
      <c r="S28" s="10">
        <v>3</v>
      </c>
      <c r="T28" s="37" t="str">
        <f ca="1">IF(G36&gt;F36,H36,IF(F36&gt;G36,C36,""))</f>
        <v>bqys</v>
      </c>
      <c r="U28" s="37"/>
      <c r="V28" s="37"/>
      <c r="W28" s="37"/>
      <c r="X28" s="37"/>
      <c r="Y28" s="37"/>
      <c r="Z28" s="37"/>
      <c r="AA28" s="37"/>
      <c r="AB28"/>
      <c r="AC28" s="28"/>
      <c r="AD28" s="28"/>
      <c r="AE28" s="16"/>
      <c r="AF28" s="26"/>
      <c r="AG28" s="26"/>
      <c r="AH28" s="26"/>
      <c r="AI28" s="26"/>
      <c r="AK28" s="16"/>
      <c r="AL28" s="16"/>
      <c r="AN28" s="17"/>
      <c r="AO28" s="17"/>
      <c r="AP28" s="17"/>
      <c r="AQ28" s="17"/>
    </row>
    <row r="29" spans="1:44" ht="15" customHeight="1" x14ac:dyDescent="0.3">
      <c r="D29" s="27"/>
      <c r="E29" s="27"/>
      <c r="F29" s="30"/>
      <c r="G29" s="30"/>
      <c r="H29" s="27"/>
      <c r="I29" s="27"/>
      <c r="J29" s="27"/>
      <c r="K29" s="27"/>
      <c r="L29" s="16"/>
      <c r="M29" s="16"/>
      <c r="N29" s="17"/>
      <c r="O29" s="17"/>
      <c r="P29" s="17"/>
      <c r="Q29" s="17"/>
      <c r="S29" s="10">
        <v>4</v>
      </c>
      <c r="T29" s="37" t="str">
        <f ca="1">IF(G36&lt;F36,H36,IF(F36&lt;G36,C36,""))</f>
        <v>akai005</v>
      </c>
      <c r="U29" s="37"/>
      <c r="V29" s="37"/>
      <c r="W29" s="37"/>
      <c r="X29" s="37"/>
      <c r="Y29" s="37"/>
      <c r="Z29" s="37"/>
      <c r="AA29" s="37"/>
      <c r="AB29"/>
      <c r="AC29" s="27"/>
      <c r="AD29" s="16"/>
      <c r="AE29" s="16"/>
      <c r="AF29" s="17"/>
      <c r="AG29" s="17"/>
      <c r="AH29" s="17"/>
      <c r="AI29" s="17"/>
    </row>
    <row r="30" spans="1:44" ht="15" customHeight="1" x14ac:dyDescent="0.3">
      <c r="C30" s="31"/>
      <c r="D30" s="31"/>
      <c r="E30" s="31"/>
      <c r="F30" s="32"/>
      <c r="G30" s="32"/>
      <c r="H30" s="33"/>
      <c r="I30" s="33"/>
      <c r="J30" s="33"/>
      <c r="K30" s="29"/>
      <c r="L30" s="16"/>
      <c r="M30" s="16"/>
      <c r="N30" s="45"/>
      <c r="O30" s="45"/>
      <c r="P30" s="45"/>
      <c r="Q30" s="45"/>
      <c r="S30" s="37"/>
      <c r="T30" s="37"/>
      <c r="U30" s="37"/>
      <c r="V30" s="37"/>
      <c r="W30" s="37"/>
      <c r="X30" s="37"/>
      <c r="Y30" s="37"/>
      <c r="Z30"/>
      <c r="AA30" s="29"/>
      <c r="AB30" s="16"/>
      <c r="AC30" s="16"/>
      <c r="AD30" s="26"/>
      <c r="AE30" s="26"/>
      <c r="AF30" s="26"/>
      <c r="AG30" s="26"/>
    </row>
    <row r="31" spans="1:44" ht="15" customHeight="1" x14ac:dyDescent="0.3">
      <c r="C31" s="31"/>
      <c r="D31" s="31"/>
      <c r="E31" s="31"/>
      <c r="F31" s="32"/>
      <c r="G31" s="32"/>
      <c r="H31" s="33"/>
      <c r="I31" s="33"/>
      <c r="J31" s="33"/>
      <c r="K31" s="29"/>
      <c r="L31" s="16"/>
      <c r="M31" s="16"/>
      <c r="N31" s="17"/>
      <c r="O31" s="17"/>
      <c r="P31" s="17"/>
      <c r="Q31" s="17"/>
      <c r="S31" s="37"/>
      <c r="T31" s="37"/>
      <c r="U31" s="37"/>
      <c r="V31" s="37"/>
      <c r="W31" s="37"/>
      <c r="X31" s="37"/>
      <c r="Y31" s="37"/>
      <c r="Z31"/>
      <c r="AA31" s="29"/>
      <c r="AB31" s="16"/>
      <c r="AC31" s="16"/>
      <c r="AD31" s="17"/>
      <c r="AE31" s="17"/>
      <c r="AF31" s="17"/>
      <c r="AG31" s="17"/>
    </row>
    <row r="32" spans="1:44" ht="27" customHeight="1" x14ac:dyDescent="0.3">
      <c r="C32" s="49" t="str">
        <f ca="1">IF(G25&gt;F25,H25,IF(F25&gt;G25,C25,""))</f>
        <v>cedric</v>
      </c>
      <c r="D32" s="49"/>
      <c r="E32" s="49"/>
      <c r="F32" s="39">
        <v>8</v>
      </c>
      <c r="G32" s="40">
        <v>7</v>
      </c>
      <c r="H32" s="49" t="str">
        <f ca="1">IF(G27&gt;F27,H27,IF(F27&gt;G27,C27,""))</f>
        <v>xyoremi</v>
      </c>
      <c r="I32" s="49"/>
      <c r="J32" s="49"/>
      <c r="N32" s="38"/>
      <c r="O32" s="38"/>
      <c r="P32" s="38"/>
      <c r="Q32" s="38"/>
      <c r="S32" s="37"/>
      <c r="T32" s="37"/>
      <c r="U32" s="37"/>
      <c r="V32" s="37"/>
      <c r="W32" s="37"/>
      <c r="X32" s="37"/>
      <c r="Y32" s="37"/>
      <c r="Z32"/>
    </row>
    <row r="33" spans="3:35" ht="15" customHeight="1" x14ac:dyDescent="0.3">
      <c r="F33" s="34"/>
      <c r="G33" s="34"/>
      <c r="N33" s="17"/>
      <c r="O33" s="17"/>
      <c r="P33" s="17"/>
      <c r="Q33" s="17"/>
      <c r="U33"/>
      <c r="V33"/>
      <c r="W33"/>
      <c r="X33"/>
      <c r="Y33"/>
      <c r="Z33"/>
      <c r="AA33"/>
      <c r="AB33"/>
      <c r="AF33" s="17"/>
      <c r="AG33" s="17"/>
      <c r="AH33" s="17"/>
      <c r="AI33" s="17"/>
    </row>
    <row r="34" spans="3:35" ht="15" customHeight="1" x14ac:dyDescent="0.3">
      <c r="C34" s="31"/>
      <c r="D34" s="31"/>
      <c r="E34" s="31"/>
      <c r="F34" s="35"/>
      <c r="G34" s="35"/>
      <c r="H34" s="31"/>
      <c r="I34" s="31"/>
      <c r="J34" s="31"/>
      <c r="N34" s="45"/>
      <c r="O34" s="45"/>
      <c r="P34" s="45"/>
      <c r="Q34" s="45"/>
      <c r="U34"/>
      <c r="V34"/>
      <c r="W34"/>
      <c r="X34"/>
      <c r="Y34"/>
      <c r="Z34"/>
      <c r="AA34"/>
      <c r="AB34"/>
      <c r="AF34" s="26"/>
      <c r="AG34" s="26"/>
      <c r="AH34" s="26"/>
      <c r="AI34" s="26"/>
    </row>
    <row r="35" spans="3:35" ht="15" customHeight="1" x14ac:dyDescent="0.3">
      <c r="C35" s="31"/>
      <c r="D35" s="31"/>
      <c r="E35" s="31"/>
      <c r="F35" s="35"/>
      <c r="G35" s="35"/>
      <c r="H35" s="31"/>
      <c r="I35" s="31"/>
      <c r="J35" s="31"/>
      <c r="N35" s="17"/>
      <c r="O35" s="17"/>
      <c r="P35" s="17"/>
      <c r="Q35" s="17"/>
      <c r="U35"/>
      <c r="V35"/>
      <c r="W35"/>
      <c r="X35"/>
      <c r="Y35"/>
      <c r="Z35"/>
      <c r="AA35"/>
      <c r="AB35"/>
      <c r="AF35" s="17"/>
      <c r="AG35" s="17"/>
      <c r="AH35" s="17"/>
      <c r="AI35" s="17"/>
    </row>
    <row r="36" spans="3:35" ht="15" customHeight="1" x14ac:dyDescent="0.3">
      <c r="C36" s="49" t="str">
        <f ca="1">IF(G25&lt;F25,H25,IF(F25&lt;G25,C25,""))</f>
        <v>akai005</v>
      </c>
      <c r="D36" s="49"/>
      <c r="E36" s="49"/>
      <c r="F36" s="52">
        <v>2</v>
      </c>
      <c r="G36" s="53">
        <v>3</v>
      </c>
      <c r="H36" s="49" t="str">
        <f ca="1">IF(G27&lt;F27,H27,IF(F27&lt;G27,C27,""))</f>
        <v>bqys</v>
      </c>
      <c r="I36" s="49"/>
      <c r="J36" s="49"/>
      <c r="N36" s="45"/>
      <c r="O36" s="45"/>
      <c r="P36" s="45"/>
      <c r="Q36" s="45"/>
      <c r="U36"/>
      <c r="V36"/>
      <c r="W36"/>
      <c r="X36"/>
      <c r="Y36"/>
      <c r="Z36"/>
      <c r="AA36"/>
      <c r="AB36"/>
      <c r="AF36" s="26"/>
      <c r="AG36" s="26"/>
      <c r="AH36" s="26"/>
      <c r="AI36" s="26"/>
    </row>
    <row r="37" spans="3:35" ht="15" customHeight="1" x14ac:dyDescent="0.3">
      <c r="C37" s="49"/>
      <c r="D37" s="49"/>
      <c r="E37" s="49"/>
      <c r="F37" s="52"/>
      <c r="G37" s="53"/>
      <c r="H37" s="49"/>
      <c r="I37" s="49"/>
      <c r="J37" s="49"/>
      <c r="N37" s="45"/>
      <c r="O37" s="45"/>
      <c r="P37" s="45"/>
      <c r="Q37" s="45"/>
      <c r="U37"/>
      <c r="V37"/>
      <c r="W37"/>
      <c r="X37"/>
      <c r="Y37"/>
      <c r="Z37"/>
      <c r="AA37"/>
      <c r="AB37"/>
      <c r="AF37" s="26"/>
      <c r="AG37" s="26"/>
      <c r="AH37" s="26"/>
      <c r="AI37" s="26"/>
    </row>
    <row r="38" spans="3:35" ht="15" customHeight="1" x14ac:dyDescent="0.3">
      <c r="F38" s="30"/>
      <c r="G38" s="30"/>
    </row>
    <row r="39" spans="3:35" ht="15" customHeight="1" x14ac:dyDescent="0.3">
      <c r="N39" s="45"/>
      <c r="O39" s="45"/>
      <c r="P39" s="45"/>
      <c r="Q39" s="45"/>
    </row>
    <row r="40" spans="3:35" ht="15" customHeight="1" x14ac:dyDescent="0.3">
      <c r="K40" s="27"/>
      <c r="L40" s="16"/>
      <c r="M40" s="16"/>
      <c r="N40" s="17"/>
      <c r="O40" s="17"/>
      <c r="P40" s="17"/>
      <c r="Q40" s="17"/>
      <c r="AC40"/>
      <c r="AD40"/>
      <c r="AE40"/>
    </row>
    <row r="41" spans="3:35" ht="15" customHeight="1" x14ac:dyDescent="0.3">
      <c r="K41" s="28"/>
      <c r="L41" s="28"/>
      <c r="M41" s="29"/>
      <c r="N41" s="45"/>
      <c r="O41" s="45"/>
      <c r="P41" s="45"/>
      <c r="Q41" s="45"/>
      <c r="X41" s="30"/>
      <c r="Y41" s="30"/>
      <c r="AC41"/>
      <c r="AD41"/>
      <c r="AE41"/>
    </row>
    <row r="42" spans="3:35" ht="15" customHeight="1" x14ac:dyDescent="0.3">
      <c r="K42" s="28"/>
      <c r="L42" s="28"/>
      <c r="M42" s="29"/>
      <c r="N42" s="45"/>
      <c r="O42" s="45"/>
      <c r="P42" s="45"/>
      <c r="Q42" s="45"/>
      <c r="AC42"/>
      <c r="AD42"/>
      <c r="AE42"/>
    </row>
    <row r="43" spans="3:35" ht="15" customHeight="1" x14ac:dyDescent="0.3">
      <c r="K43" s="28"/>
      <c r="L43" s="28"/>
      <c r="M43" s="16"/>
      <c r="N43" s="45"/>
      <c r="O43" s="45"/>
      <c r="P43" s="45"/>
      <c r="Q43" s="45"/>
      <c r="AC43"/>
      <c r="AD43"/>
      <c r="AE43"/>
    </row>
    <row r="44" spans="3:35" ht="15" customHeight="1" x14ac:dyDescent="0.3">
      <c r="K44" s="28"/>
      <c r="L44" s="28"/>
      <c r="M44" s="16"/>
      <c r="N44" s="45"/>
      <c r="O44" s="45"/>
      <c r="P44" s="45"/>
      <c r="Q44" s="45"/>
      <c r="AC44"/>
      <c r="AD44"/>
      <c r="AE44"/>
    </row>
    <row r="45" spans="3:35" ht="15" customHeight="1" x14ac:dyDescent="0.3">
      <c r="K45" s="27"/>
      <c r="L45" s="16"/>
      <c r="M45" s="16"/>
      <c r="N45" s="17"/>
      <c r="O45" s="17"/>
      <c r="P45" s="17"/>
      <c r="Q45" s="17"/>
      <c r="AC45"/>
      <c r="AD45"/>
      <c r="AE45"/>
    </row>
    <row r="46" spans="3:35" ht="15" customHeight="1" x14ac:dyDescent="0.3">
      <c r="K46" s="29"/>
      <c r="L46" s="16"/>
      <c r="M46" s="16"/>
      <c r="N46" s="45"/>
      <c r="O46" s="45"/>
      <c r="P46" s="45"/>
      <c r="Q46" s="45"/>
    </row>
    <row r="47" spans="3:35" ht="15" customHeight="1" x14ac:dyDescent="0.3">
      <c r="K47" s="29"/>
      <c r="L47" s="16"/>
      <c r="M47" s="16"/>
      <c r="N47" s="17"/>
      <c r="O47" s="17"/>
      <c r="P47" s="17"/>
      <c r="Q47" s="17"/>
    </row>
    <row r="48" spans="3:35" ht="15" customHeight="1" x14ac:dyDescent="0.3">
      <c r="N48" s="45"/>
      <c r="O48" s="45"/>
      <c r="P48" s="45"/>
      <c r="Q48" s="45"/>
    </row>
    <row r="49" spans="14:17" ht="15" customHeight="1" x14ac:dyDescent="0.3">
      <c r="N49" s="45"/>
      <c r="O49" s="45"/>
      <c r="P49" s="45"/>
      <c r="Q49" s="45"/>
    </row>
    <row r="50" spans="14:17" ht="15" customHeight="1" x14ac:dyDescent="0.3">
      <c r="N50" s="17"/>
      <c r="O50" s="17"/>
      <c r="P50" s="17"/>
      <c r="Q50" s="17"/>
    </row>
    <row r="51" spans="14:17" ht="15" customHeight="1" x14ac:dyDescent="0.3">
      <c r="N51" s="45"/>
      <c r="O51" s="45"/>
      <c r="P51" s="45"/>
      <c r="Q51" s="45"/>
    </row>
    <row r="52" spans="14:17" ht="15" customHeight="1" x14ac:dyDescent="0.3">
      <c r="N52" s="17"/>
      <c r="O52" s="17"/>
      <c r="P52" s="17"/>
      <c r="Q52" s="17"/>
    </row>
    <row r="53" spans="14:17" ht="15" customHeight="1" x14ac:dyDescent="0.3">
      <c r="N53" s="45"/>
      <c r="O53" s="45"/>
      <c r="P53" s="45"/>
      <c r="Q53" s="45"/>
    </row>
    <row r="54" spans="14:17" ht="15" customHeight="1" x14ac:dyDescent="0.3">
      <c r="N54" s="45"/>
      <c r="O54" s="45"/>
      <c r="P54" s="45"/>
      <c r="Q54" s="45"/>
    </row>
    <row r="99" spans="1:1" ht="15" customHeight="1" x14ac:dyDescent="0.3">
      <c r="A99" s="2" t="str">
        <f>[1]Statistique!B8</f>
        <v>bqys</v>
      </c>
    </row>
    <row r="100" spans="1:1" ht="15" customHeight="1" x14ac:dyDescent="0.3">
      <c r="A100" s="2" t="str">
        <f>[1]Statistique!B9</f>
        <v>nemesis</v>
      </c>
    </row>
    <row r="101" spans="1:1" ht="15" customHeight="1" x14ac:dyDescent="0.3">
      <c r="A101" s="2" t="str">
        <f>[1]Statistique!B10</f>
        <v>xyoremi</v>
      </c>
    </row>
    <row r="102" spans="1:1" ht="15" customHeight="1" x14ac:dyDescent="0.3">
      <c r="A102" s="2" t="str">
        <f>[1]Statistique!B11</f>
        <v>dams</v>
      </c>
    </row>
    <row r="103" spans="1:1" ht="15" customHeight="1" x14ac:dyDescent="0.3">
      <c r="A103" s="2" t="str">
        <f>[1]Statistique!B12</f>
        <v>akai005</v>
      </c>
    </row>
    <row r="104" spans="1:1" ht="15" customHeight="1" x14ac:dyDescent="0.3">
      <c r="A104" s="2" t="str">
        <f>[1]Statistique!B13</f>
        <v>sethem</v>
      </c>
    </row>
    <row r="105" spans="1:1" ht="15" customHeight="1" x14ac:dyDescent="0.3">
      <c r="A105" s="2" t="str">
        <f>[1]Statistique!B14</f>
        <v>CPU</v>
      </c>
    </row>
    <row r="106" spans="1:1" ht="15" customHeight="1" x14ac:dyDescent="0.3">
      <c r="A106" s="2" t="str">
        <f>[1]Statistique!B15</f>
        <v>seba</v>
      </c>
    </row>
    <row r="107" spans="1:1" ht="15" customHeight="1" x14ac:dyDescent="0.3">
      <c r="A107" s="2" t="str">
        <f>[1]Statistique!B16</f>
        <v>cedric</v>
      </c>
    </row>
    <row r="108" spans="1:1" ht="15" customHeight="1" x14ac:dyDescent="0.3">
      <c r="A108" s="2" t="str">
        <f>[1]Statistique!B17</f>
        <v>mave</v>
      </c>
    </row>
    <row r="109" spans="1:1" ht="15" customHeight="1" x14ac:dyDescent="0.3">
      <c r="A109" s="2" t="str">
        <f>[1]Statistique!B18</f>
        <v>magik</v>
      </c>
    </row>
    <row r="110" spans="1:1" ht="15" customHeight="1" x14ac:dyDescent="0.3">
      <c r="A110" s="2" t="str">
        <f>[1]Statistique!B19</f>
        <v>jayarte</v>
      </c>
    </row>
    <row r="111" spans="1:1" ht="15" customHeight="1" x14ac:dyDescent="0.3">
      <c r="A111" s="2" t="str">
        <f>[1]Statistique!B20</f>
        <v>tony</v>
      </c>
    </row>
    <row r="112" spans="1:1" ht="15" customHeight="1" x14ac:dyDescent="0.3">
      <c r="A112" s="2" t="str">
        <f>[1]Statistique!B21</f>
        <v>franco</v>
      </c>
    </row>
    <row r="113" spans="1:1" ht="15" customHeight="1" x14ac:dyDescent="0.3">
      <c r="A113" s="2" t="str">
        <f>[1]Statistique!B22</f>
        <v>zuki</v>
      </c>
    </row>
    <row r="114" spans="1:1" ht="15" customHeight="1" x14ac:dyDescent="0.3">
      <c r="A114" s="2" t="str">
        <f>[1]Statistique!B23</f>
        <v>ryane</v>
      </c>
    </row>
  </sheetData>
  <sortState ref="S8:AB11">
    <sortCondition ref="S8:S11"/>
    <sortCondition descending="1" ref="AA8:AA11"/>
  </sortState>
  <mergeCells count="78">
    <mergeCell ref="H32:J32"/>
    <mergeCell ref="C32:E32"/>
    <mergeCell ref="A14:B14"/>
    <mergeCell ref="S14:T14"/>
    <mergeCell ref="AG16:AI16"/>
    <mergeCell ref="N51:Q51"/>
    <mergeCell ref="N53:N54"/>
    <mergeCell ref="O53:O54"/>
    <mergeCell ref="P53:P54"/>
    <mergeCell ref="Q53:Q54"/>
    <mergeCell ref="N43:N44"/>
    <mergeCell ref="O43:O44"/>
    <mergeCell ref="P43:P44"/>
    <mergeCell ref="Q43:Q44"/>
    <mergeCell ref="N46:Q46"/>
    <mergeCell ref="N48:N49"/>
    <mergeCell ref="O48:O49"/>
    <mergeCell ref="P48:P49"/>
    <mergeCell ref="Q48:Q49"/>
    <mergeCell ref="N39:Q39"/>
    <mergeCell ref="N41:N42"/>
    <mergeCell ref="O41:O42"/>
    <mergeCell ref="P41:P42"/>
    <mergeCell ref="Q41:Q42"/>
    <mergeCell ref="O36:O37"/>
    <mergeCell ref="P36:P37"/>
    <mergeCell ref="Q36:Q37"/>
    <mergeCell ref="N34:Q34"/>
    <mergeCell ref="C36:E37"/>
    <mergeCell ref="F36:F37"/>
    <mergeCell ref="G36:G37"/>
    <mergeCell ref="H36:J37"/>
    <mergeCell ref="N36:N37"/>
    <mergeCell ref="N30:Q30"/>
    <mergeCell ref="O27:O28"/>
    <mergeCell ref="P27:P28"/>
    <mergeCell ref="Q27:Q28"/>
    <mergeCell ref="C27:E28"/>
    <mergeCell ref="F27:F28"/>
    <mergeCell ref="G27:G28"/>
    <mergeCell ref="H27:J28"/>
    <mergeCell ref="N27:N28"/>
    <mergeCell ref="E22:H22"/>
    <mergeCell ref="W22:Z22"/>
    <mergeCell ref="N23:Q23"/>
    <mergeCell ref="C25:E26"/>
    <mergeCell ref="F25:F26"/>
    <mergeCell ref="G25:G26"/>
    <mergeCell ref="H25:J26"/>
    <mergeCell ref="N25:N26"/>
    <mergeCell ref="O25:O26"/>
    <mergeCell ref="P25:P26"/>
    <mergeCell ref="Q25:Q26"/>
    <mergeCell ref="C19:E19"/>
    <mergeCell ref="H19:J19"/>
    <mergeCell ref="U19:W19"/>
    <mergeCell ref="Z19:AB19"/>
    <mergeCell ref="C20:E20"/>
    <mergeCell ref="H20:J20"/>
    <mergeCell ref="U20:W20"/>
    <mergeCell ref="Z20:AB20"/>
    <mergeCell ref="C17:E17"/>
    <mergeCell ref="H17:J17"/>
    <mergeCell ref="U17:W17"/>
    <mergeCell ref="Z17:AB17"/>
    <mergeCell ref="C18:E18"/>
    <mergeCell ref="H18:J18"/>
    <mergeCell ref="U18:W18"/>
    <mergeCell ref="Z18:AB18"/>
    <mergeCell ref="C16:E16"/>
    <mergeCell ref="H16:J16"/>
    <mergeCell ref="U16:W16"/>
    <mergeCell ref="Z16:AB16"/>
    <mergeCell ref="N6:Q6"/>
    <mergeCell ref="C15:E15"/>
    <mergeCell ref="H15:J15"/>
    <mergeCell ref="U15:W15"/>
    <mergeCell ref="Z15:AB1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18"/>
  <sheetViews>
    <sheetView workbookViewId="0">
      <selection activeCell="G16" sqref="G16"/>
    </sheetView>
  </sheetViews>
  <sheetFormatPr baseColWidth="10" defaultRowHeight="14.4" x14ac:dyDescent="0.3"/>
  <sheetData>
    <row r="2" spans="1:2" x14ac:dyDescent="0.3">
      <c r="A2" t="s">
        <v>19</v>
      </c>
      <c r="B2" t="s">
        <v>20</v>
      </c>
    </row>
    <row r="3" spans="1:2" ht="15.6" x14ac:dyDescent="0.3">
      <c r="A3" t="s">
        <v>21</v>
      </c>
      <c r="B3" s="54" t="s">
        <v>11</v>
      </c>
    </row>
    <row r="4" spans="1:2" ht="15.6" x14ac:dyDescent="0.3">
      <c r="A4" t="s">
        <v>22</v>
      </c>
      <c r="B4" s="54" t="s">
        <v>7</v>
      </c>
    </row>
    <row r="5" spans="1:2" ht="15.6" x14ac:dyDescent="0.3">
      <c r="A5" t="s">
        <v>23</v>
      </c>
      <c r="B5" s="54" t="s">
        <v>9</v>
      </c>
    </row>
    <row r="6" spans="1:2" ht="15.6" x14ac:dyDescent="0.3">
      <c r="A6" t="s">
        <v>24</v>
      </c>
      <c r="B6" s="54" t="s">
        <v>8</v>
      </c>
    </row>
    <row r="7" spans="1:2" ht="15.6" x14ac:dyDescent="0.3">
      <c r="A7" t="s">
        <v>25</v>
      </c>
      <c r="B7" s="54" t="s">
        <v>5</v>
      </c>
    </row>
    <row r="8" spans="1:2" ht="15.6" x14ac:dyDescent="0.3">
      <c r="A8" t="s">
        <v>26</v>
      </c>
      <c r="B8" s="54" t="s">
        <v>3</v>
      </c>
    </row>
    <row r="9" spans="1:2" ht="15.6" x14ac:dyDescent="0.3">
      <c r="A9" t="s">
        <v>27</v>
      </c>
      <c r="B9" s="54" t="s">
        <v>6</v>
      </c>
    </row>
    <row r="10" spans="1:2" ht="15.6" x14ac:dyDescent="0.3">
      <c r="A10" t="s">
        <v>28</v>
      </c>
      <c r="B10" s="54" t="s">
        <v>10</v>
      </c>
    </row>
    <row r="11" spans="1:2" ht="15.6" x14ac:dyDescent="0.3">
      <c r="B11" s="54" t="s">
        <v>16</v>
      </c>
    </row>
    <row r="12" spans="1:2" ht="15.6" x14ac:dyDescent="0.3">
      <c r="B12" s="54" t="s">
        <v>14</v>
      </c>
    </row>
    <row r="13" spans="1:2" ht="15.6" x14ac:dyDescent="0.3">
      <c r="B13" s="54" t="s">
        <v>13</v>
      </c>
    </row>
    <row r="14" spans="1:2" ht="15.6" x14ac:dyDescent="0.3">
      <c r="B14" s="54" t="s">
        <v>12</v>
      </c>
    </row>
    <row r="15" spans="1:2" ht="15.6" x14ac:dyDescent="0.3">
      <c r="B15" s="54" t="s">
        <v>4</v>
      </c>
    </row>
    <row r="16" spans="1:2" ht="15.6" x14ac:dyDescent="0.3">
      <c r="B16" s="54" t="s">
        <v>18</v>
      </c>
    </row>
    <row r="17" spans="2:2" ht="15.6" x14ac:dyDescent="0.3">
      <c r="B17" s="54" t="s">
        <v>15</v>
      </c>
    </row>
    <row r="18" spans="2:2" ht="15.6" x14ac:dyDescent="0.3">
      <c r="B18" s="54" t="s">
        <v>17</v>
      </c>
    </row>
  </sheetData>
  <sortState ref="A3:B18">
    <sortCondition ref="A3:A1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 emploi</vt:lpstr>
      <vt:lpstr>Résultats</vt:lpstr>
      <vt:lpstr>Equipes</vt:lpstr>
      <vt:lpstr>NomEquip</vt:lpstr>
      <vt:lpstr>NumEquip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André BOSCHI</cp:lastModifiedBy>
  <dcterms:created xsi:type="dcterms:W3CDTF">2015-01-05T13:35:59Z</dcterms:created>
  <dcterms:modified xsi:type="dcterms:W3CDTF">2015-01-06T09:26:16Z</dcterms:modified>
</cp:coreProperties>
</file>