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 activeTab="2"/>
  </bookViews>
  <sheets>
    <sheet name="Feuil1" sheetId="1" r:id="rId1"/>
    <sheet name="Feuil2" sheetId="2" r:id="rId2"/>
    <sheet name="Result" sheetId="4" r:id="rId3"/>
    <sheet name="Formules" sheetId="3" r:id="rId4"/>
  </sheets>
  <calcPr calcId="171027"/>
</workbook>
</file>

<file path=xl/calcChain.xml><?xml version="1.0" encoding="utf-8"?>
<calcChain xmlns="http://schemas.openxmlformats.org/spreadsheetml/2006/main">
  <c r="F7" i="3" l="1"/>
  <c r="G7" i="3" s="1"/>
  <c r="C7" i="3"/>
  <c r="E7" i="3" s="1"/>
  <c r="B7" i="3"/>
  <c r="F6" i="3"/>
  <c r="G6" i="3" s="1"/>
  <c r="C6" i="3"/>
  <c r="D6" i="3" s="1"/>
  <c r="B6" i="3"/>
  <c r="G6" i="2"/>
  <c r="G7" i="2"/>
  <c r="G8" i="2"/>
  <c r="G9" i="2"/>
  <c r="G10" i="2"/>
  <c r="G11" i="2"/>
  <c r="G12" i="2"/>
  <c r="G13" i="2"/>
  <c r="G5" i="2"/>
  <c r="F6" i="2"/>
  <c r="F7" i="2"/>
  <c r="F8" i="2"/>
  <c r="F9" i="2"/>
  <c r="F10" i="2"/>
  <c r="F11" i="2"/>
  <c r="F12" i="2"/>
  <c r="F13" i="2"/>
  <c r="F5" i="2"/>
  <c r="E6" i="2"/>
  <c r="E7" i="2"/>
  <c r="E8" i="2"/>
  <c r="E9" i="2"/>
  <c r="E10" i="2"/>
  <c r="E11" i="2"/>
  <c r="E12" i="2"/>
  <c r="E13" i="2"/>
  <c r="E5" i="2"/>
  <c r="D6" i="2"/>
  <c r="D7" i="2"/>
  <c r="D8" i="2"/>
  <c r="D9" i="2"/>
  <c r="D10" i="2"/>
  <c r="D11" i="2"/>
  <c r="D12" i="2"/>
  <c r="D13" i="2"/>
  <c r="D5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E6" i="3" l="1"/>
  <c r="D7" i="3"/>
  <c r="I4" i="1"/>
  <c r="J4" i="1" s="1"/>
  <c r="J6" i="1"/>
  <c r="J7" i="1"/>
  <c r="J8" i="1"/>
  <c r="J9" i="1"/>
  <c r="J10" i="1"/>
  <c r="J11" i="1"/>
  <c r="J12" i="1"/>
  <c r="J5" i="1"/>
  <c r="I6" i="1"/>
  <c r="I7" i="1"/>
  <c r="I8" i="1"/>
  <c r="I9" i="1"/>
  <c r="I10" i="1"/>
  <c r="I11" i="1"/>
  <c r="I12" i="1"/>
  <c r="I5" i="1"/>
  <c r="H4" i="1"/>
  <c r="H6" i="1"/>
  <c r="H7" i="1"/>
  <c r="H8" i="1"/>
  <c r="H9" i="1"/>
  <c r="H10" i="1"/>
  <c r="H11" i="1"/>
  <c r="H12" i="1"/>
  <c r="H5" i="1"/>
  <c r="G5" i="1"/>
  <c r="G6" i="1"/>
  <c r="G7" i="1"/>
  <c r="G8" i="1"/>
  <c r="G9" i="1"/>
  <c r="G10" i="1"/>
  <c r="G11" i="1"/>
  <c r="G12" i="1"/>
  <c r="G4" i="1"/>
  <c r="F5" i="1"/>
  <c r="F6" i="1"/>
  <c r="F7" i="1"/>
  <c r="F8" i="1"/>
  <c r="F9" i="1"/>
  <c r="F10" i="1"/>
  <c r="F11" i="1"/>
  <c r="F12" i="1"/>
  <c r="F4" i="1"/>
  <c r="E5" i="1"/>
  <c r="E6" i="1"/>
  <c r="E7" i="1"/>
  <c r="E8" i="1"/>
  <c r="E9" i="1"/>
  <c r="E10" i="1"/>
  <c r="E11" i="1"/>
  <c r="E12" i="1"/>
  <c r="E4" i="1"/>
  <c r="B5" i="1"/>
  <c r="B6" i="1"/>
  <c r="B7" i="1"/>
  <c r="B8" i="1"/>
  <c r="B9" i="1"/>
  <c r="B10" i="1"/>
  <c r="B11" i="1"/>
  <c r="B12" i="1"/>
  <c r="B4" i="1"/>
  <c r="C5" i="1" l="1"/>
  <c r="C6" i="1"/>
  <c r="C7" i="1"/>
  <c r="C8" i="1"/>
  <c r="C9" i="1"/>
  <c r="C10" i="1"/>
  <c r="C11" i="1"/>
  <c r="C12" i="1"/>
  <c r="C4" i="1"/>
  <c r="D5" i="1"/>
  <c r="D6" i="1"/>
  <c r="D7" i="1"/>
  <c r="D8" i="1"/>
  <c r="D9" i="1"/>
  <c r="D10" i="1"/>
  <c r="D11" i="1"/>
  <c r="D12" i="1"/>
  <c r="D4" i="1"/>
</calcChain>
</file>

<file path=xl/sharedStrings.xml><?xml version="1.0" encoding="utf-8"?>
<sst xmlns="http://schemas.openxmlformats.org/spreadsheetml/2006/main" count="171" uniqueCount="49">
  <si>
    <t>Plat - 3 ans - 2400 mètres, Corde à gauche</t>
  </si>
  <si>
    <t>Plat - Handicap Course D - 4 ans et Plus - 1600 mètres, Ligne Droite - Ref: +22</t>
  </si>
  <si>
    <t>Plat - Males et Hongres - Course D - 3 ans - 1600 mètres, Corde à gauche</t>
  </si>
  <si>
    <t>Plat - Handicap Course E - 4 ans et Plus - 1600 mètres, Ligne Droite - Ref: +24</t>
  </si>
  <si>
    <t>Plat - femelles - Course D - 3 ans - 1600 mètres, Corde à gauche</t>
  </si>
  <si>
    <t>Plat - Course G - 3 ans - 1600 mètres, Corde à gauche</t>
  </si>
  <si>
    <t>Plat - A Réclamer Course E - 4 ans - 1400 mètres, Corde à gauche</t>
  </si>
  <si>
    <t>Plat - A Réclamer Course E - 5 ans et Plus - 1400 mètres, Corde à gauche</t>
  </si>
  <si>
    <t>Plat - Handicap Course E - 4 ans et Plus - 1600 mètres, Ligne Droite - Ref: +30,5</t>
  </si>
  <si>
    <t>Plat</t>
  </si>
  <si>
    <t>Handicap</t>
  </si>
  <si>
    <t>Course D</t>
  </si>
  <si>
    <t>Course E</t>
  </si>
  <si>
    <t>femelles</t>
  </si>
  <si>
    <t>Course G</t>
  </si>
  <si>
    <t>Males et Hongres</t>
  </si>
  <si>
    <t>A Réclamer</t>
  </si>
  <si>
    <t>3 ans</t>
  </si>
  <si>
    <t>4 ans et Plus</t>
  </si>
  <si>
    <t xml:space="preserve">4 ans </t>
  </si>
  <si>
    <t>5 ans et Plus</t>
  </si>
  <si>
    <t>2400 métres</t>
  </si>
  <si>
    <t>1600 métres</t>
  </si>
  <si>
    <t>1400 métres</t>
  </si>
  <si>
    <t>Corde à gauche</t>
  </si>
  <si>
    <t>Ligne Droite</t>
  </si>
  <si>
    <t>conditions</t>
  </si>
  <si>
    <t>type</t>
  </si>
  <si>
    <t>Age</t>
  </si>
  <si>
    <t>Distance</t>
  </si>
  <si>
    <t>nbsep</t>
  </si>
  <si>
    <t>Base</t>
  </si>
  <si>
    <t>Course</t>
  </si>
  <si>
    <t>Place</t>
  </si>
  <si>
    <t>Hand</t>
  </si>
  <si>
    <t>Base2</t>
  </si>
  <si>
    <t/>
  </si>
  <si>
    <t xml:space="preserve"> Ref: +22</t>
  </si>
  <si>
    <t xml:space="preserve"> Ref: +24</t>
  </si>
  <si>
    <t xml:space="preserve"> Ref: +30,5</t>
  </si>
  <si>
    <t>2400 mètres</t>
  </si>
  <si>
    <t>1600 mètres</t>
  </si>
  <si>
    <t>1400 mètres</t>
  </si>
  <si>
    <t xml:space="preserve">3 ans </t>
  </si>
  <si>
    <t xml:space="preserve">4 ans et Plus </t>
  </si>
  <si>
    <t xml:space="preserve">5 ans et Plus </t>
  </si>
  <si>
    <t xml:space="preserve">Course G </t>
  </si>
  <si>
    <t xml:space="preserve">Course D </t>
  </si>
  <si>
    <t xml:space="preserve">Course 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</si>
</sst>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Lato"/>
    </font>
    <font>
      <sz val="8.5"/>
      <color theme="1"/>
      <name val="Verdana"/>
      <family val="2"/>
    </font>
    <font>
      <b/>
      <sz val="8.5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E6AE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rgb="FF88C029"/>
      </left>
      <right style="medium">
        <color rgb="FF88C029"/>
      </right>
      <top style="medium">
        <color rgb="FF88C029"/>
      </top>
      <bottom style="medium">
        <color rgb="FF88C02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left" wrapText="1" inden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 indent="2"/>
    </xf>
    <xf numFmtId="0" fontId="3" fillId="3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3" fillId="0" borderId="0" xfId="0" applyFont="1"/>
    <xf numFmtId="0" fontId="2" fillId="2" borderId="1" xfId="0" applyFont="1" applyFill="1" applyBorder="1" applyAlignment="1">
      <alignment horizontal="left" indent="1"/>
    </xf>
    <xf numFmtId="0" fontId="2" fillId="4" borderId="1" xfId="0" applyFont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18"/>
  <sheetViews>
    <sheetView topLeftCell="F1" workbookViewId="0">
      <selection activeCell="Q3" sqref="Q3"/>
    </sheetView>
  </sheetViews>
  <sheetFormatPr baseColWidth="10" defaultRowHeight="15"/>
  <cols>
    <col min="1" max="1" width="80.85546875" customWidth="1"/>
    <col min="2" max="2" width="6.42578125" style="1" bestFit="1" customWidth="1"/>
    <col min="3" max="3" width="7.140625" customWidth="1"/>
    <col min="4" max="4" width="50" bestFit="1" customWidth="1"/>
    <col min="5" max="5" width="51.140625" customWidth="1"/>
    <col min="6" max="6" width="20.28515625" style="1" customWidth="1"/>
    <col min="7" max="7" width="27.5703125" style="1" bestFit="1" customWidth="1"/>
    <col min="8" max="8" width="20.28515625" style="1" customWidth="1"/>
    <col min="9" max="9" width="22.140625" bestFit="1" customWidth="1"/>
    <col min="10" max="11" width="22.140625" style="1" customWidth="1"/>
    <col min="14" max="14" width="22.7109375" customWidth="1"/>
    <col min="17" max="17" width="21.7109375" customWidth="1"/>
    <col min="18" max="18" width="17.140625" customWidth="1"/>
  </cols>
  <sheetData>
    <row r="3" spans="1:18" ht="15.75" thickBot="1">
      <c r="B3" s="1" t="s">
        <v>30</v>
      </c>
      <c r="C3">
        <v>1</v>
      </c>
      <c r="D3">
        <v>2</v>
      </c>
      <c r="E3">
        <v>3</v>
      </c>
      <c r="F3" s="1">
        <v>4</v>
      </c>
      <c r="G3" s="1">
        <v>5</v>
      </c>
      <c r="H3" s="1">
        <v>6</v>
      </c>
      <c r="I3">
        <v>7</v>
      </c>
      <c r="J3" s="1">
        <v>8</v>
      </c>
      <c r="K3" s="1">
        <v>9</v>
      </c>
      <c r="N3" s="3" t="s">
        <v>26</v>
      </c>
      <c r="O3" s="3" t="s">
        <v>27</v>
      </c>
      <c r="P3" s="3" t="s">
        <v>28</v>
      </c>
      <c r="Q3" s="3" t="s">
        <v>29</v>
      </c>
    </row>
    <row r="4" spans="1:18" ht="15.75" thickBot="1">
      <c r="A4" s="2" t="s">
        <v>0</v>
      </c>
      <c r="B4" s="4">
        <f>LEN(A4)-LEN(SUBSTITUTE(A4,"-",""))</f>
        <v>2</v>
      </c>
      <c r="C4" t="str">
        <f>TRIM(LEFT(A4,FIND("-",A4)-1))</f>
        <v>Plat</v>
      </c>
      <c r="D4" t="str">
        <f t="shared" ref="D4:D12" si="0">TRIM(MID(A4,FIND(",",A4)+2,50))</f>
        <v>Corde à gauche</v>
      </c>
      <c r="E4" t="str">
        <f>MID(A4,FIND("-",$A4)+2,FIND(",",A4)-1-FIND("-",$A4)-1)</f>
        <v>3 ans - 2400 mètres</v>
      </c>
      <c r="F4" s="1" t="str">
        <f>LEFT(E4,FIND("-",E4)-2)</f>
        <v>3 ans</v>
      </c>
      <c r="G4" s="1" t="str">
        <f>MID(E4,FIND("-",E4)+2,99)</f>
        <v>2400 mètres</v>
      </c>
      <c r="H4" s="1" t="str">
        <f>IFERROR(LEFT(G4,FIND("-",G4)-2),"")</f>
        <v/>
      </c>
      <c r="I4" s="1" t="str">
        <f>IFERROR(MID(G4,FIND("-",G4)+2,99),"")</f>
        <v/>
      </c>
      <c r="J4" s="1" t="str">
        <f>IFERROR(LEFT(I4,FIND("-",I4)-2),"")</f>
        <v/>
      </c>
      <c r="M4" s="1" t="s">
        <v>9</v>
      </c>
      <c r="P4" s="1" t="s">
        <v>17</v>
      </c>
      <c r="Q4" s="1" t="s">
        <v>21</v>
      </c>
      <c r="R4" s="1" t="s">
        <v>24</v>
      </c>
    </row>
    <row r="5" spans="1:18" ht="15.75" thickBot="1">
      <c r="A5" s="2" t="s">
        <v>1</v>
      </c>
      <c r="B5" s="4">
        <f t="shared" ref="B5:B12" si="1">LEN(A5)-LEN(SUBSTITUTE(A5,"-",""))</f>
        <v>4</v>
      </c>
      <c r="C5" s="1" t="str">
        <f t="shared" ref="C5:C12" si="2">TRIM(LEFT(A5,FIND("-",A5)-1))</f>
        <v>Plat</v>
      </c>
      <c r="D5" s="1" t="str">
        <f t="shared" si="0"/>
        <v>Ligne Droite - Ref: +22</v>
      </c>
      <c r="E5" s="1" t="str">
        <f t="shared" ref="E5:E12" si="3">MID(A5,FIND("-",$A5)+2,FIND(",",A5)-1-FIND("-",$A5)-1)</f>
        <v>Handicap Course D - 4 ans et Plus - 1600 mètres</v>
      </c>
      <c r="F5" s="1" t="str">
        <f t="shared" ref="F5:F12" si="4">LEFT(E5,FIND("-",E5)-2)</f>
        <v>Handicap Course D</v>
      </c>
      <c r="G5" s="1" t="str">
        <f t="shared" ref="G5:G12" si="5">MID(E5,FIND("-",E5)+2,99)</f>
        <v>4 ans et Plus - 1600 mètres</v>
      </c>
      <c r="H5" s="1" t="str">
        <f>IFERROR(LEFT(G5,FIND("-",G5)-2),"")</f>
        <v>4 ans et Plus</v>
      </c>
      <c r="I5" t="str">
        <f>IFERROR(MID(G5,FIND("-",G5)+2,99),"")</f>
        <v>1600 mètres</v>
      </c>
      <c r="J5" s="1" t="str">
        <f>IFERROR(LEFT(I5,FIND("-",I5)-2),"")</f>
        <v/>
      </c>
      <c r="M5" s="1" t="s">
        <v>9</v>
      </c>
      <c r="N5" s="1" t="s">
        <v>10</v>
      </c>
      <c r="O5" s="1" t="s">
        <v>11</v>
      </c>
      <c r="P5" s="1" t="s">
        <v>18</v>
      </c>
      <c r="Q5" s="1" t="s">
        <v>22</v>
      </c>
      <c r="R5" s="1" t="s">
        <v>25</v>
      </c>
    </row>
    <row r="6" spans="1:18" ht="15.75" thickBot="1">
      <c r="A6" s="2" t="s">
        <v>2</v>
      </c>
      <c r="B6" s="4">
        <f t="shared" si="1"/>
        <v>4</v>
      </c>
      <c r="C6" s="1" t="str">
        <f t="shared" si="2"/>
        <v>Plat</v>
      </c>
      <c r="D6" s="1" t="str">
        <f t="shared" si="0"/>
        <v>Corde à gauche</v>
      </c>
      <c r="E6" s="1" t="str">
        <f t="shared" si="3"/>
        <v>Males et Hongres - Course D - 3 ans - 1600 mètres</v>
      </c>
      <c r="F6" s="1" t="str">
        <f t="shared" si="4"/>
        <v>Males et Hongres</v>
      </c>
      <c r="G6" s="1" t="str">
        <f t="shared" si="5"/>
        <v>Course D - 3 ans - 1600 mètres</v>
      </c>
      <c r="H6" s="1" t="str">
        <f t="shared" ref="H6:H12" si="6">IFERROR(LEFT(G6,FIND("-",G6)-2),"")</f>
        <v>Course D</v>
      </c>
      <c r="I6" s="1" t="str">
        <f t="shared" ref="I6:I12" si="7">IFERROR(MID(G6,FIND("-",G6)+2,99),"")</f>
        <v>3 ans - 1600 mètres</v>
      </c>
      <c r="J6" s="1" t="str">
        <f t="shared" ref="J6:J12" si="8">IFERROR(LEFT(I6,FIND("-",I6)-2),"")</f>
        <v>3 ans</v>
      </c>
      <c r="M6" s="1" t="s">
        <v>9</v>
      </c>
      <c r="N6" s="1" t="s">
        <v>15</v>
      </c>
      <c r="O6" s="1" t="s">
        <v>11</v>
      </c>
      <c r="P6" s="1" t="s">
        <v>17</v>
      </c>
      <c r="Q6" s="1" t="s">
        <v>22</v>
      </c>
      <c r="R6" s="1" t="s">
        <v>24</v>
      </c>
    </row>
    <row r="7" spans="1:18" ht="15.75" thickBot="1">
      <c r="A7" s="2" t="s">
        <v>3</v>
      </c>
      <c r="B7" s="4">
        <f t="shared" si="1"/>
        <v>4</v>
      </c>
      <c r="C7" s="1" t="str">
        <f t="shared" si="2"/>
        <v>Plat</v>
      </c>
      <c r="D7" s="1" t="str">
        <f t="shared" si="0"/>
        <v>Ligne Droite - Ref: +24</v>
      </c>
      <c r="E7" s="1" t="str">
        <f t="shared" si="3"/>
        <v>Handicap Course E - 4 ans et Plus - 1600 mètres</v>
      </c>
      <c r="F7" s="1" t="str">
        <f t="shared" si="4"/>
        <v>Handicap Course E</v>
      </c>
      <c r="G7" s="1" t="str">
        <f t="shared" si="5"/>
        <v>4 ans et Plus - 1600 mètres</v>
      </c>
      <c r="H7" s="1" t="str">
        <f t="shared" si="6"/>
        <v>4 ans et Plus</v>
      </c>
      <c r="I7" s="1" t="str">
        <f t="shared" si="7"/>
        <v>1600 mètres</v>
      </c>
      <c r="J7" s="1" t="str">
        <f t="shared" si="8"/>
        <v/>
      </c>
      <c r="M7" s="1" t="s">
        <v>9</v>
      </c>
      <c r="N7" s="1" t="s">
        <v>10</v>
      </c>
      <c r="O7" s="1" t="s">
        <v>12</v>
      </c>
      <c r="P7" s="1" t="s">
        <v>18</v>
      </c>
      <c r="Q7" s="1" t="s">
        <v>22</v>
      </c>
      <c r="R7" s="1" t="s">
        <v>25</v>
      </c>
    </row>
    <row r="8" spans="1:18" ht="15.75" thickBot="1">
      <c r="A8" s="2" t="s">
        <v>4</v>
      </c>
      <c r="B8" s="4">
        <f t="shared" si="1"/>
        <v>4</v>
      </c>
      <c r="C8" s="1" t="str">
        <f t="shared" si="2"/>
        <v>Plat</v>
      </c>
      <c r="D8" s="1" t="str">
        <f t="shared" si="0"/>
        <v>Corde à gauche</v>
      </c>
      <c r="E8" s="1" t="str">
        <f t="shared" si="3"/>
        <v>femelles - Course D - 3 ans - 1600 mètres</v>
      </c>
      <c r="F8" s="1" t="str">
        <f t="shared" si="4"/>
        <v>femelles</v>
      </c>
      <c r="G8" s="1" t="str">
        <f t="shared" si="5"/>
        <v>Course D - 3 ans - 1600 mètres</v>
      </c>
      <c r="H8" s="1" t="str">
        <f t="shared" si="6"/>
        <v>Course D</v>
      </c>
      <c r="I8" s="1" t="str">
        <f t="shared" si="7"/>
        <v>3 ans - 1600 mètres</v>
      </c>
      <c r="J8" s="1" t="str">
        <f t="shared" si="8"/>
        <v>3 ans</v>
      </c>
      <c r="M8" s="1" t="s">
        <v>9</v>
      </c>
      <c r="N8" s="1" t="s">
        <v>13</v>
      </c>
      <c r="O8" s="1" t="s">
        <v>11</v>
      </c>
      <c r="P8" s="1" t="s">
        <v>17</v>
      </c>
      <c r="Q8" s="1" t="s">
        <v>22</v>
      </c>
      <c r="R8" s="1" t="s">
        <v>24</v>
      </c>
    </row>
    <row r="9" spans="1:18" ht="15.75" thickBot="1">
      <c r="A9" s="2" t="s">
        <v>5</v>
      </c>
      <c r="B9" s="4">
        <f t="shared" si="1"/>
        <v>3</v>
      </c>
      <c r="C9" s="1" t="str">
        <f t="shared" si="2"/>
        <v>Plat</v>
      </c>
      <c r="D9" s="1" t="str">
        <f t="shared" si="0"/>
        <v>Corde à gauche</v>
      </c>
      <c r="E9" s="1" t="str">
        <f t="shared" si="3"/>
        <v>Course G - 3 ans - 1600 mètres</v>
      </c>
      <c r="F9" s="1" t="str">
        <f t="shared" si="4"/>
        <v>Course G</v>
      </c>
      <c r="G9" s="1" t="str">
        <f t="shared" si="5"/>
        <v>3 ans - 1600 mètres</v>
      </c>
      <c r="H9" s="1" t="str">
        <f t="shared" si="6"/>
        <v>3 ans</v>
      </c>
      <c r="I9" s="1" t="str">
        <f t="shared" si="7"/>
        <v>1600 mètres</v>
      </c>
      <c r="J9" s="1" t="str">
        <f t="shared" si="8"/>
        <v/>
      </c>
      <c r="M9" s="1" t="s">
        <v>9</v>
      </c>
      <c r="O9" s="1" t="s">
        <v>14</v>
      </c>
      <c r="P9" s="1" t="s">
        <v>17</v>
      </c>
      <c r="Q9" s="1" t="s">
        <v>22</v>
      </c>
      <c r="R9" s="1" t="s">
        <v>24</v>
      </c>
    </row>
    <row r="10" spans="1:18" ht="15.75" thickBot="1">
      <c r="A10" s="2" t="s">
        <v>6</v>
      </c>
      <c r="B10" s="4">
        <f t="shared" si="1"/>
        <v>3</v>
      </c>
      <c r="C10" s="1" t="str">
        <f t="shared" si="2"/>
        <v>Plat</v>
      </c>
      <c r="D10" s="1" t="str">
        <f t="shared" si="0"/>
        <v>Corde à gauche</v>
      </c>
      <c r="E10" s="1" t="str">
        <f t="shared" si="3"/>
        <v>A Réclamer Course E - 4 ans - 1400 mètres</v>
      </c>
      <c r="F10" s="1" t="str">
        <f t="shared" si="4"/>
        <v>A Réclamer Course E</v>
      </c>
      <c r="G10" s="1" t="str">
        <f t="shared" si="5"/>
        <v>4 ans - 1400 mètres</v>
      </c>
      <c r="H10" s="1" t="str">
        <f t="shared" si="6"/>
        <v>4 ans</v>
      </c>
      <c r="I10" s="1" t="str">
        <f t="shared" si="7"/>
        <v>1400 mètres</v>
      </c>
      <c r="J10" s="1" t="str">
        <f t="shared" si="8"/>
        <v/>
      </c>
      <c r="M10" s="1" t="s">
        <v>9</v>
      </c>
      <c r="N10" s="1" t="s">
        <v>16</v>
      </c>
      <c r="O10" s="1" t="s">
        <v>12</v>
      </c>
      <c r="P10" s="1" t="s">
        <v>19</v>
      </c>
      <c r="Q10" s="1" t="s">
        <v>23</v>
      </c>
      <c r="R10" s="1" t="s">
        <v>24</v>
      </c>
    </row>
    <row r="11" spans="1:18" ht="15.75" thickBot="1">
      <c r="A11" s="2" t="s">
        <v>7</v>
      </c>
      <c r="B11" s="4">
        <f t="shared" si="1"/>
        <v>3</v>
      </c>
      <c r="C11" s="1" t="str">
        <f t="shared" si="2"/>
        <v>Plat</v>
      </c>
      <c r="D11" s="1" t="str">
        <f t="shared" si="0"/>
        <v>Corde à gauche</v>
      </c>
      <c r="E11" s="1" t="str">
        <f t="shared" si="3"/>
        <v>A Réclamer Course E - 5 ans et Plus - 1400 mètres</v>
      </c>
      <c r="F11" s="1" t="str">
        <f t="shared" si="4"/>
        <v>A Réclamer Course E</v>
      </c>
      <c r="G11" s="1" t="str">
        <f t="shared" si="5"/>
        <v>5 ans et Plus - 1400 mètres</v>
      </c>
      <c r="H11" s="1" t="str">
        <f t="shared" si="6"/>
        <v>5 ans et Plus</v>
      </c>
      <c r="I11" s="1" t="str">
        <f t="shared" si="7"/>
        <v>1400 mètres</v>
      </c>
      <c r="J11" s="1" t="str">
        <f t="shared" si="8"/>
        <v/>
      </c>
      <c r="M11" s="1" t="s">
        <v>9</v>
      </c>
      <c r="N11" s="1" t="s">
        <v>16</v>
      </c>
      <c r="O11" s="1" t="s">
        <v>12</v>
      </c>
      <c r="P11" s="1" t="s">
        <v>20</v>
      </c>
      <c r="Q11" s="1" t="s">
        <v>23</v>
      </c>
      <c r="R11" s="1" t="s">
        <v>24</v>
      </c>
    </row>
    <row r="12" spans="1:18" ht="15.75" thickBot="1">
      <c r="A12" s="2" t="s">
        <v>8</v>
      </c>
      <c r="B12" s="4">
        <f t="shared" si="1"/>
        <v>4</v>
      </c>
      <c r="C12" s="1" t="str">
        <f t="shared" si="2"/>
        <v>Plat</v>
      </c>
      <c r="D12" s="1" t="str">
        <f t="shared" si="0"/>
        <v>Ligne Droite - Ref: +30,5</v>
      </c>
      <c r="E12" s="1" t="str">
        <f t="shared" si="3"/>
        <v>Handicap Course E - 4 ans et Plus - 1600 mètres</v>
      </c>
      <c r="F12" s="1" t="str">
        <f t="shared" si="4"/>
        <v>Handicap Course E</v>
      </c>
      <c r="G12" s="1" t="str">
        <f t="shared" si="5"/>
        <v>4 ans et Plus - 1600 mètres</v>
      </c>
      <c r="H12" s="1" t="str">
        <f t="shared" si="6"/>
        <v>4 ans et Plus</v>
      </c>
      <c r="I12" s="1" t="str">
        <f t="shared" si="7"/>
        <v>1600 mètres</v>
      </c>
      <c r="J12" s="1" t="str">
        <f t="shared" si="8"/>
        <v/>
      </c>
      <c r="M12" s="1" t="s">
        <v>9</v>
      </c>
      <c r="N12" s="1" t="s">
        <v>10</v>
      </c>
      <c r="O12" s="1" t="s">
        <v>12</v>
      </c>
      <c r="P12" s="1" t="s">
        <v>18</v>
      </c>
      <c r="Q12" s="1" t="s">
        <v>22</v>
      </c>
      <c r="R12" s="1" t="s">
        <v>25</v>
      </c>
    </row>
    <row r="14" spans="1:18">
      <c r="D14" s="5"/>
      <c r="E14" s="6"/>
    </row>
    <row r="15" spans="1:18">
      <c r="D15" s="5"/>
    </row>
    <row r="17" spans="4:4">
      <c r="D17" s="7"/>
    </row>
    <row r="18" spans="4:4">
      <c r="D18" s="7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K13"/>
  <sheetViews>
    <sheetView workbookViewId="0">
      <selection activeCell="A5" sqref="A5:A13"/>
    </sheetView>
  </sheetViews>
  <sheetFormatPr baseColWidth="10" defaultRowHeight="15"/>
  <cols>
    <col min="1" max="1" width="86.85546875" customWidth="1"/>
    <col min="3" max="3" width="24.42578125" customWidth="1"/>
    <col min="4" max="4" width="14.42578125" bestFit="1" customWidth="1"/>
    <col min="6" max="6" width="44.85546875" bestFit="1" customWidth="1"/>
  </cols>
  <sheetData>
    <row r="4" spans="1:11" ht="15.75" thickBot="1">
      <c r="A4" s="1"/>
      <c r="B4" s="1">
        <v>1</v>
      </c>
      <c r="C4" s="1"/>
      <c r="D4">
        <v>98</v>
      </c>
      <c r="E4">
        <v>99</v>
      </c>
      <c r="G4" s="1" t="s">
        <v>30</v>
      </c>
      <c r="H4" s="3" t="s">
        <v>26</v>
      </c>
      <c r="I4" s="3" t="s">
        <v>27</v>
      </c>
      <c r="J4" s="3" t="s">
        <v>28</v>
      </c>
      <c r="K4" s="3" t="s">
        <v>29</v>
      </c>
    </row>
    <row r="5" spans="1:11" ht="15.75" thickBot="1">
      <c r="A5" s="8" t="s">
        <v>0</v>
      </c>
      <c r="B5" s="1" t="str">
        <f>TRIM(LEFT(A5,FIND("-",A5)-1))</f>
        <v>Plat</v>
      </c>
      <c r="C5" s="1" t="str">
        <f t="shared" ref="C5:C13" si="0">TRIM(MID(A5,FIND(",",A5)+2,50))</f>
        <v>Corde à gauche</v>
      </c>
      <c r="D5" t="str">
        <f>IF(ISERROR(FIND("-",C5)),C5,LEFT(C5,FIND("-",C5)-2))</f>
        <v>Corde à gauche</v>
      </c>
      <c r="E5" t="str">
        <f>IF(ISERROR(FIND("-",C5)),"",MID(C5,FIND("-",C5)+1,50))</f>
        <v/>
      </c>
      <c r="F5" t="str">
        <f>MID(A5,FIND("-",$A5)+2,FIND(",",A5)-1-FIND("-",$A5)-1)</f>
        <v>3 ans - 2400 mètres</v>
      </c>
      <c r="G5" s="4">
        <f>LEN(F5)-LEN(SUBSTITUTE(F5,"-",""))</f>
        <v>1</v>
      </c>
    </row>
    <row r="6" spans="1:11" ht="15.75" thickBot="1">
      <c r="A6" s="8" t="s">
        <v>1</v>
      </c>
      <c r="B6" s="1" t="str">
        <f t="shared" ref="B6:B13" si="1">TRIM(LEFT(A6,FIND("-",A6)-1))</f>
        <v>Plat</v>
      </c>
      <c r="C6" s="1" t="str">
        <f t="shared" si="0"/>
        <v>Ligne Droite - Ref: +22</v>
      </c>
      <c r="D6" s="1" t="str">
        <f t="shared" ref="D6:D13" si="2">IF(ISERROR(FIND("-",C6)),C6,LEFT(C6,FIND("-",C6)-2))</f>
        <v>Ligne Droite</v>
      </c>
      <c r="E6" s="1" t="str">
        <f t="shared" ref="E6:E13" si="3">IF(ISERROR(FIND("-",C6)),"",MID(C6,FIND("-",C6)+1,50))</f>
        <v xml:space="preserve"> Ref: +22</v>
      </c>
      <c r="F6" s="1" t="str">
        <f t="shared" ref="F6:F13" si="4">MID(A6,FIND("-",$A6)+2,FIND(",",A6)-1-FIND("-",$A6)-1)</f>
        <v>Handicap Course D - 4 ans et Plus - 1600 mètres</v>
      </c>
      <c r="G6" s="4">
        <f t="shared" ref="G6:G13" si="5">LEN(F6)-LEN(SUBSTITUTE(F6,"-",""))</f>
        <v>2</v>
      </c>
    </row>
    <row r="7" spans="1:11" ht="15.75" thickBot="1">
      <c r="A7" s="8" t="s">
        <v>2</v>
      </c>
      <c r="B7" s="1" t="str">
        <f t="shared" si="1"/>
        <v>Plat</v>
      </c>
      <c r="C7" s="1" t="str">
        <f t="shared" si="0"/>
        <v>Corde à gauche</v>
      </c>
      <c r="D7" s="1" t="str">
        <f t="shared" si="2"/>
        <v>Corde à gauche</v>
      </c>
      <c r="E7" s="1" t="str">
        <f t="shared" si="3"/>
        <v/>
      </c>
      <c r="F7" s="1" t="str">
        <f t="shared" si="4"/>
        <v>Males et Hongres - Course D - 3 ans - 1600 mètres</v>
      </c>
      <c r="G7" s="4">
        <f t="shared" si="5"/>
        <v>3</v>
      </c>
    </row>
    <row r="8" spans="1:11" ht="15.75" thickBot="1">
      <c r="A8" s="8" t="s">
        <v>3</v>
      </c>
      <c r="B8" s="1" t="str">
        <f t="shared" si="1"/>
        <v>Plat</v>
      </c>
      <c r="C8" s="1" t="str">
        <f t="shared" si="0"/>
        <v>Ligne Droite - Ref: +24</v>
      </c>
      <c r="D8" s="1" t="str">
        <f t="shared" si="2"/>
        <v>Ligne Droite</v>
      </c>
      <c r="E8" s="1" t="str">
        <f t="shared" si="3"/>
        <v xml:space="preserve"> Ref: +24</v>
      </c>
      <c r="F8" s="1" t="str">
        <f t="shared" si="4"/>
        <v>Handicap Course E - 4 ans et Plus - 1600 mètres</v>
      </c>
      <c r="G8" s="4">
        <f t="shared" si="5"/>
        <v>2</v>
      </c>
    </row>
    <row r="9" spans="1:11" ht="15.75" thickBot="1">
      <c r="A9" s="8" t="s">
        <v>4</v>
      </c>
      <c r="B9" s="1" t="str">
        <f t="shared" si="1"/>
        <v>Plat</v>
      </c>
      <c r="C9" s="1" t="str">
        <f t="shared" si="0"/>
        <v>Corde à gauche</v>
      </c>
      <c r="D9" s="1" t="str">
        <f t="shared" si="2"/>
        <v>Corde à gauche</v>
      </c>
      <c r="E9" s="1" t="str">
        <f t="shared" si="3"/>
        <v/>
      </c>
      <c r="F9" s="1" t="str">
        <f t="shared" si="4"/>
        <v>femelles - Course D - 3 ans - 1600 mètres</v>
      </c>
      <c r="G9" s="4">
        <f t="shared" si="5"/>
        <v>3</v>
      </c>
    </row>
    <row r="10" spans="1:11" ht="15.75" thickBot="1">
      <c r="A10" s="8" t="s">
        <v>5</v>
      </c>
      <c r="B10" s="1" t="str">
        <f t="shared" si="1"/>
        <v>Plat</v>
      </c>
      <c r="C10" s="1" t="str">
        <f t="shared" si="0"/>
        <v>Corde à gauche</v>
      </c>
      <c r="D10" s="1" t="str">
        <f t="shared" si="2"/>
        <v>Corde à gauche</v>
      </c>
      <c r="E10" s="1" t="str">
        <f t="shared" si="3"/>
        <v/>
      </c>
      <c r="F10" s="1" t="str">
        <f t="shared" si="4"/>
        <v>Course G - 3 ans - 1600 mètres</v>
      </c>
      <c r="G10" s="4">
        <f t="shared" si="5"/>
        <v>2</v>
      </c>
    </row>
    <row r="11" spans="1:11" ht="15.75" thickBot="1">
      <c r="A11" s="8" t="s">
        <v>6</v>
      </c>
      <c r="B11" s="1" t="str">
        <f t="shared" si="1"/>
        <v>Plat</v>
      </c>
      <c r="C11" s="1" t="str">
        <f t="shared" si="0"/>
        <v>Corde à gauche</v>
      </c>
      <c r="D11" s="1" t="str">
        <f t="shared" si="2"/>
        <v>Corde à gauche</v>
      </c>
      <c r="E11" s="1" t="str">
        <f t="shared" si="3"/>
        <v/>
      </c>
      <c r="F11" s="1" t="str">
        <f t="shared" si="4"/>
        <v>A Réclamer Course E - 4 ans - 1400 mètres</v>
      </c>
      <c r="G11" s="4">
        <f t="shared" si="5"/>
        <v>2</v>
      </c>
    </row>
    <row r="12" spans="1:11" ht="15.75" thickBot="1">
      <c r="A12" s="8" t="s">
        <v>7</v>
      </c>
      <c r="B12" s="1" t="str">
        <f t="shared" si="1"/>
        <v>Plat</v>
      </c>
      <c r="C12" s="1" t="str">
        <f t="shared" si="0"/>
        <v>Corde à gauche</v>
      </c>
      <c r="D12" s="1" t="str">
        <f t="shared" si="2"/>
        <v>Corde à gauche</v>
      </c>
      <c r="E12" s="1" t="str">
        <f t="shared" si="3"/>
        <v/>
      </c>
      <c r="F12" s="1" t="str">
        <f t="shared" si="4"/>
        <v>A Réclamer Course E - 5 ans et Plus - 1400 mètres</v>
      </c>
      <c r="G12" s="4">
        <f t="shared" si="5"/>
        <v>2</v>
      </c>
    </row>
    <row r="13" spans="1:11" ht="15.75" thickBot="1">
      <c r="A13" s="8" t="s">
        <v>8</v>
      </c>
      <c r="B13" s="1" t="str">
        <f t="shared" si="1"/>
        <v>Plat</v>
      </c>
      <c r="C13" s="1" t="str">
        <f t="shared" si="0"/>
        <v>Ligne Droite - Ref: +30,5</v>
      </c>
      <c r="D13" s="1" t="str">
        <f t="shared" si="2"/>
        <v>Ligne Droite</v>
      </c>
      <c r="E13" s="1" t="str">
        <f t="shared" si="3"/>
        <v xml:space="preserve"> Ref: +30,5</v>
      </c>
      <c r="F13" s="1" t="str">
        <f t="shared" si="4"/>
        <v>Handicap Course E - 4 ans et Plus - 1600 mètres</v>
      </c>
      <c r="G13" s="4">
        <f t="shared" si="5"/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13"/>
  <sheetViews>
    <sheetView tabSelected="1" workbookViewId="0">
      <selection activeCell="B19" sqref="B19"/>
    </sheetView>
  </sheetViews>
  <sheetFormatPr baseColWidth="10" defaultRowHeight="15"/>
  <cols>
    <col min="1" max="1" width="66.5703125" bestFit="1" customWidth="1"/>
    <col min="2" max="2" width="7.140625" bestFit="1" customWidth="1"/>
    <col min="3" max="3" width="16.42578125" bestFit="1" customWidth="1"/>
    <col min="4" max="4" width="9.28515625" bestFit="1" customWidth="1"/>
    <col min="5" max="5" width="12.28515625" bestFit="1" customWidth="1"/>
    <col min="6" max="6" width="11.7109375" bestFit="1" customWidth="1"/>
    <col min="7" max="7" width="14.42578125" bestFit="1" customWidth="1"/>
    <col min="8" max="8" width="10" bestFit="1" customWidth="1"/>
  </cols>
  <sheetData>
    <row r="3" spans="1:8" s="1" customFormat="1"/>
    <row r="4" spans="1:8" s="1" customFormat="1" ht="15.75" thickBot="1">
      <c r="A4" s="3" t="s">
        <v>31</v>
      </c>
      <c r="B4" s="3" t="s">
        <v>32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33</v>
      </c>
      <c r="H4" s="3" t="s">
        <v>34</v>
      </c>
    </row>
    <row r="5" spans="1:8" ht="15.75" thickBot="1">
      <c r="A5" s="9" t="s">
        <v>0</v>
      </c>
      <c r="B5" s="1" t="s">
        <v>9</v>
      </c>
      <c r="C5" t="s">
        <v>36</v>
      </c>
      <c r="D5" t="s">
        <v>36</v>
      </c>
      <c r="E5" t="s">
        <v>43</v>
      </c>
      <c r="F5" t="s">
        <v>40</v>
      </c>
      <c r="G5" s="1" t="s">
        <v>24</v>
      </c>
      <c r="H5" s="1" t="s">
        <v>36</v>
      </c>
    </row>
    <row r="6" spans="1:8" ht="15.75" thickBot="1">
      <c r="A6" s="8" t="s">
        <v>1</v>
      </c>
      <c r="B6" s="1" t="s">
        <v>9</v>
      </c>
      <c r="C6" s="1" t="s">
        <v>10</v>
      </c>
      <c r="D6" s="1" t="s">
        <v>47</v>
      </c>
      <c r="E6" t="s">
        <v>44</v>
      </c>
      <c r="F6" t="s">
        <v>41</v>
      </c>
      <c r="G6" s="1" t="s">
        <v>25</v>
      </c>
      <c r="H6" s="1" t="s">
        <v>37</v>
      </c>
    </row>
    <row r="7" spans="1:8" ht="15.75" thickBot="1">
      <c r="A7" s="8" t="s">
        <v>2</v>
      </c>
      <c r="B7" s="1" t="s">
        <v>9</v>
      </c>
      <c r="C7" s="1" t="s">
        <v>15</v>
      </c>
      <c r="D7" s="1" t="s">
        <v>47</v>
      </c>
      <c r="E7" t="s">
        <v>43</v>
      </c>
      <c r="F7" t="s">
        <v>41</v>
      </c>
      <c r="G7" s="1" t="s">
        <v>24</v>
      </c>
      <c r="H7" s="1" t="s">
        <v>36</v>
      </c>
    </row>
    <row r="8" spans="1:8" ht="15.75" thickBot="1">
      <c r="A8" s="8" t="s">
        <v>3</v>
      </c>
      <c r="B8" s="1" t="s">
        <v>9</v>
      </c>
      <c r="C8" s="1" t="s">
        <v>10</v>
      </c>
      <c r="D8" s="1" t="s">
        <v>48</v>
      </c>
      <c r="E8" t="s">
        <v>44</v>
      </c>
      <c r="F8" t="s">
        <v>41</v>
      </c>
      <c r="G8" s="1" t="s">
        <v>25</v>
      </c>
      <c r="H8" s="1" t="s">
        <v>38</v>
      </c>
    </row>
    <row r="9" spans="1:8" ht="15.75" thickBot="1">
      <c r="A9" s="8" t="s">
        <v>4</v>
      </c>
      <c r="B9" s="1" t="s">
        <v>9</v>
      </c>
      <c r="C9" s="1" t="s">
        <v>13</v>
      </c>
      <c r="D9" s="1" t="s">
        <v>47</v>
      </c>
      <c r="E9" t="s">
        <v>43</v>
      </c>
      <c r="F9" t="s">
        <v>41</v>
      </c>
      <c r="G9" s="1" t="s">
        <v>24</v>
      </c>
      <c r="H9" s="1" t="s">
        <v>36</v>
      </c>
    </row>
    <row r="10" spans="1:8" ht="15.75" thickBot="1">
      <c r="A10" s="8" t="s">
        <v>5</v>
      </c>
      <c r="B10" s="1" t="s">
        <v>9</v>
      </c>
      <c r="C10" s="1" t="s">
        <v>36</v>
      </c>
      <c r="D10" s="1" t="s">
        <v>46</v>
      </c>
      <c r="E10" t="s">
        <v>43</v>
      </c>
      <c r="F10" t="s">
        <v>41</v>
      </c>
      <c r="G10" s="1" t="s">
        <v>24</v>
      </c>
      <c r="H10" s="1" t="s">
        <v>36</v>
      </c>
    </row>
    <row r="11" spans="1:8" ht="15.75" thickBot="1">
      <c r="A11" s="8" t="s">
        <v>6</v>
      </c>
      <c r="B11" s="1" t="s">
        <v>9</v>
      </c>
      <c r="C11" s="1" t="s">
        <v>16</v>
      </c>
      <c r="D11" s="1" t="s">
        <v>48</v>
      </c>
      <c r="E11" t="s">
        <v>19</v>
      </c>
      <c r="F11" t="s">
        <v>42</v>
      </c>
      <c r="G11" s="1" t="s">
        <v>24</v>
      </c>
      <c r="H11" s="1" t="s">
        <v>36</v>
      </c>
    </row>
    <row r="12" spans="1:8" ht="15.75" thickBot="1">
      <c r="A12" s="8" t="s">
        <v>7</v>
      </c>
      <c r="B12" s="1" t="s">
        <v>9</v>
      </c>
      <c r="C12" s="1" t="s">
        <v>16</v>
      </c>
      <c r="D12" s="1" t="s">
        <v>48</v>
      </c>
      <c r="E12" t="s">
        <v>45</v>
      </c>
      <c r="F12" t="s">
        <v>42</v>
      </c>
      <c r="G12" s="1" t="s">
        <v>24</v>
      </c>
      <c r="H12" s="1" t="s">
        <v>36</v>
      </c>
    </row>
    <row r="13" spans="1:8" ht="15.75" thickBot="1">
      <c r="A13" s="8" t="s">
        <v>8</v>
      </c>
      <c r="B13" s="1" t="s">
        <v>9</v>
      </c>
      <c r="C13" s="1" t="s">
        <v>10</v>
      </c>
      <c r="D13" s="1" t="s">
        <v>48</v>
      </c>
      <c r="E13" t="s">
        <v>44</v>
      </c>
      <c r="F13" t="s">
        <v>41</v>
      </c>
      <c r="G13" s="1" t="s">
        <v>25</v>
      </c>
      <c r="H13" s="1" t="s">
        <v>39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K7"/>
  <sheetViews>
    <sheetView workbookViewId="0">
      <selection activeCell="G6" sqref="G6"/>
    </sheetView>
  </sheetViews>
  <sheetFormatPr baseColWidth="10" defaultRowHeight="15"/>
  <cols>
    <col min="1" max="1" width="70.140625" customWidth="1"/>
    <col min="2" max="2" width="10.85546875" customWidth="1"/>
    <col min="3" max="3" width="22.140625" bestFit="1" customWidth="1"/>
    <col min="4" max="4" width="14.42578125" bestFit="1" customWidth="1"/>
    <col min="5" max="5" width="10" bestFit="1" customWidth="1"/>
    <col min="6" max="6" width="44.85546875" bestFit="1" customWidth="1"/>
    <col min="7" max="7" width="6.42578125" bestFit="1" customWidth="1"/>
  </cols>
  <sheetData>
    <row r="5" spans="1:11" ht="15.75" thickBot="1">
      <c r="A5" s="1" t="s">
        <v>31</v>
      </c>
      <c r="B5" t="s">
        <v>32</v>
      </c>
      <c r="C5" s="1"/>
      <c r="D5" t="s">
        <v>33</v>
      </c>
      <c r="E5" t="s">
        <v>34</v>
      </c>
      <c r="F5" t="s">
        <v>35</v>
      </c>
      <c r="G5" s="1" t="s">
        <v>30</v>
      </c>
      <c r="H5" s="3" t="s">
        <v>26</v>
      </c>
      <c r="I5" s="3" t="s">
        <v>27</v>
      </c>
      <c r="J5" s="3" t="s">
        <v>28</v>
      </c>
      <c r="K5" s="3" t="s">
        <v>29</v>
      </c>
    </row>
    <row r="6" spans="1:11" ht="15.75" thickBot="1">
      <c r="A6" s="2" t="s">
        <v>0</v>
      </c>
      <c r="B6" s="1" t="str">
        <f>TRIM(LEFT(A6,FIND("-",A6)-1))</f>
        <v>Plat</v>
      </c>
      <c r="C6" s="1" t="str">
        <f t="shared" ref="C6:C7" si="0">TRIM(MID(A6,FIND(",",A6)+2,50))</f>
        <v>Corde à gauche</v>
      </c>
      <c r="D6" s="1" t="str">
        <f>IF(ISERROR(FIND("-",C6)),C6,LEFT(C6,FIND("-",C6)-2))</f>
        <v>Corde à gauche</v>
      </c>
      <c r="E6" s="1" t="str">
        <f>IF(ISERROR(FIND("-",C6)),"",MID(C6,FIND("-",C6)+1,50))</f>
        <v/>
      </c>
      <c r="F6" s="1" t="str">
        <f>MID(A6,FIND("-",$A6)+2,FIND(",",A6)-1-FIND("-",$A6)-1)</f>
        <v>3 ans - 2400 mètres</v>
      </c>
      <c r="G6" s="4">
        <f>LEN(F6)-LEN(SUBSTITUTE(F6,"-",""))</f>
        <v>1</v>
      </c>
      <c r="H6" s="1"/>
      <c r="I6" s="1"/>
      <c r="J6" s="1"/>
      <c r="K6" s="1"/>
    </row>
    <row r="7" spans="1:11" ht="15.75" thickBot="1">
      <c r="A7" s="2" t="s">
        <v>1</v>
      </c>
      <c r="B7" s="1" t="str">
        <f t="shared" ref="B7" si="1">TRIM(LEFT(A7,FIND("-",A7)-1))</f>
        <v>Plat</v>
      </c>
      <c r="C7" s="1" t="str">
        <f t="shared" si="0"/>
        <v>Ligne Droite - Ref: +22</v>
      </c>
      <c r="D7" s="1" t="str">
        <f t="shared" ref="D7" si="2">IF(ISERROR(FIND("-",C7)),C7,LEFT(C7,FIND("-",C7)-2))</f>
        <v>Ligne Droite</v>
      </c>
      <c r="E7" s="1" t="str">
        <f t="shared" ref="E7" si="3">IF(ISERROR(FIND("-",C7)),"",MID(C7,FIND("-",C7)+1,50))</f>
        <v xml:space="preserve"> Ref: +22</v>
      </c>
      <c r="F7" s="1" t="str">
        <f t="shared" ref="F7" si="4">MID(A7,FIND("-",$A7)+2,FIND(",",A7)-1-FIND("-",$A7)-1)</f>
        <v>Handicap Course D - 4 ans et Plus - 1600 mètres</v>
      </c>
      <c r="G7" s="4">
        <f t="shared" ref="G7" si="5">LEN(F7)-LEN(SUBSTITUTE(F7,"-",""))</f>
        <v>2</v>
      </c>
      <c r="H7" s="1"/>
      <c r="I7" s="1"/>
      <c r="J7" s="1"/>
      <c r="K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Result</vt:lpstr>
      <vt:lpstr>Formules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André BOSCHI</cp:lastModifiedBy>
  <dcterms:created xsi:type="dcterms:W3CDTF">2016-05-05T16:46:39Z</dcterms:created>
  <dcterms:modified xsi:type="dcterms:W3CDTF">2016-05-09T11:31:25Z</dcterms:modified>
</cp:coreProperties>
</file>