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Muller Christophe\"/>
    </mc:Choice>
  </mc:AlternateContent>
  <bookViews>
    <workbookView xWindow="0" yWindow="0" windowWidth="23040" windowHeight="8520"/>
  </bookViews>
  <sheets>
    <sheet name="Mod Emp" sheetId="23" r:id="rId1"/>
    <sheet name="RESMOIS" sheetId="5" r:id="rId2"/>
    <sheet name="sais01" sheetId="3" r:id="rId3"/>
    <sheet name="sais02" sheetId="6" r:id="rId4"/>
    <sheet name="sais03" sheetId="8" r:id="rId5"/>
    <sheet name="sais04" sheetId="9" r:id="rId6"/>
    <sheet name="sais05" sheetId="10" r:id="rId7"/>
    <sheet name="sais06" sheetId="11" r:id="rId8"/>
    <sheet name="sais07" sheetId="14" r:id="rId9"/>
    <sheet name="sais08" sheetId="13" r:id="rId10"/>
    <sheet name="sais09" sheetId="18" r:id="rId11"/>
    <sheet name="sais10" sheetId="16" r:id="rId12"/>
    <sheet name="sais11" sheetId="17" r:id="rId13"/>
    <sheet name="sais12" sheetId="15" r:id="rId14"/>
    <sheet name="Agents" sheetId="2" r:id="rId15"/>
    <sheet name="LISTAFFAIRES" sheetId="1" r:id="rId16"/>
    <sheet name="TRAV" sheetId="4" r:id="rId17"/>
    <sheet name="Tables" sheetId="7" r:id="rId18"/>
  </sheets>
  <definedNames>
    <definedName name="Affaires">LISTAFFAIRES!$B$5:$B$23</definedName>
    <definedName name="Grade">Agents!$C$4:$C$18</definedName>
    <definedName name="GrCrt">Agents!$D$4:$D$18</definedName>
    <definedName name="NmAbr">Agents!$A$4:$A$18</definedName>
    <definedName name="NmAg">Agents!$B$4:$B$18</definedName>
    <definedName name="NumAff">LISTAFFAIRES!$A$5:$A$23</definedName>
    <definedName name="RespProj">LISTAFFAIRES!$C$5:$C$23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6" l="1"/>
  <c r="E2" i="6" l="1"/>
  <c r="E2" i="8" s="1"/>
  <c r="E2" i="9" s="1"/>
  <c r="E2" i="10" s="1"/>
  <c r="E2" i="11" s="1"/>
  <c r="E2" i="14" s="1"/>
  <c r="E2" i="13" s="1"/>
  <c r="E2" i="18" s="1"/>
  <c r="E2" i="16" s="1"/>
  <c r="E2" i="17" s="1"/>
  <c r="E2" i="15" s="1"/>
  <c r="A9" i="18" l="1"/>
  <c r="C6" i="18"/>
  <c r="D6" i="18" s="1"/>
  <c r="E6" i="18" s="1"/>
  <c r="F6" i="18" s="1"/>
  <c r="G6" i="18" s="1"/>
  <c r="H6" i="18" s="1"/>
  <c r="I6" i="18" s="1"/>
  <c r="J6" i="18" s="1"/>
  <c r="K6" i="18" s="1"/>
  <c r="L6" i="18" s="1"/>
  <c r="M6" i="18" s="1"/>
  <c r="N6" i="18" s="1"/>
  <c r="O6" i="18" s="1"/>
  <c r="P6" i="18" s="1"/>
  <c r="Q6" i="18" s="1"/>
  <c r="R6" i="18" s="1"/>
  <c r="S6" i="18" s="1"/>
  <c r="T6" i="18" s="1"/>
  <c r="U6" i="18" s="1"/>
  <c r="V6" i="18" s="1"/>
  <c r="W6" i="18" s="1"/>
  <c r="X6" i="18" s="1"/>
  <c r="Y6" i="18" s="1"/>
  <c r="Z6" i="18" s="1"/>
  <c r="AA6" i="18" s="1"/>
  <c r="AB6" i="18" s="1"/>
  <c r="AC6" i="18" s="1"/>
  <c r="AD6" i="18" s="1"/>
  <c r="AE6" i="18" s="1"/>
  <c r="AF6" i="18" s="1"/>
  <c r="A9" i="17"/>
  <c r="C6" i="17"/>
  <c r="D6" i="17" s="1"/>
  <c r="E6" i="17" s="1"/>
  <c r="F6" i="17" s="1"/>
  <c r="G6" i="17" s="1"/>
  <c r="H6" i="17" s="1"/>
  <c r="I6" i="17" s="1"/>
  <c r="J6" i="17" s="1"/>
  <c r="K6" i="17" s="1"/>
  <c r="L6" i="17" s="1"/>
  <c r="M6" i="17" s="1"/>
  <c r="N6" i="17" s="1"/>
  <c r="O6" i="17" s="1"/>
  <c r="P6" i="17" s="1"/>
  <c r="Q6" i="17" s="1"/>
  <c r="R6" i="17" s="1"/>
  <c r="S6" i="17" s="1"/>
  <c r="T6" i="17" s="1"/>
  <c r="U6" i="17" s="1"/>
  <c r="V6" i="17" s="1"/>
  <c r="W6" i="17" s="1"/>
  <c r="X6" i="17" s="1"/>
  <c r="Y6" i="17" s="1"/>
  <c r="Z6" i="17" s="1"/>
  <c r="AA6" i="17" s="1"/>
  <c r="AB6" i="17" s="1"/>
  <c r="AC6" i="17" s="1"/>
  <c r="AD6" i="17" s="1"/>
  <c r="AE6" i="17" s="1"/>
  <c r="AF6" i="17" s="1"/>
  <c r="A9" i="16"/>
  <c r="C6" i="16"/>
  <c r="D6" i="16" s="1"/>
  <c r="E6" i="16" s="1"/>
  <c r="F6" i="16" s="1"/>
  <c r="G6" i="16" s="1"/>
  <c r="H6" i="16" s="1"/>
  <c r="I6" i="16" s="1"/>
  <c r="J6" i="16" s="1"/>
  <c r="K6" i="16" s="1"/>
  <c r="L6" i="16" s="1"/>
  <c r="M6" i="16" s="1"/>
  <c r="N6" i="16" s="1"/>
  <c r="O6" i="16" s="1"/>
  <c r="P6" i="16" s="1"/>
  <c r="Q6" i="16" s="1"/>
  <c r="R6" i="16" s="1"/>
  <c r="S6" i="16" s="1"/>
  <c r="T6" i="16" s="1"/>
  <c r="U6" i="16" s="1"/>
  <c r="V6" i="16" s="1"/>
  <c r="W6" i="16" s="1"/>
  <c r="X6" i="16" s="1"/>
  <c r="Y6" i="16" s="1"/>
  <c r="Z6" i="16" s="1"/>
  <c r="AA6" i="16" s="1"/>
  <c r="AB6" i="16" s="1"/>
  <c r="AC6" i="16" s="1"/>
  <c r="AD6" i="16" s="1"/>
  <c r="AE6" i="16" s="1"/>
  <c r="AF6" i="16" s="1"/>
  <c r="AG6" i="16" s="1"/>
  <c r="A9" i="15"/>
  <c r="C6" i="15"/>
  <c r="D6" i="15" s="1"/>
  <c r="E6" i="15" s="1"/>
  <c r="F6" i="15" s="1"/>
  <c r="G6" i="15" s="1"/>
  <c r="H6" i="15" s="1"/>
  <c r="I6" i="15" s="1"/>
  <c r="J6" i="15" s="1"/>
  <c r="K6" i="15" s="1"/>
  <c r="L6" i="15" s="1"/>
  <c r="M6" i="15" s="1"/>
  <c r="N6" i="15" s="1"/>
  <c r="O6" i="15" s="1"/>
  <c r="P6" i="15" s="1"/>
  <c r="Q6" i="15" s="1"/>
  <c r="R6" i="15" s="1"/>
  <c r="S6" i="15" s="1"/>
  <c r="T6" i="15" s="1"/>
  <c r="U6" i="15" s="1"/>
  <c r="V6" i="15" s="1"/>
  <c r="W6" i="15" s="1"/>
  <c r="X6" i="15" s="1"/>
  <c r="Y6" i="15" s="1"/>
  <c r="Z6" i="15" s="1"/>
  <c r="AA6" i="15" s="1"/>
  <c r="AB6" i="15" s="1"/>
  <c r="AC6" i="15" s="1"/>
  <c r="AD6" i="15" s="1"/>
  <c r="AE6" i="15" s="1"/>
  <c r="AF6" i="15" s="1"/>
  <c r="AG6" i="15" s="1"/>
  <c r="A9" i="14"/>
  <c r="C6" i="14"/>
  <c r="D6" i="14" s="1"/>
  <c r="E6" i="14" s="1"/>
  <c r="F6" i="14" s="1"/>
  <c r="G6" i="14" s="1"/>
  <c r="H6" i="14" s="1"/>
  <c r="I6" i="14" s="1"/>
  <c r="J6" i="14" s="1"/>
  <c r="K6" i="14" s="1"/>
  <c r="L6" i="14" s="1"/>
  <c r="M6" i="14" s="1"/>
  <c r="N6" i="14" s="1"/>
  <c r="O6" i="14" s="1"/>
  <c r="P6" i="14" s="1"/>
  <c r="Q6" i="14" s="1"/>
  <c r="R6" i="14" s="1"/>
  <c r="S6" i="14" s="1"/>
  <c r="T6" i="14" s="1"/>
  <c r="U6" i="14" s="1"/>
  <c r="V6" i="14" s="1"/>
  <c r="W6" i="14" s="1"/>
  <c r="X6" i="14" s="1"/>
  <c r="Y6" i="14" s="1"/>
  <c r="Z6" i="14" s="1"/>
  <c r="AA6" i="14" s="1"/>
  <c r="AB6" i="14" s="1"/>
  <c r="AC6" i="14" s="1"/>
  <c r="AD6" i="14" s="1"/>
  <c r="AE6" i="14" s="1"/>
  <c r="AF6" i="14" s="1"/>
  <c r="AG6" i="14" s="1"/>
  <c r="A9" i="13"/>
  <c r="C6" i="13"/>
  <c r="D6" i="13" s="1"/>
  <c r="E6" i="13" s="1"/>
  <c r="F6" i="13" s="1"/>
  <c r="G6" i="13" s="1"/>
  <c r="H6" i="13" s="1"/>
  <c r="I6" i="13" s="1"/>
  <c r="J6" i="13" s="1"/>
  <c r="K6" i="13" s="1"/>
  <c r="L6" i="13" s="1"/>
  <c r="M6" i="13" s="1"/>
  <c r="N6" i="13" s="1"/>
  <c r="O6" i="13" s="1"/>
  <c r="P6" i="13" s="1"/>
  <c r="Q6" i="13" s="1"/>
  <c r="R6" i="13" s="1"/>
  <c r="S6" i="13" s="1"/>
  <c r="T6" i="13" s="1"/>
  <c r="U6" i="13" s="1"/>
  <c r="V6" i="13" s="1"/>
  <c r="W6" i="13" s="1"/>
  <c r="X6" i="13" s="1"/>
  <c r="Y6" i="13" s="1"/>
  <c r="Z6" i="13" s="1"/>
  <c r="AA6" i="13" s="1"/>
  <c r="AB6" i="13" s="1"/>
  <c r="AC6" i="13" s="1"/>
  <c r="AD6" i="13" s="1"/>
  <c r="AE6" i="13" s="1"/>
  <c r="AF6" i="13" s="1"/>
  <c r="AG6" i="13" s="1"/>
  <c r="A9" i="11"/>
  <c r="C6" i="11"/>
  <c r="D6" i="11" s="1"/>
  <c r="E6" i="11" s="1"/>
  <c r="F6" i="11" s="1"/>
  <c r="G6" i="11" s="1"/>
  <c r="H6" i="11" s="1"/>
  <c r="I6" i="11" s="1"/>
  <c r="J6" i="11" s="1"/>
  <c r="K6" i="11" s="1"/>
  <c r="L6" i="11" s="1"/>
  <c r="M6" i="11" s="1"/>
  <c r="N6" i="11" s="1"/>
  <c r="O6" i="11" s="1"/>
  <c r="P6" i="11" s="1"/>
  <c r="Q6" i="11" s="1"/>
  <c r="R6" i="11" s="1"/>
  <c r="S6" i="11" s="1"/>
  <c r="T6" i="11" s="1"/>
  <c r="U6" i="11" s="1"/>
  <c r="V6" i="11" s="1"/>
  <c r="W6" i="11" s="1"/>
  <c r="X6" i="11" s="1"/>
  <c r="Y6" i="11" s="1"/>
  <c r="Z6" i="11" s="1"/>
  <c r="AA6" i="11" s="1"/>
  <c r="AB6" i="11" s="1"/>
  <c r="AC6" i="11" s="1"/>
  <c r="AD6" i="11" s="1"/>
  <c r="AE6" i="11" s="1"/>
  <c r="AF6" i="11" s="1"/>
  <c r="A9" i="10"/>
  <c r="C6" i="10"/>
  <c r="D6" i="10" s="1"/>
  <c r="E6" i="10" s="1"/>
  <c r="F6" i="10" s="1"/>
  <c r="G6" i="10" s="1"/>
  <c r="H6" i="10" s="1"/>
  <c r="I6" i="10" s="1"/>
  <c r="J6" i="10" s="1"/>
  <c r="K6" i="10" s="1"/>
  <c r="L6" i="10" s="1"/>
  <c r="M6" i="10" s="1"/>
  <c r="N6" i="10" s="1"/>
  <c r="O6" i="10" s="1"/>
  <c r="P6" i="10" s="1"/>
  <c r="Q6" i="10" s="1"/>
  <c r="R6" i="10" s="1"/>
  <c r="S6" i="10" s="1"/>
  <c r="T6" i="10" s="1"/>
  <c r="U6" i="10" s="1"/>
  <c r="V6" i="10" s="1"/>
  <c r="W6" i="10" s="1"/>
  <c r="X6" i="10" s="1"/>
  <c r="Y6" i="10" s="1"/>
  <c r="Z6" i="10" s="1"/>
  <c r="AA6" i="10" s="1"/>
  <c r="AB6" i="10" s="1"/>
  <c r="AC6" i="10" s="1"/>
  <c r="AD6" i="10" s="1"/>
  <c r="AE6" i="10" s="1"/>
  <c r="AF6" i="10" s="1"/>
  <c r="AG6" i="10" s="1"/>
  <c r="A9" i="9"/>
  <c r="A13" i="8"/>
  <c r="A12" i="8"/>
  <c r="A11" i="8"/>
  <c r="A10" i="8"/>
  <c r="A9" i="8"/>
  <c r="C6" i="8"/>
  <c r="D6" i="8" s="1"/>
  <c r="E6" i="8" s="1"/>
  <c r="F6" i="8" s="1"/>
  <c r="G6" i="8" s="1"/>
  <c r="H6" i="8" s="1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  <c r="AA6" i="8" s="1"/>
  <c r="AB6" i="8" s="1"/>
  <c r="AC6" i="8" s="1"/>
  <c r="AD6" i="8" s="1"/>
  <c r="AE6" i="8" s="1"/>
  <c r="AF6" i="8" s="1"/>
  <c r="AG6" i="8" s="1"/>
  <c r="B4" i="3" l="1"/>
  <c r="B3" i="3"/>
  <c r="B3" i="6" l="1"/>
  <c r="B3" i="10"/>
  <c r="B3" i="18"/>
  <c r="B3" i="8"/>
  <c r="B3" i="11"/>
  <c r="B3" i="16"/>
  <c r="B3" i="14"/>
  <c r="B3" i="17"/>
  <c r="B3" i="9"/>
  <c r="B3" i="13"/>
  <c r="B3" i="15"/>
  <c r="B4" i="6"/>
  <c r="B4" i="10"/>
  <c r="B4" i="18"/>
  <c r="B4" i="8"/>
  <c r="B4" i="11"/>
  <c r="B4" i="16"/>
  <c r="B4" i="14"/>
  <c r="B4" i="9"/>
  <c r="B4" i="13"/>
  <c r="B4" i="15"/>
  <c r="B4" i="17"/>
  <c r="C6" i="6"/>
  <c r="D6" i="6" s="1"/>
  <c r="E6" i="6" s="1"/>
  <c r="F6" i="6" s="1"/>
  <c r="G6" i="6" s="1"/>
  <c r="H6" i="6" s="1"/>
  <c r="I6" i="6" s="1"/>
  <c r="J6" i="6" s="1"/>
  <c r="K6" i="6" s="1"/>
  <c r="L6" i="6" s="1"/>
  <c r="M6" i="6" s="1"/>
  <c r="N6" i="6" s="1"/>
  <c r="O6" i="6" s="1"/>
  <c r="P6" i="6" s="1"/>
  <c r="Q6" i="6" s="1"/>
  <c r="R6" i="6" s="1"/>
  <c r="S6" i="6" s="1"/>
  <c r="T6" i="6" s="1"/>
  <c r="U6" i="6" s="1"/>
  <c r="V6" i="6" s="1"/>
  <c r="W6" i="6" s="1"/>
  <c r="X6" i="6" s="1"/>
  <c r="Y6" i="6" s="1"/>
  <c r="Z6" i="6" s="1"/>
  <c r="AA6" i="6" s="1"/>
  <c r="AB6" i="6" s="1"/>
  <c r="AC6" i="6" s="1"/>
  <c r="AD6" i="6" s="1"/>
  <c r="AE6" i="6" s="1"/>
  <c r="A12" i="3"/>
  <c r="A11" i="3"/>
  <c r="A10" i="3"/>
  <c r="A9" i="3" l="1"/>
  <c r="C6" i="3"/>
  <c r="D6" i="3" l="1"/>
  <c r="E6" i="3" l="1"/>
  <c r="F6" i="3" l="1"/>
  <c r="G6" i="3" l="1"/>
  <c r="H6" i="3" l="1"/>
  <c r="I6" i="3" l="1"/>
  <c r="J6" i="3" l="1"/>
  <c r="K6" i="3" l="1"/>
  <c r="L6" i="3" l="1"/>
  <c r="M6" i="3" l="1"/>
  <c r="N6" i="3" l="1"/>
  <c r="O6" i="3" l="1"/>
  <c r="P6" i="3" l="1"/>
  <c r="Q6" i="3" l="1"/>
  <c r="R6" i="3" l="1"/>
  <c r="S6" i="3" l="1"/>
  <c r="T6" i="3" l="1"/>
  <c r="U6" i="3" l="1"/>
  <c r="V6" i="3" l="1"/>
  <c r="W6" i="3" l="1"/>
  <c r="X6" i="3" l="1"/>
  <c r="Y6" i="3" l="1"/>
  <c r="Z6" i="3" l="1"/>
  <c r="AA6" i="3" l="1"/>
  <c r="AB6" i="3" l="1"/>
  <c r="AC6" i="3" l="1"/>
  <c r="AD6" i="3" l="1"/>
  <c r="AE6" i="3" l="1"/>
  <c r="AF6" i="3" l="1"/>
  <c r="AG6" i="3" l="1"/>
  <c r="AH6" i="3" l="1"/>
  <c r="C6" i="9"/>
  <c r="D6" i="9" s="1"/>
  <c r="E6" i="9" s="1"/>
  <c r="F6" i="9" s="1"/>
  <c r="G6" i="9" s="1"/>
  <c r="H6" i="9" s="1"/>
  <c r="I6" i="9" s="1"/>
  <c r="J6" i="9" s="1"/>
  <c r="K6" i="9" s="1"/>
  <c r="L6" i="9" s="1"/>
  <c r="M6" i="9" s="1"/>
  <c r="N6" i="9" s="1"/>
  <c r="O6" i="9" s="1"/>
  <c r="P6" i="9" s="1"/>
  <c r="Q6" i="9" s="1"/>
  <c r="R6" i="9" s="1"/>
  <c r="S6" i="9" s="1"/>
  <c r="T6" i="9" s="1"/>
  <c r="U6" i="9" s="1"/>
  <c r="V6" i="9" s="1"/>
  <c r="W6" i="9" s="1"/>
  <c r="X6" i="9" s="1"/>
  <c r="Y6" i="9" s="1"/>
  <c r="Z6" i="9" s="1"/>
  <c r="AA6" i="9" s="1"/>
  <c r="AB6" i="9" s="1"/>
  <c r="AC6" i="9" s="1"/>
  <c r="AD6" i="9" s="1"/>
  <c r="AE6" i="9" s="1"/>
  <c r="AF6" i="9" s="1"/>
</calcChain>
</file>

<file path=xl/sharedStrings.xml><?xml version="1.0" encoding="utf-8"?>
<sst xmlns="http://schemas.openxmlformats.org/spreadsheetml/2006/main" count="672" uniqueCount="355">
  <si>
    <t>NumAff</t>
  </si>
  <si>
    <t>Affaires</t>
  </si>
  <si>
    <t>RespProj</t>
  </si>
  <si>
    <t>11/054s</t>
  </si>
  <si>
    <t>Hermes</t>
  </si>
  <si>
    <t>SCHMITT Marie</t>
  </si>
  <si>
    <t>11/056s</t>
  </si>
  <si>
    <t>Landerneau</t>
  </si>
  <si>
    <t>11/105i</t>
  </si>
  <si>
    <t>Turckheim - Rue des Jardins</t>
  </si>
  <si>
    <t>12/001s</t>
  </si>
  <si>
    <t>Heyritz</t>
  </si>
  <si>
    <t>12/004s</t>
  </si>
  <si>
    <t>Holtzwihr</t>
  </si>
  <si>
    <t>12/035s</t>
  </si>
  <si>
    <t>Blodelsheim -Gendarmerie</t>
  </si>
  <si>
    <t>12/055s</t>
  </si>
  <si>
    <t>Brignolles</t>
  </si>
  <si>
    <t>12/058s</t>
  </si>
  <si>
    <t xml:space="preserve">Mulhouse - 42 lgts </t>
  </si>
  <si>
    <t>12/083s</t>
  </si>
  <si>
    <t>Labaroche</t>
  </si>
  <si>
    <t>12/086s</t>
  </si>
  <si>
    <t>Ouagadougou</t>
  </si>
  <si>
    <t>13/006s</t>
  </si>
  <si>
    <t>Gallia - Crous</t>
  </si>
  <si>
    <t>13/014s</t>
  </si>
  <si>
    <t xml:space="preserve">Sherwiller - Le clos des Vignes </t>
  </si>
  <si>
    <t>13/028s</t>
  </si>
  <si>
    <t>Guémar Ecrans acoustiques</t>
  </si>
  <si>
    <t>13/076i</t>
  </si>
  <si>
    <t>Soultzmatt - Aménagement voirie</t>
  </si>
  <si>
    <t>14/011i</t>
  </si>
  <si>
    <t>Ribeauvillé - Gallerie</t>
  </si>
  <si>
    <t>14/012i</t>
  </si>
  <si>
    <t>Turckheim - Quai de la Fecht</t>
  </si>
  <si>
    <t>14/044s</t>
  </si>
  <si>
    <t>Chenecey Buillon</t>
  </si>
  <si>
    <t>14/049s</t>
  </si>
  <si>
    <t>Wintzenheim - BO</t>
  </si>
  <si>
    <t>14/057s</t>
  </si>
  <si>
    <t>Remilly - STEP</t>
  </si>
  <si>
    <t>NmAbr</t>
  </si>
  <si>
    <t>NmAg</t>
  </si>
  <si>
    <t>Grade</t>
  </si>
  <si>
    <t>GrCrt</t>
  </si>
  <si>
    <t>BeFr</t>
  </si>
  <si>
    <t>BENJAMIN Frédéric</t>
  </si>
  <si>
    <t>Ingénieur</t>
  </si>
  <si>
    <t>Ing</t>
  </si>
  <si>
    <t>DeCy</t>
  </si>
  <si>
    <t>DEBIE Cyril</t>
  </si>
  <si>
    <t>ChOl</t>
  </si>
  <si>
    <t>CHERAY Olivier</t>
  </si>
  <si>
    <t>ScMa</t>
  </si>
  <si>
    <t>RoTh</t>
  </si>
  <si>
    <t>ROMERO Thomas</t>
  </si>
  <si>
    <t>BaVi</t>
  </si>
  <si>
    <t>BAECHTLE Vincent</t>
  </si>
  <si>
    <t>Projeteur</t>
  </si>
  <si>
    <t>Proj</t>
  </si>
  <si>
    <t>BaFr</t>
  </si>
  <si>
    <t>BARLEON Frédéric</t>
  </si>
  <si>
    <t>LuDf</t>
  </si>
  <si>
    <t>DE F. M. Lucinda</t>
  </si>
  <si>
    <t>HaLu</t>
  </si>
  <si>
    <t>HAEMMERLIN Lucien</t>
  </si>
  <si>
    <t>MuCh</t>
  </si>
  <si>
    <t>MULLER Christophe</t>
  </si>
  <si>
    <t>PeVi</t>
  </si>
  <si>
    <t>PETRELLI Vincent</t>
  </si>
  <si>
    <t>PlGa</t>
  </si>
  <si>
    <t>PLOZZER Gaetan</t>
  </si>
  <si>
    <t>SeSt</t>
  </si>
  <si>
    <t>SENEZ Stéphane</t>
  </si>
  <si>
    <t>StDa</t>
  </si>
  <si>
    <t>STILLITANO Daniel</t>
  </si>
  <si>
    <t>SuDi</t>
  </si>
  <si>
    <t>SUTY Didier</t>
  </si>
  <si>
    <t>Codag</t>
  </si>
  <si>
    <t>Mois</t>
  </si>
  <si>
    <t>Nrop</t>
  </si>
  <si>
    <t>IntOpération</t>
  </si>
  <si>
    <t>Agent :</t>
  </si>
  <si>
    <t>jeu 01</t>
  </si>
  <si>
    <t>ven 02</t>
  </si>
  <si>
    <t>sam 03</t>
  </si>
  <si>
    <t>dim 04</t>
  </si>
  <si>
    <t>lun 05</t>
  </si>
  <si>
    <t>mar 06</t>
  </si>
  <si>
    <t>mer 07</t>
  </si>
  <si>
    <t>jeu 08</t>
  </si>
  <si>
    <t>ven 09</t>
  </si>
  <si>
    <t>sam 10</t>
  </si>
  <si>
    <t>dim 11</t>
  </si>
  <si>
    <t>lun 12</t>
  </si>
  <si>
    <t>mar 13</t>
  </si>
  <si>
    <t>mer 14</t>
  </si>
  <si>
    <t>jeu 15</t>
  </si>
  <si>
    <t>ven 16</t>
  </si>
  <si>
    <t>sam 17</t>
  </si>
  <si>
    <t>dim 18</t>
  </si>
  <si>
    <t>lun 19</t>
  </si>
  <si>
    <t>mar 20</t>
  </si>
  <si>
    <t>mer 21</t>
  </si>
  <si>
    <t>jeu 22</t>
  </si>
  <si>
    <t>ven 23</t>
  </si>
  <si>
    <t>sam 24</t>
  </si>
  <si>
    <t>dim 25</t>
  </si>
  <si>
    <t>lun 26</t>
  </si>
  <si>
    <t>mar 27</t>
  </si>
  <si>
    <t>mer 28</t>
  </si>
  <si>
    <t>jeu 29</t>
  </si>
  <si>
    <t>ven 30</t>
  </si>
  <si>
    <t>sam 31</t>
  </si>
  <si>
    <t>dim 01</t>
  </si>
  <si>
    <t>lun 02</t>
  </si>
  <si>
    <t>mar 03</t>
  </si>
  <si>
    <t>mer 04</t>
  </si>
  <si>
    <t>jeu 05</t>
  </si>
  <si>
    <t>ven 06</t>
  </si>
  <si>
    <t>sam 07</t>
  </si>
  <si>
    <t>dim 08</t>
  </si>
  <si>
    <t>lun 09</t>
  </si>
  <si>
    <t>mar 10</t>
  </si>
  <si>
    <t>mer 11</t>
  </si>
  <si>
    <t>jeu 12</t>
  </si>
  <si>
    <t>ven 13</t>
  </si>
  <si>
    <t>sam 14</t>
  </si>
  <si>
    <t>dim 15</t>
  </si>
  <si>
    <t>lun 16</t>
  </si>
  <si>
    <t>mar 17</t>
  </si>
  <si>
    <t>mer 18</t>
  </si>
  <si>
    <t>jeu 19</t>
  </si>
  <si>
    <t>ven 20</t>
  </si>
  <si>
    <t>sam 21</t>
  </si>
  <si>
    <t>dim 22</t>
  </si>
  <si>
    <t>lun 23</t>
  </si>
  <si>
    <t>mar 24</t>
  </si>
  <si>
    <t>mer 25</t>
  </si>
  <si>
    <t>jeu 26</t>
  </si>
  <si>
    <t>ven 27</t>
  </si>
  <si>
    <t>sam 28</t>
  </si>
  <si>
    <t>nraff</t>
  </si>
  <si>
    <t>Intitulé</t>
  </si>
  <si>
    <t>AgCrt</t>
  </si>
  <si>
    <t>Nom</t>
  </si>
  <si>
    <t>Date</t>
  </si>
  <si>
    <t>Nbheur</t>
  </si>
  <si>
    <t>Sem</t>
  </si>
  <si>
    <t xml:space="preserve">Mois </t>
  </si>
  <si>
    <t>An</t>
  </si>
  <si>
    <t>GradAg</t>
  </si>
  <si>
    <t>agenabr</t>
  </si>
  <si>
    <t>agenlg</t>
  </si>
  <si>
    <t>gradag</t>
  </si>
  <si>
    <t>tps</t>
  </si>
  <si>
    <t>jeu 30</t>
  </si>
  <si>
    <t>jeu 31</t>
  </si>
  <si>
    <t>dim 29</t>
  </si>
  <si>
    <t>lun 30</t>
  </si>
  <si>
    <t>mar 31</t>
  </si>
  <si>
    <t>mer 01</t>
  </si>
  <si>
    <t>jeu 02</t>
  </si>
  <si>
    <t>ven 03</t>
  </si>
  <si>
    <t>sam 04</t>
  </si>
  <si>
    <t>dim 05</t>
  </si>
  <si>
    <t>lun 06</t>
  </si>
  <si>
    <t>mar 07</t>
  </si>
  <si>
    <t>mer 08</t>
  </si>
  <si>
    <t>jeu 09</t>
  </si>
  <si>
    <t>ven 10</t>
  </si>
  <si>
    <t>sam 11</t>
  </si>
  <si>
    <t>dim 12</t>
  </si>
  <si>
    <t>lun 13</t>
  </si>
  <si>
    <t>mar 14</t>
  </si>
  <si>
    <t>mer 15</t>
  </si>
  <si>
    <t>jeu 16</t>
  </si>
  <si>
    <t>ven 17</t>
  </si>
  <si>
    <t>sam 18</t>
  </si>
  <si>
    <t>dim 19</t>
  </si>
  <si>
    <t>lun 20</t>
  </si>
  <si>
    <t>mar 21</t>
  </si>
  <si>
    <t>mer 22</t>
  </si>
  <si>
    <t>jeu 23</t>
  </si>
  <si>
    <t>ven 24</t>
  </si>
  <si>
    <t>sam 25</t>
  </si>
  <si>
    <t>dim 26</t>
  </si>
  <si>
    <t>lun 27</t>
  </si>
  <si>
    <t>mar 28</t>
  </si>
  <si>
    <t>mer 29</t>
  </si>
  <si>
    <t>mer 30</t>
  </si>
  <si>
    <t>lun 01</t>
  </si>
  <si>
    <t>mar 02</t>
  </si>
  <si>
    <t>mer 03</t>
  </si>
  <si>
    <t>jeu 04</t>
  </si>
  <si>
    <t>ven 05</t>
  </si>
  <si>
    <t>sam 06</t>
  </si>
  <si>
    <t>dim 07</t>
  </si>
  <si>
    <t>lun 08</t>
  </si>
  <si>
    <t>mar 09</t>
  </si>
  <si>
    <t>mer 10</t>
  </si>
  <si>
    <t>jeu 11</t>
  </si>
  <si>
    <t>ven 12</t>
  </si>
  <si>
    <t>sam 13</t>
  </si>
  <si>
    <t>dim 14</t>
  </si>
  <si>
    <t>lun 15</t>
  </si>
  <si>
    <t>mar 16</t>
  </si>
  <si>
    <t>mer 17</t>
  </si>
  <si>
    <t>jeu 18</t>
  </si>
  <si>
    <t>ven 19</t>
  </si>
  <si>
    <t>sam 20</t>
  </si>
  <si>
    <t>dim 21</t>
  </si>
  <si>
    <t>lun 22</t>
  </si>
  <si>
    <t>mar 23</t>
  </si>
  <si>
    <t>mer 24</t>
  </si>
  <si>
    <t>jeu 25</t>
  </si>
  <si>
    <t>ven 26</t>
  </si>
  <si>
    <t>sam 27</t>
  </si>
  <si>
    <t>dim 28</t>
  </si>
  <si>
    <t>lun 29</t>
  </si>
  <si>
    <t>mar 30</t>
  </si>
  <si>
    <t>mar 01</t>
  </si>
  <si>
    <t>mer 02</t>
  </si>
  <si>
    <t>jeu 03</t>
  </si>
  <si>
    <t>ven 04</t>
  </si>
  <si>
    <t>sam 05</t>
  </si>
  <si>
    <t>dim 06</t>
  </si>
  <si>
    <t>lun 07</t>
  </si>
  <si>
    <t>mar 08</t>
  </si>
  <si>
    <t>mer 09</t>
  </si>
  <si>
    <t>jeu 10</t>
  </si>
  <si>
    <t>ven 11</t>
  </si>
  <si>
    <t>sam 12</t>
  </si>
  <si>
    <t>dim 13</t>
  </si>
  <si>
    <t>lun 14</t>
  </si>
  <si>
    <t>mar 15</t>
  </si>
  <si>
    <t>mer 16</t>
  </si>
  <si>
    <t>jeu 17</t>
  </si>
  <si>
    <t>ven 18</t>
  </si>
  <si>
    <t>sam 19</t>
  </si>
  <si>
    <t>dim 20</t>
  </si>
  <si>
    <t>lun 21</t>
  </si>
  <si>
    <t>mar 22</t>
  </si>
  <si>
    <t>mer 23</t>
  </si>
  <si>
    <t>jeu 24</t>
  </si>
  <si>
    <t>ven 25</t>
  </si>
  <si>
    <t>sam 26</t>
  </si>
  <si>
    <t>dim 27</t>
  </si>
  <si>
    <t>lun 28</t>
  </si>
  <si>
    <t>mar 29</t>
  </si>
  <si>
    <t>ven 01</t>
  </si>
  <si>
    <t>sam 02</t>
  </si>
  <si>
    <t>dim 03</t>
  </si>
  <si>
    <t>lun 04</t>
  </si>
  <si>
    <t>mar 05</t>
  </si>
  <si>
    <t>mer 06</t>
  </si>
  <si>
    <t>jeu 07</t>
  </si>
  <si>
    <t>ven 08</t>
  </si>
  <si>
    <t>sam 09</t>
  </si>
  <si>
    <t>dim 10</t>
  </si>
  <si>
    <t>lun 11</t>
  </si>
  <si>
    <t>mar 12</t>
  </si>
  <si>
    <t>mer 13</t>
  </si>
  <si>
    <t>jeu 14</t>
  </si>
  <si>
    <t>ven 15</t>
  </si>
  <si>
    <t>sam 16</t>
  </si>
  <si>
    <t>dim 17</t>
  </si>
  <si>
    <t>lun 18</t>
  </si>
  <si>
    <t>mar 19</t>
  </si>
  <si>
    <t>mer 20</t>
  </si>
  <si>
    <t>jeu 21</t>
  </si>
  <si>
    <t>ven 22</t>
  </si>
  <si>
    <t>sam 23</t>
  </si>
  <si>
    <t>dim 24</t>
  </si>
  <si>
    <t>lun 25</t>
  </si>
  <si>
    <t>mar 26</t>
  </si>
  <si>
    <t>mer 27</t>
  </si>
  <si>
    <t>jeu 28</t>
  </si>
  <si>
    <t>ven 29</t>
  </si>
  <si>
    <t>sam 30</t>
  </si>
  <si>
    <t>dim 31</t>
  </si>
  <si>
    <t>ven 31</t>
  </si>
  <si>
    <t>sam 01</t>
  </si>
  <si>
    <t>dim 02</t>
  </si>
  <si>
    <t>lun 03</t>
  </si>
  <si>
    <t>mar 04</t>
  </si>
  <si>
    <t>mer 05</t>
  </si>
  <si>
    <t>jeu 06</t>
  </si>
  <si>
    <t>ven 07</t>
  </si>
  <si>
    <t>sam 08</t>
  </si>
  <si>
    <t>dim 09</t>
  </si>
  <si>
    <t>lun 10</t>
  </si>
  <si>
    <t>mar 11</t>
  </si>
  <si>
    <t>mer 12</t>
  </si>
  <si>
    <t>jeu 13</t>
  </si>
  <si>
    <t>ven 14</t>
  </si>
  <si>
    <t>sam 15</t>
  </si>
  <si>
    <t>dim 16</t>
  </si>
  <si>
    <t>lun 17</t>
  </si>
  <si>
    <t>mar 18</t>
  </si>
  <si>
    <t>mer 19</t>
  </si>
  <si>
    <t>jeu 20</t>
  </si>
  <si>
    <t>ven 21</t>
  </si>
  <si>
    <t>sam 22</t>
  </si>
  <si>
    <t>dim 23</t>
  </si>
  <si>
    <t>lun 24</t>
  </si>
  <si>
    <t>mar 25</t>
  </si>
  <si>
    <t>mer 26</t>
  </si>
  <si>
    <t>jeu 27</t>
  </si>
  <si>
    <t>ven 28</t>
  </si>
  <si>
    <t>sam 29</t>
  </si>
  <si>
    <t>dim 30</t>
  </si>
  <si>
    <t>lun 31</t>
  </si>
  <si>
    <t>Saisie:</t>
  </si>
  <si>
    <t>Toutes les feuilles mensuelles sont identiques et  se remplissent comme suit :</t>
  </si>
  <si>
    <t xml:space="preserve">- choix du chantier en B9 le N° abrégé de l'opération apparait </t>
  </si>
  <si>
    <t>- saisir le nb d'heures consacré en regard de la date</t>
  </si>
  <si>
    <t>- sélectionner la dernière cellule de la dernière ligne et de la dernière colonne remplie</t>
  </si>
  <si>
    <t>- enfoncez la touche Tab (--&gt;|) et une ligne se rajoute automatiquement</t>
  </si>
  <si>
    <t xml:space="preserve">les listes des agents et des opérations doivent être  à jour et écrites ( ou complétées) de manière  identique </t>
  </si>
  <si>
    <t>il n'y a qu'une  orthographe pour les noms des agents, un seul code abrégé unique par agent</t>
  </si>
  <si>
    <t>il n'y a qu'une appellation à  orthographe unique pour les opérations, à laquelle correspond un seul code opération</t>
  </si>
  <si>
    <t>Préliminaires : dispositions communes aux classeurs de saisie</t>
  </si>
  <si>
    <t>Résultats mensuels :</t>
  </si>
  <si>
    <t>- lancer la macro en enfonçant les touches suivantes :Ctrl+Maj+T</t>
  </si>
  <si>
    <t xml:space="preserve">- le résultat du mois apparait sur une feuille supplémentaire du classeur </t>
  </si>
  <si>
    <t>- après la saisie des données du dernier jour, enregistrer et fermer le classeur</t>
  </si>
  <si>
    <t>créer un dossier ou l'on mettra le fichier de saisie</t>
  </si>
  <si>
    <t>Cette procédure permet d'enregistrer les fichiers résultats dans le même dossier</t>
  </si>
  <si>
    <t>si un agent passe de projeteur à ingénieur, on ouvre une nouvelle feuille</t>
  </si>
  <si>
    <t>- si des corrections sont à apporter, les faire puis relancer le tout en respectant les étapes</t>
  </si>
  <si>
    <t>Ne jamais effacer de ligne, mais selectionner la ligne et la supprimer</t>
  </si>
  <si>
    <t>- une feuille de saisie par mois</t>
  </si>
  <si>
    <t>- recopier les deux premières colonnes du mois précédent, coller en B9, le reste des lignes se remplit</t>
  </si>
  <si>
    <t>- éventuellement supprimer la ligne de l'opération terminée, rajouter les nouvelles</t>
  </si>
  <si>
    <t>- une macro sera rajoutée pour le changement d'exercice si le modèle convient</t>
  </si>
  <si>
    <t>- si le résultat vous parrait correct, l'envoyer à la secrétaire qui collationnera le tout</t>
  </si>
  <si>
    <t>A TESTER MOIS 01 ET  03</t>
  </si>
  <si>
    <t>Secrétaire</t>
  </si>
  <si>
    <t>( opération qui peut être automatisée)</t>
  </si>
  <si>
    <t>- regrouper les fichiers agents dans un même dossier</t>
  </si>
  <si>
    <t>- ouvrir le suivi et un fichier source :</t>
  </si>
  <si>
    <t>- copier les données sauf les entetes, faire un collage spécial valeur à partir de la 1ère ligne vide du suivi</t>
  </si>
  <si>
    <t>- les cellules calculées se mettent à jour</t>
  </si>
  <si>
    <t>- répéter l'opération pour chaque agent</t>
  </si>
  <si>
    <t>- enregister et fermer</t>
  </si>
  <si>
    <t>- ouvrir, les tableaux croisés sont à jour, sinon cliquer dedans et clic droit==&gt; Actualiser</t>
  </si>
  <si>
    <t>- la première ligne existe et doit être complétée pu modifiée manuellement</t>
  </si>
  <si>
    <t>- pour simplifier pour les mois de février et suivants</t>
  </si>
  <si>
    <t>Pour rajouter une ligne supplémentaire et conserver les mises en forme</t>
  </si>
  <si>
    <t>- AUCUNE LIGNE NE DOIT ETRE VIDE AU SEIN DU TABLEAU DE SAISIE</t>
  </si>
  <si>
    <t>- ouvrir Excel puis ouvrir le classeur de saisie via l'explorateur ( Fichier Ouvrir)</t>
  </si>
  <si>
    <t>Cette procédure évite de créer X lignes macro de chemin critique vers chaque dossier utilisateur qui contient le fichier saisie</t>
  </si>
  <si>
    <t>- un classeur résultat est créé avec comme nom "Ag abrégé + FichMens +N°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</si>
</sst>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mmmm\ yyyy"/>
  </numFmts>
  <fonts count="1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rgb="FF000000"/>
      <name val="Times New Roman"/>
    </font>
    <font>
      <b/>
      <sz val="11"/>
      <name val="Times New Roman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2"/>
      <color theme="9" tint="-0.499984740745262"/>
      <name val="Times New Roman"/>
      <family val="1"/>
    </font>
    <font>
      <b/>
      <i/>
      <sz val="12"/>
      <color theme="9" tint="-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NumberFormat="1" applyFont="1" applyFill="1" applyBorder="1" applyAlignment="1" applyProtection="1">
      <alignment vertical="center"/>
    </xf>
    <xf numFmtId="0" fontId="2" fillId="2" borderId="3" xfId="0" applyFont="1" applyFill="1" applyBorder="1" applyAlignment="1" applyProtection="1">
      <alignment vertical="center" shrinkToFit="1"/>
    </xf>
    <xf numFmtId="0" fontId="2" fillId="2" borderId="4" xfId="0" applyNumberFormat="1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 shrinkToFit="1"/>
    </xf>
    <xf numFmtId="0" fontId="2" fillId="2" borderId="6" xfId="0" applyNumberFormat="1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vertical="center" shrinkToFit="1"/>
    </xf>
    <xf numFmtId="0" fontId="3" fillId="0" borderId="0" xfId="0" applyFont="1"/>
    <xf numFmtId="14" fontId="3" fillId="0" borderId="0" xfId="0" applyNumberFormat="1" applyFont="1"/>
    <xf numFmtId="0" fontId="2" fillId="0" borderId="8" xfId="0" applyFont="1" applyBorder="1"/>
    <xf numFmtId="0" fontId="3" fillId="0" borderId="0" xfId="0" applyFont="1" applyAlignment="1">
      <alignment horizontal="right"/>
    </xf>
    <xf numFmtId="0" fontId="2" fillId="0" borderId="13" xfId="0" applyFont="1" applyBorder="1"/>
    <xf numFmtId="0" fontId="2" fillId="0" borderId="14" xfId="0" applyFont="1" applyBorder="1"/>
    <xf numFmtId="0" fontId="3" fillId="0" borderId="12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164" fontId="2" fillId="0" borderId="9" xfId="0" applyNumberFormat="1" applyFont="1" applyBorder="1" applyAlignment="1">
      <alignment textRotation="255"/>
    </xf>
    <xf numFmtId="164" fontId="2" fillId="0" borderId="10" xfId="0" applyNumberFormat="1" applyFont="1" applyBorder="1" applyAlignment="1">
      <alignment textRotation="255"/>
    </xf>
    <xf numFmtId="164" fontId="2" fillId="0" borderId="11" xfId="0" applyNumberFormat="1" applyFont="1" applyBorder="1" applyAlignment="1">
      <alignment textRotation="255"/>
    </xf>
    <xf numFmtId="0" fontId="5" fillId="0" borderId="8" xfId="0" applyFont="1" applyBorder="1"/>
    <xf numFmtId="164" fontId="5" fillId="0" borderId="15" xfId="0" applyNumberFormat="1" applyFont="1" applyBorder="1" applyAlignment="1">
      <alignment vertical="top" textRotation="90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4" fontId="0" fillId="0" borderId="0" xfId="0" applyNumberFormat="1"/>
    <xf numFmtId="0" fontId="6" fillId="0" borderId="18" xfId="0" applyFont="1" applyBorder="1"/>
    <xf numFmtId="0" fontId="6" fillId="0" borderId="20" xfId="0" applyFont="1" applyBorder="1"/>
    <xf numFmtId="164" fontId="7" fillId="0" borderId="19" xfId="0" applyNumberFormat="1" applyFont="1" applyBorder="1" applyAlignment="1">
      <alignment textRotation="73"/>
    </xf>
    <xf numFmtId="164" fontId="7" fillId="0" borderId="21" xfId="0" applyNumberFormat="1" applyFont="1" applyBorder="1" applyAlignment="1">
      <alignment textRotation="73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 indent="2"/>
    </xf>
    <xf numFmtId="0" fontId="8" fillId="0" borderId="0" xfId="0" quotePrefix="1" applyFont="1"/>
    <xf numFmtId="0" fontId="8" fillId="0" borderId="0" xfId="0" quotePrefix="1" applyFont="1" applyAlignment="1">
      <alignment horizontal="left" indent="2"/>
    </xf>
    <xf numFmtId="0" fontId="10" fillId="0" borderId="0" xfId="0" quotePrefix="1" applyFont="1"/>
    <xf numFmtId="0" fontId="10" fillId="0" borderId="0" xfId="0" applyFont="1"/>
    <xf numFmtId="0" fontId="11" fillId="0" borderId="0" xfId="0" quotePrefix="1" applyFont="1"/>
    <xf numFmtId="0" fontId="8" fillId="0" borderId="0" xfId="0" quotePrefix="1" applyFont="1" applyAlignment="1">
      <alignment horizontal="left" indent="1"/>
    </xf>
    <xf numFmtId="0" fontId="12" fillId="0" borderId="0" xfId="0" applyFont="1"/>
    <xf numFmtId="0" fontId="13" fillId="0" borderId="0" xfId="0" quotePrefix="1" applyFont="1"/>
    <xf numFmtId="0" fontId="3" fillId="0" borderId="0" xfId="0" applyFont="1" applyAlignment="1">
      <alignment horizontal="left"/>
    </xf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47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dotted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auto="1"/>
        </left>
        <right style="thin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ddd\ dd"/>
      <alignment horizontal="general" vertical="bottom" textRotation="73" wrapText="0" indent="0" justifyLastLine="0" shrinkToFit="0" readingOrder="0"/>
    </dxf>
    <dxf>
      <fill>
        <patternFill>
          <bgColor theme="2" tint="-0.7499618518631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586740</xdr:colOff>
      <xdr:row>39</xdr:row>
      <xdr:rowOff>190500</xdr:rowOff>
    </xdr:from>
    <xdr:to>
      <xdr:col>4</xdr:col>
      <xdr:colOff>723900</xdr:colOff>
      <xdr:row>41</xdr:row>
      <xdr:rowOff>426720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0" y="8359140"/>
          <a:ext cx="2514600" cy="632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769620</xdr:colOff>
      <xdr:row>39</xdr:row>
      <xdr:rowOff>160020</xdr:rowOff>
    </xdr:from>
    <xdr:to>
      <xdr:col>8</xdr:col>
      <xdr:colOff>281940</xdr:colOff>
      <xdr:row>45</xdr:row>
      <xdr:rowOff>45720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9540" y="8328660"/>
          <a:ext cx="2682240" cy="1310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274320</xdr:colOff>
      <xdr:row>44</xdr:row>
      <xdr:rowOff>121920</xdr:rowOff>
    </xdr:from>
    <xdr:to>
      <xdr:col>6</xdr:col>
      <xdr:colOff>464820</xdr:colOff>
      <xdr:row>46</xdr:row>
      <xdr:rowOff>83820</xdr:rowOff>
    </xdr:to>
    <xdr:sp macro="" textlink="">
      <xdr:nvSpPr>
        <xdr:cNvPr id="4" name="Flèche vers le bas 3"/>
        <xdr:cNvSpPr/>
      </xdr:nvSpPr>
      <xdr:spPr>
        <a:xfrm flipH="1" flipV="1">
          <a:off x="5029200" y="9517380"/>
          <a:ext cx="190500" cy="35814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8:AG12" totalsRowShown="0" headerRowDxfId="476" dataDxfId="474" headerRowBorderDxfId="475" tableBorderDxfId="473" totalsRowBorderDxfId="472">
  <autoFilter ref="A8:AG12"/>
  <tableColumns count="33">
    <tableColumn id="1" name="Nrop" dataDxfId="471">
      <calculatedColumnFormula>IFERROR(OFFSET(LISTAFFAIRES!$B$4,MATCH($B9,Affaires,0),-1),"aff abs")</calculatedColumnFormula>
    </tableColumn>
    <tableColumn id="2" name="IntOpération" dataDxfId="470"/>
    <tableColumn id="3" name="jeu 01" dataDxfId="469"/>
    <tableColumn id="4" name="ven 02" dataDxfId="468"/>
    <tableColumn id="5" name="sam 03" dataDxfId="467"/>
    <tableColumn id="6" name="dim 04" dataDxfId="466"/>
    <tableColumn id="7" name="lun 05" dataDxfId="465"/>
    <tableColumn id="8" name="mar 06" dataDxfId="464"/>
    <tableColumn id="9" name="mer 07" dataDxfId="463"/>
    <tableColumn id="10" name="jeu 08" dataDxfId="462"/>
    <tableColumn id="11" name="ven 09" dataDxfId="461"/>
    <tableColumn id="12" name="sam 10" dataDxfId="460"/>
    <tableColumn id="13" name="dim 11" dataDxfId="459"/>
    <tableColumn id="14" name="lun 12" dataDxfId="458"/>
    <tableColumn id="15" name="mar 13" dataDxfId="457"/>
    <tableColumn id="16" name="mer 14" dataDxfId="456"/>
    <tableColumn id="17" name="jeu 15" dataDxfId="455"/>
    <tableColumn id="18" name="ven 16" dataDxfId="454"/>
    <tableColumn id="19" name="sam 17" dataDxfId="453"/>
    <tableColumn id="20" name="dim 18" dataDxfId="452"/>
    <tableColumn id="21" name="lun 19" dataDxfId="451"/>
    <tableColumn id="22" name="mar 20" dataDxfId="450"/>
    <tableColumn id="23" name="mer 21" dataDxfId="449"/>
    <tableColumn id="24" name="jeu 22" dataDxfId="448"/>
    <tableColumn id="25" name="ven 23" dataDxfId="447"/>
    <tableColumn id="26" name="sam 24" dataDxfId="446"/>
    <tableColumn id="27" name="dim 25" dataDxfId="445"/>
    <tableColumn id="28" name="lun 26" dataDxfId="444"/>
    <tableColumn id="29" name="mar 27" dataDxfId="443"/>
    <tableColumn id="30" name="mer 28" dataDxfId="442"/>
    <tableColumn id="31" name="jeu 29" dataDxfId="441"/>
    <tableColumn id="32" name="ven 30" dataDxfId="440"/>
    <tableColumn id="33" name="sam 31" dataDxfId="43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35" displayName="Tableau35" ref="A8:AE9" totalsRowShown="0" headerRowDxfId="437" dataDxfId="435" headerRowBorderDxfId="436" tableBorderDxfId="434" totalsRowBorderDxfId="433">
  <autoFilter ref="A8:AE9"/>
  <tableColumns count="31">
    <tableColumn id="1" name="Nrop" dataDxfId="432">
      <calculatedColumnFormula>IFERROR(OFFSET(LISTAFFAIRES!$B$4,MATCH($B9,Affaires,0),-1),"aff abs")</calculatedColumnFormula>
    </tableColumn>
    <tableColumn id="2" name="IntOpération" dataDxfId="431"/>
    <tableColumn id="3" name="dim 01" dataDxfId="430"/>
    <tableColumn id="4" name="lun 02" dataDxfId="429"/>
    <tableColumn id="5" name="mar 03" dataDxfId="428"/>
    <tableColumn id="6" name="mer 04" dataDxfId="427"/>
    <tableColumn id="7" name="jeu 05" dataDxfId="426"/>
    <tableColumn id="8" name="ven 06" dataDxfId="425"/>
    <tableColumn id="9" name="sam 07" dataDxfId="424"/>
    <tableColumn id="10" name="dim 08" dataDxfId="423"/>
    <tableColumn id="11" name="lun 09" dataDxfId="422"/>
    <tableColumn id="12" name="mar 10" dataDxfId="421"/>
    <tableColumn id="13" name="mer 11" dataDxfId="420"/>
    <tableColumn id="14" name="jeu 12" dataDxfId="419"/>
    <tableColumn id="15" name="ven 13" dataDxfId="418"/>
    <tableColumn id="16" name="sam 14" dataDxfId="417"/>
    <tableColumn id="17" name="dim 15" dataDxfId="416"/>
    <tableColumn id="18" name="lun 16" dataDxfId="415"/>
    <tableColumn id="19" name="mar 17" dataDxfId="414"/>
    <tableColumn id="20" name="mer 18" dataDxfId="413"/>
    <tableColumn id="21" name="jeu 19" dataDxfId="412"/>
    <tableColumn id="22" name="ven 20" dataDxfId="411"/>
    <tableColumn id="23" name="sam 21" dataDxfId="410"/>
    <tableColumn id="24" name="dim 22" dataDxfId="409"/>
    <tableColumn id="25" name="lun 23" dataDxfId="408"/>
    <tableColumn id="26" name="mar 24" dataDxfId="407"/>
    <tableColumn id="27" name="mer 25" dataDxfId="406"/>
    <tableColumn id="28" name="jeu 26" dataDxfId="405"/>
    <tableColumn id="29" name="ven 27" dataDxfId="404"/>
    <tableColumn id="30" name="sam 28" dataDxfId="403"/>
    <tableColumn id="31" name="jeu 29" dataDxfId="40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356" displayName="Tableau356" ref="A8:AG13" totalsRowShown="0" headerRowDxfId="400" dataDxfId="398" headerRowBorderDxfId="399" tableBorderDxfId="397" totalsRowBorderDxfId="396">
  <autoFilter ref="A8:AG13"/>
  <tableColumns count="33">
    <tableColumn id="1" name="Nrop" dataDxfId="395">
      <calculatedColumnFormula>IFERROR(OFFSET(LISTAFFAIRES!$B$4,MATCH($B9,Affaires,0),-1),"aff abs")</calculatedColumnFormula>
    </tableColumn>
    <tableColumn id="2" name="IntOpération" dataDxfId="394"/>
    <tableColumn id="3" name="dim 01" dataDxfId="393"/>
    <tableColumn id="4" name="lun 02" dataDxfId="392"/>
    <tableColumn id="5" name="mar 03" dataDxfId="391"/>
    <tableColumn id="6" name="mer 04" dataDxfId="390"/>
    <tableColumn id="7" name="jeu 05" dataDxfId="389"/>
    <tableColumn id="8" name="ven 06" dataDxfId="388"/>
    <tableColumn id="9" name="sam 07" dataDxfId="387"/>
    <tableColumn id="10" name="dim 08" dataDxfId="386"/>
    <tableColumn id="11" name="lun 09" dataDxfId="385"/>
    <tableColumn id="12" name="mar 10" dataDxfId="384"/>
    <tableColumn id="13" name="mer 11" dataDxfId="383"/>
    <tableColumn id="14" name="jeu 12" dataDxfId="382"/>
    <tableColumn id="15" name="ven 13" dataDxfId="381"/>
    <tableColumn id="16" name="sam 14" dataDxfId="380"/>
    <tableColumn id="17" name="dim 15" dataDxfId="379"/>
    <tableColumn id="18" name="lun 16" dataDxfId="378"/>
    <tableColumn id="19" name="mar 17" dataDxfId="377"/>
    <tableColumn id="20" name="mer 18" dataDxfId="376"/>
    <tableColumn id="21" name="jeu 19" dataDxfId="375"/>
    <tableColumn id="22" name="ven 20" dataDxfId="374"/>
    <tableColumn id="23" name="sam 21" dataDxfId="373"/>
    <tableColumn id="24" name="dim 22" dataDxfId="372"/>
    <tableColumn id="25" name="lun 23" dataDxfId="371"/>
    <tableColumn id="26" name="mar 24" dataDxfId="370"/>
    <tableColumn id="27" name="mer 25" dataDxfId="369"/>
    <tableColumn id="28" name="jeu 26" dataDxfId="368"/>
    <tableColumn id="29" name="ven 27" dataDxfId="367"/>
    <tableColumn id="30" name="sam 28" dataDxfId="366"/>
    <tableColumn id="31" name="dim 29" dataDxfId="365"/>
    <tableColumn id="32" name="lun 30" dataDxfId="364"/>
    <tableColumn id="33" name="mar 31" dataDxfId="36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3567" displayName="Tableau3567" ref="A8:AF9" totalsRowShown="0" headerRowDxfId="361" dataDxfId="359" headerRowBorderDxfId="360" tableBorderDxfId="358" totalsRowBorderDxfId="357">
  <autoFilter ref="A8:AF9"/>
  <tableColumns count="32">
    <tableColumn id="1" name="Nrop" dataDxfId="356">
      <calculatedColumnFormula>IFERROR(OFFSET(LISTAFFAIRES!$B$4,MATCH($B9,Affaires,0),-1),"aff abs")</calculatedColumnFormula>
    </tableColumn>
    <tableColumn id="2" name="IntOpération" dataDxfId="355"/>
    <tableColumn id="3" name="mer 01" dataDxfId="354"/>
    <tableColumn id="4" name="jeu 02" dataDxfId="353"/>
    <tableColumn id="5" name="ven 03" dataDxfId="352"/>
    <tableColumn id="6" name="sam 04" dataDxfId="351"/>
    <tableColumn id="7" name="dim 05" dataDxfId="350"/>
    <tableColumn id="8" name="lun 06" dataDxfId="349"/>
    <tableColumn id="9" name="mar 07" dataDxfId="348"/>
    <tableColumn id="10" name="mer 08" dataDxfId="347"/>
    <tableColumn id="11" name="jeu 09" dataDxfId="346"/>
    <tableColumn id="12" name="ven 10" dataDxfId="345"/>
    <tableColumn id="13" name="sam 11" dataDxfId="344"/>
    <tableColumn id="14" name="dim 12" dataDxfId="343"/>
    <tableColumn id="15" name="lun 13" dataDxfId="342"/>
    <tableColumn id="16" name="mar 14" dataDxfId="341"/>
    <tableColumn id="17" name="mer 15" dataDxfId="340"/>
    <tableColumn id="18" name="jeu 16" dataDxfId="339"/>
    <tableColumn id="19" name="ven 17" dataDxfId="338"/>
    <tableColumn id="20" name="sam 18" dataDxfId="337"/>
    <tableColumn id="21" name="dim 19" dataDxfId="336"/>
    <tableColumn id="22" name="lun 20" dataDxfId="335"/>
    <tableColumn id="23" name="mar 21" dataDxfId="334"/>
    <tableColumn id="24" name="mer 22" dataDxfId="333"/>
    <tableColumn id="25" name="jeu 23" dataDxfId="332"/>
    <tableColumn id="26" name="ven 24" dataDxfId="331"/>
    <tableColumn id="27" name="sam 25" dataDxfId="330"/>
    <tableColumn id="28" name="dim 26" dataDxfId="329"/>
    <tableColumn id="29" name="lun 27" dataDxfId="328"/>
    <tableColumn id="30" name="mar 28" dataDxfId="327"/>
    <tableColumn id="31" name="mer 29" dataDxfId="326"/>
    <tableColumn id="32" name="jeu 30" dataDxfId="3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35678" displayName="Tableau35678" ref="A8:AG9" totalsRowShown="0" headerRowDxfId="322" dataDxfId="320" headerRowBorderDxfId="321" tableBorderDxfId="319" totalsRowBorderDxfId="318">
  <autoFilter ref="A8:AG9"/>
  <tableColumns count="33">
    <tableColumn id="1" name="Nrop" dataDxfId="317">
      <calculatedColumnFormula>IFERROR(OFFSET(LISTAFFAIRES!$B$4,MATCH($B9,Affaires,0),-1),"aff abs")</calculatedColumnFormula>
    </tableColumn>
    <tableColumn id="2" name="IntOpération" dataDxfId="316"/>
    <tableColumn id="3" name="ven 01" dataDxfId="315"/>
    <tableColumn id="4" name="sam 02" dataDxfId="314"/>
    <tableColumn id="5" name="dim 03" dataDxfId="313"/>
    <tableColumn id="6" name="lun 04" dataDxfId="312"/>
    <tableColumn id="7" name="mar 05" dataDxfId="311"/>
    <tableColumn id="8" name="mer 06" dataDxfId="310"/>
    <tableColumn id="9" name="jeu 07" dataDxfId="309"/>
    <tableColumn id="10" name="ven 08" dataDxfId="308"/>
    <tableColumn id="11" name="sam 09" dataDxfId="307"/>
    <tableColumn id="12" name="dim 10" dataDxfId="306"/>
    <tableColumn id="13" name="lun 11" dataDxfId="305"/>
    <tableColumn id="14" name="mar 12" dataDxfId="304"/>
    <tableColumn id="15" name="mer 13" dataDxfId="303"/>
    <tableColumn id="16" name="jeu 14" dataDxfId="302"/>
    <tableColumn id="17" name="ven 15" dataDxfId="301"/>
    <tableColumn id="18" name="sam 16" dataDxfId="300"/>
    <tableColumn id="19" name="dim 17" dataDxfId="299"/>
    <tableColumn id="20" name="lun 18" dataDxfId="298"/>
    <tableColumn id="21" name="mar 19" dataDxfId="297"/>
    <tableColumn id="22" name="mer 20" dataDxfId="296"/>
    <tableColumn id="23" name="jeu 21" dataDxfId="295"/>
    <tableColumn id="24" name="ven 22" dataDxfId="294"/>
    <tableColumn id="25" name="sam 23" dataDxfId="293"/>
    <tableColumn id="26" name="dim 24" dataDxfId="292"/>
    <tableColumn id="27" name="lun 25" dataDxfId="291"/>
    <tableColumn id="28" name="mar 26" dataDxfId="290"/>
    <tableColumn id="29" name="mer 27" dataDxfId="289"/>
    <tableColumn id="30" name="jeu 28" dataDxfId="288"/>
    <tableColumn id="31" name="ven 29" dataDxfId="287"/>
    <tableColumn id="32" name="sam 30" dataDxfId="286"/>
    <tableColumn id="33" name="dim 31" dataDxfId="28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au356789" displayName="Tableau356789" ref="A8:AF9" totalsRowShown="0" headerRowDxfId="282" dataDxfId="280" headerRowBorderDxfId="281" tableBorderDxfId="279" totalsRowBorderDxfId="278">
  <autoFilter ref="A8:AF9"/>
  <tableColumns count="32">
    <tableColumn id="1" name="Nrop" dataDxfId="277">
      <calculatedColumnFormula>IFERROR(OFFSET(LISTAFFAIRES!$B$4,MATCH($B9,Affaires,0),-1),"aff abs")</calculatedColumnFormula>
    </tableColumn>
    <tableColumn id="2" name="IntOpération" dataDxfId="276"/>
    <tableColumn id="3" name="lun 01" dataDxfId="275"/>
    <tableColumn id="4" name="mar 02" dataDxfId="274"/>
    <tableColumn id="5" name="mer 03" dataDxfId="273"/>
    <tableColumn id="6" name="jeu 04" dataDxfId="272"/>
    <tableColumn id="7" name="ven 05" dataDxfId="271"/>
    <tableColumn id="8" name="sam 06" dataDxfId="270"/>
    <tableColumn id="9" name="dim 07" dataDxfId="269"/>
    <tableColumn id="10" name="lun 08" dataDxfId="268"/>
    <tableColumn id="11" name="mar 09" dataDxfId="267"/>
    <tableColumn id="12" name="mer 10" dataDxfId="266"/>
    <tableColumn id="13" name="jeu 11" dataDxfId="265"/>
    <tableColumn id="14" name="ven 12" dataDxfId="264"/>
    <tableColumn id="15" name="sam 13" dataDxfId="263"/>
    <tableColumn id="16" name="dim 14" dataDxfId="262"/>
    <tableColumn id="17" name="lun 15" dataDxfId="261"/>
    <tableColumn id="18" name="mar 16" dataDxfId="260"/>
    <tableColumn id="19" name="mer 17" dataDxfId="259"/>
    <tableColumn id="20" name="jeu 18" dataDxfId="258"/>
    <tableColumn id="21" name="ven 19" dataDxfId="257"/>
    <tableColumn id="22" name="sam 20" dataDxfId="256"/>
    <tableColumn id="23" name="dim 21" dataDxfId="255"/>
    <tableColumn id="24" name="lun 22" dataDxfId="254"/>
    <tableColumn id="25" name="mar 23" dataDxfId="253"/>
    <tableColumn id="26" name="mer 24" dataDxfId="252"/>
    <tableColumn id="27" name="jeu 25" dataDxfId="251"/>
    <tableColumn id="28" name="ven 26" dataDxfId="250"/>
    <tableColumn id="29" name="sam 27" dataDxfId="249"/>
    <tableColumn id="30" name="dim 28" dataDxfId="248"/>
    <tableColumn id="31" name="lun 29" dataDxfId="247"/>
    <tableColumn id="32" name="mar 30" dataDxfId="2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leau356781112" displayName="Tableau356781112" ref="A8:AG9" totalsRowShown="0" headerRowDxfId="243" dataDxfId="241" headerRowBorderDxfId="242" tableBorderDxfId="240" totalsRowBorderDxfId="239">
  <autoFilter ref="A8:AG9"/>
  <tableColumns count="33">
    <tableColumn id="1" name="Nrop" dataDxfId="238">
      <calculatedColumnFormula>IFERROR(OFFSET(LISTAFFAIRES!$B$4,MATCH($B9,Affaires,0),-1),"aff abs")</calculatedColumnFormula>
    </tableColumn>
    <tableColumn id="2" name="IntOpération" dataDxfId="237"/>
    <tableColumn id="3" name="mer 01" dataDxfId="236"/>
    <tableColumn id="4" name="jeu 02" dataDxfId="235"/>
    <tableColumn id="5" name="ven 03" dataDxfId="234"/>
    <tableColumn id="6" name="sam 04" dataDxfId="233"/>
    <tableColumn id="7" name="dim 05" dataDxfId="232"/>
    <tableColumn id="8" name="lun 06" dataDxfId="231"/>
    <tableColumn id="9" name="mar 07" dataDxfId="230"/>
    <tableColumn id="10" name="mer 08" dataDxfId="229"/>
    <tableColumn id="11" name="jeu 09" dataDxfId="228"/>
    <tableColumn id="12" name="ven 10" dataDxfId="227"/>
    <tableColumn id="13" name="sam 11" dataDxfId="226"/>
    <tableColumn id="14" name="dim 12" dataDxfId="225"/>
    <tableColumn id="15" name="lun 13" dataDxfId="224"/>
    <tableColumn id="16" name="mar 14" dataDxfId="223"/>
    <tableColumn id="17" name="mer 15" dataDxfId="222"/>
    <tableColumn id="18" name="jeu 16" dataDxfId="221"/>
    <tableColumn id="19" name="ven 17" dataDxfId="220"/>
    <tableColumn id="20" name="sam 18" dataDxfId="219"/>
    <tableColumn id="21" name="dim 19" dataDxfId="218"/>
    <tableColumn id="22" name="lun 20" dataDxfId="217"/>
    <tableColumn id="23" name="mar 21" dataDxfId="216"/>
    <tableColumn id="24" name="mer 22" dataDxfId="215"/>
    <tableColumn id="25" name="jeu 23" dataDxfId="214"/>
    <tableColumn id="26" name="ven 24" dataDxfId="213"/>
    <tableColumn id="27" name="sam 25" dataDxfId="212"/>
    <tableColumn id="28" name="dim 26" dataDxfId="211"/>
    <tableColumn id="29" name="lun 27" dataDxfId="210"/>
    <tableColumn id="30" name="mar 28" dataDxfId="209"/>
    <tableColumn id="31" name="mer 29" dataDxfId="208"/>
    <tableColumn id="32" name="jeu 30" dataDxfId="207"/>
    <tableColumn id="33" name="ven 31" dataDxfId="20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leau3567811" displayName="Tableau3567811" ref="A8:AG9" totalsRowShown="0" headerRowDxfId="203" dataDxfId="201" headerRowBorderDxfId="202" tableBorderDxfId="200" totalsRowBorderDxfId="199">
  <autoFilter ref="A8:AG9"/>
  <tableColumns count="33">
    <tableColumn id="1" name="Nrop" dataDxfId="198">
      <calculatedColumnFormula>IFERROR(OFFSET(LISTAFFAIRES!$B$4,MATCH($B9,Affaires,0),-1),"aff abs")</calculatedColumnFormula>
    </tableColumn>
    <tableColumn id="2" name="IntOpération" dataDxfId="197"/>
    <tableColumn id="3" name="sam 01" dataDxfId="196"/>
    <tableColumn id="4" name="dim 02" dataDxfId="195"/>
    <tableColumn id="5" name="lun 03" dataDxfId="194"/>
    <tableColumn id="6" name="mar 04" dataDxfId="193"/>
    <tableColumn id="7" name="mer 05" dataDxfId="192"/>
    <tableColumn id="8" name="jeu 06" dataDxfId="191"/>
    <tableColumn id="9" name="ven 07" dataDxfId="190"/>
    <tableColumn id="10" name="sam 08" dataDxfId="189"/>
    <tableColumn id="11" name="dim 09" dataDxfId="188"/>
    <tableColumn id="12" name="lun 10" dataDxfId="187"/>
    <tableColumn id="13" name="mar 11" dataDxfId="186"/>
    <tableColumn id="14" name="mer 12" dataDxfId="185"/>
    <tableColumn id="15" name="jeu 13" dataDxfId="184"/>
    <tableColumn id="16" name="ven 14" dataDxfId="183"/>
    <tableColumn id="17" name="sam 15" dataDxfId="182"/>
    <tableColumn id="18" name="dim 16" dataDxfId="181"/>
    <tableColumn id="19" name="lun 17" dataDxfId="180"/>
    <tableColumn id="20" name="mar 18" dataDxfId="179"/>
    <tableColumn id="21" name="mer 19" dataDxfId="178"/>
    <tableColumn id="22" name="jeu 20" dataDxfId="177"/>
    <tableColumn id="23" name="ven 21" dataDxfId="176"/>
    <tableColumn id="24" name="sam 22" dataDxfId="175"/>
    <tableColumn id="25" name="dim 23" dataDxfId="174"/>
    <tableColumn id="26" name="lun 24" dataDxfId="173"/>
    <tableColumn id="27" name="mar 25" dataDxfId="172"/>
    <tableColumn id="28" name="mer 26" dataDxfId="171"/>
    <tableColumn id="29" name="jeu 27" dataDxfId="170"/>
    <tableColumn id="30" name="ven 28" dataDxfId="169"/>
    <tableColumn id="31" name="sam 29" dataDxfId="168"/>
    <tableColumn id="32" name="dim 30" dataDxfId="167"/>
    <tableColumn id="33" name="lun 31" dataDxfId="1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5" name="Tableau3567891516" displayName="Tableau3567891516" ref="A8:AF9" totalsRowShown="0" headerRowDxfId="163" dataDxfId="161" headerRowBorderDxfId="162" tableBorderDxfId="160" totalsRowBorderDxfId="159">
  <autoFilter ref="A8:AF9"/>
  <tableColumns count="32">
    <tableColumn id="1" name="Nrop" dataDxfId="158">
      <calculatedColumnFormula>IFERROR(OFFSET(LISTAFFAIRES!$B$4,MATCH($B9,Affaires,0),-1),"aff abs")</calculatedColumnFormula>
    </tableColumn>
    <tableColumn id="2" name="IntOpération" dataDxfId="157"/>
    <tableColumn id="3" name="mar 01" dataDxfId="156"/>
    <tableColumn id="4" name="mer 02" dataDxfId="155"/>
    <tableColumn id="5" name="jeu 03" dataDxfId="154"/>
    <tableColumn id="6" name="ven 04" dataDxfId="153"/>
    <tableColumn id="7" name="sam 05" dataDxfId="152"/>
    <tableColumn id="8" name="dim 06" dataDxfId="151"/>
    <tableColumn id="9" name="lun 07" dataDxfId="150"/>
    <tableColumn id="10" name="mar 08" dataDxfId="149"/>
    <tableColumn id="11" name="mer 09" dataDxfId="148"/>
    <tableColumn id="12" name="jeu 10" dataDxfId="147"/>
    <tableColumn id="13" name="ven 11" dataDxfId="146"/>
    <tableColumn id="14" name="sam 12" dataDxfId="145"/>
    <tableColumn id="15" name="dim 13" dataDxfId="144"/>
    <tableColumn id="16" name="lun 14" dataDxfId="143"/>
    <tableColumn id="17" name="mar 15" dataDxfId="142"/>
    <tableColumn id="18" name="mer 16" dataDxfId="141"/>
    <tableColumn id="19" name="jeu 17" dataDxfId="140"/>
    <tableColumn id="20" name="ven 18" dataDxfId="139"/>
    <tableColumn id="21" name="sam 19" dataDxfId="138"/>
    <tableColumn id="22" name="dim 20" dataDxfId="137"/>
    <tableColumn id="23" name="lun 21" dataDxfId="136"/>
    <tableColumn id="24" name="mar 22" dataDxfId="135"/>
    <tableColumn id="25" name="mer 23" dataDxfId="134"/>
    <tableColumn id="26" name="jeu 24" dataDxfId="133"/>
    <tableColumn id="27" name="ven 25" dataDxfId="132"/>
    <tableColumn id="28" name="sam 26" dataDxfId="131"/>
    <tableColumn id="29" name="dim 27" dataDxfId="130"/>
    <tableColumn id="30" name="lun 28" dataDxfId="129"/>
    <tableColumn id="31" name="mar 29" dataDxfId="128"/>
    <tableColumn id="32" name="mer 30" dataDxfId="12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leau35678111314" displayName="Tableau35678111314" ref="A8:AG9" totalsRowShown="0" headerRowDxfId="124" dataDxfId="122" headerRowBorderDxfId="123" tableBorderDxfId="121" totalsRowBorderDxfId="120">
  <autoFilter ref="A8:AG9"/>
  <tableColumns count="33">
    <tableColumn id="1" name="Nrop" dataDxfId="119">
      <calculatedColumnFormula>IFERROR(OFFSET(LISTAFFAIRES!$B$4,MATCH($B9,Affaires,0),-1),"aff abs")</calculatedColumnFormula>
    </tableColumn>
    <tableColumn id="2" name="IntOpération" dataDxfId="118"/>
    <tableColumn id="3" name="jeu 01" dataDxfId="117"/>
    <tableColumn id="4" name="ven 02" dataDxfId="116"/>
    <tableColumn id="5" name="sam 03" dataDxfId="115"/>
    <tableColumn id="6" name="dim 04" dataDxfId="114"/>
    <tableColumn id="7" name="lun 05" dataDxfId="113"/>
    <tableColumn id="8" name="mar 06" dataDxfId="112"/>
    <tableColumn id="9" name="mer 07" dataDxfId="111"/>
    <tableColumn id="10" name="jeu 08" dataDxfId="110"/>
    <tableColumn id="11" name="ven 09" dataDxfId="109"/>
    <tableColumn id="12" name="sam 10" dataDxfId="108"/>
    <tableColumn id="13" name="dim 11" dataDxfId="107"/>
    <tableColumn id="14" name="lun 12" dataDxfId="106"/>
    <tableColumn id="15" name="mar 13" dataDxfId="105"/>
    <tableColumn id="16" name="mer 14" dataDxfId="104"/>
    <tableColumn id="17" name="jeu 15" dataDxfId="103"/>
    <tableColumn id="18" name="ven 16" dataDxfId="102"/>
    <tableColumn id="19" name="sam 17" dataDxfId="101"/>
    <tableColumn id="20" name="dim 18" dataDxfId="100"/>
    <tableColumn id="21" name="lun 19" dataDxfId="99"/>
    <tableColumn id="22" name="mar 20" dataDxfId="98"/>
    <tableColumn id="23" name="mer 21" dataDxfId="97"/>
    <tableColumn id="24" name="jeu 22" dataDxfId="96"/>
    <tableColumn id="25" name="ven 23" dataDxfId="95"/>
    <tableColumn id="26" name="sam 24" dataDxfId="94"/>
    <tableColumn id="27" name="dim 25" dataDxfId="93"/>
    <tableColumn id="28" name="lun 26" dataDxfId="92"/>
    <tableColumn id="29" name="mar 27" dataDxfId="91"/>
    <tableColumn id="30" name="mer 28" dataDxfId="90"/>
    <tableColumn id="31" name="jeu 29" dataDxfId="89"/>
    <tableColumn id="32" name="ven 30" dataDxfId="88"/>
    <tableColumn id="33" name="sam 31" dataDxfId="8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leau35678915" displayName="Tableau35678915" ref="A8:AF9" totalsRowShown="0" headerRowDxfId="84" dataDxfId="82" headerRowBorderDxfId="83" tableBorderDxfId="81" totalsRowBorderDxfId="80">
  <autoFilter ref="A8:AF9"/>
  <tableColumns count="32">
    <tableColumn id="1" name="Nrop" dataDxfId="79">
      <calculatedColumnFormula>IFERROR(OFFSET(LISTAFFAIRES!$B$4,MATCH($B9,Affaires,0),-1),"aff abs")</calculatedColumnFormula>
    </tableColumn>
    <tableColumn id="2" name="IntOpération" dataDxfId="78"/>
    <tableColumn id="3" name="dim 01" dataDxfId="77"/>
    <tableColumn id="4" name="lun 02" dataDxfId="76"/>
    <tableColumn id="5" name="mar 03" dataDxfId="75"/>
    <tableColumn id="6" name="mer 04" dataDxfId="74"/>
    <tableColumn id="7" name="jeu 05" dataDxfId="73"/>
    <tableColumn id="8" name="ven 06" dataDxfId="72"/>
    <tableColumn id="9" name="sam 07" dataDxfId="71"/>
    <tableColumn id="10" name="dim 08" dataDxfId="70"/>
    <tableColumn id="11" name="lun 09" dataDxfId="69"/>
    <tableColumn id="12" name="mar 10" dataDxfId="68"/>
    <tableColumn id="13" name="mer 11" dataDxfId="67"/>
    <tableColumn id="14" name="jeu 12" dataDxfId="66"/>
    <tableColumn id="15" name="ven 13" dataDxfId="65"/>
    <tableColumn id="16" name="sam 14" dataDxfId="64"/>
    <tableColumn id="17" name="dim 15" dataDxfId="63"/>
    <tableColumn id="18" name="lun 16" dataDxfId="62"/>
    <tableColumn id="19" name="mar 17" dataDxfId="61"/>
    <tableColumn id="20" name="mer 18" dataDxfId="60"/>
    <tableColumn id="21" name="jeu 19" dataDxfId="59"/>
    <tableColumn id="22" name="ven 20" dataDxfId="58"/>
    <tableColumn id="23" name="sam 21" dataDxfId="57"/>
    <tableColumn id="24" name="dim 22" dataDxfId="56"/>
    <tableColumn id="25" name="lun 23" dataDxfId="55"/>
    <tableColumn id="26" name="mar 24" dataDxfId="54"/>
    <tableColumn id="27" name="mer 25" dataDxfId="53"/>
    <tableColumn id="28" name="jeu 26" dataDxfId="52"/>
    <tableColumn id="29" name="ven 27" dataDxfId="51"/>
    <tableColumn id="30" name="sam 28" dataDxfId="50"/>
    <tableColumn id="31" name="dim 29" dataDxfId="49"/>
    <tableColumn id="32" name="lun 30" dataDxfId="4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356781113" displayName="Tableau356781113" ref="A8:AG9" totalsRowShown="0" headerRowDxfId="45" dataDxfId="43" headerRowBorderDxfId="44" tableBorderDxfId="42" totalsRowBorderDxfId="41">
  <autoFilter ref="A8:AG9"/>
  <tableColumns count="33">
    <tableColumn id="1" name="Nrop" dataDxfId="40">
      <calculatedColumnFormula>IFERROR(OFFSET(LISTAFFAIRES!$B$4,MATCH($B9,Affaires,0),-1),"aff abs")</calculatedColumnFormula>
    </tableColumn>
    <tableColumn id="2" name="IntOpération" dataDxfId="39"/>
    <tableColumn id="3" name="mar 01" dataDxfId="38"/>
    <tableColumn id="4" name="mer 02" dataDxfId="37"/>
    <tableColumn id="5" name="jeu 03" dataDxfId="36"/>
    <tableColumn id="6" name="ven 04" dataDxfId="35"/>
    <tableColumn id="7" name="sam 05" dataDxfId="34"/>
    <tableColumn id="8" name="dim 06" dataDxfId="33"/>
    <tableColumn id="9" name="lun 07" dataDxfId="32"/>
    <tableColumn id="10" name="mar 08" dataDxfId="31"/>
    <tableColumn id="11" name="mer 09" dataDxfId="30"/>
    <tableColumn id="12" name="jeu 10" dataDxfId="29"/>
    <tableColumn id="13" name="ven 11" dataDxfId="28"/>
    <tableColumn id="14" name="sam 12" dataDxfId="27"/>
    <tableColumn id="15" name="dim 13" dataDxfId="26"/>
    <tableColumn id="16" name="lun 14" dataDxfId="25"/>
    <tableColumn id="17" name="mar 15" dataDxfId="24"/>
    <tableColumn id="18" name="mer 16" dataDxfId="23"/>
    <tableColumn id="19" name="jeu 17" dataDxfId="22"/>
    <tableColumn id="20" name="ven 18" dataDxfId="21"/>
    <tableColumn id="21" name="sam 19" dataDxfId="20"/>
    <tableColumn id="22" name="dim 20" dataDxfId="19"/>
    <tableColumn id="23" name="lun 21" dataDxfId="18"/>
    <tableColumn id="24" name="mar 22" dataDxfId="17"/>
    <tableColumn id="25" name="mer 23" dataDxfId="16"/>
    <tableColumn id="26" name="jeu 24" dataDxfId="15"/>
    <tableColumn id="27" name="ven 25" dataDxfId="14"/>
    <tableColumn id="28" name="sam 26" dataDxfId="13"/>
    <tableColumn id="29" name="dim 27" dataDxfId="12"/>
    <tableColumn id="30" name="lun 28" dataDxfId="11"/>
    <tableColumn id="31" name="mar 29" dataDxfId="10"/>
    <tableColumn id="32" name="mer 30" dataDxfId="9"/>
    <tableColumn id="33" name="jeu 31" dataDxfId="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" name="Tableau1" displayName="Tableau1" ref="A3:D18" totalsRowShown="0">
  <autoFilter ref="A3:D18"/>
  <tableColumns count="4">
    <tableColumn id="1" name="NmAbr"/>
    <tableColumn id="2" name="NmAg"/>
    <tableColumn id="3" name="Grade"/>
    <tableColumn id="4" name="GrCrt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" name="Tableau2" displayName="Tableau2" ref="A4:C23" totalsRowShown="0" headerRowDxfId="5" headerRowBorderDxfId="4" tableBorderDxfId="3">
  <autoFilter ref="A4:C23"/>
  <tableColumns count="3">
    <tableColumn id="1" name="NumAff" dataDxfId="2"/>
    <tableColumn id="2" name="Affaires" dataDxfId="1"/>
    <tableColumn id="3" name="RespProj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2:H50"/>
  <sheetViews>
    <sheetView tabSelected="1" topLeftCell="A33" workbookViewId="0">
      <selection activeCell="I33" sqref="I33"/>
    </sheetView>
  </sheetViews>
  <sheetFormatPr baseColWidth="10" defaultRowHeight="15.6" x14ac:dyDescent="0.3"/>
  <cols>
    <col min="1" max="16384" width="11.5546875" style="31"/>
  </cols>
  <sheetData>
    <row r="2" spans="1:2" x14ac:dyDescent="0.3">
      <c r="A2" s="32" t="s">
        <v>314</v>
      </c>
    </row>
    <row r="4" spans="1:2" x14ac:dyDescent="0.3">
      <c r="A4" s="32" t="s">
        <v>323</v>
      </c>
    </row>
    <row r="5" spans="1:2" x14ac:dyDescent="0.3">
      <c r="B5" s="31" t="s">
        <v>320</v>
      </c>
    </row>
    <row r="6" spans="1:2" x14ac:dyDescent="0.3">
      <c r="B6" s="33" t="s">
        <v>322</v>
      </c>
    </row>
    <row r="7" spans="1:2" x14ac:dyDescent="0.3">
      <c r="B7" s="33" t="s">
        <v>321</v>
      </c>
    </row>
    <row r="8" spans="1:2" x14ac:dyDescent="0.3">
      <c r="B8" s="31" t="s">
        <v>330</v>
      </c>
    </row>
    <row r="9" spans="1:2" ht="22.8" customHeight="1" x14ac:dyDescent="0.3">
      <c r="B9" s="32" t="s">
        <v>328</v>
      </c>
    </row>
    <row r="10" spans="1:2" ht="22.8" customHeight="1" x14ac:dyDescent="0.3">
      <c r="B10" s="32" t="s">
        <v>332</v>
      </c>
    </row>
    <row r="12" spans="1:2" ht="20.399999999999999" customHeight="1" x14ac:dyDescent="0.3">
      <c r="A12" s="32" t="s">
        <v>315</v>
      </c>
    </row>
    <row r="13" spans="1:2" ht="20.399999999999999" customHeight="1" x14ac:dyDescent="0.3">
      <c r="A13" s="32"/>
      <c r="B13" s="34" t="s">
        <v>333</v>
      </c>
    </row>
    <row r="14" spans="1:2" x14ac:dyDescent="0.3">
      <c r="B14" s="34" t="s">
        <v>348</v>
      </c>
    </row>
    <row r="15" spans="1:2" x14ac:dyDescent="0.3">
      <c r="B15" s="34" t="s">
        <v>316</v>
      </c>
    </row>
    <row r="16" spans="1:2" x14ac:dyDescent="0.3">
      <c r="B16" s="34" t="s">
        <v>317</v>
      </c>
    </row>
    <row r="17" spans="1:3" x14ac:dyDescent="0.3">
      <c r="B17" s="34" t="s">
        <v>349</v>
      </c>
    </row>
    <row r="18" spans="1:3" x14ac:dyDescent="0.3">
      <c r="B18" s="35" t="s">
        <v>334</v>
      </c>
    </row>
    <row r="19" spans="1:3" x14ac:dyDescent="0.3">
      <c r="B19" s="35" t="s">
        <v>335</v>
      </c>
    </row>
    <row r="20" spans="1:3" x14ac:dyDescent="0.3">
      <c r="B20" s="31" t="s">
        <v>350</v>
      </c>
    </row>
    <row r="21" spans="1:3" x14ac:dyDescent="0.3">
      <c r="B21" s="34" t="s">
        <v>318</v>
      </c>
    </row>
    <row r="22" spans="1:3" x14ac:dyDescent="0.3">
      <c r="B22" s="34" t="s">
        <v>319</v>
      </c>
    </row>
    <row r="23" spans="1:3" x14ac:dyDescent="0.3">
      <c r="B23" s="36" t="s">
        <v>351</v>
      </c>
    </row>
    <row r="24" spans="1:3" ht="16.2" x14ac:dyDescent="0.35">
      <c r="B24" s="41" t="s">
        <v>336</v>
      </c>
    </row>
    <row r="26" spans="1:3" x14ac:dyDescent="0.3">
      <c r="A26" s="32" t="s">
        <v>324</v>
      </c>
      <c r="C26" s="31" t="s">
        <v>338</v>
      </c>
    </row>
    <row r="27" spans="1:3" x14ac:dyDescent="0.3">
      <c r="B27" s="34" t="s">
        <v>327</v>
      </c>
    </row>
    <row r="28" spans="1:3" x14ac:dyDescent="0.3">
      <c r="B28" s="34" t="s">
        <v>352</v>
      </c>
    </row>
    <row r="29" spans="1:3" x14ac:dyDescent="0.3">
      <c r="B29" s="35" t="s">
        <v>353</v>
      </c>
    </row>
    <row r="30" spans="1:3" x14ac:dyDescent="0.3">
      <c r="B30" s="35" t="s">
        <v>329</v>
      </c>
    </row>
    <row r="31" spans="1:3" ht="17.399999999999999" x14ac:dyDescent="0.3">
      <c r="B31" s="38" t="s">
        <v>325</v>
      </c>
    </row>
    <row r="32" spans="1:3" x14ac:dyDescent="0.3">
      <c r="B32" s="39" t="s">
        <v>326</v>
      </c>
    </row>
    <row r="33" spans="1:8" x14ac:dyDescent="0.3">
      <c r="B33" s="39" t="s">
        <v>354</v>
      </c>
    </row>
    <row r="34" spans="1:8" x14ac:dyDescent="0.3">
      <c r="B34" s="34" t="s">
        <v>337</v>
      </c>
    </row>
    <row r="35" spans="1:8" ht="24.6" customHeight="1" x14ac:dyDescent="0.3">
      <c r="B35" s="36" t="s">
        <v>331</v>
      </c>
      <c r="C35" s="37"/>
      <c r="D35" s="37"/>
      <c r="E35" s="37"/>
      <c r="F35" s="37"/>
      <c r="G35" s="37"/>
      <c r="H35" s="37"/>
    </row>
    <row r="37" spans="1:8" x14ac:dyDescent="0.3">
      <c r="A37" s="32" t="s">
        <v>339</v>
      </c>
      <c r="B37" s="40" t="s">
        <v>340</v>
      </c>
    </row>
    <row r="38" spans="1:8" x14ac:dyDescent="0.3">
      <c r="B38" s="34" t="s">
        <v>341</v>
      </c>
    </row>
    <row r="39" spans="1:8" x14ac:dyDescent="0.3">
      <c r="B39" s="34" t="s">
        <v>342</v>
      </c>
    </row>
    <row r="40" spans="1:8" x14ac:dyDescent="0.3">
      <c r="B40" s="35" t="s">
        <v>343</v>
      </c>
    </row>
    <row r="41" spans="1:8" x14ac:dyDescent="0.3">
      <c r="B41" s="35"/>
    </row>
    <row r="42" spans="1:8" ht="34.200000000000003" customHeight="1" x14ac:dyDescent="0.3">
      <c r="B42" s="35"/>
    </row>
    <row r="47" spans="1:8" x14ac:dyDescent="0.3">
      <c r="B47" s="35" t="s">
        <v>344</v>
      </c>
    </row>
    <row r="48" spans="1:8" x14ac:dyDescent="0.3">
      <c r="B48" s="35" t="s">
        <v>345</v>
      </c>
    </row>
    <row r="49" spans="2:2" x14ac:dyDescent="0.3">
      <c r="B49" s="34" t="s">
        <v>346</v>
      </c>
    </row>
    <row r="50" spans="2:2" x14ac:dyDescent="0.3">
      <c r="B50" s="34" t="s">
        <v>347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A3" workbookViewId="0">
      <selection activeCell="H19" sqref="H19"/>
    </sheetView>
  </sheetViews>
  <sheetFormatPr baseColWidth="10" defaultRowHeight="14.4" x14ac:dyDescent="0.3"/>
  <cols>
    <col min="1" max="1" width="7.5546875" bestFit="1" customWidth="1"/>
    <col min="2" max="2" width="23.5546875" bestFit="1" customWidth="1"/>
    <col min="3" max="3" width="5.6640625" bestFit="1" customWidth="1"/>
    <col min="4" max="4" width="13.21875" bestFit="1" customWidth="1"/>
    <col min="5" max="5" width="5.33203125" bestFit="1" customWidth="1"/>
    <col min="6" max="6" width="10.5546875" bestFit="1" customWidth="1"/>
    <col min="7" max="7" width="7.33203125" bestFit="1" customWidth="1"/>
    <col min="8" max="8" width="4.6640625" bestFit="1" customWidth="1"/>
    <col min="9" max="9" width="5.5546875" bestFit="1" customWidth="1"/>
    <col min="10" max="10" width="5" bestFit="1" customWidth="1"/>
  </cols>
  <sheetData/>
  <sortState ref="A4:J4">
    <sortCondition ref="B4"/>
    <sortCondition ref="F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H12"/>
  <sheetViews>
    <sheetView showZeros="0" zoomScaleNormal="100" workbookViewId="0">
      <selection activeCell="A9" sqref="A9:B12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3" width="4.44140625" style="8" customWidth="1"/>
    <col min="34" max="16384" width="11.5546875" style="8"/>
  </cols>
  <sheetData>
    <row r="2" spans="1:34" x14ac:dyDescent="0.25">
      <c r="A2" s="11" t="s">
        <v>83</v>
      </c>
      <c r="B2" s="42" t="s">
        <v>53</v>
      </c>
      <c r="C2" s="42"/>
      <c r="D2" s="8" t="s">
        <v>80</v>
      </c>
      <c r="E2" s="43">
        <v>42005</v>
      </c>
      <c r="F2" s="43"/>
      <c r="G2" s="43"/>
      <c r="H2" s="43"/>
    </row>
    <row r="3" spans="1:34" x14ac:dyDescent="0.25">
      <c r="A3" s="8" t="s">
        <v>79</v>
      </c>
      <c r="B3" s="8" t="str">
        <f ca="1">IFERROR(OFFSET(Agents!$B$3,MATCH(sais01!$B$2,NmAg,0),-1),"agabs")</f>
        <v>ChOl</v>
      </c>
    </row>
    <row r="4" spans="1:34" x14ac:dyDescent="0.25">
      <c r="A4" s="8" t="s">
        <v>152</v>
      </c>
      <c r="B4" s="8" t="str">
        <f ca="1">IFERROR(OFFSET(Agents!$B$3,MATCH(sais01!$B$2,NmAg,0),2),"agabs")</f>
        <v>Ing</v>
      </c>
    </row>
    <row r="5" spans="1:34" ht="14.4" thickBot="1" x14ac:dyDescent="0.3"/>
    <row r="6" spans="1:34" ht="84.6" hidden="1" thickBot="1" x14ac:dyDescent="0.3">
      <c r="A6" s="10" t="s">
        <v>81</v>
      </c>
      <c r="B6" s="10" t="s">
        <v>82</v>
      </c>
      <c r="C6" s="18">
        <f>E2</f>
        <v>42005</v>
      </c>
      <c r="D6" s="19">
        <f t="shared" ref="D6:AH6" si="0">IF(OR(C6=0,MONTH(C6+1)&gt;MONTH($E$2)),0,C6+1)</f>
        <v>42006</v>
      </c>
      <c r="E6" s="19">
        <f t="shared" si="0"/>
        <v>42007</v>
      </c>
      <c r="F6" s="19">
        <f t="shared" si="0"/>
        <v>42008</v>
      </c>
      <c r="G6" s="19">
        <f t="shared" si="0"/>
        <v>42009</v>
      </c>
      <c r="H6" s="19">
        <f t="shared" si="0"/>
        <v>42010</v>
      </c>
      <c r="I6" s="19">
        <f t="shared" si="0"/>
        <v>42011</v>
      </c>
      <c r="J6" s="19">
        <f t="shared" si="0"/>
        <v>42012</v>
      </c>
      <c r="K6" s="19">
        <f t="shared" si="0"/>
        <v>42013</v>
      </c>
      <c r="L6" s="19">
        <f t="shared" si="0"/>
        <v>42014</v>
      </c>
      <c r="M6" s="19">
        <f t="shared" si="0"/>
        <v>42015</v>
      </c>
      <c r="N6" s="19">
        <f t="shared" si="0"/>
        <v>42016</v>
      </c>
      <c r="O6" s="19">
        <f t="shared" si="0"/>
        <v>42017</v>
      </c>
      <c r="P6" s="19">
        <f t="shared" si="0"/>
        <v>42018</v>
      </c>
      <c r="Q6" s="19">
        <f t="shared" si="0"/>
        <v>42019</v>
      </c>
      <c r="R6" s="19">
        <f t="shared" si="0"/>
        <v>42020</v>
      </c>
      <c r="S6" s="19">
        <f t="shared" si="0"/>
        <v>42021</v>
      </c>
      <c r="T6" s="19">
        <f t="shared" si="0"/>
        <v>42022</v>
      </c>
      <c r="U6" s="19">
        <f t="shared" si="0"/>
        <v>42023</v>
      </c>
      <c r="V6" s="19">
        <f t="shared" si="0"/>
        <v>42024</v>
      </c>
      <c r="W6" s="19">
        <f t="shared" si="0"/>
        <v>42025</v>
      </c>
      <c r="X6" s="19">
        <f t="shared" si="0"/>
        <v>42026</v>
      </c>
      <c r="Y6" s="19">
        <f t="shared" si="0"/>
        <v>42027</v>
      </c>
      <c r="Z6" s="19">
        <f t="shared" si="0"/>
        <v>42028</v>
      </c>
      <c r="AA6" s="19">
        <f t="shared" si="0"/>
        <v>42029</v>
      </c>
      <c r="AB6" s="19">
        <f t="shared" si="0"/>
        <v>42030</v>
      </c>
      <c r="AC6" s="19">
        <f t="shared" si="0"/>
        <v>42031</v>
      </c>
      <c r="AD6" s="19">
        <f t="shared" si="0"/>
        <v>42032</v>
      </c>
      <c r="AE6" s="19">
        <f t="shared" si="0"/>
        <v>42033</v>
      </c>
      <c r="AF6" s="19">
        <f t="shared" si="0"/>
        <v>42034</v>
      </c>
      <c r="AG6" s="20">
        <f t="shared" si="0"/>
        <v>42035</v>
      </c>
      <c r="AH6" s="9">
        <f t="shared" si="0"/>
        <v>0</v>
      </c>
    </row>
    <row r="7" spans="1:34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20"/>
      <c r="AH7" s="9"/>
    </row>
    <row r="8" spans="1:34" ht="39" thickBot="1" x14ac:dyDescent="0.3">
      <c r="A8" s="21" t="s">
        <v>81</v>
      </c>
      <c r="B8" s="21" t="s">
        <v>82</v>
      </c>
      <c r="C8" s="22" t="s">
        <v>84</v>
      </c>
      <c r="D8" s="22" t="s">
        <v>85</v>
      </c>
      <c r="E8" s="22" t="s">
        <v>86</v>
      </c>
      <c r="F8" s="22" t="s">
        <v>87</v>
      </c>
      <c r="G8" s="22" t="s">
        <v>88</v>
      </c>
      <c r="H8" s="22" t="s">
        <v>89</v>
      </c>
      <c r="I8" s="22" t="s">
        <v>90</v>
      </c>
      <c r="J8" s="22" t="s">
        <v>91</v>
      </c>
      <c r="K8" s="22" t="s">
        <v>92</v>
      </c>
      <c r="L8" s="22" t="s">
        <v>93</v>
      </c>
      <c r="M8" s="22" t="s">
        <v>94</v>
      </c>
      <c r="N8" s="22" t="s">
        <v>95</v>
      </c>
      <c r="O8" s="22" t="s">
        <v>96</v>
      </c>
      <c r="P8" s="22" t="s">
        <v>97</v>
      </c>
      <c r="Q8" s="22" t="s">
        <v>98</v>
      </c>
      <c r="R8" s="22" t="s">
        <v>99</v>
      </c>
      <c r="S8" s="22" t="s">
        <v>100</v>
      </c>
      <c r="T8" s="22" t="s">
        <v>101</v>
      </c>
      <c r="U8" s="22" t="s">
        <v>102</v>
      </c>
      <c r="V8" s="22" t="s">
        <v>103</v>
      </c>
      <c r="W8" s="22" t="s">
        <v>104</v>
      </c>
      <c r="X8" s="22" t="s">
        <v>105</v>
      </c>
      <c r="Y8" s="22" t="s">
        <v>106</v>
      </c>
      <c r="Z8" s="22" t="s">
        <v>107</v>
      </c>
      <c r="AA8" s="22" t="s">
        <v>108</v>
      </c>
      <c r="AB8" s="22" t="s">
        <v>109</v>
      </c>
      <c r="AC8" s="22" t="s">
        <v>110</v>
      </c>
      <c r="AD8" s="22" t="s">
        <v>111</v>
      </c>
      <c r="AE8" s="22" t="s">
        <v>112</v>
      </c>
      <c r="AF8" s="22" t="s">
        <v>113</v>
      </c>
      <c r="AG8" s="22" t="s">
        <v>114</v>
      </c>
      <c r="AH8" s="9"/>
    </row>
    <row r="9" spans="1:34" ht="14.4" thickBot="1" x14ac:dyDescent="0.3">
      <c r="A9" s="14" t="str">
        <f ca="1">IFERROR(OFFSET(LISTAFFAIRES!$B$4,MATCH($B9,Affaires,0),-1),"aff abs")</f>
        <v>11/105i</v>
      </c>
      <c r="B9" s="15" t="s">
        <v>9</v>
      </c>
      <c r="C9" s="16">
        <v>2</v>
      </c>
      <c r="D9" s="17">
        <v>4</v>
      </c>
      <c r="E9" s="17"/>
      <c r="F9" s="17"/>
      <c r="G9" s="17">
        <v>8</v>
      </c>
      <c r="H9" s="17"/>
      <c r="I9" s="17">
        <v>5</v>
      </c>
      <c r="J9" s="17"/>
      <c r="K9" s="17">
        <v>7</v>
      </c>
      <c r="L9" s="17"/>
      <c r="M9" s="17"/>
      <c r="N9" s="17">
        <v>7</v>
      </c>
      <c r="O9" s="17"/>
      <c r="P9" s="17"/>
      <c r="Q9" s="17">
        <v>4</v>
      </c>
      <c r="R9" s="17">
        <v>8</v>
      </c>
      <c r="S9" s="17"/>
      <c r="T9" s="17"/>
      <c r="U9" s="17">
        <v>10</v>
      </c>
      <c r="V9" s="17"/>
      <c r="W9" s="17"/>
      <c r="X9" s="17">
        <v>6</v>
      </c>
      <c r="Y9" s="17">
        <v>5</v>
      </c>
      <c r="Z9" s="17"/>
      <c r="AA9" s="17"/>
      <c r="AB9" s="17">
        <v>5</v>
      </c>
      <c r="AC9" s="17"/>
      <c r="AD9" s="17">
        <v>5</v>
      </c>
      <c r="AE9" s="17">
        <v>7</v>
      </c>
      <c r="AF9" s="16">
        <v>9</v>
      </c>
      <c r="AG9" s="17"/>
    </row>
    <row r="10" spans="1:34" ht="14.4" thickBot="1" x14ac:dyDescent="0.3">
      <c r="A10" s="14" t="str">
        <f ca="1">IFERROR(OFFSET(LISTAFFAIRES!$B$4,MATCH($B10,Affaires,0),-1),"aff abs")</f>
        <v>12/004s</v>
      </c>
      <c r="B10" s="15" t="s">
        <v>13</v>
      </c>
      <c r="C10" s="16">
        <v>6</v>
      </c>
      <c r="D10" s="17">
        <v>3</v>
      </c>
      <c r="E10" s="17"/>
      <c r="F10" s="17"/>
      <c r="G10" s="17"/>
      <c r="H10" s="17">
        <v>7</v>
      </c>
      <c r="I10" s="17"/>
      <c r="J10" s="17">
        <v>5</v>
      </c>
      <c r="K10" s="17">
        <v>3</v>
      </c>
      <c r="L10" s="17"/>
      <c r="M10" s="17"/>
      <c r="N10" s="17">
        <v>3</v>
      </c>
      <c r="O10" s="17">
        <v>4</v>
      </c>
      <c r="P10" s="17">
        <v>5</v>
      </c>
      <c r="Q10" s="17"/>
      <c r="R10" s="17"/>
      <c r="S10" s="17"/>
      <c r="T10" s="17"/>
      <c r="U10" s="17"/>
      <c r="V10" s="17">
        <v>2</v>
      </c>
      <c r="W10" s="17"/>
      <c r="X10" s="17"/>
      <c r="Y10" s="17">
        <v>3</v>
      </c>
      <c r="Z10" s="17"/>
      <c r="AA10" s="17"/>
      <c r="AB10" s="17"/>
      <c r="AC10" s="17">
        <v>5</v>
      </c>
      <c r="AD10" s="17"/>
      <c r="AE10" s="17">
        <v>2</v>
      </c>
      <c r="AF10" s="16"/>
      <c r="AG10" s="17"/>
    </row>
    <row r="11" spans="1:34" ht="14.4" thickBot="1" x14ac:dyDescent="0.3">
      <c r="A11" s="14" t="str">
        <f ca="1">IFERROR(OFFSET(LISTAFFAIRES!$B$4,MATCH($B11,Affaires,0),-1),"aff abs")</f>
        <v>13/028s</v>
      </c>
      <c r="B11" s="15" t="s">
        <v>29</v>
      </c>
      <c r="C11" s="16"/>
      <c r="D11" s="17"/>
      <c r="E11" s="17"/>
      <c r="F11" s="17"/>
      <c r="G11" s="17"/>
      <c r="H11" s="17"/>
      <c r="I11" s="17">
        <v>3</v>
      </c>
      <c r="J11" s="17">
        <v>2</v>
      </c>
      <c r="K11" s="17"/>
      <c r="L11" s="17"/>
      <c r="M11" s="17"/>
      <c r="N11" s="17"/>
      <c r="O11" s="17">
        <v>4</v>
      </c>
      <c r="P11" s="17"/>
      <c r="Q11" s="17">
        <v>2</v>
      </c>
      <c r="R11" s="17"/>
      <c r="S11" s="17"/>
      <c r="T11" s="17"/>
      <c r="U11" s="17"/>
      <c r="V11" s="17">
        <v>4</v>
      </c>
      <c r="W11" s="17">
        <v>6</v>
      </c>
      <c r="X11" s="17">
        <v>2</v>
      </c>
      <c r="Y11" s="17"/>
      <c r="Z11" s="17"/>
      <c r="AA11" s="17"/>
      <c r="AB11" s="17">
        <v>1</v>
      </c>
      <c r="AC11" s="17">
        <v>2</v>
      </c>
      <c r="AD11" s="17"/>
      <c r="AE11" s="17"/>
      <c r="AF11" s="16"/>
      <c r="AG11" s="17"/>
    </row>
    <row r="12" spans="1:34" x14ac:dyDescent="0.25">
      <c r="A12" s="14" t="str">
        <f ca="1">IFERROR(OFFSET(LISTAFFAIRES!$B$4,MATCH($B12,Affaires,0),-1),"aff abs")</f>
        <v>12/035s</v>
      </c>
      <c r="B12" s="15" t="s">
        <v>15</v>
      </c>
      <c r="C12" s="16"/>
      <c r="D12" s="17"/>
      <c r="E12" s="17"/>
      <c r="F12" s="17"/>
      <c r="G12" s="17"/>
      <c r="H12" s="17">
        <v>2</v>
      </c>
      <c r="I12" s="17"/>
      <c r="J12" s="17"/>
      <c r="K12" s="17"/>
      <c r="L12" s="17"/>
      <c r="M12" s="17"/>
      <c r="N12" s="17"/>
      <c r="O12" s="17"/>
      <c r="P12" s="17">
        <v>3</v>
      </c>
      <c r="Q12" s="17"/>
      <c r="R12" s="17"/>
      <c r="S12" s="17"/>
      <c r="T12" s="17"/>
      <c r="U12" s="17"/>
      <c r="V12" s="17">
        <v>3</v>
      </c>
      <c r="W12" s="17">
        <v>2</v>
      </c>
      <c r="X12" s="17"/>
      <c r="Y12" s="17"/>
      <c r="Z12" s="17"/>
      <c r="AA12" s="17"/>
      <c r="AB12" s="17">
        <v>3</v>
      </c>
      <c r="AC12" s="17">
        <v>2</v>
      </c>
      <c r="AD12" s="17">
        <v>4</v>
      </c>
      <c r="AE12" s="17"/>
      <c r="AF12" s="16"/>
      <c r="AG12" s="17"/>
    </row>
  </sheetData>
  <mergeCells count="2">
    <mergeCell ref="B2:C2"/>
    <mergeCell ref="E2:H2"/>
  </mergeCells>
  <conditionalFormatting sqref="C9:AG12">
    <cfRule type="expression" dxfId="477" priority="1">
      <formula>WEEKDAY(C$6,2)&gt;5</formula>
    </cfRule>
  </conditionalFormatting>
  <dataValidations count="2">
    <dataValidation type="list" allowBlank="1" showInputMessage="1" showErrorMessage="1" sqref="B2">
      <formula1>NmAg</formula1>
    </dataValidation>
    <dataValidation type="list" allowBlank="1" showInputMessage="1" showErrorMessage="1" sqref="B9:B12">
      <formula1>Affaires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F9"/>
  <sheetViews>
    <sheetView showZeros="0" zoomScaleNormal="100" workbookViewId="0">
      <selection activeCell="A9" sqref="A9:B12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1" width="4.88671875" style="8" customWidth="1"/>
    <col min="32" max="16384" width="11.5546875" style="8"/>
  </cols>
  <sheetData>
    <row r="2" spans="1:32" x14ac:dyDescent="0.25">
      <c r="A2" s="11" t="s">
        <v>83</v>
      </c>
      <c r="B2" s="42" t="s">
        <v>53</v>
      </c>
      <c r="C2" s="42"/>
      <c r="D2" s="8" t="s">
        <v>80</v>
      </c>
      <c r="E2" s="43">
        <f>DATE(YEAR(sais01!$E$2),MONTH(sais01!$E$2)+1,1)</f>
        <v>42036</v>
      </c>
      <c r="F2" s="43"/>
      <c r="G2" s="43"/>
      <c r="H2" s="43"/>
    </row>
    <row r="3" spans="1:32" x14ac:dyDescent="0.25">
      <c r="A3" s="8" t="s">
        <v>79</v>
      </c>
      <c r="B3" s="8" t="str">
        <f ca="1">sais01!$B$3</f>
        <v>ChOl</v>
      </c>
    </row>
    <row r="4" spans="1:32" x14ac:dyDescent="0.25">
      <c r="A4" s="8" t="s">
        <v>152</v>
      </c>
      <c r="B4" s="8" t="str">
        <f ca="1">sais01!$B$4</f>
        <v>Ing</v>
      </c>
    </row>
    <row r="5" spans="1:32" ht="14.4" thickBot="1" x14ac:dyDescent="0.3"/>
    <row r="6" spans="1:32" ht="84.6" hidden="1" thickBot="1" x14ac:dyDescent="0.3">
      <c r="A6" s="10" t="s">
        <v>81</v>
      </c>
      <c r="B6" s="10" t="s">
        <v>82</v>
      </c>
      <c r="C6" s="18">
        <f>E2</f>
        <v>42036</v>
      </c>
      <c r="D6" s="19">
        <f t="shared" ref="D6:AE6" si="0">IF(OR(C6=0,MONTH(C6+1)&gt;MONTH($E$2)),0,C6+1)</f>
        <v>42037</v>
      </c>
      <c r="E6" s="19">
        <f t="shared" si="0"/>
        <v>42038</v>
      </c>
      <c r="F6" s="19">
        <f t="shared" si="0"/>
        <v>42039</v>
      </c>
      <c r="G6" s="19">
        <f t="shared" si="0"/>
        <v>42040</v>
      </c>
      <c r="H6" s="19">
        <f t="shared" si="0"/>
        <v>42041</v>
      </c>
      <c r="I6" s="19">
        <f t="shared" si="0"/>
        <v>42042</v>
      </c>
      <c r="J6" s="19">
        <f t="shared" si="0"/>
        <v>42043</v>
      </c>
      <c r="K6" s="19">
        <f t="shared" si="0"/>
        <v>42044</v>
      </c>
      <c r="L6" s="19">
        <f t="shared" si="0"/>
        <v>42045</v>
      </c>
      <c r="M6" s="19">
        <f t="shared" si="0"/>
        <v>42046</v>
      </c>
      <c r="N6" s="19">
        <f t="shared" si="0"/>
        <v>42047</v>
      </c>
      <c r="O6" s="19">
        <f t="shared" si="0"/>
        <v>42048</v>
      </c>
      <c r="P6" s="19">
        <f t="shared" si="0"/>
        <v>42049</v>
      </c>
      <c r="Q6" s="19">
        <f t="shared" si="0"/>
        <v>42050</v>
      </c>
      <c r="R6" s="19">
        <f t="shared" si="0"/>
        <v>42051</v>
      </c>
      <c r="S6" s="19">
        <f t="shared" si="0"/>
        <v>42052</v>
      </c>
      <c r="T6" s="19">
        <f t="shared" si="0"/>
        <v>42053</v>
      </c>
      <c r="U6" s="19">
        <f t="shared" si="0"/>
        <v>42054</v>
      </c>
      <c r="V6" s="19">
        <f t="shared" si="0"/>
        <v>42055</v>
      </c>
      <c r="W6" s="19">
        <f t="shared" si="0"/>
        <v>42056</v>
      </c>
      <c r="X6" s="19">
        <f t="shared" si="0"/>
        <v>42057</v>
      </c>
      <c r="Y6" s="19">
        <f t="shared" si="0"/>
        <v>42058</v>
      </c>
      <c r="Z6" s="19">
        <f t="shared" si="0"/>
        <v>42059</v>
      </c>
      <c r="AA6" s="19">
        <f t="shared" si="0"/>
        <v>42060</v>
      </c>
      <c r="AB6" s="19">
        <f t="shared" si="0"/>
        <v>42061</v>
      </c>
      <c r="AC6" s="19">
        <f t="shared" si="0"/>
        <v>42062</v>
      </c>
      <c r="AD6" s="19">
        <f t="shared" si="0"/>
        <v>42063</v>
      </c>
      <c r="AE6" s="19">
        <f t="shared" si="0"/>
        <v>0</v>
      </c>
      <c r="AF6" s="9"/>
    </row>
    <row r="7" spans="1:32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9"/>
    </row>
    <row r="8" spans="1:32" ht="53.4" customHeight="1" thickBot="1" x14ac:dyDescent="0.3">
      <c r="A8" s="21" t="s">
        <v>81</v>
      </c>
      <c r="B8" s="21" t="s">
        <v>82</v>
      </c>
      <c r="C8" s="22" t="s">
        <v>115</v>
      </c>
      <c r="D8" s="22" t="s">
        <v>116</v>
      </c>
      <c r="E8" s="22" t="s">
        <v>117</v>
      </c>
      <c r="F8" s="22" t="s">
        <v>118</v>
      </c>
      <c r="G8" s="22" t="s">
        <v>119</v>
      </c>
      <c r="H8" s="22" t="s">
        <v>120</v>
      </c>
      <c r="I8" s="22" t="s">
        <v>121</v>
      </c>
      <c r="J8" s="22" t="s">
        <v>122</v>
      </c>
      <c r="K8" s="22" t="s">
        <v>123</v>
      </c>
      <c r="L8" s="22" t="s">
        <v>124</v>
      </c>
      <c r="M8" s="22" t="s">
        <v>125</v>
      </c>
      <c r="N8" s="22" t="s">
        <v>126</v>
      </c>
      <c r="O8" s="22" t="s">
        <v>127</v>
      </c>
      <c r="P8" s="22" t="s">
        <v>128</v>
      </c>
      <c r="Q8" s="22" t="s">
        <v>129</v>
      </c>
      <c r="R8" s="22" t="s">
        <v>130</v>
      </c>
      <c r="S8" s="22" t="s">
        <v>131</v>
      </c>
      <c r="T8" s="22" t="s">
        <v>132</v>
      </c>
      <c r="U8" s="22" t="s">
        <v>133</v>
      </c>
      <c r="V8" s="22" t="s">
        <v>134</v>
      </c>
      <c r="W8" s="22" t="s">
        <v>135</v>
      </c>
      <c r="X8" s="22" t="s">
        <v>136</v>
      </c>
      <c r="Y8" s="22" t="s">
        <v>137</v>
      </c>
      <c r="Z8" s="22" t="s">
        <v>138</v>
      </c>
      <c r="AA8" s="22" t="s">
        <v>139</v>
      </c>
      <c r="AB8" s="22" t="s">
        <v>140</v>
      </c>
      <c r="AC8" s="22" t="s">
        <v>141</v>
      </c>
      <c r="AD8" s="22" t="s">
        <v>142</v>
      </c>
      <c r="AE8" s="22" t="s">
        <v>112</v>
      </c>
      <c r="AF8" s="9"/>
    </row>
    <row r="9" spans="1:32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</row>
  </sheetData>
  <mergeCells count="2">
    <mergeCell ref="B2:C2"/>
    <mergeCell ref="E2:H2"/>
  </mergeCells>
  <conditionalFormatting sqref="C9:AE9">
    <cfRule type="expression" dxfId="438" priority="1">
      <formula>WEEKDAY(C$6,2)&gt;5</formula>
    </cfRule>
  </conditionalFormatting>
  <dataValidations count="2">
    <dataValidation type="list" allowBlank="1" showInputMessage="1" showErrorMessage="1" sqref="B9">
      <formula1>Affaires</formula1>
    </dataValidation>
    <dataValidation type="list" allowBlank="1" showInputMessage="1" showErrorMessage="1" sqref="B2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AG13"/>
  <sheetViews>
    <sheetView showZeros="0" zoomScaleNormal="100" workbookViewId="0">
      <selection activeCell="B2" sqref="B2:C4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1" width="4.88671875" style="8" customWidth="1"/>
    <col min="32" max="33" width="3.44140625" style="8" bestFit="1" customWidth="1"/>
    <col min="34" max="16384" width="11.5546875" style="8"/>
  </cols>
  <sheetData>
    <row r="2" spans="1:33" x14ac:dyDescent="0.25">
      <c r="A2" s="11" t="s">
        <v>83</v>
      </c>
      <c r="B2" s="42" t="s">
        <v>53</v>
      </c>
      <c r="C2" s="42"/>
      <c r="D2" s="8" t="s">
        <v>80</v>
      </c>
      <c r="E2" s="43">
        <f>DATE(YEAR(sais02!$E$2),MONTH(sais02!$E$2)+1,1)</f>
        <v>42064</v>
      </c>
      <c r="F2" s="43"/>
      <c r="G2" s="43"/>
      <c r="H2" s="43"/>
    </row>
    <row r="3" spans="1:33" x14ac:dyDescent="0.25">
      <c r="A3" s="8" t="s">
        <v>79</v>
      </c>
      <c r="B3" s="8" t="str">
        <f ca="1">sais01!$B$3</f>
        <v>ChOl</v>
      </c>
    </row>
    <row r="4" spans="1:33" x14ac:dyDescent="0.25">
      <c r="A4" s="8" t="s">
        <v>152</v>
      </c>
      <c r="B4" s="8" t="str">
        <f ca="1">sais01!$B$4</f>
        <v>Ing</v>
      </c>
    </row>
    <row r="5" spans="1:33" ht="14.4" thickBot="1" x14ac:dyDescent="0.3"/>
    <row r="6" spans="1:33" ht="84.6" hidden="1" thickBot="1" x14ac:dyDescent="0.3">
      <c r="A6" s="10" t="s">
        <v>81</v>
      </c>
      <c r="B6" s="10" t="s">
        <v>82</v>
      </c>
      <c r="C6" s="18">
        <f>E2</f>
        <v>42064</v>
      </c>
      <c r="D6" s="19">
        <f t="shared" ref="D6:AE6" si="0">IF(OR(C6=0,MONTH(C6+1)&gt;MONTH($E$2)),0,C6+1)</f>
        <v>42065</v>
      </c>
      <c r="E6" s="19">
        <f t="shared" si="0"/>
        <v>42066</v>
      </c>
      <c r="F6" s="19">
        <f t="shared" si="0"/>
        <v>42067</v>
      </c>
      <c r="G6" s="19">
        <f t="shared" si="0"/>
        <v>42068</v>
      </c>
      <c r="H6" s="19">
        <f t="shared" si="0"/>
        <v>42069</v>
      </c>
      <c r="I6" s="19">
        <f t="shared" si="0"/>
        <v>42070</v>
      </c>
      <c r="J6" s="19">
        <f t="shared" si="0"/>
        <v>42071</v>
      </c>
      <c r="K6" s="19">
        <f t="shared" si="0"/>
        <v>42072</v>
      </c>
      <c r="L6" s="19">
        <f t="shared" si="0"/>
        <v>42073</v>
      </c>
      <c r="M6" s="19">
        <f t="shared" si="0"/>
        <v>42074</v>
      </c>
      <c r="N6" s="19">
        <f t="shared" si="0"/>
        <v>42075</v>
      </c>
      <c r="O6" s="19">
        <f t="shared" si="0"/>
        <v>42076</v>
      </c>
      <c r="P6" s="19">
        <f t="shared" si="0"/>
        <v>42077</v>
      </c>
      <c r="Q6" s="19">
        <f t="shared" si="0"/>
        <v>42078</v>
      </c>
      <c r="R6" s="19">
        <f t="shared" si="0"/>
        <v>42079</v>
      </c>
      <c r="S6" s="19">
        <f t="shared" si="0"/>
        <v>42080</v>
      </c>
      <c r="T6" s="19">
        <f t="shared" si="0"/>
        <v>42081</v>
      </c>
      <c r="U6" s="19">
        <f t="shared" si="0"/>
        <v>42082</v>
      </c>
      <c r="V6" s="19">
        <f t="shared" si="0"/>
        <v>42083</v>
      </c>
      <c r="W6" s="19">
        <f t="shared" si="0"/>
        <v>42084</v>
      </c>
      <c r="X6" s="19">
        <f t="shared" si="0"/>
        <v>42085</v>
      </c>
      <c r="Y6" s="19">
        <f t="shared" si="0"/>
        <v>42086</v>
      </c>
      <c r="Z6" s="19">
        <f t="shared" si="0"/>
        <v>42087</v>
      </c>
      <c r="AA6" s="19">
        <f t="shared" si="0"/>
        <v>42088</v>
      </c>
      <c r="AB6" s="19">
        <f t="shared" si="0"/>
        <v>42089</v>
      </c>
      <c r="AC6" s="19">
        <f t="shared" si="0"/>
        <v>42090</v>
      </c>
      <c r="AD6" s="19">
        <f t="shared" si="0"/>
        <v>42091</v>
      </c>
      <c r="AE6" s="19">
        <f t="shared" si="0"/>
        <v>42092</v>
      </c>
      <c r="AF6" s="19">
        <f t="shared" ref="AF6" si="1">IF(OR(AE6=0,MONTH(AE6+1)&gt;MONTH($E$2)),0,AE6+1)</f>
        <v>42093</v>
      </c>
      <c r="AG6" s="19">
        <f t="shared" ref="AG6" si="2">IF(OR(AF6=0,MONTH(AF6+1)&gt;MONTH($E$2)),0,AF6+1)</f>
        <v>42094</v>
      </c>
    </row>
    <row r="7" spans="1:33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40.799999999999997" thickBot="1" x14ac:dyDescent="0.3">
      <c r="A8" s="21" t="s">
        <v>81</v>
      </c>
      <c r="B8" s="21" t="s">
        <v>82</v>
      </c>
      <c r="C8" s="22" t="s">
        <v>115</v>
      </c>
      <c r="D8" s="22" t="s">
        <v>116</v>
      </c>
      <c r="E8" s="22" t="s">
        <v>117</v>
      </c>
      <c r="F8" s="22" t="s">
        <v>118</v>
      </c>
      <c r="G8" s="22" t="s">
        <v>119</v>
      </c>
      <c r="H8" s="22" t="s">
        <v>120</v>
      </c>
      <c r="I8" s="22" t="s">
        <v>121</v>
      </c>
      <c r="J8" s="22" t="s">
        <v>122</v>
      </c>
      <c r="K8" s="22" t="s">
        <v>123</v>
      </c>
      <c r="L8" s="22" t="s">
        <v>124</v>
      </c>
      <c r="M8" s="22" t="s">
        <v>125</v>
      </c>
      <c r="N8" s="22" t="s">
        <v>126</v>
      </c>
      <c r="O8" s="22" t="s">
        <v>127</v>
      </c>
      <c r="P8" s="22" t="s">
        <v>128</v>
      </c>
      <c r="Q8" s="22" t="s">
        <v>129</v>
      </c>
      <c r="R8" s="22" t="s">
        <v>130</v>
      </c>
      <c r="S8" s="22" t="s">
        <v>131</v>
      </c>
      <c r="T8" s="22" t="s">
        <v>132</v>
      </c>
      <c r="U8" s="22" t="s">
        <v>133</v>
      </c>
      <c r="V8" s="22" t="s">
        <v>134</v>
      </c>
      <c r="W8" s="22" t="s">
        <v>135</v>
      </c>
      <c r="X8" s="22" t="s">
        <v>136</v>
      </c>
      <c r="Y8" s="22" t="s">
        <v>137</v>
      </c>
      <c r="Z8" s="22" t="s">
        <v>138</v>
      </c>
      <c r="AA8" s="22" t="s">
        <v>139</v>
      </c>
      <c r="AB8" s="22" t="s">
        <v>140</v>
      </c>
      <c r="AC8" s="22" t="s">
        <v>141</v>
      </c>
      <c r="AD8" s="22" t="s">
        <v>142</v>
      </c>
      <c r="AE8" s="22" t="s">
        <v>159</v>
      </c>
      <c r="AF8" s="29" t="s">
        <v>160</v>
      </c>
      <c r="AG8" s="30" t="s">
        <v>161</v>
      </c>
    </row>
    <row r="9" spans="1:33" ht="14.4" thickBot="1" x14ac:dyDescent="0.3">
      <c r="A9" s="14" t="str">
        <f ca="1">IFERROR(OFFSET(LISTAFFAIRES!$B$4,MATCH($B9,Affaires,0),-1),"aff abs")</f>
        <v>11/105i</v>
      </c>
      <c r="B9" s="15" t="s">
        <v>9</v>
      </c>
      <c r="C9" s="16"/>
      <c r="D9" s="17">
        <v>4</v>
      </c>
      <c r="E9" s="17">
        <v>2</v>
      </c>
      <c r="F9" s="17"/>
      <c r="G9" s="17">
        <v>8</v>
      </c>
      <c r="H9" s="17"/>
      <c r="I9" s="17"/>
      <c r="J9" s="17"/>
      <c r="K9" s="17">
        <v>7</v>
      </c>
      <c r="L9" s="17">
        <v>5</v>
      </c>
      <c r="M9" s="17"/>
      <c r="N9" s="17">
        <v>7</v>
      </c>
      <c r="O9" s="17"/>
      <c r="P9" s="17"/>
      <c r="Q9" s="17"/>
      <c r="R9" s="17">
        <v>8</v>
      </c>
      <c r="S9" s="17"/>
      <c r="T9" s="17">
        <v>4</v>
      </c>
      <c r="U9" s="17">
        <v>10</v>
      </c>
      <c r="V9" s="17"/>
      <c r="W9" s="17"/>
      <c r="X9" s="17"/>
      <c r="Y9" s="17">
        <v>5</v>
      </c>
      <c r="Z9" s="17"/>
      <c r="AA9" s="17">
        <v>6</v>
      </c>
      <c r="AB9" s="17">
        <v>5</v>
      </c>
      <c r="AC9" s="17"/>
      <c r="AD9" s="17"/>
      <c r="AE9" s="17"/>
      <c r="AF9" s="28"/>
      <c r="AG9" s="28"/>
    </row>
    <row r="10" spans="1:33" ht="14.4" thickBot="1" x14ac:dyDescent="0.3">
      <c r="A10" s="14" t="str">
        <f ca="1">IFERROR(OFFSET(LISTAFFAIRES!$B$4,MATCH($B10,Affaires,0),-1),"aff abs")</f>
        <v>12/004s</v>
      </c>
      <c r="B10" s="15" t="s">
        <v>13</v>
      </c>
      <c r="C10" s="16"/>
      <c r="D10" s="17">
        <v>3</v>
      </c>
      <c r="E10" s="17">
        <v>6</v>
      </c>
      <c r="F10" s="17"/>
      <c r="G10" s="17"/>
      <c r="H10" s="17">
        <v>7</v>
      </c>
      <c r="I10" s="17"/>
      <c r="J10" s="17"/>
      <c r="K10" s="17">
        <v>3</v>
      </c>
      <c r="L10" s="17"/>
      <c r="M10" s="17">
        <v>5</v>
      </c>
      <c r="N10" s="17"/>
      <c r="O10" s="17">
        <v>4</v>
      </c>
      <c r="P10" s="17"/>
      <c r="Q10" s="17"/>
      <c r="R10" s="17"/>
      <c r="S10" s="17">
        <v>5</v>
      </c>
      <c r="T10" s="17"/>
      <c r="U10" s="17"/>
      <c r="V10" s="17">
        <v>2</v>
      </c>
      <c r="W10" s="17"/>
      <c r="X10" s="17"/>
      <c r="Y10" s="17">
        <v>3</v>
      </c>
      <c r="Z10" s="17"/>
      <c r="AA10" s="17"/>
      <c r="AB10" s="17"/>
      <c r="AC10" s="17">
        <v>5</v>
      </c>
      <c r="AD10" s="17"/>
      <c r="AE10" s="17"/>
      <c r="AF10" s="27"/>
      <c r="AG10" s="27"/>
    </row>
    <row r="11" spans="1:33" ht="14.4" thickBot="1" x14ac:dyDescent="0.3">
      <c r="A11" s="14" t="str">
        <f ca="1">IFERROR(OFFSET(LISTAFFAIRES!$B$4,MATCH($B11,Affaires,0),-1),"aff abs")</f>
        <v>13/028s</v>
      </c>
      <c r="B11" s="15" t="s">
        <v>29</v>
      </c>
      <c r="C11" s="16"/>
      <c r="D11" s="17">
        <v>2</v>
      </c>
      <c r="E11" s="17"/>
      <c r="F11" s="17"/>
      <c r="G11" s="17"/>
      <c r="H11" s="17"/>
      <c r="I11" s="17"/>
      <c r="J11" s="17"/>
      <c r="K11" s="17"/>
      <c r="L11" s="17">
        <v>3</v>
      </c>
      <c r="M11" s="17">
        <v>2</v>
      </c>
      <c r="N11" s="17"/>
      <c r="O11" s="17">
        <v>4</v>
      </c>
      <c r="P11" s="17"/>
      <c r="Q11" s="17"/>
      <c r="R11" s="17"/>
      <c r="S11" s="17"/>
      <c r="T11" s="17"/>
      <c r="U11" s="17"/>
      <c r="V11" s="17">
        <v>4</v>
      </c>
      <c r="W11" s="17"/>
      <c r="X11" s="17"/>
      <c r="Y11" s="17"/>
      <c r="Z11" s="17">
        <v>6</v>
      </c>
      <c r="AA11" s="17">
        <v>2</v>
      </c>
      <c r="AB11" s="17">
        <v>1</v>
      </c>
      <c r="AC11" s="17">
        <v>2</v>
      </c>
      <c r="AD11" s="17"/>
      <c r="AE11" s="17"/>
      <c r="AF11" s="27"/>
      <c r="AG11" s="27"/>
    </row>
    <row r="12" spans="1:33" ht="14.4" thickBot="1" x14ac:dyDescent="0.3">
      <c r="A12" s="14" t="str">
        <f ca="1">IFERROR(OFFSET(LISTAFFAIRES!$B$4,MATCH($B12,Affaires,0),-1),"aff abs")</f>
        <v>12/035s</v>
      </c>
      <c r="B12" s="15" t="s">
        <v>15</v>
      </c>
      <c r="C12" s="16"/>
      <c r="D12" s="17"/>
      <c r="E12" s="17">
        <v>1</v>
      </c>
      <c r="F12" s="17"/>
      <c r="G12" s="17"/>
      <c r="H12" s="17">
        <v>2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>
        <v>3</v>
      </c>
      <c r="T12" s="17"/>
      <c r="U12" s="17"/>
      <c r="V12" s="17">
        <v>3</v>
      </c>
      <c r="W12" s="17"/>
      <c r="X12" s="17"/>
      <c r="Y12" s="17"/>
      <c r="Z12" s="17">
        <v>2</v>
      </c>
      <c r="AA12" s="17"/>
      <c r="AB12" s="17"/>
      <c r="AC12" s="17">
        <v>2</v>
      </c>
      <c r="AD12" s="17"/>
      <c r="AE12" s="17"/>
      <c r="AF12" s="27"/>
      <c r="AG12" s="27"/>
    </row>
    <row r="13" spans="1:33" x14ac:dyDescent="0.25">
      <c r="A13" s="14" t="str">
        <f ca="1">IFERROR(OFFSET(LISTAFFAIRES!$B$4,MATCH($B13,Affaires,0),-1),"aff abs")</f>
        <v>12/001s</v>
      </c>
      <c r="B13" s="15" t="s">
        <v>11</v>
      </c>
      <c r="C13" s="16"/>
      <c r="D13" s="17"/>
      <c r="E13" s="17"/>
      <c r="F13" s="17"/>
      <c r="G13" s="17">
        <v>2</v>
      </c>
      <c r="H13" s="17"/>
      <c r="I13" s="17"/>
      <c r="J13" s="17"/>
      <c r="K13" s="17"/>
      <c r="L13" s="17"/>
      <c r="M13" s="17"/>
      <c r="N13" s="17">
        <v>2</v>
      </c>
      <c r="O13" s="17"/>
      <c r="P13" s="17"/>
      <c r="Q13" s="17"/>
      <c r="R13" s="17"/>
      <c r="S13" s="17"/>
      <c r="T13" s="17">
        <v>5</v>
      </c>
      <c r="U13" s="17"/>
      <c r="V13" s="17"/>
      <c r="W13" s="17"/>
      <c r="X13" s="17"/>
      <c r="Y13" s="17"/>
      <c r="Z13" s="17"/>
      <c r="AA13" s="17"/>
      <c r="AB13" s="17">
        <v>3</v>
      </c>
      <c r="AC13" s="17"/>
      <c r="AD13" s="17"/>
      <c r="AE13" s="17"/>
      <c r="AF13" s="27"/>
      <c r="AG13" s="27"/>
    </row>
  </sheetData>
  <mergeCells count="2">
    <mergeCell ref="B2:C2"/>
    <mergeCell ref="E2:H2"/>
  </mergeCells>
  <conditionalFormatting sqref="C9:AG13">
    <cfRule type="expression" dxfId="401" priority="1">
      <formula>WEEKDAY(C$6,2)&gt;5</formula>
    </cfRule>
  </conditionalFormatting>
  <dataValidations count="2">
    <dataValidation type="list" allowBlank="1" showInputMessage="1" showErrorMessage="1" sqref="B2">
      <formula1>NmAg</formula1>
    </dataValidation>
    <dataValidation type="list" allowBlank="1" showInputMessage="1" showErrorMessage="1" sqref="B9:B13">
      <formula1>Affaires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AF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1" width="4.88671875" style="8" customWidth="1"/>
    <col min="32" max="32" width="3.44140625" style="8" bestFit="1" customWidth="1"/>
    <col min="33" max="16384" width="11.5546875" style="8"/>
  </cols>
  <sheetData>
    <row r="2" spans="1:32" x14ac:dyDescent="0.25">
      <c r="A2" s="11" t="s">
        <v>83</v>
      </c>
      <c r="B2" s="42" t="s">
        <v>53</v>
      </c>
      <c r="C2" s="42"/>
      <c r="D2" s="8" t="s">
        <v>80</v>
      </c>
      <c r="E2" s="43">
        <f>DATE(YEAR(sais03!$E$2),MONTH(sais03!$E$2)+1,1)</f>
        <v>42095</v>
      </c>
      <c r="F2" s="43"/>
      <c r="G2" s="43"/>
      <c r="H2" s="43"/>
    </row>
    <row r="3" spans="1:32" x14ac:dyDescent="0.25">
      <c r="A3" s="8" t="s">
        <v>79</v>
      </c>
      <c r="B3" s="8" t="str">
        <f ca="1">sais01!$B$3</f>
        <v>ChOl</v>
      </c>
    </row>
    <row r="4" spans="1:32" x14ac:dyDescent="0.25">
      <c r="A4" s="8" t="s">
        <v>152</v>
      </c>
      <c r="B4" s="8" t="str">
        <f ca="1">sais01!$B$4</f>
        <v>Ing</v>
      </c>
    </row>
    <row r="5" spans="1:32" ht="38.4" customHeight="1" thickBot="1" x14ac:dyDescent="0.3"/>
    <row r="6" spans="1:32" ht="84.6" hidden="1" thickBot="1" x14ac:dyDescent="0.3">
      <c r="A6" s="10" t="s">
        <v>81</v>
      </c>
      <c r="B6" s="10" t="s">
        <v>82</v>
      </c>
      <c r="C6" s="18">
        <f>E2</f>
        <v>42095</v>
      </c>
      <c r="D6" s="19">
        <f t="shared" ref="D6:AF6" si="0">IF(OR(C6=0,MONTH(C6+1)&gt;MONTH($E$2)),0,C6+1)</f>
        <v>42096</v>
      </c>
      <c r="E6" s="19">
        <f t="shared" si="0"/>
        <v>42097</v>
      </c>
      <c r="F6" s="19">
        <f t="shared" si="0"/>
        <v>42098</v>
      </c>
      <c r="G6" s="19">
        <f t="shared" si="0"/>
        <v>42099</v>
      </c>
      <c r="H6" s="19">
        <f t="shared" si="0"/>
        <v>42100</v>
      </c>
      <c r="I6" s="19">
        <f t="shared" si="0"/>
        <v>42101</v>
      </c>
      <c r="J6" s="19">
        <f t="shared" si="0"/>
        <v>42102</v>
      </c>
      <c r="K6" s="19">
        <f t="shared" si="0"/>
        <v>42103</v>
      </c>
      <c r="L6" s="19">
        <f t="shared" si="0"/>
        <v>42104</v>
      </c>
      <c r="M6" s="19">
        <f t="shared" si="0"/>
        <v>42105</v>
      </c>
      <c r="N6" s="19">
        <f t="shared" si="0"/>
        <v>42106</v>
      </c>
      <c r="O6" s="19">
        <f t="shared" si="0"/>
        <v>42107</v>
      </c>
      <c r="P6" s="19">
        <f t="shared" si="0"/>
        <v>42108</v>
      </c>
      <c r="Q6" s="19">
        <f t="shared" si="0"/>
        <v>42109</v>
      </c>
      <c r="R6" s="19">
        <f t="shared" si="0"/>
        <v>42110</v>
      </c>
      <c r="S6" s="19">
        <f t="shared" si="0"/>
        <v>42111</v>
      </c>
      <c r="T6" s="19">
        <f t="shared" si="0"/>
        <v>42112</v>
      </c>
      <c r="U6" s="19">
        <f t="shared" si="0"/>
        <v>42113</v>
      </c>
      <c r="V6" s="19">
        <f t="shared" si="0"/>
        <v>42114</v>
      </c>
      <c r="W6" s="19">
        <f t="shared" si="0"/>
        <v>42115</v>
      </c>
      <c r="X6" s="19">
        <f t="shared" si="0"/>
        <v>42116</v>
      </c>
      <c r="Y6" s="19">
        <f t="shared" si="0"/>
        <v>42117</v>
      </c>
      <c r="Z6" s="19">
        <f t="shared" si="0"/>
        <v>42118</v>
      </c>
      <c r="AA6" s="19">
        <f t="shared" si="0"/>
        <v>42119</v>
      </c>
      <c r="AB6" s="19">
        <f t="shared" si="0"/>
        <v>42120</v>
      </c>
      <c r="AC6" s="19">
        <f t="shared" si="0"/>
        <v>42121</v>
      </c>
      <c r="AD6" s="19">
        <f t="shared" si="0"/>
        <v>42122</v>
      </c>
      <c r="AE6" s="19">
        <f t="shared" si="0"/>
        <v>42123</v>
      </c>
      <c r="AF6" s="19">
        <f t="shared" si="0"/>
        <v>42124</v>
      </c>
    </row>
    <row r="7" spans="1:32" ht="38.4" hidden="1" customHeight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1:32" ht="38.4" customHeight="1" thickBot="1" x14ac:dyDescent="0.3">
      <c r="A8" s="21" t="s">
        <v>81</v>
      </c>
      <c r="B8" s="21" t="s">
        <v>82</v>
      </c>
      <c r="C8" s="22" t="s">
        <v>162</v>
      </c>
      <c r="D8" s="22" t="s">
        <v>163</v>
      </c>
      <c r="E8" s="22" t="s">
        <v>164</v>
      </c>
      <c r="F8" s="22" t="s">
        <v>165</v>
      </c>
      <c r="G8" s="22" t="s">
        <v>166</v>
      </c>
      <c r="H8" s="22" t="s">
        <v>167</v>
      </c>
      <c r="I8" s="22" t="s">
        <v>168</v>
      </c>
      <c r="J8" s="22" t="s">
        <v>169</v>
      </c>
      <c r="K8" s="22" t="s">
        <v>170</v>
      </c>
      <c r="L8" s="22" t="s">
        <v>171</v>
      </c>
      <c r="M8" s="22" t="s">
        <v>172</v>
      </c>
      <c r="N8" s="22" t="s">
        <v>173</v>
      </c>
      <c r="O8" s="22" t="s">
        <v>174</v>
      </c>
      <c r="P8" s="22" t="s">
        <v>175</v>
      </c>
      <c r="Q8" s="22" t="s">
        <v>176</v>
      </c>
      <c r="R8" s="22" t="s">
        <v>177</v>
      </c>
      <c r="S8" s="22" t="s">
        <v>178</v>
      </c>
      <c r="T8" s="22" t="s">
        <v>179</v>
      </c>
      <c r="U8" s="22" t="s">
        <v>180</v>
      </c>
      <c r="V8" s="22" t="s">
        <v>181</v>
      </c>
      <c r="W8" s="22" t="s">
        <v>182</v>
      </c>
      <c r="X8" s="22" t="s">
        <v>183</v>
      </c>
      <c r="Y8" s="22" t="s">
        <v>184</v>
      </c>
      <c r="Z8" s="22" t="s">
        <v>185</v>
      </c>
      <c r="AA8" s="22" t="s">
        <v>186</v>
      </c>
      <c r="AB8" s="22" t="s">
        <v>187</v>
      </c>
      <c r="AC8" s="22" t="s">
        <v>188</v>
      </c>
      <c r="AD8" s="22" t="s">
        <v>189</v>
      </c>
      <c r="AE8" s="22" t="s">
        <v>190</v>
      </c>
      <c r="AF8" s="22" t="s">
        <v>157</v>
      </c>
    </row>
    <row r="9" spans="1:32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28"/>
    </row>
  </sheetData>
  <mergeCells count="2">
    <mergeCell ref="B2:C2"/>
    <mergeCell ref="E2:H2"/>
  </mergeCells>
  <conditionalFormatting sqref="C9:AF9">
    <cfRule type="expression" dxfId="362" priority="1">
      <formula>WEEKDAY(C$6,2)&gt;5</formula>
    </cfRule>
  </conditionalFormatting>
  <dataValidations count="2">
    <dataValidation type="list" allowBlank="1" showInputMessage="1" showErrorMessage="1" sqref="B9">
      <formula1>Affaires</formula1>
    </dataValidation>
    <dataValidation type="list" allowBlank="1" showInputMessage="1" showErrorMessage="1" sqref="B2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AG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3" width="4.88671875" style="8" customWidth="1"/>
    <col min="34" max="16384" width="11.5546875" style="8"/>
  </cols>
  <sheetData>
    <row r="2" spans="1:33" x14ac:dyDescent="0.25">
      <c r="A2" s="11" t="s">
        <v>83</v>
      </c>
      <c r="B2" s="42" t="s">
        <v>53</v>
      </c>
      <c r="C2" s="42"/>
      <c r="D2" s="8" t="s">
        <v>80</v>
      </c>
      <c r="E2" s="43">
        <f>DATE(YEAR(sais04!$E$2),MONTH(sais04!$E$2)+1,1)</f>
        <v>42125</v>
      </c>
      <c r="F2" s="43"/>
      <c r="G2" s="43"/>
      <c r="H2" s="43"/>
    </row>
    <row r="3" spans="1:33" x14ac:dyDescent="0.25">
      <c r="A3" s="8" t="s">
        <v>79</v>
      </c>
      <c r="B3" s="8" t="str">
        <f ca="1">sais01!$B$3</f>
        <v>ChOl</v>
      </c>
    </row>
    <row r="4" spans="1:33" x14ac:dyDescent="0.25">
      <c r="A4" s="8" t="s">
        <v>152</v>
      </c>
      <c r="B4" s="8" t="str">
        <f ca="1">sais01!$B$4</f>
        <v>Ing</v>
      </c>
    </row>
    <row r="5" spans="1:33" ht="14.4" thickBot="1" x14ac:dyDescent="0.3"/>
    <row r="6" spans="1:33" ht="84.6" hidden="1" thickBot="1" x14ac:dyDescent="0.3">
      <c r="A6" s="10" t="s">
        <v>81</v>
      </c>
      <c r="B6" s="10" t="s">
        <v>82</v>
      </c>
      <c r="C6" s="18">
        <f>E2</f>
        <v>42125</v>
      </c>
      <c r="D6" s="19">
        <f t="shared" ref="D6:AE6" si="0">IF(OR(C6=0,MONTH(C6+1)&gt;MONTH($E$2)),0,C6+1)</f>
        <v>42126</v>
      </c>
      <c r="E6" s="19">
        <f t="shared" si="0"/>
        <v>42127</v>
      </c>
      <c r="F6" s="19">
        <f t="shared" si="0"/>
        <v>42128</v>
      </c>
      <c r="G6" s="19">
        <f t="shared" si="0"/>
        <v>42129</v>
      </c>
      <c r="H6" s="19">
        <f t="shared" si="0"/>
        <v>42130</v>
      </c>
      <c r="I6" s="19">
        <f t="shared" si="0"/>
        <v>42131</v>
      </c>
      <c r="J6" s="19">
        <f t="shared" si="0"/>
        <v>42132</v>
      </c>
      <c r="K6" s="19">
        <f t="shared" si="0"/>
        <v>42133</v>
      </c>
      <c r="L6" s="19">
        <f t="shared" si="0"/>
        <v>42134</v>
      </c>
      <c r="M6" s="19">
        <f t="shared" si="0"/>
        <v>42135</v>
      </c>
      <c r="N6" s="19">
        <f t="shared" si="0"/>
        <v>42136</v>
      </c>
      <c r="O6" s="19">
        <f t="shared" si="0"/>
        <v>42137</v>
      </c>
      <c r="P6" s="19">
        <f t="shared" si="0"/>
        <v>42138</v>
      </c>
      <c r="Q6" s="19">
        <f t="shared" si="0"/>
        <v>42139</v>
      </c>
      <c r="R6" s="19">
        <f t="shared" si="0"/>
        <v>42140</v>
      </c>
      <c r="S6" s="19">
        <f t="shared" si="0"/>
        <v>42141</v>
      </c>
      <c r="T6" s="19">
        <f t="shared" si="0"/>
        <v>42142</v>
      </c>
      <c r="U6" s="19">
        <f t="shared" si="0"/>
        <v>42143</v>
      </c>
      <c r="V6" s="19">
        <f t="shared" si="0"/>
        <v>42144</v>
      </c>
      <c r="W6" s="19">
        <f t="shared" si="0"/>
        <v>42145</v>
      </c>
      <c r="X6" s="19">
        <f t="shared" si="0"/>
        <v>42146</v>
      </c>
      <c r="Y6" s="19">
        <f t="shared" si="0"/>
        <v>42147</v>
      </c>
      <c r="Z6" s="19">
        <f t="shared" si="0"/>
        <v>42148</v>
      </c>
      <c r="AA6" s="19">
        <f t="shared" si="0"/>
        <v>42149</v>
      </c>
      <c r="AB6" s="19">
        <f t="shared" si="0"/>
        <v>42150</v>
      </c>
      <c r="AC6" s="19">
        <f t="shared" si="0"/>
        <v>42151</v>
      </c>
      <c r="AD6" s="19">
        <f t="shared" si="0"/>
        <v>42152</v>
      </c>
      <c r="AE6" s="19">
        <f t="shared" si="0"/>
        <v>42153</v>
      </c>
      <c r="AF6" s="19">
        <f t="shared" ref="AF6" si="1">IF(OR(AE6=0,MONTH(AE6+1)&gt;MONTH($E$2)),0,AE6+1)</f>
        <v>42154</v>
      </c>
      <c r="AG6" s="19">
        <f t="shared" ref="AG6" si="2">IF(OR(AF6=0,MONTH(AF6+1)&gt;MONTH($E$2)),0,AF6+1)</f>
        <v>42155</v>
      </c>
    </row>
    <row r="7" spans="1:33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60.6" customHeight="1" thickBot="1" x14ac:dyDescent="0.3">
      <c r="A8" s="21" t="s">
        <v>81</v>
      </c>
      <c r="B8" s="21" t="s">
        <v>82</v>
      </c>
      <c r="C8" s="22" t="s">
        <v>251</v>
      </c>
      <c r="D8" s="22" t="s">
        <v>252</v>
      </c>
      <c r="E8" s="22" t="s">
        <v>253</v>
      </c>
      <c r="F8" s="22" t="s">
        <v>254</v>
      </c>
      <c r="G8" s="22" t="s">
        <v>255</v>
      </c>
      <c r="H8" s="22" t="s">
        <v>256</v>
      </c>
      <c r="I8" s="22" t="s">
        <v>257</v>
      </c>
      <c r="J8" s="22" t="s">
        <v>258</v>
      </c>
      <c r="K8" s="22" t="s">
        <v>259</v>
      </c>
      <c r="L8" s="22" t="s">
        <v>260</v>
      </c>
      <c r="M8" s="22" t="s">
        <v>261</v>
      </c>
      <c r="N8" s="22" t="s">
        <v>262</v>
      </c>
      <c r="O8" s="22" t="s">
        <v>263</v>
      </c>
      <c r="P8" s="22" t="s">
        <v>264</v>
      </c>
      <c r="Q8" s="22" t="s">
        <v>265</v>
      </c>
      <c r="R8" s="22" t="s">
        <v>266</v>
      </c>
      <c r="S8" s="22" t="s">
        <v>267</v>
      </c>
      <c r="T8" s="22" t="s">
        <v>268</v>
      </c>
      <c r="U8" s="22" t="s">
        <v>269</v>
      </c>
      <c r="V8" s="22" t="s">
        <v>270</v>
      </c>
      <c r="W8" s="22" t="s">
        <v>271</v>
      </c>
      <c r="X8" s="22" t="s">
        <v>272</v>
      </c>
      <c r="Y8" s="22" t="s">
        <v>273</v>
      </c>
      <c r="Z8" s="22" t="s">
        <v>274</v>
      </c>
      <c r="AA8" s="22" t="s">
        <v>275</v>
      </c>
      <c r="AB8" s="22" t="s">
        <v>276</v>
      </c>
      <c r="AC8" s="22" t="s">
        <v>277</v>
      </c>
      <c r="AD8" s="22" t="s">
        <v>278</v>
      </c>
      <c r="AE8" s="22" t="s">
        <v>279</v>
      </c>
      <c r="AF8" s="22" t="s">
        <v>280</v>
      </c>
      <c r="AG8" s="22" t="s">
        <v>281</v>
      </c>
    </row>
    <row r="9" spans="1:33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</sheetData>
  <mergeCells count="2">
    <mergeCell ref="B2:C2"/>
    <mergeCell ref="E2:H2"/>
  </mergeCells>
  <conditionalFormatting sqref="C9:AE9">
    <cfRule type="expression" dxfId="324" priority="2">
      <formula>WEEKDAY(C$6,2)&gt;5</formula>
    </cfRule>
  </conditionalFormatting>
  <conditionalFormatting sqref="AF9:AG9">
    <cfRule type="expression" dxfId="323" priority="1">
      <formula>WEEKDAY(AF$6,2)&gt;5</formula>
    </cfRule>
  </conditionalFormatting>
  <dataValidations count="2">
    <dataValidation type="list" allowBlank="1" showInputMessage="1" showErrorMessage="1" sqref="B2">
      <formula1>NmAg</formula1>
    </dataValidation>
    <dataValidation type="list" allowBlank="1" showInputMessage="1" showErrorMessage="1" sqref="B9">
      <formula1>Affaires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AF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2" width="4.88671875" style="8" customWidth="1"/>
    <col min="33" max="16384" width="11.5546875" style="8"/>
  </cols>
  <sheetData>
    <row r="2" spans="1:32" x14ac:dyDescent="0.25">
      <c r="A2" s="11" t="s">
        <v>83</v>
      </c>
      <c r="B2" s="42" t="s">
        <v>53</v>
      </c>
      <c r="C2" s="42"/>
      <c r="D2" s="8" t="s">
        <v>80</v>
      </c>
      <c r="E2" s="43">
        <f>DATE(YEAR(sais05!$E$2),MONTH(sais05!$E$2)+1,1)</f>
        <v>42156</v>
      </c>
      <c r="F2" s="43"/>
      <c r="G2" s="43"/>
      <c r="H2" s="43"/>
    </row>
    <row r="3" spans="1:32" x14ac:dyDescent="0.25">
      <c r="A3" s="8" t="s">
        <v>79</v>
      </c>
      <c r="B3" s="8" t="str">
        <f ca="1">sais01!$B$3</f>
        <v>ChOl</v>
      </c>
    </row>
    <row r="4" spans="1:32" x14ac:dyDescent="0.25">
      <c r="A4" s="8" t="s">
        <v>152</v>
      </c>
      <c r="B4" s="8" t="str">
        <f ca="1">sais01!$B$4</f>
        <v>Ing</v>
      </c>
    </row>
    <row r="5" spans="1:32" ht="14.4" thickBot="1" x14ac:dyDescent="0.3"/>
    <row r="6" spans="1:32" ht="84.6" hidden="1" thickBot="1" x14ac:dyDescent="0.3">
      <c r="A6" s="10" t="s">
        <v>81</v>
      </c>
      <c r="B6" s="10" t="s">
        <v>82</v>
      </c>
      <c r="C6" s="18">
        <f>E2</f>
        <v>42156</v>
      </c>
      <c r="D6" s="19">
        <f t="shared" ref="D6:AF6" si="0">IF(OR(C6=0,MONTH(C6+1)&gt;MONTH($E$2)),0,C6+1)</f>
        <v>42157</v>
      </c>
      <c r="E6" s="19">
        <f t="shared" si="0"/>
        <v>42158</v>
      </c>
      <c r="F6" s="19">
        <f t="shared" si="0"/>
        <v>42159</v>
      </c>
      <c r="G6" s="19">
        <f t="shared" si="0"/>
        <v>42160</v>
      </c>
      <c r="H6" s="19">
        <f t="shared" si="0"/>
        <v>42161</v>
      </c>
      <c r="I6" s="19">
        <f t="shared" si="0"/>
        <v>42162</v>
      </c>
      <c r="J6" s="19">
        <f t="shared" si="0"/>
        <v>42163</v>
      </c>
      <c r="K6" s="19">
        <f t="shared" si="0"/>
        <v>42164</v>
      </c>
      <c r="L6" s="19">
        <f t="shared" si="0"/>
        <v>42165</v>
      </c>
      <c r="M6" s="19">
        <f t="shared" si="0"/>
        <v>42166</v>
      </c>
      <c r="N6" s="19">
        <f t="shared" si="0"/>
        <v>42167</v>
      </c>
      <c r="O6" s="19">
        <f t="shared" si="0"/>
        <v>42168</v>
      </c>
      <c r="P6" s="19">
        <f t="shared" si="0"/>
        <v>42169</v>
      </c>
      <c r="Q6" s="19">
        <f t="shared" si="0"/>
        <v>42170</v>
      </c>
      <c r="R6" s="19">
        <f t="shared" si="0"/>
        <v>42171</v>
      </c>
      <c r="S6" s="19">
        <f t="shared" si="0"/>
        <v>42172</v>
      </c>
      <c r="T6" s="19">
        <f t="shared" si="0"/>
        <v>42173</v>
      </c>
      <c r="U6" s="19">
        <f t="shared" si="0"/>
        <v>42174</v>
      </c>
      <c r="V6" s="19">
        <f t="shared" si="0"/>
        <v>42175</v>
      </c>
      <c r="W6" s="19">
        <f t="shared" si="0"/>
        <v>42176</v>
      </c>
      <c r="X6" s="19">
        <f t="shared" si="0"/>
        <v>42177</v>
      </c>
      <c r="Y6" s="19">
        <f t="shared" si="0"/>
        <v>42178</v>
      </c>
      <c r="Z6" s="19">
        <f t="shared" si="0"/>
        <v>42179</v>
      </c>
      <c r="AA6" s="19">
        <f t="shared" si="0"/>
        <v>42180</v>
      </c>
      <c r="AB6" s="19">
        <f t="shared" si="0"/>
        <v>42181</v>
      </c>
      <c r="AC6" s="19">
        <f t="shared" si="0"/>
        <v>42182</v>
      </c>
      <c r="AD6" s="19">
        <f t="shared" si="0"/>
        <v>42183</v>
      </c>
      <c r="AE6" s="19">
        <f t="shared" si="0"/>
        <v>42184</v>
      </c>
      <c r="AF6" s="19">
        <f t="shared" si="0"/>
        <v>42185</v>
      </c>
    </row>
    <row r="7" spans="1:32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1:32" ht="57.6" customHeight="1" thickBot="1" x14ac:dyDescent="0.3">
      <c r="A8" s="21" t="s">
        <v>81</v>
      </c>
      <c r="B8" s="21" t="s">
        <v>82</v>
      </c>
      <c r="C8" s="22" t="s">
        <v>192</v>
      </c>
      <c r="D8" s="22" t="s">
        <v>193</v>
      </c>
      <c r="E8" s="22" t="s">
        <v>194</v>
      </c>
      <c r="F8" s="22" t="s">
        <v>195</v>
      </c>
      <c r="G8" s="22" t="s">
        <v>196</v>
      </c>
      <c r="H8" s="22" t="s">
        <v>197</v>
      </c>
      <c r="I8" s="22" t="s">
        <v>198</v>
      </c>
      <c r="J8" s="22" t="s">
        <v>199</v>
      </c>
      <c r="K8" s="22" t="s">
        <v>200</v>
      </c>
      <c r="L8" s="22" t="s">
        <v>201</v>
      </c>
      <c r="M8" s="22" t="s">
        <v>202</v>
      </c>
      <c r="N8" s="22" t="s">
        <v>203</v>
      </c>
      <c r="O8" s="22" t="s">
        <v>204</v>
      </c>
      <c r="P8" s="22" t="s">
        <v>205</v>
      </c>
      <c r="Q8" s="22" t="s">
        <v>206</v>
      </c>
      <c r="R8" s="22" t="s">
        <v>207</v>
      </c>
      <c r="S8" s="22" t="s">
        <v>208</v>
      </c>
      <c r="T8" s="22" t="s">
        <v>209</v>
      </c>
      <c r="U8" s="22" t="s">
        <v>210</v>
      </c>
      <c r="V8" s="22" t="s">
        <v>211</v>
      </c>
      <c r="W8" s="22" t="s">
        <v>212</v>
      </c>
      <c r="X8" s="22" t="s">
        <v>213</v>
      </c>
      <c r="Y8" s="22" t="s">
        <v>214</v>
      </c>
      <c r="Z8" s="22" t="s">
        <v>215</v>
      </c>
      <c r="AA8" s="22" t="s">
        <v>216</v>
      </c>
      <c r="AB8" s="22" t="s">
        <v>217</v>
      </c>
      <c r="AC8" s="22" t="s">
        <v>218</v>
      </c>
      <c r="AD8" s="22" t="s">
        <v>219</v>
      </c>
      <c r="AE8" s="22" t="s">
        <v>220</v>
      </c>
      <c r="AF8" s="22" t="s">
        <v>221</v>
      </c>
    </row>
    <row r="9" spans="1:32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</sheetData>
  <mergeCells count="2">
    <mergeCell ref="B2:C2"/>
    <mergeCell ref="E2:H2"/>
  </mergeCells>
  <conditionalFormatting sqref="C9:AE9">
    <cfRule type="expression" dxfId="284" priority="4">
      <formula>WEEKDAY(C$6,2)&gt;5</formula>
    </cfRule>
  </conditionalFormatting>
  <conditionalFormatting sqref="AF9">
    <cfRule type="expression" dxfId="283" priority="1">
      <formula>WEEKDAY(AF$6,2)&gt;5</formula>
    </cfRule>
  </conditionalFormatting>
  <dataValidations count="2">
    <dataValidation type="list" allowBlank="1" showInputMessage="1" showErrorMessage="1" sqref="B9">
      <formula1>Affaires</formula1>
    </dataValidation>
    <dataValidation type="list" allowBlank="1" showInputMessage="1" showErrorMessage="1" sqref="B2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AG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3" width="4.88671875" style="8" customWidth="1"/>
    <col min="34" max="16384" width="11.5546875" style="8"/>
  </cols>
  <sheetData>
    <row r="2" spans="1:33" x14ac:dyDescent="0.25">
      <c r="A2" s="11" t="s">
        <v>83</v>
      </c>
      <c r="B2" s="42" t="s">
        <v>53</v>
      </c>
      <c r="C2" s="42"/>
      <c r="D2" s="8" t="s">
        <v>80</v>
      </c>
      <c r="E2" s="43">
        <f>DATE(YEAR(sais06!$E$2),MONTH(sais06!$E$2)+1,1)</f>
        <v>42186</v>
      </c>
      <c r="F2" s="43"/>
      <c r="G2" s="43"/>
      <c r="H2" s="43"/>
    </row>
    <row r="3" spans="1:33" x14ac:dyDescent="0.25">
      <c r="A3" s="8" t="s">
        <v>79</v>
      </c>
      <c r="B3" s="8" t="str">
        <f ca="1">sais01!$B$3</f>
        <v>ChOl</v>
      </c>
    </row>
    <row r="4" spans="1:33" x14ac:dyDescent="0.25">
      <c r="A4" s="8" t="s">
        <v>152</v>
      </c>
      <c r="B4" s="8" t="str">
        <f ca="1">sais01!$B$4</f>
        <v>Ing</v>
      </c>
    </row>
    <row r="5" spans="1:33" ht="14.4" thickBot="1" x14ac:dyDescent="0.3"/>
    <row r="6" spans="1:33" ht="84.6" hidden="1" thickBot="1" x14ac:dyDescent="0.3">
      <c r="A6" s="10" t="s">
        <v>81</v>
      </c>
      <c r="B6" s="10" t="s">
        <v>82</v>
      </c>
      <c r="C6" s="18">
        <f>E2</f>
        <v>42186</v>
      </c>
      <c r="D6" s="19">
        <f t="shared" ref="D6:AG6" si="0">IF(OR(C6=0,MONTH(C6+1)&gt;MONTH($E$2)),0,C6+1)</f>
        <v>42187</v>
      </c>
      <c r="E6" s="19">
        <f t="shared" si="0"/>
        <v>42188</v>
      </c>
      <c r="F6" s="19">
        <f t="shared" si="0"/>
        <v>42189</v>
      </c>
      <c r="G6" s="19">
        <f t="shared" si="0"/>
        <v>42190</v>
      </c>
      <c r="H6" s="19">
        <f t="shared" si="0"/>
        <v>42191</v>
      </c>
      <c r="I6" s="19">
        <f t="shared" si="0"/>
        <v>42192</v>
      </c>
      <c r="J6" s="19">
        <f t="shared" si="0"/>
        <v>42193</v>
      </c>
      <c r="K6" s="19">
        <f t="shared" si="0"/>
        <v>42194</v>
      </c>
      <c r="L6" s="19">
        <f t="shared" si="0"/>
        <v>42195</v>
      </c>
      <c r="M6" s="19">
        <f t="shared" si="0"/>
        <v>42196</v>
      </c>
      <c r="N6" s="19">
        <f t="shared" si="0"/>
        <v>42197</v>
      </c>
      <c r="O6" s="19">
        <f t="shared" si="0"/>
        <v>42198</v>
      </c>
      <c r="P6" s="19">
        <f t="shared" si="0"/>
        <v>42199</v>
      </c>
      <c r="Q6" s="19">
        <f t="shared" si="0"/>
        <v>42200</v>
      </c>
      <c r="R6" s="19">
        <f t="shared" si="0"/>
        <v>42201</v>
      </c>
      <c r="S6" s="19">
        <f t="shared" si="0"/>
        <v>42202</v>
      </c>
      <c r="T6" s="19">
        <f t="shared" si="0"/>
        <v>42203</v>
      </c>
      <c r="U6" s="19">
        <f t="shared" si="0"/>
        <v>42204</v>
      </c>
      <c r="V6" s="19">
        <f t="shared" si="0"/>
        <v>42205</v>
      </c>
      <c r="W6" s="19">
        <f t="shared" si="0"/>
        <v>42206</v>
      </c>
      <c r="X6" s="19">
        <f t="shared" si="0"/>
        <v>42207</v>
      </c>
      <c r="Y6" s="19">
        <f t="shared" si="0"/>
        <v>42208</v>
      </c>
      <c r="Z6" s="19">
        <f t="shared" si="0"/>
        <v>42209</v>
      </c>
      <c r="AA6" s="19">
        <f t="shared" si="0"/>
        <v>42210</v>
      </c>
      <c r="AB6" s="19">
        <f t="shared" si="0"/>
        <v>42211</v>
      </c>
      <c r="AC6" s="19">
        <f t="shared" si="0"/>
        <v>42212</v>
      </c>
      <c r="AD6" s="19">
        <f t="shared" si="0"/>
        <v>42213</v>
      </c>
      <c r="AE6" s="19">
        <f t="shared" si="0"/>
        <v>42214</v>
      </c>
      <c r="AF6" s="19">
        <f t="shared" si="0"/>
        <v>42215</v>
      </c>
      <c r="AG6" s="19">
        <f t="shared" si="0"/>
        <v>42216</v>
      </c>
    </row>
    <row r="7" spans="1:33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52.2" customHeight="1" thickBot="1" x14ac:dyDescent="0.3">
      <c r="A8" s="21" t="s">
        <v>81</v>
      </c>
      <c r="B8" s="21" t="s">
        <v>82</v>
      </c>
      <c r="C8" s="22" t="s">
        <v>162</v>
      </c>
      <c r="D8" s="22" t="s">
        <v>163</v>
      </c>
      <c r="E8" s="22" t="s">
        <v>164</v>
      </c>
      <c r="F8" s="22" t="s">
        <v>165</v>
      </c>
      <c r="G8" s="22" t="s">
        <v>166</v>
      </c>
      <c r="H8" s="22" t="s">
        <v>167</v>
      </c>
      <c r="I8" s="22" t="s">
        <v>168</v>
      </c>
      <c r="J8" s="22" t="s">
        <v>169</v>
      </c>
      <c r="K8" s="22" t="s">
        <v>170</v>
      </c>
      <c r="L8" s="22" t="s">
        <v>171</v>
      </c>
      <c r="M8" s="22" t="s">
        <v>172</v>
      </c>
      <c r="N8" s="22" t="s">
        <v>173</v>
      </c>
      <c r="O8" s="22" t="s">
        <v>174</v>
      </c>
      <c r="P8" s="22" t="s">
        <v>175</v>
      </c>
      <c r="Q8" s="22" t="s">
        <v>176</v>
      </c>
      <c r="R8" s="22" t="s">
        <v>177</v>
      </c>
      <c r="S8" s="22" t="s">
        <v>178</v>
      </c>
      <c r="T8" s="22" t="s">
        <v>179</v>
      </c>
      <c r="U8" s="22" t="s">
        <v>180</v>
      </c>
      <c r="V8" s="22" t="s">
        <v>181</v>
      </c>
      <c r="W8" s="22" t="s">
        <v>182</v>
      </c>
      <c r="X8" s="22" t="s">
        <v>183</v>
      </c>
      <c r="Y8" s="22" t="s">
        <v>184</v>
      </c>
      <c r="Z8" s="22" t="s">
        <v>185</v>
      </c>
      <c r="AA8" s="22" t="s">
        <v>186</v>
      </c>
      <c r="AB8" s="22" t="s">
        <v>187</v>
      </c>
      <c r="AC8" s="22" t="s">
        <v>188</v>
      </c>
      <c r="AD8" s="22" t="s">
        <v>189</v>
      </c>
      <c r="AE8" s="22" t="s">
        <v>190</v>
      </c>
      <c r="AF8" s="22" t="s">
        <v>157</v>
      </c>
      <c r="AG8" s="22" t="s">
        <v>282</v>
      </c>
    </row>
    <row r="9" spans="1:33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</sheetData>
  <mergeCells count="2">
    <mergeCell ref="B2:C2"/>
    <mergeCell ref="E2:H2"/>
  </mergeCells>
  <conditionalFormatting sqref="C9:AE9">
    <cfRule type="expression" dxfId="245" priority="2">
      <formula>WEEKDAY(C$6,2)&gt;5</formula>
    </cfRule>
  </conditionalFormatting>
  <conditionalFormatting sqref="AF9:AG9">
    <cfRule type="expression" dxfId="244" priority="1">
      <formula>WEEKDAY(AF$6,2)&gt;5</formula>
    </cfRule>
  </conditionalFormatting>
  <dataValidations count="2">
    <dataValidation type="list" allowBlank="1" showInputMessage="1" showErrorMessage="1" sqref="B2">
      <formula1>NmAg</formula1>
    </dataValidation>
    <dataValidation type="list" allowBlank="1" showInputMessage="1" showErrorMessage="1" sqref="B9">
      <formula1>Affaires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AG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3" width="4.88671875" style="8" customWidth="1"/>
    <col min="34" max="16384" width="11.5546875" style="8"/>
  </cols>
  <sheetData>
    <row r="2" spans="1:33" x14ac:dyDescent="0.25">
      <c r="A2" s="11" t="s">
        <v>83</v>
      </c>
      <c r="B2" s="42" t="s">
        <v>53</v>
      </c>
      <c r="C2" s="42"/>
      <c r="D2" s="8" t="s">
        <v>80</v>
      </c>
      <c r="E2" s="43">
        <f>DATE(YEAR(sais07!$E$2),MONTH(sais07!$E$2)+1,1)</f>
        <v>42217</v>
      </c>
      <c r="F2" s="43"/>
      <c r="G2" s="43"/>
      <c r="H2" s="43"/>
    </row>
    <row r="3" spans="1:33" x14ac:dyDescent="0.25">
      <c r="A3" s="8" t="s">
        <v>79</v>
      </c>
      <c r="B3" s="8" t="str">
        <f ca="1">sais01!$B$3</f>
        <v>ChOl</v>
      </c>
    </row>
    <row r="4" spans="1:33" x14ac:dyDescent="0.25">
      <c r="A4" s="8" t="s">
        <v>152</v>
      </c>
      <c r="B4" s="8" t="str">
        <f ca="1">sais01!$B$4</f>
        <v>Ing</v>
      </c>
    </row>
    <row r="5" spans="1:33" ht="14.4" thickBot="1" x14ac:dyDescent="0.3"/>
    <row r="6" spans="1:33" ht="84.6" hidden="1" thickBot="1" x14ac:dyDescent="0.3">
      <c r="A6" s="10" t="s">
        <v>81</v>
      </c>
      <c r="B6" s="10" t="s">
        <v>82</v>
      </c>
      <c r="C6" s="18">
        <f>E2</f>
        <v>42217</v>
      </c>
      <c r="D6" s="19">
        <f t="shared" ref="D6:AG6" si="0">IF(OR(C6=0,MONTH(C6+1)&gt;MONTH($E$2)),0,C6+1)</f>
        <v>42218</v>
      </c>
      <c r="E6" s="19">
        <f t="shared" si="0"/>
        <v>42219</v>
      </c>
      <c r="F6" s="19">
        <f t="shared" si="0"/>
        <v>42220</v>
      </c>
      <c r="G6" s="19">
        <f t="shared" si="0"/>
        <v>42221</v>
      </c>
      <c r="H6" s="19">
        <f t="shared" si="0"/>
        <v>42222</v>
      </c>
      <c r="I6" s="19">
        <f t="shared" si="0"/>
        <v>42223</v>
      </c>
      <c r="J6" s="19">
        <f t="shared" si="0"/>
        <v>42224</v>
      </c>
      <c r="K6" s="19">
        <f t="shared" si="0"/>
        <v>42225</v>
      </c>
      <c r="L6" s="19">
        <f t="shared" si="0"/>
        <v>42226</v>
      </c>
      <c r="M6" s="19">
        <f t="shared" si="0"/>
        <v>42227</v>
      </c>
      <c r="N6" s="19">
        <f t="shared" si="0"/>
        <v>42228</v>
      </c>
      <c r="O6" s="19">
        <f t="shared" si="0"/>
        <v>42229</v>
      </c>
      <c r="P6" s="19">
        <f t="shared" si="0"/>
        <v>42230</v>
      </c>
      <c r="Q6" s="19">
        <f t="shared" si="0"/>
        <v>42231</v>
      </c>
      <c r="R6" s="19">
        <f t="shared" si="0"/>
        <v>42232</v>
      </c>
      <c r="S6" s="19">
        <f t="shared" si="0"/>
        <v>42233</v>
      </c>
      <c r="T6" s="19">
        <f t="shared" si="0"/>
        <v>42234</v>
      </c>
      <c r="U6" s="19">
        <f t="shared" si="0"/>
        <v>42235</v>
      </c>
      <c r="V6" s="19">
        <f t="shared" si="0"/>
        <v>42236</v>
      </c>
      <c r="W6" s="19">
        <f t="shared" si="0"/>
        <v>42237</v>
      </c>
      <c r="X6" s="19">
        <f t="shared" si="0"/>
        <v>42238</v>
      </c>
      <c r="Y6" s="19">
        <f t="shared" si="0"/>
        <v>42239</v>
      </c>
      <c r="Z6" s="19">
        <f t="shared" si="0"/>
        <v>42240</v>
      </c>
      <c r="AA6" s="19">
        <f t="shared" si="0"/>
        <v>42241</v>
      </c>
      <c r="AB6" s="19">
        <f t="shared" si="0"/>
        <v>42242</v>
      </c>
      <c r="AC6" s="19">
        <f t="shared" si="0"/>
        <v>42243</v>
      </c>
      <c r="AD6" s="19">
        <f t="shared" si="0"/>
        <v>42244</v>
      </c>
      <c r="AE6" s="19">
        <f t="shared" si="0"/>
        <v>42245</v>
      </c>
      <c r="AF6" s="19">
        <f t="shared" si="0"/>
        <v>42246</v>
      </c>
      <c r="AG6" s="19">
        <f t="shared" si="0"/>
        <v>42247</v>
      </c>
    </row>
    <row r="7" spans="1:33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53.4" customHeight="1" thickBot="1" x14ac:dyDescent="0.3">
      <c r="A8" s="21" t="s">
        <v>81</v>
      </c>
      <c r="B8" s="21" t="s">
        <v>82</v>
      </c>
      <c r="C8" s="22" t="s">
        <v>283</v>
      </c>
      <c r="D8" s="22" t="s">
        <v>284</v>
      </c>
      <c r="E8" s="22" t="s">
        <v>285</v>
      </c>
      <c r="F8" s="22" t="s">
        <v>286</v>
      </c>
      <c r="G8" s="22" t="s">
        <v>287</v>
      </c>
      <c r="H8" s="22" t="s">
        <v>288</v>
      </c>
      <c r="I8" s="22" t="s">
        <v>289</v>
      </c>
      <c r="J8" s="22" t="s">
        <v>290</v>
      </c>
      <c r="K8" s="22" t="s">
        <v>291</v>
      </c>
      <c r="L8" s="22" t="s">
        <v>292</v>
      </c>
      <c r="M8" s="22" t="s">
        <v>293</v>
      </c>
      <c r="N8" s="22" t="s">
        <v>294</v>
      </c>
      <c r="O8" s="22" t="s">
        <v>295</v>
      </c>
      <c r="P8" s="22" t="s">
        <v>296</v>
      </c>
      <c r="Q8" s="22" t="s">
        <v>297</v>
      </c>
      <c r="R8" s="22" t="s">
        <v>298</v>
      </c>
      <c r="S8" s="22" t="s">
        <v>299</v>
      </c>
      <c r="T8" s="22" t="s">
        <v>300</v>
      </c>
      <c r="U8" s="22" t="s">
        <v>301</v>
      </c>
      <c r="V8" s="22" t="s">
        <v>302</v>
      </c>
      <c r="W8" s="22" t="s">
        <v>303</v>
      </c>
      <c r="X8" s="22" t="s">
        <v>304</v>
      </c>
      <c r="Y8" s="22" t="s">
        <v>305</v>
      </c>
      <c r="Z8" s="22" t="s">
        <v>306</v>
      </c>
      <c r="AA8" s="22" t="s">
        <v>307</v>
      </c>
      <c r="AB8" s="22" t="s">
        <v>308</v>
      </c>
      <c r="AC8" s="22" t="s">
        <v>309</v>
      </c>
      <c r="AD8" s="22" t="s">
        <v>310</v>
      </c>
      <c r="AE8" s="22" t="s">
        <v>311</v>
      </c>
      <c r="AF8" s="22" t="s">
        <v>312</v>
      </c>
      <c r="AG8" s="22" t="s">
        <v>313</v>
      </c>
    </row>
    <row r="9" spans="1:33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</sheetData>
  <mergeCells count="2">
    <mergeCell ref="B2:C2"/>
    <mergeCell ref="E2:H2"/>
  </mergeCells>
  <conditionalFormatting sqref="C9:AE9">
    <cfRule type="expression" dxfId="205" priority="2">
      <formula>WEEKDAY(C$6,2)&gt;5</formula>
    </cfRule>
  </conditionalFormatting>
  <conditionalFormatting sqref="AF9:AG9">
    <cfRule type="expression" dxfId="204" priority="1">
      <formula>WEEKDAY(AF$6,2)&gt;5</formula>
    </cfRule>
  </conditionalFormatting>
  <dataValidations count="2">
    <dataValidation type="list" allowBlank="1" showInputMessage="1" showErrorMessage="1" sqref="B9">
      <formula1>Affaires</formula1>
    </dataValidation>
    <dataValidation type="list" allowBlank="1" showInputMessage="1" showErrorMessage="1" sqref="B2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2:AF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2" width="4.88671875" style="8" customWidth="1"/>
    <col min="33" max="16384" width="11.5546875" style="8"/>
  </cols>
  <sheetData>
    <row r="2" spans="1:32" x14ac:dyDescent="0.25">
      <c r="A2" s="11" t="s">
        <v>83</v>
      </c>
      <c r="B2" s="42" t="s">
        <v>53</v>
      </c>
      <c r="C2" s="42"/>
      <c r="D2" s="8" t="s">
        <v>80</v>
      </c>
      <c r="E2" s="43">
        <f>DATE(YEAR(sais08!$E$2),MONTH(sais08!$E$2)+1,1)</f>
        <v>42248</v>
      </c>
      <c r="F2" s="43"/>
      <c r="G2" s="43"/>
      <c r="H2" s="43"/>
    </row>
    <row r="3" spans="1:32" x14ac:dyDescent="0.25">
      <c r="A3" s="8" t="s">
        <v>79</v>
      </c>
      <c r="B3" s="8" t="str">
        <f ca="1">sais01!$B$3</f>
        <v>ChOl</v>
      </c>
    </row>
    <row r="4" spans="1:32" x14ac:dyDescent="0.25">
      <c r="A4" s="8" t="s">
        <v>152</v>
      </c>
      <c r="B4" s="8" t="str">
        <f ca="1">sais01!$B$4</f>
        <v>Ing</v>
      </c>
    </row>
    <row r="5" spans="1:32" ht="14.4" thickBot="1" x14ac:dyDescent="0.3"/>
    <row r="6" spans="1:32" ht="84.6" hidden="1" thickBot="1" x14ac:dyDescent="0.3">
      <c r="A6" s="10" t="s">
        <v>81</v>
      </c>
      <c r="B6" s="10" t="s">
        <v>82</v>
      </c>
      <c r="C6" s="18">
        <f>E2</f>
        <v>42248</v>
      </c>
      <c r="D6" s="19">
        <f t="shared" ref="D6:AF6" si="0">IF(OR(C6=0,MONTH(C6+1)&gt;MONTH($E$2)),0,C6+1)</f>
        <v>42249</v>
      </c>
      <c r="E6" s="19">
        <f t="shared" si="0"/>
        <v>42250</v>
      </c>
      <c r="F6" s="19">
        <f t="shared" si="0"/>
        <v>42251</v>
      </c>
      <c r="G6" s="19">
        <f t="shared" si="0"/>
        <v>42252</v>
      </c>
      <c r="H6" s="19">
        <f t="shared" si="0"/>
        <v>42253</v>
      </c>
      <c r="I6" s="19">
        <f t="shared" si="0"/>
        <v>42254</v>
      </c>
      <c r="J6" s="19">
        <f t="shared" si="0"/>
        <v>42255</v>
      </c>
      <c r="K6" s="19">
        <f t="shared" si="0"/>
        <v>42256</v>
      </c>
      <c r="L6" s="19">
        <f t="shared" si="0"/>
        <v>42257</v>
      </c>
      <c r="M6" s="19">
        <f t="shared" si="0"/>
        <v>42258</v>
      </c>
      <c r="N6" s="19">
        <f t="shared" si="0"/>
        <v>42259</v>
      </c>
      <c r="O6" s="19">
        <f t="shared" si="0"/>
        <v>42260</v>
      </c>
      <c r="P6" s="19">
        <f t="shared" si="0"/>
        <v>42261</v>
      </c>
      <c r="Q6" s="19">
        <f t="shared" si="0"/>
        <v>42262</v>
      </c>
      <c r="R6" s="19">
        <f t="shared" si="0"/>
        <v>42263</v>
      </c>
      <c r="S6" s="19">
        <f t="shared" si="0"/>
        <v>42264</v>
      </c>
      <c r="T6" s="19">
        <f t="shared" si="0"/>
        <v>42265</v>
      </c>
      <c r="U6" s="19">
        <f t="shared" si="0"/>
        <v>42266</v>
      </c>
      <c r="V6" s="19">
        <f t="shared" si="0"/>
        <v>42267</v>
      </c>
      <c r="W6" s="19">
        <f t="shared" si="0"/>
        <v>42268</v>
      </c>
      <c r="X6" s="19">
        <f t="shared" si="0"/>
        <v>42269</v>
      </c>
      <c r="Y6" s="19">
        <f t="shared" si="0"/>
        <v>42270</v>
      </c>
      <c r="Z6" s="19">
        <f t="shared" si="0"/>
        <v>42271</v>
      </c>
      <c r="AA6" s="19">
        <f t="shared" si="0"/>
        <v>42272</v>
      </c>
      <c r="AB6" s="19">
        <f t="shared" si="0"/>
        <v>42273</v>
      </c>
      <c r="AC6" s="19">
        <f t="shared" si="0"/>
        <v>42274</v>
      </c>
      <c r="AD6" s="19">
        <f t="shared" si="0"/>
        <v>42275</v>
      </c>
      <c r="AE6" s="19">
        <f t="shared" si="0"/>
        <v>42276</v>
      </c>
      <c r="AF6" s="19">
        <f t="shared" si="0"/>
        <v>42277</v>
      </c>
    </row>
    <row r="7" spans="1:32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1:32" ht="58.2" customHeight="1" thickBot="1" x14ac:dyDescent="0.3">
      <c r="A8" s="21" t="s">
        <v>81</v>
      </c>
      <c r="B8" s="21" t="s">
        <v>82</v>
      </c>
      <c r="C8" s="22" t="s">
        <v>222</v>
      </c>
      <c r="D8" s="22" t="s">
        <v>223</v>
      </c>
      <c r="E8" s="22" t="s">
        <v>224</v>
      </c>
      <c r="F8" s="22" t="s">
        <v>225</v>
      </c>
      <c r="G8" s="22" t="s">
        <v>226</v>
      </c>
      <c r="H8" s="22" t="s">
        <v>227</v>
      </c>
      <c r="I8" s="22" t="s">
        <v>228</v>
      </c>
      <c r="J8" s="22" t="s">
        <v>229</v>
      </c>
      <c r="K8" s="22" t="s">
        <v>230</v>
      </c>
      <c r="L8" s="22" t="s">
        <v>231</v>
      </c>
      <c r="M8" s="22" t="s">
        <v>232</v>
      </c>
      <c r="N8" s="22" t="s">
        <v>233</v>
      </c>
      <c r="O8" s="22" t="s">
        <v>234</v>
      </c>
      <c r="P8" s="22" t="s">
        <v>235</v>
      </c>
      <c r="Q8" s="22" t="s">
        <v>236</v>
      </c>
      <c r="R8" s="22" t="s">
        <v>237</v>
      </c>
      <c r="S8" s="22" t="s">
        <v>238</v>
      </c>
      <c r="T8" s="22" t="s">
        <v>239</v>
      </c>
      <c r="U8" s="22" t="s">
        <v>240</v>
      </c>
      <c r="V8" s="22" t="s">
        <v>241</v>
      </c>
      <c r="W8" s="22" t="s">
        <v>242</v>
      </c>
      <c r="X8" s="22" t="s">
        <v>243</v>
      </c>
      <c r="Y8" s="22" t="s">
        <v>244</v>
      </c>
      <c r="Z8" s="22" t="s">
        <v>245</v>
      </c>
      <c r="AA8" s="22" t="s">
        <v>246</v>
      </c>
      <c r="AB8" s="22" t="s">
        <v>247</v>
      </c>
      <c r="AC8" s="22" t="s">
        <v>248</v>
      </c>
      <c r="AD8" s="22" t="s">
        <v>249</v>
      </c>
      <c r="AE8" s="22" t="s">
        <v>250</v>
      </c>
      <c r="AF8" s="22" t="s">
        <v>191</v>
      </c>
    </row>
    <row r="9" spans="1:32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</sheetData>
  <mergeCells count="2">
    <mergeCell ref="B2:C2"/>
    <mergeCell ref="E2:H2"/>
  </mergeCells>
  <conditionalFormatting sqref="C9:AE9">
    <cfRule type="expression" dxfId="165" priority="2">
      <formula>WEEKDAY(C$6,2)&gt;5</formula>
    </cfRule>
  </conditionalFormatting>
  <conditionalFormatting sqref="AF9">
    <cfRule type="expression" dxfId="164" priority="1">
      <formula>WEEKDAY(AF$6,2)&gt;5</formula>
    </cfRule>
  </conditionalFormatting>
  <dataValidations count="2">
    <dataValidation type="list" allowBlank="1" showInputMessage="1" showErrorMessage="1" sqref="B9">
      <formula1>Affaires</formula1>
    </dataValidation>
    <dataValidation type="list" allowBlank="1" showInputMessage="1" showErrorMessage="1" sqref="B2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AG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3" width="4.88671875" style="8" customWidth="1"/>
    <col min="34" max="16384" width="11.5546875" style="8"/>
  </cols>
  <sheetData>
    <row r="2" spans="1:33" x14ac:dyDescent="0.25">
      <c r="A2" s="11" t="s">
        <v>83</v>
      </c>
      <c r="B2" s="42" t="s">
        <v>53</v>
      </c>
      <c r="C2" s="42"/>
      <c r="D2" s="8" t="s">
        <v>80</v>
      </c>
      <c r="E2" s="43">
        <f>DATE(YEAR(sais09!$E$2),MONTH(sais09!$E$2)+1,1)</f>
        <v>42278</v>
      </c>
      <c r="F2" s="43"/>
      <c r="G2" s="43"/>
      <c r="H2" s="43"/>
    </row>
    <row r="3" spans="1:33" x14ac:dyDescent="0.25">
      <c r="A3" s="8" t="s">
        <v>79</v>
      </c>
      <c r="B3" s="8" t="str">
        <f ca="1">sais01!$B$3</f>
        <v>ChOl</v>
      </c>
    </row>
    <row r="4" spans="1:33" x14ac:dyDescent="0.25">
      <c r="A4" s="8" t="s">
        <v>152</v>
      </c>
      <c r="B4" s="8" t="str">
        <f ca="1">sais01!$B$4</f>
        <v>Ing</v>
      </c>
    </row>
    <row r="5" spans="1:33" ht="14.4" thickBot="1" x14ac:dyDescent="0.3"/>
    <row r="6" spans="1:33" ht="84.6" hidden="1" thickBot="1" x14ac:dyDescent="0.3">
      <c r="A6" s="10" t="s">
        <v>81</v>
      </c>
      <c r="B6" s="10" t="s">
        <v>82</v>
      </c>
      <c r="C6" s="18">
        <f>E2</f>
        <v>42278</v>
      </c>
      <c r="D6" s="19">
        <f t="shared" ref="D6:AG6" si="0">IF(OR(C6=0,MONTH(C6+1)&gt;MONTH($E$2)),0,C6+1)</f>
        <v>42279</v>
      </c>
      <c r="E6" s="19">
        <f t="shared" si="0"/>
        <v>42280</v>
      </c>
      <c r="F6" s="19">
        <f t="shared" si="0"/>
        <v>42281</v>
      </c>
      <c r="G6" s="19">
        <f t="shared" si="0"/>
        <v>42282</v>
      </c>
      <c r="H6" s="19">
        <f t="shared" si="0"/>
        <v>42283</v>
      </c>
      <c r="I6" s="19">
        <f t="shared" si="0"/>
        <v>42284</v>
      </c>
      <c r="J6" s="19">
        <f t="shared" si="0"/>
        <v>42285</v>
      </c>
      <c r="K6" s="19">
        <f t="shared" si="0"/>
        <v>42286</v>
      </c>
      <c r="L6" s="19">
        <f t="shared" si="0"/>
        <v>42287</v>
      </c>
      <c r="M6" s="19">
        <f t="shared" si="0"/>
        <v>42288</v>
      </c>
      <c r="N6" s="19">
        <f t="shared" si="0"/>
        <v>42289</v>
      </c>
      <c r="O6" s="19">
        <f t="shared" si="0"/>
        <v>42290</v>
      </c>
      <c r="P6" s="19">
        <f t="shared" si="0"/>
        <v>42291</v>
      </c>
      <c r="Q6" s="19">
        <f t="shared" si="0"/>
        <v>42292</v>
      </c>
      <c r="R6" s="19">
        <f t="shared" si="0"/>
        <v>42293</v>
      </c>
      <c r="S6" s="19">
        <f t="shared" si="0"/>
        <v>42294</v>
      </c>
      <c r="T6" s="19">
        <f t="shared" si="0"/>
        <v>42295</v>
      </c>
      <c r="U6" s="19">
        <f t="shared" si="0"/>
        <v>42296</v>
      </c>
      <c r="V6" s="19">
        <f t="shared" si="0"/>
        <v>42297</v>
      </c>
      <c r="W6" s="19">
        <f t="shared" si="0"/>
        <v>42298</v>
      </c>
      <c r="X6" s="19">
        <f t="shared" si="0"/>
        <v>42299</v>
      </c>
      <c r="Y6" s="19">
        <f t="shared" si="0"/>
        <v>42300</v>
      </c>
      <c r="Z6" s="19">
        <f t="shared" si="0"/>
        <v>42301</v>
      </c>
      <c r="AA6" s="19">
        <f t="shared" si="0"/>
        <v>42302</v>
      </c>
      <c r="AB6" s="19">
        <f t="shared" si="0"/>
        <v>42303</v>
      </c>
      <c r="AC6" s="19">
        <f t="shared" si="0"/>
        <v>42304</v>
      </c>
      <c r="AD6" s="19">
        <f t="shared" si="0"/>
        <v>42305</v>
      </c>
      <c r="AE6" s="19">
        <f t="shared" si="0"/>
        <v>42306</v>
      </c>
      <c r="AF6" s="19">
        <f t="shared" si="0"/>
        <v>42307</v>
      </c>
      <c r="AG6" s="19">
        <f t="shared" si="0"/>
        <v>42308</v>
      </c>
    </row>
    <row r="7" spans="1:33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55.2" customHeight="1" thickBot="1" x14ac:dyDescent="0.3">
      <c r="A8" s="21" t="s">
        <v>81</v>
      </c>
      <c r="B8" s="21" t="s">
        <v>82</v>
      </c>
      <c r="C8" s="22" t="s">
        <v>84</v>
      </c>
      <c r="D8" s="22" t="s">
        <v>85</v>
      </c>
      <c r="E8" s="22" t="s">
        <v>86</v>
      </c>
      <c r="F8" s="22" t="s">
        <v>87</v>
      </c>
      <c r="G8" s="22" t="s">
        <v>88</v>
      </c>
      <c r="H8" s="22" t="s">
        <v>89</v>
      </c>
      <c r="I8" s="22" t="s">
        <v>90</v>
      </c>
      <c r="J8" s="22" t="s">
        <v>91</v>
      </c>
      <c r="K8" s="22" t="s">
        <v>92</v>
      </c>
      <c r="L8" s="22" t="s">
        <v>93</v>
      </c>
      <c r="M8" s="22" t="s">
        <v>94</v>
      </c>
      <c r="N8" s="22" t="s">
        <v>95</v>
      </c>
      <c r="O8" s="22" t="s">
        <v>96</v>
      </c>
      <c r="P8" s="22" t="s">
        <v>97</v>
      </c>
      <c r="Q8" s="22" t="s">
        <v>98</v>
      </c>
      <c r="R8" s="22" t="s">
        <v>99</v>
      </c>
      <c r="S8" s="22" t="s">
        <v>100</v>
      </c>
      <c r="T8" s="22" t="s">
        <v>101</v>
      </c>
      <c r="U8" s="22" t="s">
        <v>102</v>
      </c>
      <c r="V8" s="22" t="s">
        <v>103</v>
      </c>
      <c r="W8" s="22" t="s">
        <v>104</v>
      </c>
      <c r="X8" s="22" t="s">
        <v>105</v>
      </c>
      <c r="Y8" s="22" t="s">
        <v>106</v>
      </c>
      <c r="Z8" s="22" t="s">
        <v>107</v>
      </c>
      <c r="AA8" s="22" t="s">
        <v>108</v>
      </c>
      <c r="AB8" s="22" t="s">
        <v>109</v>
      </c>
      <c r="AC8" s="22" t="s">
        <v>110</v>
      </c>
      <c r="AD8" s="22" t="s">
        <v>111</v>
      </c>
      <c r="AE8" s="22" t="s">
        <v>112</v>
      </c>
      <c r="AF8" s="22" t="s">
        <v>113</v>
      </c>
      <c r="AG8" s="22" t="s">
        <v>114</v>
      </c>
    </row>
    <row r="9" spans="1:33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</sheetData>
  <mergeCells count="2">
    <mergeCell ref="B2:C2"/>
    <mergeCell ref="E2:H2"/>
  </mergeCells>
  <conditionalFormatting sqref="C9:AE9">
    <cfRule type="expression" dxfId="126" priority="2">
      <formula>WEEKDAY(C$6,2)&gt;5</formula>
    </cfRule>
  </conditionalFormatting>
  <conditionalFormatting sqref="AF9:AG9">
    <cfRule type="expression" dxfId="125" priority="1">
      <formula>WEEKDAY(AF$6,2)&gt;5</formula>
    </cfRule>
  </conditionalFormatting>
  <dataValidations count="2">
    <dataValidation type="list" allowBlank="1" showInputMessage="1" showErrorMessage="1" sqref="B9">
      <formula1>Affaires</formula1>
    </dataValidation>
    <dataValidation type="list" allowBlank="1" showInputMessage="1" showErrorMessage="1" sqref="B2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AF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2" width="4.88671875" style="8" customWidth="1"/>
    <col min="33" max="16384" width="11.5546875" style="8"/>
  </cols>
  <sheetData>
    <row r="2" spans="1:32" x14ac:dyDescent="0.25">
      <c r="A2" s="11" t="s">
        <v>83</v>
      </c>
      <c r="B2" s="42" t="s">
        <v>53</v>
      </c>
      <c r="C2" s="42"/>
      <c r="D2" s="8" t="s">
        <v>80</v>
      </c>
      <c r="E2" s="43">
        <f>DATE(YEAR(sais10!$E$2),MONTH(sais10!$E$2)+1,1)</f>
        <v>42309</v>
      </c>
      <c r="F2" s="43"/>
      <c r="G2" s="43"/>
      <c r="H2" s="43"/>
    </row>
    <row r="3" spans="1:32" x14ac:dyDescent="0.25">
      <c r="A3" s="8" t="s">
        <v>79</v>
      </c>
      <c r="B3" s="8" t="str">
        <f ca="1">sais01!$B$3</f>
        <v>ChOl</v>
      </c>
    </row>
    <row r="4" spans="1:32" x14ac:dyDescent="0.25">
      <c r="A4" s="8" t="s">
        <v>152</v>
      </c>
      <c r="B4" s="8" t="str">
        <f ca="1">sais01!$B$4</f>
        <v>Ing</v>
      </c>
    </row>
    <row r="5" spans="1:32" ht="14.4" thickBot="1" x14ac:dyDescent="0.3"/>
    <row r="6" spans="1:32" ht="84.6" hidden="1" thickBot="1" x14ac:dyDescent="0.3">
      <c r="A6" s="10" t="s">
        <v>81</v>
      </c>
      <c r="B6" s="10" t="s">
        <v>82</v>
      </c>
      <c r="C6" s="18">
        <f>E2</f>
        <v>42309</v>
      </c>
      <c r="D6" s="19">
        <f t="shared" ref="D6:AF6" si="0">IF(OR(C6=0,MONTH(C6+1)&gt;MONTH($E$2)),0,C6+1)</f>
        <v>42310</v>
      </c>
      <c r="E6" s="19">
        <f t="shared" si="0"/>
        <v>42311</v>
      </c>
      <c r="F6" s="19">
        <f t="shared" si="0"/>
        <v>42312</v>
      </c>
      <c r="G6" s="19">
        <f t="shared" si="0"/>
        <v>42313</v>
      </c>
      <c r="H6" s="19">
        <f t="shared" si="0"/>
        <v>42314</v>
      </c>
      <c r="I6" s="19">
        <f t="shared" si="0"/>
        <v>42315</v>
      </c>
      <c r="J6" s="19">
        <f t="shared" si="0"/>
        <v>42316</v>
      </c>
      <c r="K6" s="19">
        <f t="shared" si="0"/>
        <v>42317</v>
      </c>
      <c r="L6" s="19">
        <f t="shared" si="0"/>
        <v>42318</v>
      </c>
      <c r="M6" s="19">
        <f t="shared" si="0"/>
        <v>42319</v>
      </c>
      <c r="N6" s="19">
        <f t="shared" si="0"/>
        <v>42320</v>
      </c>
      <c r="O6" s="19">
        <f t="shared" si="0"/>
        <v>42321</v>
      </c>
      <c r="P6" s="19">
        <f t="shared" si="0"/>
        <v>42322</v>
      </c>
      <c r="Q6" s="19">
        <f t="shared" si="0"/>
        <v>42323</v>
      </c>
      <c r="R6" s="19">
        <f t="shared" si="0"/>
        <v>42324</v>
      </c>
      <c r="S6" s="19">
        <f t="shared" si="0"/>
        <v>42325</v>
      </c>
      <c r="T6" s="19">
        <f t="shared" si="0"/>
        <v>42326</v>
      </c>
      <c r="U6" s="19">
        <f t="shared" si="0"/>
        <v>42327</v>
      </c>
      <c r="V6" s="19">
        <f t="shared" si="0"/>
        <v>42328</v>
      </c>
      <c r="W6" s="19">
        <f t="shared" si="0"/>
        <v>42329</v>
      </c>
      <c r="X6" s="19">
        <f t="shared" si="0"/>
        <v>42330</v>
      </c>
      <c r="Y6" s="19">
        <f t="shared" si="0"/>
        <v>42331</v>
      </c>
      <c r="Z6" s="19">
        <f t="shared" si="0"/>
        <v>42332</v>
      </c>
      <c r="AA6" s="19">
        <f t="shared" si="0"/>
        <v>42333</v>
      </c>
      <c r="AB6" s="19">
        <f t="shared" si="0"/>
        <v>42334</v>
      </c>
      <c r="AC6" s="19">
        <f t="shared" si="0"/>
        <v>42335</v>
      </c>
      <c r="AD6" s="19">
        <f t="shared" si="0"/>
        <v>42336</v>
      </c>
      <c r="AE6" s="19">
        <f t="shared" si="0"/>
        <v>42337</v>
      </c>
      <c r="AF6" s="19">
        <f t="shared" si="0"/>
        <v>42338</v>
      </c>
    </row>
    <row r="7" spans="1:32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1:32" ht="53.4" customHeight="1" thickBot="1" x14ac:dyDescent="0.3">
      <c r="A8" s="21" t="s">
        <v>81</v>
      </c>
      <c r="B8" s="21" t="s">
        <v>82</v>
      </c>
      <c r="C8" s="22" t="s">
        <v>115</v>
      </c>
      <c r="D8" s="22" t="s">
        <v>116</v>
      </c>
      <c r="E8" s="22" t="s">
        <v>117</v>
      </c>
      <c r="F8" s="22" t="s">
        <v>118</v>
      </c>
      <c r="G8" s="22" t="s">
        <v>119</v>
      </c>
      <c r="H8" s="22" t="s">
        <v>120</v>
      </c>
      <c r="I8" s="22" t="s">
        <v>121</v>
      </c>
      <c r="J8" s="22" t="s">
        <v>122</v>
      </c>
      <c r="K8" s="22" t="s">
        <v>123</v>
      </c>
      <c r="L8" s="22" t="s">
        <v>124</v>
      </c>
      <c r="M8" s="22" t="s">
        <v>125</v>
      </c>
      <c r="N8" s="22" t="s">
        <v>126</v>
      </c>
      <c r="O8" s="22" t="s">
        <v>127</v>
      </c>
      <c r="P8" s="22" t="s">
        <v>128</v>
      </c>
      <c r="Q8" s="22" t="s">
        <v>129</v>
      </c>
      <c r="R8" s="22" t="s">
        <v>130</v>
      </c>
      <c r="S8" s="22" t="s">
        <v>131</v>
      </c>
      <c r="T8" s="22" t="s">
        <v>132</v>
      </c>
      <c r="U8" s="22" t="s">
        <v>133</v>
      </c>
      <c r="V8" s="22" t="s">
        <v>134</v>
      </c>
      <c r="W8" s="22" t="s">
        <v>135</v>
      </c>
      <c r="X8" s="22" t="s">
        <v>136</v>
      </c>
      <c r="Y8" s="22" t="s">
        <v>137</v>
      </c>
      <c r="Z8" s="22" t="s">
        <v>138</v>
      </c>
      <c r="AA8" s="22" t="s">
        <v>139</v>
      </c>
      <c r="AB8" s="22" t="s">
        <v>140</v>
      </c>
      <c r="AC8" s="22" t="s">
        <v>141</v>
      </c>
      <c r="AD8" s="22" t="s">
        <v>142</v>
      </c>
      <c r="AE8" s="22" t="s">
        <v>159</v>
      </c>
      <c r="AF8" s="22" t="s">
        <v>160</v>
      </c>
    </row>
    <row r="9" spans="1:32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</sheetData>
  <mergeCells count="2">
    <mergeCell ref="B2:C2"/>
    <mergeCell ref="E2:H2"/>
  </mergeCells>
  <conditionalFormatting sqref="C9:AE9">
    <cfRule type="expression" dxfId="86" priority="2">
      <formula>WEEKDAY(C$6,2)&gt;5</formula>
    </cfRule>
  </conditionalFormatting>
  <conditionalFormatting sqref="AF9">
    <cfRule type="expression" dxfId="85" priority="1">
      <formula>WEEKDAY(AF$6,2)&gt;5</formula>
    </cfRule>
  </conditionalFormatting>
  <dataValidations count="2">
    <dataValidation type="list" allowBlank="1" showInputMessage="1" showErrorMessage="1" sqref="B2">
      <formula1>NmAg</formula1>
    </dataValidation>
    <dataValidation type="list" allowBlank="1" showInputMessage="1" showErrorMessage="1" sqref="B9">
      <formula1>Affaires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AG9"/>
  <sheetViews>
    <sheetView showZeros="0" zoomScaleNormal="100" workbookViewId="0">
      <selection activeCell="B17" sqref="B17"/>
    </sheetView>
  </sheetViews>
  <sheetFormatPr baseColWidth="10" defaultRowHeight="13.8" x14ac:dyDescent="0.25"/>
  <cols>
    <col min="1" max="1" width="11.5546875" style="8"/>
    <col min="2" max="2" width="25.5546875" style="8" customWidth="1"/>
    <col min="3" max="30" width="4.44140625" style="8" customWidth="1"/>
    <col min="31" max="33" width="4.88671875" style="8" customWidth="1"/>
    <col min="34" max="16384" width="11.5546875" style="8"/>
  </cols>
  <sheetData>
    <row r="2" spans="1:33" x14ac:dyDescent="0.25">
      <c r="A2" s="11" t="s">
        <v>83</v>
      </c>
      <c r="B2" s="42" t="s">
        <v>53</v>
      </c>
      <c r="C2" s="42"/>
      <c r="D2" s="8" t="s">
        <v>80</v>
      </c>
      <c r="E2" s="43">
        <f>DATE(YEAR(sais11!$E$2),MONTH(sais11!$E$2)+1,1)</f>
        <v>42339</v>
      </c>
      <c r="F2" s="43"/>
      <c r="G2" s="43"/>
      <c r="H2" s="43"/>
    </row>
    <row r="3" spans="1:33" x14ac:dyDescent="0.25">
      <c r="A3" s="8" t="s">
        <v>79</v>
      </c>
      <c r="B3" s="8" t="str">
        <f ca="1">sais01!$B$3</f>
        <v>ChOl</v>
      </c>
    </row>
    <row r="4" spans="1:33" x14ac:dyDescent="0.25">
      <c r="A4" s="8" t="s">
        <v>152</v>
      </c>
      <c r="B4" s="8" t="str">
        <f ca="1">sais01!$B$4</f>
        <v>Ing</v>
      </c>
    </row>
    <row r="5" spans="1:33" ht="14.4" thickBot="1" x14ac:dyDescent="0.3"/>
    <row r="6" spans="1:33" ht="84.6" hidden="1" thickBot="1" x14ac:dyDescent="0.3">
      <c r="A6" s="10" t="s">
        <v>81</v>
      </c>
      <c r="B6" s="10" t="s">
        <v>82</v>
      </c>
      <c r="C6" s="18">
        <f>E2</f>
        <v>42339</v>
      </c>
      <c r="D6" s="19">
        <f t="shared" ref="D6:AG6" si="0">IF(OR(C6=0,MONTH(C6+1)&gt;MONTH($E$2)),0,C6+1)</f>
        <v>42340</v>
      </c>
      <c r="E6" s="19">
        <f t="shared" si="0"/>
        <v>42341</v>
      </c>
      <c r="F6" s="19">
        <f t="shared" si="0"/>
        <v>42342</v>
      </c>
      <c r="G6" s="19">
        <f t="shared" si="0"/>
        <v>42343</v>
      </c>
      <c r="H6" s="19">
        <f t="shared" si="0"/>
        <v>42344</v>
      </c>
      <c r="I6" s="19">
        <f t="shared" si="0"/>
        <v>42345</v>
      </c>
      <c r="J6" s="19">
        <f t="shared" si="0"/>
        <v>42346</v>
      </c>
      <c r="K6" s="19">
        <f t="shared" si="0"/>
        <v>42347</v>
      </c>
      <c r="L6" s="19">
        <f t="shared" si="0"/>
        <v>42348</v>
      </c>
      <c r="M6" s="19">
        <f t="shared" si="0"/>
        <v>42349</v>
      </c>
      <c r="N6" s="19">
        <f t="shared" si="0"/>
        <v>42350</v>
      </c>
      <c r="O6" s="19">
        <f t="shared" si="0"/>
        <v>42351</v>
      </c>
      <c r="P6" s="19">
        <f t="shared" si="0"/>
        <v>42352</v>
      </c>
      <c r="Q6" s="19">
        <f t="shared" si="0"/>
        <v>42353</v>
      </c>
      <c r="R6" s="19">
        <f t="shared" si="0"/>
        <v>42354</v>
      </c>
      <c r="S6" s="19">
        <f t="shared" si="0"/>
        <v>42355</v>
      </c>
      <c r="T6" s="19">
        <f t="shared" si="0"/>
        <v>42356</v>
      </c>
      <c r="U6" s="19">
        <f t="shared" si="0"/>
        <v>42357</v>
      </c>
      <c r="V6" s="19">
        <f t="shared" si="0"/>
        <v>42358</v>
      </c>
      <c r="W6" s="19">
        <f t="shared" si="0"/>
        <v>42359</v>
      </c>
      <c r="X6" s="19">
        <f t="shared" si="0"/>
        <v>42360</v>
      </c>
      <c r="Y6" s="19">
        <f t="shared" si="0"/>
        <v>42361</v>
      </c>
      <c r="Z6" s="19">
        <f t="shared" si="0"/>
        <v>42362</v>
      </c>
      <c r="AA6" s="19">
        <f t="shared" si="0"/>
        <v>42363</v>
      </c>
      <c r="AB6" s="19">
        <f t="shared" si="0"/>
        <v>42364</v>
      </c>
      <c r="AC6" s="19">
        <f t="shared" si="0"/>
        <v>42365</v>
      </c>
      <c r="AD6" s="19">
        <f t="shared" si="0"/>
        <v>42366</v>
      </c>
      <c r="AE6" s="19">
        <f t="shared" si="0"/>
        <v>42367</v>
      </c>
      <c r="AF6" s="19">
        <f t="shared" si="0"/>
        <v>42368</v>
      </c>
      <c r="AG6" s="19">
        <f t="shared" si="0"/>
        <v>42369</v>
      </c>
    </row>
    <row r="7" spans="1:33" ht="14.4" hidden="1" thickBot="1" x14ac:dyDescent="0.3">
      <c r="A7" s="12"/>
      <c r="B7" s="13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46.8" customHeight="1" thickBot="1" x14ac:dyDescent="0.3">
      <c r="A8" s="21" t="s">
        <v>81</v>
      </c>
      <c r="B8" s="21" t="s">
        <v>82</v>
      </c>
      <c r="C8" s="22" t="s">
        <v>222</v>
      </c>
      <c r="D8" s="22" t="s">
        <v>223</v>
      </c>
      <c r="E8" s="22" t="s">
        <v>224</v>
      </c>
      <c r="F8" s="22" t="s">
        <v>225</v>
      </c>
      <c r="G8" s="22" t="s">
        <v>226</v>
      </c>
      <c r="H8" s="22" t="s">
        <v>227</v>
      </c>
      <c r="I8" s="22" t="s">
        <v>228</v>
      </c>
      <c r="J8" s="22" t="s">
        <v>229</v>
      </c>
      <c r="K8" s="22" t="s">
        <v>230</v>
      </c>
      <c r="L8" s="22" t="s">
        <v>231</v>
      </c>
      <c r="M8" s="22" t="s">
        <v>232</v>
      </c>
      <c r="N8" s="22" t="s">
        <v>233</v>
      </c>
      <c r="O8" s="22" t="s">
        <v>234</v>
      </c>
      <c r="P8" s="22" t="s">
        <v>235</v>
      </c>
      <c r="Q8" s="22" t="s">
        <v>236</v>
      </c>
      <c r="R8" s="22" t="s">
        <v>237</v>
      </c>
      <c r="S8" s="22" t="s">
        <v>238</v>
      </c>
      <c r="T8" s="22" t="s">
        <v>239</v>
      </c>
      <c r="U8" s="22" t="s">
        <v>240</v>
      </c>
      <c r="V8" s="22" t="s">
        <v>241</v>
      </c>
      <c r="W8" s="22" t="s">
        <v>242</v>
      </c>
      <c r="X8" s="22" t="s">
        <v>243</v>
      </c>
      <c r="Y8" s="22" t="s">
        <v>244</v>
      </c>
      <c r="Z8" s="22" t="s">
        <v>245</v>
      </c>
      <c r="AA8" s="22" t="s">
        <v>246</v>
      </c>
      <c r="AB8" s="22" t="s">
        <v>247</v>
      </c>
      <c r="AC8" s="22" t="s">
        <v>248</v>
      </c>
      <c r="AD8" s="22" t="s">
        <v>249</v>
      </c>
      <c r="AE8" s="22" t="s">
        <v>250</v>
      </c>
      <c r="AF8" s="22" t="s">
        <v>191</v>
      </c>
      <c r="AG8" s="22" t="s">
        <v>158</v>
      </c>
    </row>
    <row r="9" spans="1:33" x14ac:dyDescent="0.25">
      <c r="A9" s="14" t="str">
        <f ca="1">IFERROR(OFFSET(LISTAFFAIRES!$B$4,MATCH($B9,Affaires,0),-1),"aff abs")</f>
        <v>aff abs</v>
      </c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</sheetData>
  <mergeCells count="2">
    <mergeCell ref="B2:C2"/>
    <mergeCell ref="E2:H2"/>
  </mergeCells>
  <conditionalFormatting sqref="C9:AE9">
    <cfRule type="expression" dxfId="47" priority="2">
      <formula>WEEKDAY(C$6,2)&gt;5</formula>
    </cfRule>
  </conditionalFormatting>
  <conditionalFormatting sqref="AF9:AG9">
    <cfRule type="expression" dxfId="46" priority="1">
      <formula>WEEKDAY(AF$6,2)&gt;5</formula>
    </cfRule>
  </conditionalFormatting>
  <dataValidations count="2">
    <dataValidation type="list" allowBlank="1" showInputMessage="1" showErrorMessage="1" sqref="B2">
      <formula1>NmAg</formula1>
    </dataValidation>
    <dataValidation type="list" allowBlank="1" showInputMessage="1" showErrorMessage="1" sqref="B9">
      <formula1>Affaires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8"/>
  <sheetViews>
    <sheetView workbookViewId="0">
      <selection activeCell="F23" sqref="F23"/>
    </sheetView>
  </sheetViews>
  <sheetFormatPr baseColWidth="10" defaultRowHeight="14.4" x14ac:dyDescent="0.3"/>
  <cols>
    <col min="1" max="2" width="18.33203125" bestFit="1" customWidth="1"/>
  </cols>
  <sheetData>
    <row r="3" spans="1:4" x14ac:dyDescent="0.3">
      <c r="A3" t="s">
        <v>42</v>
      </c>
      <c r="B3" t="s">
        <v>43</v>
      </c>
      <c r="C3" t="s">
        <v>44</v>
      </c>
      <c r="D3" t="s">
        <v>45</v>
      </c>
    </row>
    <row r="4" spans="1:4" x14ac:dyDescent="0.3">
      <c r="A4" t="s">
        <v>46</v>
      </c>
      <c r="B4" t="s">
        <v>47</v>
      </c>
      <c r="C4" t="s">
        <v>48</v>
      </c>
      <c r="D4" t="s">
        <v>49</v>
      </c>
    </row>
    <row r="5" spans="1:4" x14ac:dyDescent="0.3">
      <c r="A5" t="s">
        <v>50</v>
      </c>
      <c r="B5" t="s">
        <v>51</v>
      </c>
      <c r="C5" t="s">
        <v>48</v>
      </c>
      <c r="D5" t="s">
        <v>49</v>
      </c>
    </row>
    <row r="6" spans="1:4" x14ac:dyDescent="0.3">
      <c r="A6" t="s">
        <v>52</v>
      </c>
      <c r="B6" t="s">
        <v>53</v>
      </c>
      <c r="C6" t="s">
        <v>48</v>
      </c>
      <c r="D6" t="s">
        <v>49</v>
      </c>
    </row>
    <row r="7" spans="1:4" x14ac:dyDescent="0.3">
      <c r="A7" t="s">
        <v>54</v>
      </c>
      <c r="B7" t="s">
        <v>5</v>
      </c>
      <c r="C7" t="s">
        <v>48</v>
      </c>
      <c r="D7" t="s">
        <v>49</v>
      </c>
    </row>
    <row r="8" spans="1:4" x14ac:dyDescent="0.3">
      <c r="A8" t="s">
        <v>55</v>
      </c>
      <c r="B8" t="s">
        <v>56</v>
      </c>
      <c r="C8" t="s">
        <v>48</v>
      </c>
      <c r="D8" t="s">
        <v>49</v>
      </c>
    </row>
    <row r="9" spans="1:4" x14ac:dyDescent="0.3">
      <c r="A9" t="s">
        <v>57</v>
      </c>
      <c r="B9" t="s">
        <v>58</v>
      </c>
      <c r="C9" t="s">
        <v>59</v>
      </c>
      <c r="D9" t="s">
        <v>60</v>
      </c>
    </row>
    <row r="10" spans="1:4" x14ac:dyDescent="0.3">
      <c r="A10" t="s">
        <v>61</v>
      </c>
      <c r="B10" t="s">
        <v>62</v>
      </c>
      <c r="C10" t="s">
        <v>59</v>
      </c>
      <c r="D10" t="s">
        <v>60</v>
      </c>
    </row>
    <row r="11" spans="1:4" x14ac:dyDescent="0.3">
      <c r="A11" t="s">
        <v>63</v>
      </c>
      <c r="B11" t="s">
        <v>64</v>
      </c>
      <c r="C11" t="s">
        <v>59</v>
      </c>
      <c r="D11" t="s">
        <v>60</v>
      </c>
    </row>
    <row r="12" spans="1:4" x14ac:dyDescent="0.3">
      <c r="A12" t="s">
        <v>65</v>
      </c>
      <c r="B12" t="s">
        <v>66</v>
      </c>
      <c r="C12" t="s">
        <v>59</v>
      </c>
      <c r="D12" t="s">
        <v>60</v>
      </c>
    </row>
    <row r="13" spans="1:4" x14ac:dyDescent="0.3">
      <c r="A13" t="s">
        <v>67</v>
      </c>
      <c r="B13" t="s">
        <v>68</v>
      </c>
      <c r="C13" t="s">
        <v>59</v>
      </c>
      <c r="D13" t="s">
        <v>60</v>
      </c>
    </row>
    <row r="14" spans="1:4" x14ac:dyDescent="0.3">
      <c r="A14" t="s">
        <v>69</v>
      </c>
      <c r="B14" t="s">
        <v>70</v>
      </c>
      <c r="C14" t="s">
        <v>59</v>
      </c>
      <c r="D14" t="s">
        <v>60</v>
      </c>
    </row>
    <row r="15" spans="1:4" x14ac:dyDescent="0.3">
      <c r="A15" t="s">
        <v>71</v>
      </c>
      <c r="B15" t="s">
        <v>72</v>
      </c>
      <c r="C15" t="s">
        <v>59</v>
      </c>
      <c r="D15" t="s">
        <v>60</v>
      </c>
    </row>
    <row r="16" spans="1:4" x14ac:dyDescent="0.3">
      <c r="A16" t="s">
        <v>73</v>
      </c>
      <c r="B16" t="s">
        <v>74</v>
      </c>
      <c r="C16" t="s">
        <v>59</v>
      </c>
      <c r="D16" t="s">
        <v>60</v>
      </c>
    </row>
    <row r="17" spans="1:4" x14ac:dyDescent="0.3">
      <c r="A17" t="s">
        <v>75</v>
      </c>
      <c r="B17" t="s">
        <v>76</v>
      </c>
      <c r="C17" t="s">
        <v>59</v>
      </c>
      <c r="D17" t="s">
        <v>60</v>
      </c>
    </row>
    <row r="18" spans="1:4" x14ac:dyDescent="0.3">
      <c r="A18" t="s">
        <v>77</v>
      </c>
      <c r="B18" t="s">
        <v>78</v>
      </c>
      <c r="C18" t="s">
        <v>59</v>
      </c>
      <c r="D18" t="s">
        <v>60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C23"/>
  <sheetViews>
    <sheetView workbookViewId="0">
      <selection activeCell="B17" sqref="B17"/>
    </sheetView>
  </sheetViews>
  <sheetFormatPr baseColWidth="10" defaultRowHeight="14.4" x14ac:dyDescent="0.3"/>
  <cols>
    <col min="2" max="2" width="34.6640625" bestFit="1" customWidth="1"/>
    <col min="3" max="3" width="19" customWidth="1"/>
  </cols>
  <sheetData>
    <row r="4" spans="1:3" x14ac:dyDescent="0.3">
      <c r="A4" s="1" t="s">
        <v>0</v>
      </c>
      <c r="B4" s="1" t="s">
        <v>1</v>
      </c>
      <c r="C4" s="1" t="s">
        <v>2</v>
      </c>
    </row>
    <row r="5" spans="1:3" x14ac:dyDescent="0.3">
      <c r="A5" s="2" t="s">
        <v>3</v>
      </c>
      <c r="B5" s="3" t="s">
        <v>4</v>
      </c>
      <c r="C5" s="3" t="s">
        <v>5</v>
      </c>
    </row>
    <row r="6" spans="1:3" x14ac:dyDescent="0.3">
      <c r="A6" s="4" t="s">
        <v>6</v>
      </c>
      <c r="B6" s="5" t="s">
        <v>7</v>
      </c>
      <c r="C6" s="5"/>
    </row>
    <row r="7" spans="1:3" x14ac:dyDescent="0.3">
      <c r="A7" s="4" t="s">
        <v>8</v>
      </c>
      <c r="B7" s="5" t="s">
        <v>9</v>
      </c>
      <c r="C7" s="5"/>
    </row>
    <row r="8" spans="1:3" x14ac:dyDescent="0.3">
      <c r="A8" s="4" t="s">
        <v>10</v>
      </c>
      <c r="B8" s="5" t="s">
        <v>11</v>
      </c>
      <c r="C8" s="5"/>
    </row>
    <row r="9" spans="1:3" x14ac:dyDescent="0.3">
      <c r="A9" s="4" t="s">
        <v>12</v>
      </c>
      <c r="B9" s="5" t="s">
        <v>13</v>
      </c>
      <c r="C9" s="5"/>
    </row>
    <row r="10" spans="1:3" x14ac:dyDescent="0.3">
      <c r="A10" s="4" t="s">
        <v>14</v>
      </c>
      <c r="B10" s="5" t="s">
        <v>15</v>
      </c>
      <c r="C10" s="5"/>
    </row>
    <row r="11" spans="1:3" x14ac:dyDescent="0.3">
      <c r="A11" s="4" t="s">
        <v>16</v>
      </c>
      <c r="B11" s="5" t="s">
        <v>17</v>
      </c>
      <c r="C11" s="5"/>
    </row>
    <row r="12" spans="1:3" x14ac:dyDescent="0.3">
      <c r="A12" s="4" t="s">
        <v>18</v>
      </c>
      <c r="B12" s="5" t="s">
        <v>19</v>
      </c>
      <c r="C12" s="5"/>
    </row>
    <row r="13" spans="1:3" x14ac:dyDescent="0.3">
      <c r="A13" s="4" t="s">
        <v>20</v>
      </c>
      <c r="B13" s="5" t="s">
        <v>21</v>
      </c>
      <c r="C13" s="5"/>
    </row>
    <row r="14" spans="1:3" x14ac:dyDescent="0.3">
      <c r="A14" s="4" t="s">
        <v>22</v>
      </c>
      <c r="B14" s="5" t="s">
        <v>23</v>
      </c>
      <c r="C14" s="5"/>
    </row>
    <row r="15" spans="1:3" x14ac:dyDescent="0.3">
      <c r="A15" s="4" t="s">
        <v>24</v>
      </c>
      <c r="B15" s="5" t="s">
        <v>25</v>
      </c>
      <c r="C15" s="5"/>
    </row>
    <row r="16" spans="1:3" x14ac:dyDescent="0.3">
      <c r="A16" s="4" t="s">
        <v>26</v>
      </c>
      <c r="B16" s="5" t="s">
        <v>27</v>
      </c>
      <c r="C16" s="5"/>
    </row>
    <row r="17" spans="1:3" x14ac:dyDescent="0.3">
      <c r="A17" s="4" t="s">
        <v>28</v>
      </c>
      <c r="B17" s="5" t="s">
        <v>29</v>
      </c>
      <c r="C17" s="5"/>
    </row>
    <row r="18" spans="1:3" x14ac:dyDescent="0.3">
      <c r="A18" s="4" t="s">
        <v>30</v>
      </c>
      <c r="B18" s="5" t="s">
        <v>31</v>
      </c>
      <c r="C18" s="5"/>
    </row>
    <row r="19" spans="1:3" x14ac:dyDescent="0.3">
      <c r="A19" s="4" t="s">
        <v>32</v>
      </c>
      <c r="B19" s="5" t="s">
        <v>33</v>
      </c>
      <c r="C19" s="5"/>
    </row>
    <row r="20" spans="1:3" x14ac:dyDescent="0.3">
      <c r="A20" s="4" t="s">
        <v>34</v>
      </c>
      <c r="B20" s="5" t="s">
        <v>35</v>
      </c>
      <c r="C20" s="5"/>
    </row>
    <row r="21" spans="1:3" x14ac:dyDescent="0.3">
      <c r="A21" s="4" t="s">
        <v>36</v>
      </c>
      <c r="B21" s="5" t="s">
        <v>37</v>
      </c>
      <c r="C21" s="5"/>
    </row>
    <row r="22" spans="1:3" x14ac:dyDescent="0.3">
      <c r="A22" s="4" t="s">
        <v>38</v>
      </c>
      <c r="B22" s="5" t="s">
        <v>39</v>
      </c>
      <c r="C22" s="5"/>
    </row>
    <row r="23" spans="1:3" x14ac:dyDescent="0.3">
      <c r="A23" s="6" t="s">
        <v>40</v>
      </c>
      <c r="B23" s="7" t="s">
        <v>41</v>
      </c>
      <c r="C23" s="7"/>
    </row>
  </sheetData>
  <conditionalFormatting sqref="A5:B23">
    <cfRule type="expression" dxfId="7" priority="2">
      <formula>MOD(ROW(),2)</formula>
    </cfRule>
  </conditionalFormatting>
  <conditionalFormatting sqref="C5:C23">
    <cfRule type="expression" dxfId="6" priority="1">
      <formula>MOD(ROW(),2)</formula>
    </cfRule>
  </conditionalFormatting>
  <dataValidations count="1">
    <dataValidation type="list" allowBlank="1" showInputMessage="1" showErrorMessage="1" sqref="C5:C23">
      <formula1>NmAg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AA200"/>
  <sheetViews>
    <sheetView workbookViewId="0">
      <selection activeCell="A4" sqref="A4"/>
    </sheetView>
  </sheetViews>
  <sheetFormatPr baseColWidth="10" defaultRowHeight="14.4" x14ac:dyDescent="0.3"/>
  <cols>
    <col min="2" max="2" width="23.5546875" bestFit="1" customWidth="1"/>
    <col min="3" max="3" width="7.5546875" bestFit="1" customWidth="1"/>
    <col min="4" max="4" width="13.21875" bestFit="1" customWidth="1"/>
    <col min="5" max="5" width="6.44140625" bestFit="1" customWidth="1"/>
    <col min="6" max="6" width="10.5546875" bestFit="1" customWidth="1"/>
    <col min="7" max="7" width="13.33203125" bestFit="1" customWidth="1"/>
    <col min="8" max="8" width="10.5546875" bestFit="1" customWidth="1"/>
    <col min="9" max="9" width="10.6640625" bestFit="1" customWidth="1"/>
    <col min="10" max="10" width="13.44140625" bestFit="1" customWidth="1"/>
    <col min="11" max="11" width="10.6640625" bestFit="1" customWidth="1"/>
    <col min="12" max="12" width="10.77734375" bestFit="1" customWidth="1"/>
    <col min="13" max="13" width="13.5546875" bestFit="1" customWidth="1"/>
    <col min="14" max="14" width="10.77734375" bestFit="1" customWidth="1"/>
    <col min="15" max="15" width="10.88671875" bestFit="1" customWidth="1"/>
    <col min="16" max="16" width="13.6640625" bestFit="1" customWidth="1"/>
    <col min="17" max="17" width="10.88671875" bestFit="1" customWidth="1"/>
    <col min="18" max="18" width="11" bestFit="1" customWidth="1"/>
    <col min="19" max="19" width="13.77734375" bestFit="1" customWidth="1"/>
    <col min="20" max="20" width="11" bestFit="1" customWidth="1"/>
    <col min="21" max="21" width="11.109375" bestFit="1" customWidth="1"/>
    <col min="22" max="22" width="13.88671875" bestFit="1" customWidth="1"/>
    <col min="23" max="23" width="11.109375" bestFit="1" customWidth="1"/>
    <col min="24" max="24" width="11.21875" bestFit="1" customWidth="1"/>
    <col min="25" max="25" width="14" bestFit="1" customWidth="1"/>
    <col min="26" max="26" width="11.21875" bestFit="1" customWidth="1"/>
    <col min="27" max="27" width="11.33203125" bestFit="1" customWidth="1"/>
    <col min="28" max="28" width="14.109375" bestFit="1" customWidth="1"/>
    <col min="29" max="29" width="11.33203125" bestFit="1" customWidth="1"/>
    <col min="30" max="30" width="11.44140625" bestFit="1" customWidth="1"/>
    <col min="31" max="31" width="14.21875" bestFit="1" customWidth="1"/>
    <col min="32" max="32" width="11.44140625" bestFit="1" customWidth="1"/>
    <col min="33" max="33" width="11.5546875" bestFit="1" customWidth="1"/>
    <col min="34" max="34" width="14.33203125" bestFit="1" customWidth="1"/>
    <col min="35" max="35" width="11.5546875" bestFit="1" customWidth="1"/>
    <col min="36" max="36" width="11.6640625" bestFit="1" customWidth="1"/>
    <col min="37" max="37" width="14.33203125" bestFit="1" customWidth="1"/>
    <col min="38" max="38" width="11.5546875" bestFit="1" customWidth="1"/>
    <col min="39" max="39" width="11.6640625" bestFit="1" customWidth="1"/>
    <col min="40" max="40" width="14.33203125" bestFit="1" customWidth="1"/>
    <col min="41" max="41" width="11.5546875" bestFit="1" customWidth="1"/>
    <col min="42" max="42" width="11.6640625" bestFit="1" customWidth="1"/>
    <col min="43" max="43" width="14.33203125" bestFit="1" customWidth="1"/>
    <col min="44" max="44" width="11.5546875" bestFit="1" customWidth="1"/>
    <col min="45" max="45" width="11.6640625" bestFit="1" customWidth="1"/>
    <col min="46" max="46" width="14.33203125" bestFit="1" customWidth="1"/>
    <col min="47" max="47" width="11.5546875" bestFit="1" customWidth="1"/>
    <col min="48" max="48" width="11.6640625" bestFit="1" customWidth="1"/>
    <col min="49" max="49" width="14.33203125" bestFit="1" customWidth="1"/>
    <col min="50" max="50" width="11.5546875" bestFit="1" customWidth="1"/>
    <col min="51" max="51" width="11.6640625" bestFit="1" customWidth="1"/>
    <col min="52" max="52" width="14.33203125" bestFit="1" customWidth="1"/>
    <col min="53" max="53" width="11.5546875" bestFit="1" customWidth="1"/>
    <col min="54" max="54" width="11.6640625" bestFit="1" customWidth="1"/>
    <col min="55" max="55" width="14.33203125" bestFit="1" customWidth="1"/>
    <col min="56" max="56" width="11.5546875" bestFit="1" customWidth="1"/>
    <col min="57" max="57" width="11.6640625" bestFit="1" customWidth="1"/>
    <col min="58" max="58" width="14.33203125" bestFit="1" customWidth="1"/>
    <col min="59" max="59" width="11.5546875" bestFit="1" customWidth="1"/>
    <col min="60" max="60" width="11.6640625" bestFit="1" customWidth="1"/>
    <col min="61" max="61" width="14.33203125" bestFit="1" customWidth="1"/>
    <col min="62" max="62" width="11.5546875" bestFit="1" customWidth="1"/>
    <col min="63" max="63" width="11.6640625" bestFit="1" customWidth="1"/>
    <col min="64" max="64" width="14.33203125" bestFit="1" customWidth="1"/>
    <col min="65" max="65" width="11.5546875" bestFit="1" customWidth="1"/>
    <col min="66" max="66" width="11.6640625" bestFit="1" customWidth="1"/>
    <col min="67" max="67" width="14.33203125" bestFit="1" customWidth="1"/>
    <col min="68" max="68" width="11.5546875" bestFit="1" customWidth="1"/>
    <col min="69" max="69" width="11.33203125" customWidth="1"/>
    <col min="70" max="70" width="14.21875" bestFit="1" customWidth="1"/>
    <col min="71" max="71" width="13.21875" customWidth="1"/>
    <col min="72" max="72" width="12.5546875" bestFit="1" customWidth="1"/>
    <col min="73" max="75" width="12.44140625" bestFit="1" customWidth="1"/>
    <col min="76" max="78" width="12.33203125" bestFit="1" customWidth="1"/>
    <col min="79" max="81" width="12.21875" bestFit="1" customWidth="1"/>
    <col min="82" max="84" width="12.109375" bestFit="1" customWidth="1"/>
    <col min="85" max="87" width="12" bestFit="1" customWidth="1"/>
    <col min="88" max="90" width="11.88671875" bestFit="1" customWidth="1"/>
    <col min="91" max="93" width="11.77734375" bestFit="1" customWidth="1"/>
    <col min="94" max="96" width="11.6640625" bestFit="1" customWidth="1"/>
  </cols>
  <sheetData>
    <row r="4" spans="1:27" x14ac:dyDescent="0.3">
      <c r="A4" t="s">
        <v>81</v>
      </c>
      <c r="B4" t="s">
        <v>82</v>
      </c>
      <c r="C4" t="s">
        <v>153</v>
      </c>
      <c r="D4" t="s">
        <v>154</v>
      </c>
      <c r="E4" t="s">
        <v>155</v>
      </c>
      <c r="F4" s="26">
        <v>42013</v>
      </c>
      <c r="G4" s="26">
        <v>42016</v>
      </c>
      <c r="H4" s="26">
        <v>42023</v>
      </c>
      <c r="I4" s="26">
        <v>42010</v>
      </c>
      <c r="J4" s="26">
        <v>42024</v>
      </c>
      <c r="K4" s="26">
        <v>42030</v>
      </c>
      <c r="L4" s="26">
        <v>42031</v>
      </c>
      <c r="M4" s="26">
        <v>42032</v>
      </c>
      <c r="N4" s="26">
        <v>42033</v>
      </c>
      <c r="O4" s="26">
        <v>42034</v>
      </c>
      <c r="P4" s="26">
        <v>42005</v>
      </c>
      <c r="Q4" s="26">
        <v>42009</v>
      </c>
      <c r="R4" s="26">
        <v>42011</v>
      </c>
      <c r="S4" s="26">
        <v>42017</v>
      </c>
      <c r="T4" s="26">
        <v>42018</v>
      </c>
      <c r="U4" s="26">
        <v>42020</v>
      </c>
      <c r="V4" s="26">
        <v>42025</v>
      </c>
      <c r="W4" s="26">
        <v>42026</v>
      </c>
      <c r="X4" s="26">
        <v>42027</v>
      </c>
      <c r="Y4" s="26">
        <v>42006</v>
      </c>
      <c r="Z4" s="26">
        <v>42012</v>
      </c>
      <c r="AA4" s="26">
        <v>42019</v>
      </c>
    </row>
    <row r="5" spans="1:27" x14ac:dyDescent="0.3">
      <c r="A5" t="s">
        <v>8</v>
      </c>
      <c r="B5" t="s">
        <v>9</v>
      </c>
      <c r="C5" t="s">
        <v>52</v>
      </c>
      <c r="D5" t="s">
        <v>53</v>
      </c>
      <c r="E5" t="s">
        <v>49</v>
      </c>
      <c r="F5">
        <v>7</v>
      </c>
      <c r="G5">
        <v>7</v>
      </c>
      <c r="H5">
        <v>10</v>
      </c>
      <c r="K5">
        <v>5</v>
      </c>
      <c r="M5">
        <v>5</v>
      </c>
      <c r="N5">
        <v>7</v>
      </c>
      <c r="O5">
        <v>9</v>
      </c>
      <c r="P5">
        <v>2</v>
      </c>
      <c r="Q5">
        <v>8</v>
      </c>
      <c r="R5">
        <v>5</v>
      </c>
      <c r="U5">
        <v>8</v>
      </c>
      <c r="W5">
        <v>6</v>
      </c>
      <c r="X5">
        <v>5</v>
      </c>
      <c r="Y5">
        <v>4</v>
      </c>
      <c r="AA5">
        <v>4</v>
      </c>
    </row>
    <row r="6" spans="1:27" x14ac:dyDescent="0.3">
      <c r="A6" t="s">
        <v>12</v>
      </c>
      <c r="B6" t="s">
        <v>13</v>
      </c>
      <c r="C6" t="s">
        <v>52</v>
      </c>
      <c r="D6" t="s">
        <v>53</v>
      </c>
      <c r="E6" t="s">
        <v>49</v>
      </c>
      <c r="F6">
        <v>3</v>
      </c>
      <c r="G6">
        <v>3</v>
      </c>
      <c r="I6">
        <v>7</v>
      </c>
      <c r="J6">
        <v>2</v>
      </c>
      <c r="L6">
        <v>5</v>
      </c>
      <c r="N6">
        <v>2</v>
      </c>
      <c r="P6">
        <v>6</v>
      </c>
      <c r="S6">
        <v>4</v>
      </c>
      <c r="T6">
        <v>5</v>
      </c>
      <c r="X6">
        <v>3</v>
      </c>
      <c r="Y6">
        <v>3</v>
      </c>
      <c r="Z6">
        <v>5</v>
      </c>
    </row>
    <row r="7" spans="1:27" x14ac:dyDescent="0.3">
      <c r="A7" t="s">
        <v>28</v>
      </c>
      <c r="B7" t="s">
        <v>29</v>
      </c>
      <c r="C7" t="s">
        <v>52</v>
      </c>
      <c r="D7" t="s">
        <v>53</v>
      </c>
      <c r="E7" t="s">
        <v>49</v>
      </c>
      <c r="J7">
        <v>4</v>
      </c>
      <c r="K7">
        <v>1</v>
      </c>
      <c r="L7">
        <v>2</v>
      </c>
      <c r="R7">
        <v>3</v>
      </c>
      <c r="S7">
        <v>4</v>
      </c>
      <c r="V7">
        <v>6</v>
      </c>
      <c r="W7">
        <v>2</v>
      </c>
      <c r="Z7">
        <v>2</v>
      </c>
      <c r="AA7">
        <v>2</v>
      </c>
    </row>
    <row r="8" spans="1:27" x14ac:dyDescent="0.3">
      <c r="A8" t="s">
        <v>14</v>
      </c>
      <c r="B8" t="s">
        <v>15</v>
      </c>
      <c r="C8" t="s">
        <v>52</v>
      </c>
      <c r="D8" t="s">
        <v>53</v>
      </c>
      <c r="E8" t="s">
        <v>49</v>
      </c>
      <c r="I8">
        <v>2</v>
      </c>
      <c r="J8">
        <v>3</v>
      </c>
      <c r="K8">
        <v>3</v>
      </c>
      <c r="L8">
        <v>2</v>
      </c>
      <c r="M8">
        <v>4</v>
      </c>
      <c r="T8">
        <v>3</v>
      </c>
      <c r="V8">
        <v>2</v>
      </c>
    </row>
    <row r="200" spans="1:7" x14ac:dyDescent="0.3">
      <c r="A200" t="s">
        <v>81</v>
      </c>
      <c r="B200" t="s">
        <v>82</v>
      </c>
      <c r="C200" t="s">
        <v>153</v>
      </c>
      <c r="D200" t="s">
        <v>154</v>
      </c>
      <c r="E200" t="s">
        <v>155</v>
      </c>
      <c r="F200" t="s">
        <v>147</v>
      </c>
      <c r="G200" t="s">
        <v>156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"/>
  <sheetViews>
    <sheetView workbookViewId="0">
      <selection activeCell="A2" sqref="A2:XFD2"/>
    </sheetView>
  </sheetViews>
  <sheetFormatPr baseColWidth="10" defaultRowHeight="14.4" x14ac:dyDescent="0.3"/>
  <sheetData>
    <row r="1" spans="1:10" ht="15" thickBot="1" x14ac:dyDescent="0.35"/>
    <row r="2" spans="1:10" ht="15" thickBot="1" x14ac:dyDescent="0.35">
      <c r="A2" s="23" t="s">
        <v>143</v>
      </c>
      <c r="B2" s="24" t="s">
        <v>144</v>
      </c>
      <c r="C2" s="24" t="s">
        <v>145</v>
      </c>
      <c r="D2" s="24" t="s">
        <v>146</v>
      </c>
      <c r="E2" s="24" t="s">
        <v>45</v>
      </c>
      <c r="F2" s="24" t="s">
        <v>147</v>
      </c>
      <c r="G2" s="24" t="s">
        <v>148</v>
      </c>
      <c r="H2" s="24" t="s">
        <v>149</v>
      </c>
      <c r="I2" s="24" t="s">
        <v>150</v>
      </c>
      <c r="J2" s="25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7</vt:i4>
      </vt:variant>
    </vt:vector>
  </HeadingPairs>
  <TitlesOfParts>
    <vt:vector size="25" baseType="lpstr">
      <vt:lpstr>Mod Emp</vt:lpstr>
      <vt:lpstr>RESMOIS</vt:lpstr>
      <vt:lpstr>sais01</vt:lpstr>
      <vt:lpstr>sais02</vt:lpstr>
      <vt:lpstr>sais03</vt:lpstr>
      <vt:lpstr>sais04</vt:lpstr>
      <vt:lpstr>sais05</vt:lpstr>
      <vt:lpstr>sais06</vt:lpstr>
      <vt:lpstr>sais07</vt:lpstr>
      <vt:lpstr>sais08</vt:lpstr>
      <vt:lpstr>sais09</vt:lpstr>
      <vt:lpstr>sais10</vt:lpstr>
      <vt:lpstr>sais11</vt:lpstr>
      <vt:lpstr>sais12</vt:lpstr>
      <vt:lpstr>Agents</vt:lpstr>
      <vt:lpstr>LISTAFFAIRES</vt:lpstr>
      <vt:lpstr>TRAV</vt:lpstr>
      <vt:lpstr>Tables</vt:lpstr>
      <vt:lpstr>Affaires</vt:lpstr>
      <vt:lpstr>Grade</vt:lpstr>
      <vt:lpstr>GrCrt</vt:lpstr>
      <vt:lpstr>NmAbr</vt:lpstr>
      <vt:lpstr>NmAg</vt:lpstr>
      <vt:lpstr>NumAff</vt:lpstr>
      <vt:lpstr>RespProj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2014-12-20T15:07:18Z</dcterms:created>
  <dcterms:modified xsi:type="dcterms:W3CDTF">2014-12-29T08:23:51Z</dcterms:modified>
</cp:coreProperties>
</file>