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 tabRatio="500"/>
  </bookViews>
  <sheets>
    <sheet name="simulation" sheetId="2" r:id="rId1"/>
    <sheet name="résults" sheetId="1" r:id="rId2"/>
  </sheets>
  <definedNames>
    <definedName name="Joueur">résults!$D$2:$D$13</definedName>
    <definedName name="Pays">résults!$A$2:$A$13</definedName>
    <definedName name="paysport">résults!$C$2:$C$13</definedName>
    <definedName name="Pts">résults!$E$2:$E$13</definedName>
    <definedName name="Sport">résults!$B$2:$B$13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1" l="1"/>
  <c r="C12" i="1"/>
  <c r="C13" i="1"/>
  <c r="C19" i="2"/>
  <c r="B19" i="2"/>
  <c r="C15" i="2"/>
  <c r="B15" i="2"/>
  <c r="C11" i="2"/>
  <c r="B11" i="2"/>
  <c r="C17" i="2"/>
  <c r="C16" i="2"/>
  <c r="C14" i="2"/>
  <c r="C13" i="2"/>
  <c r="C12" i="2"/>
  <c r="C18" i="2"/>
  <c r="B18" i="2"/>
  <c r="B17" i="2"/>
  <c r="B16" i="2"/>
  <c r="B14" i="2"/>
  <c r="B13" i="2"/>
  <c r="C10" i="2"/>
  <c r="B12" i="2"/>
  <c r="C9" i="2"/>
  <c r="B10" i="2"/>
  <c r="C8" i="2"/>
  <c r="B9" i="2"/>
  <c r="C7" i="2"/>
  <c r="B8" i="2"/>
  <c r="C3" i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<sst xmlns="http://schemas.openxmlformats.org/spreadsheetml/2006/main" count="77" uniqueCount="36">
  <si>
    <t>Canada</t>
  </si>
  <si>
    <t>USA</t>
  </si>
  <si>
    <t>rang</t>
  </si>
  <si>
    <t>Usa</t>
  </si>
  <si>
    <t>ski</t>
  </si>
  <si>
    <t>hockey</t>
  </si>
  <si>
    <t>patinage</t>
  </si>
  <si>
    <t>1000pts</t>
  </si>
  <si>
    <t>500pts</t>
  </si>
  <si>
    <t>100pts</t>
  </si>
  <si>
    <t>Tableau 1</t>
  </si>
  <si>
    <t>Le rang peut changer de 1 à 4 à tout moment</t>
  </si>
  <si>
    <t>tableau 2: l'ordre est toujours ski en premier ensuite hockey et ensuite patinage</t>
  </si>
  <si>
    <t>Exemple:</t>
  </si>
  <si>
    <t>Si j'ai</t>
  </si>
  <si>
    <t>Rang</t>
  </si>
  <si>
    <t>Alors</t>
  </si>
  <si>
    <t>alex</t>
  </si>
  <si>
    <t>phil</t>
  </si>
  <si>
    <t>michael</t>
  </si>
  <si>
    <t>robert</t>
  </si>
  <si>
    <t>France</t>
  </si>
  <si>
    <t>patrice</t>
  </si>
  <si>
    <t>michel</t>
  </si>
  <si>
    <t>daniel</t>
  </si>
  <si>
    <t>simon</t>
  </si>
  <si>
    <t>eugene</t>
  </si>
  <si>
    <t>Pays</t>
  </si>
  <si>
    <t>Sport</t>
  </si>
  <si>
    <t>Joueur</t>
  </si>
  <si>
    <t>Pts</t>
  </si>
  <si>
    <t>paysport</t>
  </si>
  <si>
    <t>Chine</t>
  </si>
  <si>
    <t>Ming</t>
  </si>
  <si>
    <t>Tang</t>
  </si>
  <si>
    <t>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</si>
</sst>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&quot; pts&quot;"/>
  </numFmts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0" applyFont="1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0" borderId="0" xfId="0" applyBorder="1"/>
    <xf numFmtId="0" fontId="3" fillId="0" borderId="0" xfId="0" applyFont="1"/>
    <xf numFmtId="0" fontId="0" fillId="0" borderId="0" xfId="0" quotePrefix="1"/>
    <xf numFmtId="16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showRuler="0" workbookViewId="0">
      <selection activeCell="B11" sqref="B11"/>
    </sheetView>
  </sheetViews>
  <sheetFormatPr baseColWidth="10" defaultRowHeight="15.6" x14ac:dyDescent="0.3"/>
  <sheetData>
    <row r="1" spans="1:12" x14ac:dyDescent="0.3">
      <c r="A1" s="1"/>
      <c r="B1" s="2" t="s">
        <v>2</v>
      </c>
      <c r="J1" t="s">
        <v>13</v>
      </c>
    </row>
    <row r="2" spans="1:12" x14ac:dyDescent="0.3">
      <c r="A2" s="3" t="s">
        <v>0</v>
      </c>
      <c r="B2" s="4">
        <v>2</v>
      </c>
      <c r="E2" t="s">
        <v>10</v>
      </c>
      <c r="J2" t="s">
        <v>14</v>
      </c>
      <c r="K2" t="s">
        <v>15</v>
      </c>
    </row>
    <row r="3" spans="1:12" x14ac:dyDescent="0.3">
      <c r="A3" s="3" t="s">
        <v>3</v>
      </c>
      <c r="B3" s="4">
        <v>3</v>
      </c>
      <c r="C3" s="8"/>
      <c r="D3" s="9"/>
      <c r="E3" s="10" t="s">
        <v>11</v>
      </c>
      <c r="J3" t="s">
        <v>0</v>
      </c>
      <c r="K3">
        <v>2</v>
      </c>
    </row>
    <row r="4" spans="1:12" x14ac:dyDescent="0.3">
      <c r="A4" s="3" t="s">
        <v>32</v>
      </c>
      <c r="B4" s="4">
        <v>4</v>
      </c>
      <c r="J4" t="s">
        <v>1</v>
      </c>
      <c r="K4">
        <v>3</v>
      </c>
    </row>
    <row r="5" spans="1:12" ht="16.2" thickBot="1" x14ac:dyDescent="0.35">
      <c r="A5" s="5" t="s">
        <v>21</v>
      </c>
      <c r="B5" s="6">
        <v>1</v>
      </c>
      <c r="J5" t="s">
        <v>21</v>
      </c>
      <c r="K5">
        <v>1</v>
      </c>
    </row>
    <row r="7" spans="1:12" x14ac:dyDescent="0.3">
      <c r="A7" s="10" t="s">
        <v>12</v>
      </c>
      <c r="C7" s="14">
        <f ca="1">OFFSET(résults!$C$1,MATCH((OFFSET($B$1,MATCH(1,$B$2:$B$5,0),-1)&amp;"-Ski"),paysport,0),2)</f>
        <v>100</v>
      </c>
      <c r="E7" s="11"/>
      <c r="F7" s="11"/>
      <c r="J7" s="12" t="s">
        <v>16</v>
      </c>
    </row>
    <row r="8" spans="1:12" x14ac:dyDescent="0.3">
      <c r="A8">
        <v>1</v>
      </c>
      <c r="B8" s="13" t="str">
        <f ca="1">OFFSET(résults!$C$1,MATCH((OFFSET($B$1,MATCH(1,$B$2:$B$5,0),-1)&amp;"-Ski"),paysport,0),1)</f>
        <v>robert</v>
      </c>
      <c r="C8" s="14">
        <f ca="1">OFFSET(résults!$C$1,MATCH((OFFSET($B$1,MATCH(2,$B$2:$B$5,0),-1)&amp;"-Ski"),paysport,0),2)</f>
        <v>500</v>
      </c>
      <c r="I8" t="s">
        <v>4</v>
      </c>
      <c r="J8">
        <v>1</v>
      </c>
      <c r="K8" t="s">
        <v>20</v>
      </c>
      <c r="L8" t="s">
        <v>9</v>
      </c>
    </row>
    <row r="9" spans="1:12" x14ac:dyDescent="0.3">
      <c r="A9">
        <v>2</v>
      </c>
      <c r="B9" s="13" t="str">
        <f ca="1">OFFSET(résults!$C$1,MATCH((OFFSET($B$1,MATCH(2,$B$2:$B$5,0),-1)&amp;"-Ski"),paysport,0),1)</f>
        <v>michel</v>
      </c>
      <c r="C9" s="14">
        <f ca="1">OFFSET(résults!$C$1,MATCH((OFFSET($B$1,MATCH(3,$B$2:$B$5,0),-1)&amp;"-Ski"),paysport,0),2)</f>
        <v>500</v>
      </c>
      <c r="J9">
        <v>2</v>
      </c>
      <c r="K9" t="s">
        <v>23</v>
      </c>
      <c r="L9" t="s">
        <v>8</v>
      </c>
    </row>
    <row r="10" spans="1:12" x14ac:dyDescent="0.3">
      <c r="A10">
        <v>3</v>
      </c>
      <c r="B10" s="13" t="str">
        <f ca="1">OFFSET(résults!$C$1,MATCH((OFFSET($B$1,MATCH(3,$B$2:$B$5,0),-1)&amp;"-Ski"),paysport,0),1)</f>
        <v>alex</v>
      </c>
      <c r="C10" s="14">
        <f ca="1">OFFSET(résults!$C$1,MATCH((OFFSET($B$1,MATCH(1,$B$2:$B$5,0),-1)&amp;"-hockey"),paysport,0),2)</f>
        <v>500</v>
      </c>
      <c r="J10">
        <v>3</v>
      </c>
      <c r="K10" t="s">
        <v>17</v>
      </c>
      <c r="L10" t="s">
        <v>8</v>
      </c>
    </row>
    <row r="11" spans="1:12" x14ac:dyDescent="0.3">
      <c r="A11">
        <v>4</v>
      </c>
      <c r="B11" s="13" t="str">
        <f ca="1">OFFSET(résults!$C$1,MATCH((OFFSET($B$1,MATCH(4,$B$2:$B$5,0),-1)&amp;"-Ski"),paysport,0),1)</f>
        <v>Tang</v>
      </c>
      <c r="C11" s="13">
        <f ca="1">OFFSET(résults!$C$1,MATCH((OFFSET($B$1,MATCH(4,$B$2:$B$5,0),-1)&amp;"-Ski"),paysport,0),2)</f>
        <v>10</v>
      </c>
      <c r="I11" t="s">
        <v>5</v>
      </c>
      <c r="J11">
        <v>4</v>
      </c>
      <c r="K11" t="s">
        <v>22</v>
      </c>
      <c r="L11" t="s">
        <v>8</v>
      </c>
    </row>
    <row r="12" spans="1:12" x14ac:dyDescent="0.3">
      <c r="A12">
        <v>5</v>
      </c>
      <c r="B12" s="13" t="str">
        <f ca="1">OFFSET(résults!$C$1,MATCH((OFFSET($B$1,MATCH(1,$B$2:$B$5,0),-1)&amp;"-hockey"),paysport,0),1)</f>
        <v>patrice</v>
      </c>
      <c r="C12" s="14">
        <f ca="1">OFFSET(résults!$C$1,MATCH((OFFSET($B$1,MATCH(1,$B$2:$B$5,0),-1)&amp;"-hockey"),paysport,0),2)</f>
        <v>500</v>
      </c>
      <c r="J12">
        <v>5</v>
      </c>
      <c r="K12" t="s">
        <v>24</v>
      </c>
      <c r="L12" t="s">
        <v>7</v>
      </c>
    </row>
    <row r="13" spans="1:12" x14ac:dyDescent="0.3">
      <c r="A13">
        <v>6</v>
      </c>
      <c r="B13" s="13" t="str">
        <f ca="1">OFFSET(résults!$C$1,MATCH((OFFSET($B$1,MATCH(2,$B$2:$B$5,0),-1)&amp;"-hockey"),paysport,0),1)</f>
        <v>daniel</v>
      </c>
      <c r="C13" s="14">
        <f ca="1">OFFSET(résults!$C$1,MATCH((OFFSET($B$1,MATCH(2,$B$2:$B$5,0),-1)&amp;"-hockey"),paysport,0),2)</f>
        <v>1000</v>
      </c>
      <c r="J13">
        <v>6</v>
      </c>
      <c r="K13" t="s">
        <v>18</v>
      </c>
      <c r="L13" t="s">
        <v>8</v>
      </c>
    </row>
    <row r="14" spans="1:12" x14ac:dyDescent="0.3">
      <c r="A14">
        <v>7</v>
      </c>
      <c r="B14" s="13" t="str">
        <f ca="1">OFFSET(résults!$C$1,MATCH((OFFSET($B$1,MATCH(3,$B$2:$B$5,0),-1)&amp;"-hockey"),paysport,0),1)</f>
        <v>phil</v>
      </c>
      <c r="C14" s="14">
        <f ca="1">OFFSET(résults!$C$1,MATCH((OFFSET($B$1,MATCH(3,$B$2:$B$5,0),-1)&amp;"-patinage"),paysport,0),2)</f>
        <v>500</v>
      </c>
      <c r="I14" t="s">
        <v>6</v>
      </c>
      <c r="J14">
        <v>7</v>
      </c>
      <c r="K14" t="s">
        <v>26</v>
      </c>
      <c r="L14" t="s">
        <v>7</v>
      </c>
    </row>
    <row r="15" spans="1:12" x14ac:dyDescent="0.3">
      <c r="A15">
        <v>8</v>
      </c>
      <c r="B15" s="13" t="str">
        <f ca="1">OFFSET(résults!$C$1,MATCH((OFFSET($B$1,MATCH(4,$B$2:$B$5,0),-1)&amp;"-hockey"),paysport,0),1)</f>
        <v>Ming</v>
      </c>
      <c r="C15" s="14">
        <f ca="1">OFFSET(résults!$C$1,MATCH((OFFSET($B$1,MATCH(4,$B$2:$B$5,0),-1)&amp;"-patinage"),paysport,0),2)</f>
        <v>30</v>
      </c>
      <c r="J15">
        <v>8</v>
      </c>
      <c r="K15" t="s">
        <v>25</v>
      </c>
      <c r="L15" t="s">
        <v>9</v>
      </c>
    </row>
    <row r="16" spans="1:12" x14ac:dyDescent="0.3">
      <c r="A16">
        <v>9</v>
      </c>
      <c r="B16" s="13" t="str">
        <f ca="1">OFFSET(résults!$C$1,MATCH((OFFSET($B$1,MATCH(1,$B$2:$B$5,0),-1)&amp;"-patinage"),paysport,0),1)</f>
        <v>eugene</v>
      </c>
      <c r="C16" s="14">
        <f ca="1">OFFSET(résults!$C$1,MATCH((OFFSET($B$1,MATCH(1,$B$2:$B$5,0),-1)&amp;"-patinage"),paysport,0),2)</f>
        <v>1000</v>
      </c>
      <c r="J16">
        <v>9</v>
      </c>
      <c r="K16" t="s">
        <v>19</v>
      </c>
      <c r="L16" t="s">
        <v>8</v>
      </c>
    </row>
    <row r="17" spans="1:3" x14ac:dyDescent="0.3">
      <c r="A17">
        <v>10</v>
      </c>
      <c r="B17" s="13" t="str">
        <f ca="1">OFFSET(résults!$C$1,MATCH((OFFSET($B$1,MATCH(2,$B$2:$B$5,0),-1)&amp;"-patinage"),paysport,0),1)</f>
        <v>simon</v>
      </c>
      <c r="C17" s="14">
        <f ca="1">OFFSET(résults!$C$1,MATCH((OFFSET($B$1,MATCH(2,$B$2:$B$5,0),-1)&amp;"-patinage"),paysport,0),2)</f>
        <v>100</v>
      </c>
    </row>
    <row r="18" spans="1:3" x14ac:dyDescent="0.3">
      <c r="A18">
        <v>11</v>
      </c>
      <c r="B18" s="13" t="str">
        <f ca="1">OFFSET(résults!$C$1,MATCH((OFFSET($B$1,MATCH(3,$B$2:$B$5,0),-1)&amp;"-patinage"),paysport,0),1)</f>
        <v>michael</v>
      </c>
      <c r="C18" s="14">
        <f ca="1">OFFSET(résults!$C$1,MATCH((OFFSET($B$1,MATCH(3,$B$2:$B$5,0),-1)&amp;"-patinage"),paysport,0),2)</f>
        <v>500</v>
      </c>
    </row>
    <row r="19" spans="1:3" x14ac:dyDescent="0.3">
      <c r="A19">
        <v>12</v>
      </c>
      <c r="B19" s="13" t="str">
        <f ca="1">OFFSET(résults!$C$1,MATCH((OFFSET($B$1,MATCH(4,$B$2:$B$5,0),-1)&amp;"-patinage"),paysport,0),1)</f>
        <v>LI</v>
      </c>
      <c r="C19" s="14">
        <f ca="1">OFFSET(résults!$C$1,MATCH((OFFSET($B$1,MATCH(4,$B$2:$B$5,0),-1)&amp;"-patinage"),paysport,0),2)</f>
        <v>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showRuler="0" workbookViewId="0">
      <selection activeCell="D19" sqref="D19"/>
    </sheetView>
  </sheetViews>
  <sheetFormatPr baseColWidth="10" defaultRowHeight="15.6" x14ac:dyDescent="0.3"/>
  <cols>
    <col min="3" max="3" width="15.19921875" customWidth="1"/>
    <col min="4" max="4" width="14.796875" bestFit="1" customWidth="1"/>
  </cols>
  <sheetData>
    <row r="1" spans="1:5" x14ac:dyDescent="0.3">
      <c r="A1" t="s">
        <v>27</v>
      </c>
      <c r="B1" t="s">
        <v>28</v>
      </c>
      <c r="C1" t="s">
        <v>31</v>
      </c>
      <c r="D1" t="s">
        <v>29</v>
      </c>
      <c r="E1" t="s">
        <v>30</v>
      </c>
    </row>
    <row r="2" spans="1:5" x14ac:dyDescent="0.3">
      <c r="A2" s="7" t="s">
        <v>0</v>
      </c>
      <c r="B2" t="s">
        <v>4</v>
      </c>
      <c r="C2" t="str">
        <f>A2&amp;"-"&amp;B2</f>
        <v>Canada-ski</v>
      </c>
      <c r="D2" t="s">
        <v>23</v>
      </c>
      <c r="E2" s="14">
        <v>500</v>
      </c>
    </row>
    <row r="3" spans="1:5" x14ac:dyDescent="0.3">
      <c r="A3" s="7" t="s">
        <v>0</v>
      </c>
      <c r="B3" t="s">
        <v>5</v>
      </c>
      <c r="C3" t="str">
        <f t="shared" ref="C3:C10" si="0">A3&amp;"-"&amp;B3</f>
        <v>Canada-hockey</v>
      </c>
      <c r="D3" t="s">
        <v>24</v>
      </c>
      <c r="E3" s="14">
        <v>1000</v>
      </c>
    </row>
    <row r="4" spans="1:5" x14ac:dyDescent="0.3">
      <c r="A4" s="7" t="s">
        <v>0</v>
      </c>
      <c r="B4" t="s">
        <v>6</v>
      </c>
      <c r="C4" t="str">
        <f t="shared" si="0"/>
        <v>Canada-patinage</v>
      </c>
      <c r="D4" t="s">
        <v>25</v>
      </c>
      <c r="E4" s="14">
        <v>100</v>
      </c>
    </row>
    <row r="5" spans="1:5" x14ac:dyDescent="0.3">
      <c r="A5" s="7" t="s">
        <v>1</v>
      </c>
      <c r="B5" t="s">
        <v>4</v>
      </c>
      <c r="C5" t="str">
        <f t="shared" si="0"/>
        <v>USA-ski</v>
      </c>
      <c r="D5" t="s">
        <v>17</v>
      </c>
      <c r="E5" s="14">
        <v>500</v>
      </c>
    </row>
    <row r="6" spans="1:5" x14ac:dyDescent="0.3">
      <c r="A6" s="7" t="s">
        <v>1</v>
      </c>
      <c r="B6" t="s">
        <v>5</v>
      </c>
      <c r="C6" t="str">
        <f t="shared" si="0"/>
        <v>USA-hockey</v>
      </c>
      <c r="D6" t="s">
        <v>18</v>
      </c>
      <c r="E6" s="14">
        <v>500</v>
      </c>
    </row>
    <row r="7" spans="1:5" x14ac:dyDescent="0.3">
      <c r="A7" s="7" t="s">
        <v>1</v>
      </c>
      <c r="B7" t="s">
        <v>6</v>
      </c>
      <c r="C7" t="str">
        <f t="shared" si="0"/>
        <v>USA-patinage</v>
      </c>
      <c r="D7" t="s">
        <v>19</v>
      </c>
      <c r="E7" s="14">
        <v>500</v>
      </c>
    </row>
    <row r="8" spans="1:5" x14ac:dyDescent="0.3">
      <c r="A8" s="7" t="s">
        <v>21</v>
      </c>
      <c r="B8" t="s">
        <v>4</v>
      </c>
      <c r="C8" t="str">
        <f t="shared" si="0"/>
        <v>France-ski</v>
      </c>
      <c r="D8" t="s">
        <v>20</v>
      </c>
      <c r="E8" s="14">
        <v>100</v>
      </c>
    </row>
    <row r="9" spans="1:5" x14ac:dyDescent="0.3">
      <c r="A9" s="7" t="s">
        <v>21</v>
      </c>
      <c r="B9" t="s">
        <v>5</v>
      </c>
      <c r="C9" t="str">
        <f t="shared" si="0"/>
        <v>France-hockey</v>
      </c>
      <c r="D9" t="s">
        <v>22</v>
      </c>
      <c r="E9" s="14">
        <v>500</v>
      </c>
    </row>
    <row r="10" spans="1:5" x14ac:dyDescent="0.3">
      <c r="A10" s="7" t="s">
        <v>21</v>
      </c>
      <c r="B10" t="s">
        <v>6</v>
      </c>
      <c r="C10" t="str">
        <f t="shared" si="0"/>
        <v>France-patinage</v>
      </c>
      <c r="D10" t="s">
        <v>26</v>
      </c>
      <c r="E10" s="14">
        <v>1000</v>
      </c>
    </row>
    <row r="11" spans="1:5" x14ac:dyDescent="0.3">
      <c r="A11" s="7" t="s">
        <v>32</v>
      </c>
      <c r="B11" t="s">
        <v>4</v>
      </c>
      <c r="C11" t="str">
        <f t="shared" ref="C11:C13" si="1">A11&amp;"-"&amp;B11</f>
        <v>Chine-ski</v>
      </c>
      <c r="D11" t="s">
        <v>34</v>
      </c>
      <c r="E11" s="14">
        <v>10</v>
      </c>
    </row>
    <row r="12" spans="1:5" x14ac:dyDescent="0.3">
      <c r="A12" s="7" t="s">
        <v>32</v>
      </c>
      <c r="B12" t="s">
        <v>5</v>
      </c>
      <c r="C12" t="str">
        <f t="shared" si="1"/>
        <v>Chine-hockey</v>
      </c>
      <c r="D12" t="s">
        <v>33</v>
      </c>
      <c r="E12" s="14">
        <v>20</v>
      </c>
    </row>
    <row r="13" spans="1:5" x14ac:dyDescent="0.3">
      <c r="A13" s="7" t="s">
        <v>32</v>
      </c>
      <c r="B13" t="s">
        <v>6</v>
      </c>
      <c r="C13" t="str">
        <f t="shared" si="1"/>
        <v>Chine-patinage</v>
      </c>
      <c r="D13" t="s">
        <v>35</v>
      </c>
      <c r="E13" s="14">
        <v>30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simulation</vt:lpstr>
      <vt:lpstr>résults</vt:lpstr>
      <vt:lpstr>Joueur</vt:lpstr>
      <vt:lpstr>Pays</vt:lpstr>
      <vt:lpstr>paysport</vt:lpstr>
      <vt:lpstr>Pts</vt:lpstr>
      <vt:lpstr>Sport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André BOSCHI</cp:lastModifiedBy>
  <dcterms:created xsi:type="dcterms:W3CDTF">2015-01-20T02:46:32Z</dcterms:created>
  <dcterms:modified xsi:type="dcterms:W3CDTF">2015-01-20T08:06:44Z</dcterms:modified>
</cp:coreProperties>
</file>