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 tabRatio="689" activeTab="1"/>
  </bookViews>
  <sheets>
    <sheet name="Données" sheetId="3" r:id="rId1"/>
    <sheet name="Saisie" sheetId="1" r:id="rId2"/>
    <sheet name="Factures" sheetId="2" r:id="rId3"/>
    <sheet name="Feuil1" sheetId="4" r:id="rId4"/>
  </sheets>
  <definedNames>
    <definedName name="Clients">OFFSET(Données!$A$2,0,COUNTA(Données!$A$2:$A$500),1)</definedName>
    <definedName name="DateReglement">Saisie!$F$15</definedName>
    <definedName name="Facture">Saisie!$B$4:$B$7,Saisie!$D$4:$D$5,Saisie!$F$5,Saisie!$F$15,Saisie!$F$16</definedName>
    <definedName name="FactureClient">Saisie!$D$4</definedName>
    <definedName name="FactureDate">Saisie!$B$4</definedName>
    <definedName name="FactureDatePrestation">Saisie!$B$7</definedName>
    <definedName name="FactureDateReglement">Saisie!$F$15</definedName>
    <definedName name="FactureModeReglement">Saisie!$F$16</definedName>
    <definedName name="FactureMontant">Saisie!$D$5</definedName>
    <definedName name="FactureMontantTVA">Saisie!$F$6</definedName>
    <definedName name="FactureNbrePax">Saisie!$B$6</definedName>
    <definedName name="FActureNumero">Saisie!$F$4</definedName>
    <definedName name="FacturePrestation">Saisie!$B$5</definedName>
    <definedName name="FactureTotal">Saisie!$F$7</definedName>
    <definedName name="FactureTVA">Saisie!$F$5</definedName>
    <definedName name="LClients">OFFSET(Données!$A$2,0,0,COUNTA(t_Clients[LClients]),1)</definedName>
    <definedName name="LPrestations">OFFSET(Données!$C$2,0,0,COUNTA(t_Prestations[LPrestations]),1)</definedName>
    <definedName name="ModeReglement">Saisie!$F$16</definedName>
    <definedName name="NouvelleLigne">OFFSET(Factures!$A$1,COUNTA(Factures!$A:$A),0)</definedName>
    <definedName name="NrFACT">t_Factures[NrFacture]</definedName>
    <definedName name="Règlement_date">Saisie!$F$15</definedName>
    <definedName name="Règlement_Mode">OFFSET(Données!$G$2,0,0,COUNTA(Données!$G$2:$G$10),1)</definedName>
    <definedName name="ReglementClient">Saisie!$B$15</definedName>
    <definedName name="ReglementDateDePrestation">Saisie!$D$16</definedName>
    <definedName name="ReglementPrestation">Saisie!$D$15</definedName>
    <definedName name="Reglements">t_Reglements[LRèglement]</definedName>
    <definedName name="TVA">OFFSET(Données!$E$2,0,0,COUNTA(Données!$E$2:$E$20),1)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5" i="1"/>
  <c r="D16" i="1"/>
  <c r="B15" i="1"/>
  <c r="D15" i="1"/>
  <c r="L2" i="2" l="1"/>
  <c r="L3" i="2"/>
  <c r="L4" i="2"/>
  <c r="L7" i="2"/>
  <c r="C7" i="2" l="1"/>
  <c r="C3" i="2" l="1"/>
  <c r="C4" i="2"/>
  <c r="C5" i="2"/>
  <c r="C6" i="2"/>
  <c r="C2" i="2" l="1"/>
  <c r="F4" i="1" s="1"/>
  <c r="F6" i="1" l="1"/>
  <c r="F7" i="1" s="1"/>
</calcChain>
</file>

<file path=xl/comments1.xml><?xml version="1.0" encoding="utf-8"?>
<comments xmlns="http://schemas.openxmlformats.org/spreadsheetml/2006/main">
  <authors>
    <author>Axelle Thomas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Note : Cliquer 2 fois pour voir le calendrier s'ouvrir. Choisir la date puis sur OK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 xml:space="preserve">Note : </t>
        </r>
        <r>
          <rPr>
            <sz val="9"/>
            <color indexed="81"/>
            <rFont val="Tahoma"/>
            <family val="2"/>
          </rPr>
          <t>Se rempli automatiquement. En premier le mois puis le numéro de facture du mois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>Note : se calcule automatiquement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Note : Cliquer 2 fois pour voir le calendrier s'ouvrir. Choisir la date puis sur OK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7" authorId="0" shapeId="0">
      <text>
        <r>
          <rPr>
            <b/>
            <sz val="9"/>
            <color indexed="81"/>
            <rFont val="Tahoma"/>
            <family val="2"/>
          </rPr>
          <t>Note : se calcule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<sst xmlns="http://schemas.openxmlformats.org/spreadsheetml/2006/main" count="74" uniqueCount="48">
  <si>
    <t>Date</t>
  </si>
  <si>
    <t>Client</t>
  </si>
  <si>
    <t>Prestation</t>
  </si>
  <si>
    <t>Montant</t>
  </si>
  <si>
    <t>TVA</t>
  </si>
  <si>
    <t>Mt TVA</t>
  </si>
  <si>
    <t>Total</t>
  </si>
  <si>
    <t>Date règlement</t>
  </si>
  <si>
    <t>Mode règlement</t>
  </si>
  <si>
    <t>Règlement</t>
  </si>
  <si>
    <t>Chèque</t>
  </si>
  <si>
    <t>Saisie d'une facture</t>
  </si>
  <si>
    <t>Date facture</t>
  </si>
  <si>
    <t>Date prestation</t>
  </si>
  <si>
    <t>Virement</t>
  </si>
  <si>
    <t>Nbre de Pax</t>
  </si>
  <si>
    <t>Nbre Pax</t>
  </si>
  <si>
    <t>TATA</t>
  </si>
  <si>
    <t>TOTO</t>
  </si>
  <si>
    <t>TUTU</t>
  </si>
  <si>
    <t>TITI</t>
  </si>
  <si>
    <t>TETE</t>
  </si>
  <si>
    <t>LALA</t>
  </si>
  <si>
    <t>LOLO</t>
  </si>
  <si>
    <t>LULU</t>
  </si>
  <si>
    <t>LILI</t>
  </si>
  <si>
    <t>LELE</t>
  </si>
  <si>
    <t>N° Facture</t>
  </si>
  <si>
    <t>Facture N°</t>
  </si>
  <si>
    <t>Montant HT</t>
  </si>
  <si>
    <t>Date de Prestation</t>
  </si>
  <si>
    <t>Moisfact</t>
  </si>
  <si>
    <t>NrFacture</t>
  </si>
  <si>
    <t>2015-01-2</t>
  </si>
  <si>
    <t>2015-03-1</t>
  </si>
  <si>
    <t>2015-04-2</t>
  </si>
  <si>
    <t>2015-04-3</t>
  </si>
  <si>
    <t>2015-03-2</t>
  </si>
  <si>
    <t>2015-04-1</t>
  </si>
  <si>
    <t>Espèce</t>
  </si>
  <si>
    <t>Carte bancaire</t>
  </si>
  <si>
    <t>Contrôle</t>
  </si>
  <si>
    <t>Règlement date</t>
  </si>
  <si>
    <t xml:space="preserve">Règlement Mode </t>
  </si>
  <si>
    <t>LClients</t>
  </si>
  <si>
    <t>LPrestations</t>
  </si>
  <si>
    <t>LTVA</t>
  </si>
  <si>
    <t>LRèglement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</si>
</sst>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\ [$€-80C]_-;\-* #,##0.00\ [$€-80C]_-;_-* &quot;-&quot;??\ [$€-80C]_-;_-@_-"/>
    <numFmt numFmtId="165" formatCode="m/d/yyyy;@"/>
    <numFmt numFmtId="166" formatCode="#,##0\ &quot;€&quot;"/>
    <numFmt numFmtId="168" formatCode="0.0%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4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9" fontId="0" fillId="0" borderId="0" xfId="0" applyNumberFormat="1"/>
    <xf numFmtId="49" fontId="0" fillId="0" borderId="0" xfId="0" applyNumberFormat="1"/>
    <xf numFmtId="0" fontId="0" fillId="0" borderId="0" xfId="0" quotePrefix="1"/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/>
    <xf numFmtId="0" fontId="0" fillId="0" borderId="5" xfId="0" applyBorder="1" applyAlignment="1">
      <alignment horizontal="center"/>
    </xf>
    <xf numFmtId="164" fontId="0" fillId="0" borderId="5" xfId="1" applyNumberFormat="1" applyFont="1" applyBorder="1" applyAlignment="1">
      <alignment horizontal="center"/>
    </xf>
    <xf numFmtId="0" fontId="0" fillId="0" borderId="4" xfId="0" applyBorder="1"/>
    <xf numFmtId="9" fontId="0" fillId="0" borderId="4" xfId="2" applyFont="1" applyFill="1" applyBorder="1" applyAlignment="1">
      <alignment horizontal="right"/>
    </xf>
    <xf numFmtId="164" fontId="0" fillId="3" borderId="4" xfId="0" applyNumberFormat="1" applyFill="1" applyBorder="1" applyAlignment="1">
      <alignment horizontal="right"/>
    </xf>
    <xf numFmtId="49" fontId="0" fillId="0" borderId="4" xfId="0" applyNumberFormat="1" applyBorder="1"/>
    <xf numFmtId="0" fontId="3" fillId="2" borderId="4" xfId="0" applyFont="1" applyFill="1" applyBorder="1"/>
    <xf numFmtId="0" fontId="3" fillId="2" borderId="6" xfId="0" applyFont="1" applyFill="1" applyBorder="1"/>
    <xf numFmtId="1" fontId="0" fillId="0" borderId="4" xfId="0" applyNumberForma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0" borderId="7" xfId="0" applyBorder="1"/>
    <xf numFmtId="49" fontId="0" fillId="0" borderId="7" xfId="0" applyNumberFormat="1" applyBorder="1"/>
    <xf numFmtId="14" fontId="0" fillId="0" borderId="7" xfId="0" applyNumberFormat="1" applyBorder="1"/>
    <xf numFmtId="0" fontId="4" fillId="0" borderId="0" xfId="0" applyFont="1" applyAlignment="1">
      <alignment vertical="center"/>
    </xf>
    <xf numFmtId="165" fontId="0" fillId="0" borderId="0" xfId="0" applyNumberFormat="1"/>
    <xf numFmtId="165" fontId="0" fillId="4" borderId="4" xfId="0" applyNumberFormat="1" applyFill="1" applyBorder="1"/>
    <xf numFmtId="166" fontId="0" fillId="0" borderId="0" xfId="0" applyNumberFormat="1"/>
    <xf numFmtId="166" fontId="0" fillId="0" borderId="4" xfId="0" applyNumberFormat="1" applyBorder="1"/>
    <xf numFmtId="166" fontId="0" fillId="0" borderId="7" xfId="0" applyNumberFormat="1" applyBorder="1"/>
    <xf numFmtId="0" fontId="2" fillId="0" borderId="6" xfId="0" applyFont="1" applyBorder="1" applyAlignment="1">
      <alignment horizontal="center"/>
    </xf>
    <xf numFmtId="1" fontId="0" fillId="0" borderId="4" xfId="0" applyNumberFormat="1" applyBorder="1"/>
    <xf numFmtId="165" fontId="0" fillId="4" borderId="7" xfId="0" applyNumberFormat="1" applyFill="1" applyBorder="1"/>
    <xf numFmtId="1" fontId="0" fillId="0" borderId="7" xfId="0" applyNumberFormat="1" applyBorder="1"/>
    <xf numFmtId="14" fontId="0" fillId="4" borderId="4" xfId="0" applyNumberFormat="1" applyFill="1" applyBorder="1"/>
    <xf numFmtId="14" fontId="0" fillId="4" borderId="7" xfId="0" applyNumberFormat="1" applyFill="1" applyBorder="1"/>
    <xf numFmtId="49" fontId="8" fillId="0" borderId="4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5" fontId="0" fillId="4" borderId="4" xfId="0" applyNumberFormat="1" applyFont="1" applyFill="1" applyBorder="1"/>
    <xf numFmtId="14" fontId="9" fillId="0" borderId="4" xfId="0" applyNumberFormat="1" applyFont="1" applyBorder="1" applyAlignment="1">
      <alignment horizontal="center"/>
    </xf>
    <xf numFmtId="14" fontId="0" fillId="0" borderId="4" xfId="0" applyNumberFormat="1" applyBorder="1" applyAlignment="1">
      <alignment horizontal="right"/>
    </xf>
    <xf numFmtId="14" fontId="10" fillId="0" borderId="9" xfId="0" applyNumberFormat="1" applyFont="1" applyBorder="1" applyAlignment="1">
      <alignment horizontal="center"/>
    </xf>
    <xf numFmtId="0" fontId="11" fillId="2" borderId="10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14" fontId="0" fillId="0" borderId="8" xfId="0" applyNumberFormat="1" applyBorder="1"/>
    <xf numFmtId="168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19">
    <dxf>
      <fill>
        <patternFill>
          <bgColor rgb="FF00B0F0"/>
        </patternFill>
      </fill>
    </dxf>
    <dxf>
      <fill>
        <patternFill patternType="solid">
          <bgColor rgb="FFFF9900"/>
        </patternFill>
      </fill>
    </dxf>
    <dxf>
      <fill>
        <patternFill>
          <bgColor theme="9" tint="-0.24994659260841701"/>
        </patternFill>
      </fill>
    </dxf>
    <dxf>
      <numFmt numFmtId="165" formatCode="m/d/yyyy;@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556260</xdr:colOff>
          <xdr:row>8</xdr:row>
          <xdr:rowOff>0</xdr:rowOff>
        </xdr:from>
        <xdr:to>
          <xdr:col>3</xdr:col>
          <xdr:colOff>906780</xdr:colOff>
          <xdr:row>10</xdr:row>
          <xdr:rowOff>15240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426720</xdr:colOff>
          <xdr:row>17</xdr:row>
          <xdr:rowOff>0</xdr:rowOff>
        </xdr:from>
        <xdr:to>
          <xdr:col>5</xdr:col>
          <xdr:colOff>754380</xdr:colOff>
          <xdr:row>19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</a:rPr>
                <a:t>Valider Règlement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53340</xdr:colOff>
      <xdr:row>16</xdr:row>
      <xdr:rowOff>76200</xdr:rowOff>
    </xdr:from>
    <xdr:to>
      <xdr:col>2</xdr:col>
      <xdr:colOff>38100</xdr:colOff>
      <xdr:row>20</xdr:row>
      <xdr:rowOff>68580</xdr:rowOff>
    </xdr:to>
    <xdr:sp macro="" textlink="">
      <xdr:nvSpPr>
        <xdr:cNvPr id="2" name="Rectangle avec flèche vers le haut 1"/>
        <xdr:cNvSpPr/>
      </xdr:nvSpPr>
      <xdr:spPr>
        <a:xfrm>
          <a:off x="1219200" y="3185160"/>
          <a:ext cx="1104900" cy="72390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Choisir</a:t>
          </a:r>
          <a:r>
            <a:rPr lang="fr-FR" sz="1100" baseline="0"/>
            <a:t> le Nr de facture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Clients" displayName="t_Clients" ref="A1:A6" totalsRowShown="0">
  <autoFilter ref="A1:A6"/>
  <tableColumns count="1">
    <tableColumn id="1" name="LClients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restations" displayName="t_Prestations" ref="C1:C6" totalsRowShown="0">
  <autoFilter ref="C1:C6"/>
  <tableColumns count="1">
    <tableColumn id="1" name="LPrestations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TVA" displayName="t_TVA" ref="E1:E3" totalsRowShown="0">
  <autoFilter ref="E1:E3"/>
  <tableColumns count="1">
    <tableColumn id="1" name="LTVA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Reglements" displayName="t_Reglements" ref="G1:G5" totalsRowShown="0">
  <autoFilter ref="G1:G5"/>
  <tableColumns count="1">
    <tableColumn id="1" name="LRègleme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Factures" displayName="t_Factures" ref="A1:M7" totalsRowShown="0">
  <autoFilter ref="A1:M7"/>
  <tableColumns count="13">
    <tableColumn id="1" name="Client" dataDxfId="15"/>
    <tableColumn id="2" name="Date" dataDxfId="14"/>
    <tableColumn id="13" name="Moisfact" dataDxfId="13">
      <calculatedColumnFormula>MONTH(t_Factures[[#This Row],[Date]])</calculatedColumnFormula>
    </tableColumn>
    <tableColumn id="3" name="NrFacture" dataDxfId="12"/>
    <tableColumn id="4" name="Prestation" dataDxfId="11"/>
    <tableColumn id="12" name="Nbre de Pax" dataDxfId="10"/>
    <tableColumn id="11" name="Date prestation" dataDxfId="9"/>
    <tableColumn id="5" name="Montant" dataDxfId="8"/>
    <tableColumn id="6" name="TVA" dataDxfId="7"/>
    <tableColumn id="7" name="Mt TVA" dataDxfId="6"/>
    <tableColumn id="8" name="Total" dataDxfId="5"/>
    <tableColumn id="9" name="Date règlement" dataDxfId="4">
      <calculatedColumnFormula>t_Factures[[#This Row],[NrFacture]]+30</calculatedColumnFormula>
    </tableColumn>
    <tableColumn id="10" name="Mode règlemen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C1" sqref="C1:C6"/>
    </sheetView>
  </sheetViews>
  <sheetFormatPr baseColWidth="10" defaultRowHeight="14.4" x14ac:dyDescent="0.3"/>
  <cols>
    <col min="1" max="1" width="15.33203125" bestFit="1" customWidth="1"/>
    <col min="3" max="3" width="21.6640625" bestFit="1" customWidth="1"/>
    <col min="7" max="7" width="12.88671875" customWidth="1"/>
  </cols>
  <sheetData>
    <row r="1" spans="1:7" x14ac:dyDescent="0.3">
      <c r="A1" t="s">
        <v>44</v>
      </c>
      <c r="C1" t="s">
        <v>45</v>
      </c>
      <c r="E1" t="s">
        <v>46</v>
      </c>
      <c r="G1" t="s">
        <v>47</v>
      </c>
    </row>
    <row r="2" spans="1:7" x14ac:dyDescent="0.3">
      <c r="A2" s="9" t="s">
        <v>17</v>
      </c>
      <c r="C2" s="9" t="s">
        <v>22</v>
      </c>
      <c r="E2" s="1">
        <v>0.2</v>
      </c>
      <c r="G2" s="9" t="s">
        <v>10</v>
      </c>
    </row>
    <row r="3" spans="1:7" x14ac:dyDescent="0.3">
      <c r="A3" s="9" t="s">
        <v>18</v>
      </c>
      <c r="C3" s="9" t="s">
        <v>23</v>
      </c>
      <c r="E3" s="46">
        <v>5.5E-2</v>
      </c>
      <c r="G3" s="9" t="s">
        <v>14</v>
      </c>
    </row>
    <row r="4" spans="1:7" x14ac:dyDescent="0.3">
      <c r="A4" s="9" t="s">
        <v>19</v>
      </c>
      <c r="C4" s="9" t="s">
        <v>24</v>
      </c>
      <c r="G4" t="s">
        <v>39</v>
      </c>
    </row>
    <row r="5" spans="1:7" x14ac:dyDescent="0.3">
      <c r="A5" s="9" t="s">
        <v>20</v>
      </c>
      <c r="C5" s="9" t="s">
        <v>25</v>
      </c>
      <c r="G5" t="s">
        <v>40</v>
      </c>
    </row>
    <row r="6" spans="1:7" x14ac:dyDescent="0.3">
      <c r="A6" s="9" t="s">
        <v>21</v>
      </c>
      <c r="C6" s="9" t="s">
        <v>26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G8" sqref="G8"/>
    </sheetView>
  </sheetViews>
  <sheetFormatPr baseColWidth="10" defaultRowHeight="14.4" x14ac:dyDescent="0.3"/>
  <cols>
    <col min="1" max="1" width="17" customWidth="1"/>
    <col min="2" max="2" width="16.33203125" customWidth="1"/>
    <col min="3" max="3" width="19.44140625" bestFit="1" customWidth="1"/>
    <col min="4" max="4" width="19" customWidth="1"/>
    <col min="5" max="5" width="19.44140625" bestFit="1" customWidth="1"/>
    <col min="6" max="6" width="16.33203125" customWidth="1"/>
    <col min="7" max="7" width="16.109375" customWidth="1"/>
  </cols>
  <sheetData>
    <row r="1" spans="1:13" ht="18.600000000000001" thickBot="1" x14ac:dyDescent="0.4">
      <c r="A1" s="35" t="s">
        <v>11</v>
      </c>
      <c r="B1" s="36"/>
      <c r="C1" s="36"/>
      <c r="D1" s="36"/>
      <c r="E1" s="36"/>
      <c r="F1" s="37"/>
    </row>
    <row r="4" spans="1:13" ht="15.6" x14ac:dyDescent="0.3">
      <c r="A4" s="13" t="s">
        <v>12</v>
      </c>
      <c r="B4" s="4"/>
      <c r="C4" s="13" t="s">
        <v>1</v>
      </c>
      <c r="D4" s="7"/>
      <c r="E4" s="13" t="s">
        <v>28</v>
      </c>
      <c r="F4" s="9">
        <f>IF(FactureDate=0,0,YEAR(FactureDate)&amp;"-"&amp;IF(MONTH(FactureDate)&lt;10,"0"&amp;MONTH(FactureDate),MONTH(FactureDate))&amp;"-"&amp;COUNTIF(t_Factures[Moisfact],MONTH(B4))+1)</f>
        <v>0</v>
      </c>
      <c r="I4" s="16"/>
      <c r="J4" s="3"/>
    </row>
    <row r="5" spans="1:13" ht="15.6" x14ac:dyDescent="0.3">
      <c r="A5" s="13" t="s">
        <v>2</v>
      </c>
      <c r="B5" s="5"/>
      <c r="C5" s="13" t="s">
        <v>29</v>
      </c>
      <c r="D5" s="8"/>
      <c r="E5" s="13" t="s">
        <v>4</v>
      </c>
      <c r="F5" s="10"/>
      <c r="K5" s="17"/>
      <c r="M5" s="1"/>
    </row>
    <row r="6" spans="1:13" ht="15.6" x14ac:dyDescent="0.3">
      <c r="A6" s="13" t="s">
        <v>16</v>
      </c>
      <c r="B6" s="15"/>
      <c r="E6" s="13" t="s">
        <v>5</v>
      </c>
      <c r="F6" s="11">
        <f>FactureMontant*FactureTVA</f>
        <v>0</v>
      </c>
      <c r="I6" s="18"/>
      <c r="M6" s="17"/>
    </row>
    <row r="7" spans="1:13" ht="15.6" x14ac:dyDescent="0.3">
      <c r="A7" s="13" t="s">
        <v>13</v>
      </c>
      <c r="B7" s="4"/>
      <c r="E7" s="13" t="s">
        <v>6</v>
      </c>
      <c r="F7" s="11">
        <f>FactureMontant+FactureMontantTVA</f>
        <v>0</v>
      </c>
      <c r="I7" s="16"/>
      <c r="M7" s="17"/>
    </row>
    <row r="8" spans="1:13" ht="15.75" customHeight="1" x14ac:dyDescent="0.3"/>
    <row r="13" spans="1:13" ht="15" thickBot="1" x14ac:dyDescent="0.35"/>
    <row r="14" spans="1:13" ht="15.75" customHeight="1" thickBot="1" x14ac:dyDescent="0.4">
      <c r="A14" s="35" t="s">
        <v>9</v>
      </c>
      <c r="B14" s="36"/>
      <c r="C14" s="36"/>
      <c r="D14" s="36"/>
      <c r="E14" s="36"/>
      <c r="F14" s="43"/>
      <c r="G14" s="44" t="s">
        <v>41</v>
      </c>
    </row>
    <row r="15" spans="1:13" ht="15.75" customHeight="1" x14ac:dyDescent="0.35">
      <c r="A15" s="14" t="s">
        <v>1</v>
      </c>
      <c r="B15" s="28" t="str">
        <f ca="1">IF($B$16&lt;&gt;0,OFFSET(Factures!$D$1,MATCH(Saisie!$B$16,NrFACT,0),-3),"")</f>
        <v>TATA</v>
      </c>
      <c r="C15" s="14" t="s">
        <v>2</v>
      </c>
      <c r="D15" s="28" t="str">
        <f ca="1">IF($B$16&lt;&gt;0,OFFSET(Factures!$D$1,MATCH(Saisie!$B$16,NrFACT,0),1),"")</f>
        <v>LALA</v>
      </c>
      <c r="E15" s="14" t="s">
        <v>42</v>
      </c>
      <c r="F15" s="45"/>
      <c r="G15" s="41" t="str">
        <f ca="1">IF(B16&lt;&gt;0,IF(OFFSET(Factures!$D$1,MATCH(Saisie!$B$16,NrFACT,0),8)=0,"Pas réglé",OFFSET(Factures!$D$1,MATCH(Saisie!$B$16,NrFACT,0),8)),"")</f>
        <v>Pas réglé</v>
      </c>
    </row>
    <row r="16" spans="1:13" ht="15.6" x14ac:dyDescent="0.3">
      <c r="A16" s="14" t="s">
        <v>27</v>
      </c>
      <c r="B16" s="34" t="s">
        <v>37</v>
      </c>
      <c r="C16" s="14" t="s">
        <v>30</v>
      </c>
      <c r="D16" s="39">
        <f ca="1">IF($B$16&lt;&gt;0,OFFSET(Factures!$D$1,MATCH(Saisie!$B$16,NrFACT,0),3),"")</f>
        <v>42074</v>
      </c>
      <c r="E16" s="14" t="s">
        <v>43</v>
      </c>
      <c r="F16" s="38"/>
      <c r="G16" s="42" t="str">
        <f ca="1">IF(B16&lt;&gt;0,IF(OFFSET(Factures!$D$1,MATCH(Saisie!$B$16,NrFACT,0),9)=0,"Pas réglé",OFFSET(Factures!$D$1,MATCH(Saisie!$B$16,NrFACT,0),9)),"")</f>
        <v>Pas réglé</v>
      </c>
    </row>
    <row r="18" spans="4:4" x14ac:dyDescent="0.3">
      <c r="D18" s="22"/>
    </row>
    <row r="19" spans="4:4" x14ac:dyDescent="0.3">
      <c r="D19" s="22"/>
    </row>
  </sheetData>
  <mergeCells count="2">
    <mergeCell ref="A1:F1"/>
    <mergeCell ref="A14:F14"/>
  </mergeCells>
  <conditionalFormatting sqref="G15:G16">
    <cfRule type="cellIs" dxfId="2" priority="1" operator="notEqual">
      <formula>"Pas réglé"</formula>
    </cfRule>
    <cfRule type="cellIs" dxfId="1" priority="2" operator="equal">
      <formula>"Pas réglé"</formula>
    </cfRule>
  </conditionalFormatting>
  <dataValidations count="6">
    <dataValidation type="list" allowBlank="1" showInputMessage="1" showErrorMessage="1" sqref="D4">
      <formula1>LClients</formula1>
    </dataValidation>
    <dataValidation type="list" allowBlank="1" showInputMessage="1" showErrorMessage="1" sqref="B5">
      <formula1>LPrestations</formula1>
    </dataValidation>
    <dataValidation type="list" allowBlank="1" showInputMessage="1" showErrorMessage="1" sqref="F5">
      <formula1>TVA</formula1>
    </dataValidation>
    <dataValidation type="date" operator="greaterThanOrEqual" allowBlank="1" showInputMessage="1" showErrorMessage="1" errorTitle="Errerur de saisie" error="La date doit être supérieure au égale au 01/01/2010" sqref="B4 B7">
      <formula1>40179</formula1>
    </dataValidation>
    <dataValidation type="list" allowBlank="1" showInputMessage="1" showErrorMessage="1" sqref="B16">
      <formula1>NrFACT</formula1>
    </dataValidation>
    <dataValidation type="list" allowBlank="1" showInputMessage="1" showErrorMessage="1" sqref="F16">
      <formula1>"Virement,Cheque,Espèce,Carte bancaire"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2</xdr:col>
                <xdr:colOff>556260</xdr:colOff>
                <xdr:row>8</xdr:row>
                <xdr:rowOff>0</xdr:rowOff>
              </from>
              <to>
                <xdr:col>3</xdr:col>
                <xdr:colOff>906780</xdr:colOff>
                <xdr:row>10</xdr:row>
                <xdr:rowOff>15240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30" r:id="rId6" name="Button 6">
          <controlPr defaultSize="0" print="0" autoFill="0" autoPict="0" macro="[0]!ValReglement">
            <anchor moveWithCells="1" sizeWithCells="1">
              <from>
                <xdr:col>4</xdr:col>
                <xdr:colOff>426720</xdr:colOff>
                <xdr:row>17</xdr:row>
                <xdr:rowOff>0</xdr:rowOff>
              </from>
              <to>
                <xdr:col>5</xdr:col>
                <xdr:colOff>754380</xdr:colOff>
                <xdr:row>19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Données!$C$2:$C$6</xm:f>
          </x14:formula1>
          <xm:sqref>D15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workbookViewId="0">
      <pane ySplit="1" topLeftCell="A2" activePane="bottomLeft" state="frozen"/>
      <selection pane="bottomLeft" activeCell="L5" sqref="L5:M5"/>
    </sheetView>
  </sheetViews>
  <sheetFormatPr baseColWidth="10" defaultRowHeight="14.4" x14ac:dyDescent="0.3"/>
  <cols>
    <col min="3" max="3" width="10.5546875" bestFit="1" customWidth="1"/>
    <col min="4" max="4" width="11.44140625" style="2"/>
    <col min="5" max="7" width="12.33203125" customWidth="1"/>
    <col min="8" max="8" width="15.33203125" style="25" customWidth="1"/>
    <col min="10" max="11" width="11.44140625" style="25"/>
    <col min="12" max="12" width="17" style="23" customWidth="1"/>
    <col min="13" max="13" width="18.109375" customWidth="1"/>
  </cols>
  <sheetData>
    <row r="1" spans="1:13" x14ac:dyDescent="0.3">
      <c r="A1" t="s">
        <v>1</v>
      </c>
      <c r="B1" t="s">
        <v>0</v>
      </c>
      <c r="C1" t="s">
        <v>31</v>
      </c>
      <c r="D1" s="2" t="s">
        <v>32</v>
      </c>
      <c r="E1" t="s">
        <v>2</v>
      </c>
      <c r="F1" t="s">
        <v>15</v>
      </c>
      <c r="G1" t="s">
        <v>13</v>
      </c>
      <c r="H1" s="25" t="s">
        <v>3</v>
      </c>
      <c r="I1" t="s">
        <v>4</v>
      </c>
      <c r="J1" s="25" t="s">
        <v>5</v>
      </c>
      <c r="K1" s="25" t="s">
        <v>6</v>
      </c>
      <c r="L1" s="23" t="s">
        <v>7</v>
      </c>
      <c r="M1" t="s">
        <v>8</v>
      </c>
    </row>
    <row r="2" spans="1:13" x14ac:dyDescent="0.3">
      <c r="A2" s="9" t="s">
        <v>18</v>
      </c>
      <c r="B2" s="6">
        <v>42074</v>
      </c>
      <c r="C2" s="29">
        <f>MONTH(t_Factures[[#This Row],[Date]])</f>
        <v>3</v>
      </c>
      <c r="D2" s="12" t="s">
        <v>34</v>
      </c>
      <c r="E2" s="9" t="s">
        <v>23</v>
      </c>
      <c r="F2" s="9"/>
      <c r="G2" s="6">
        <v>42069</v>
      </c>
      <c r="H2" s="26">
        <v>600</v>
      </c>
      <c r="I2" s="9">
        <v>0.2</v>
      </c>
      <c r="J2" s="26">
        <v>120</v>
      </c>
      <c r="K2" s="26">
        <v>720</v>
      </c>
      <c r="L2" s="32">
        <f>t_Factures[[#This Row],[NrFacture]]+30</f>
        <v>42094</v>
      </c>
      <c r="M2" s="24" t="s">
        <v>14</v>
      </c>
    </row>
    <row r="3" spans="1:13" x14ac:dyDescent="0.3">
      <c r="A3" s="9" t="s">
        <v>18</v>
      </c>
      <c r="B3" s="6">
        <v>42105</v>
      </c>
      <c r="C3" s="29">
        <f>MONTH(t_Factures[[#This Row],[Date]])</f>
        <v>4</v>
      </c>
      <c r="D3" s="12" t="s">
        <v>35</v>
      </c>
      <c r="E3" s="9" t="s">
        <v>23</v>
      </c>
      <c r="F3" s="9"/>
      <c r="G3" s="6">
        <v>42101</v>
      </c>
      <c r="H3" s="26">
        <v>300</v>
      </c>
      <c r="I3" s="9">
        <v>0.2</v>
      </c>
      <c r="J3" s="26">
        <v>60</v>
      </c>
      <c r="K3" s="26">
        <v>360</v>
      </c>
      <c r="L3" s="32">
        <f>t_Factures[[#This Row],[NrFacture]]+30</f>
        <v>42126</v>
      </c>
      <c r="M3" s="24" t="s">
        <v>10</v>
      </c>
    </row>
    <row r="4" spans="1:13" x14ac:dyDescent="0.3">
      <c r="A4" s="19" t="s">
        <v>18</v>
      </c>
      <c r="B4" s="21">
        <v>42105</v>
      </c>
      <c r="C4" s="29">
        <f>MONTH(t_Factures[[#This Row],[Date]])</f>
        <v>4</v>
      </c>
      <c r="D4" s="12" t="s">
        <v>38</v>
      </c>
      <c r="E4" s="19" t="s">
        <v>23</v>
      </c>
      <c r="F4" s="19">
        <v>300</v>
      </c>
      <c r="G4" s="21">
        <v>42102</v>
      </c>
      <c r="H4" s="27">
        <v>600</v>
      </c>
      <c r="I4" s="19">
        <v>0.2</v>
      </c>
      <c r="J4" s="27">
        <v>120</v>
      </c>
      <c r="K4" s="27">
        <v>720</v>
      </c>
      <c r="L4" s="32">
        <f>t_Factures[[#This Row],[NrFacture]]+30</f>
        <v>42125</v>
      </c>
      <c r="M4" s="24" t="s">
        <v>10</v>
      </c>
    </row>
    <row r="5" spans="1:13" x14ac:dyDescent="0.3">
      <c r="A5" s="19" t="s">
        <v>17</v>
      </c>
      <c r="B5" s="21">
        <v>42074</v>
      </c>
      <c r="C5" s="29">
        <f>MONTH(t_Factures[[#This Row],[Date]])</f>
        <v>3</v>
      </c>
      <c r="D5" s="12" t="s">
        <v>37</v>
      </c>
      <c r="E5" s="19" t="s">
        <v>22</v>
      </c>
      <c r="F5" s="19">
        <v>800</v>
      </c>
      <c r="G5" s="21">
        <v>42074</v>
      </c>
      <c r="H5" s="27">
        <v>400</v>
      </c>
      <c r="I5" s="19"/>
      <c r="J5" s="27">
        <v>0</v>
      </c>
      <c r="K5" s="27">
        <v>400</v>
      </c>
      <c r="L5" s="32"/>
      <c r="M5" s="24"/>
    </row>
    <row r="6" spans="1:13" x14ac:dyDescent="0.3">
      <c r="A6" s="9" t="s">
        <v>20</v>
      </c>
      <c r="B6" s="6">
        <v>42105</v>
      </c>
      <c r="C6" s="29">
        <f>MONTH(t_Factures[[#This Row],[Date]])</f>
        <v>4</v>
      </c>
      <c r="D6" s="12" t="s">
        <v>36</v>
      </c>
      <c r="E6" s="9" t="s">
        <v>25</v>
      </c>
      <c r="F6" s="9">
        <v>400</v>
      </c>
      <c r="G6" s="6">
        <v>42105</v>
      </c>
      <c r="H6" s="26">
        <v>800</v>
      </c>
      <c r="I6" s="9">
        <v>0.2</v>
      </c>
      <c r="J6" s="26">
        <v>160</v>
      </c>
      <c r="K6" s="26">
        <v>960</v>
      </c>
      <c r="L6" s="40">
        <v>42109</v>
      </c>
      <c r="M6" s="24" t="s">
        <v>10</v>
      </c>
    </row>
    <row r="7" spans="1:13" x14ac:dyDescent="0.3">
      <c r="A7" s="19" t="s">
        <v>19</v>
      </c>
      <c r="B7" s="21">
        <v>42016</v>
      </c>
      <c r="C7" s="31">
        <f>MONTH(t_Factures[[#This Row],[Date]])</f>
        <v>1</v>
      </c>
      <c r="D7" s="20" t="s">
        <v>33</v>
      </c>
      <c r="E7" s="19" t="s">
        <v>24</v>
      </c>
      <c r="F7" s="19">
        <v>3</v>
      </c>
      <c r="G7" s="21">
        <v>42014</v>
      </c>
      <c r="H7" s="27">
        <v>200</v>
      </c>
      <c r="I7" s="19">
        <v>0.2</v>
      </c>
      <c r="J7" s="27">
        <v>40</v>
      </c>
      <c r="K7" s="27">
        <v>240</v>
      </c>
      <c r="L7" s="33">
        <f>t_Factures[[#This Row],[NrFacture]]+30</f>
        <v>42036</v>
      </c>
      <c r="M7" s="30" t="s">
        <v>14</v>
      </c>
    </row>
  </sheetData>
  <sortState ref="B18:B23">
    <sortCondition ref="B18:B23"/>
  </sortState>
  <conditionalFormatting sqref="A2:K6">
    <cfRule type="expression" dxfId="0" priority="10">
      <formula>$L2:$L8=""</formula>
    </cfRule>
  </conditionalFormatting>
  <dataValidations count="1">
    <dataValidation type="list" allowBlank="1" showInputMessage="1" showErrorMessage="1" sqref="M2:M7">
      <formula1>"Chèque,Carte Bancaire,Virement,Espèce"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Données</vt:lpstr>
      <vt:lpstr>Saisie</vt:lpstr>
      <vt:lpstr>Factures</vt:lpstr>
      <vt:lpstr>Feuil1</vt:lpstr>
      <vt:lpstr>DateReglement</vt:lpstr>
      <vt:lpstr>Facture</vt:lpstr>
      <vt:lpstr>FactureClient</vt:lpstr>
      <vt:lpstr>FactureDate</vt:lpstr>
      <vt:lpstr>FactureDatePrestation</vt:lpstr>
      <vt:lpstr>FactureDateReglement</vt:lpstr>
      <vt:lpstr>FactureModeReglement</vt:lpstr>
      <vt:lpstr>FactureMontant</vt:lpstr>
      <vt:lpstr>FactureMontantTVA</vt:lpstr>
      <vt:lpstr>FactureNbrePax</vt:lpstr>
      <vt:lpstr>FActureNumero</vt:lpstr>
      <vt:lpstr>FacturePrestation</vt:lpstr>
      <vt:lpstr>FactureTotal</vt:lpstr>
      <vt:lpstr>FactureTVA</vt:lpstr>
      <vt:lpstr>ModeReglement</vt:lpstr>
      <vt:lpstr>NrFACT</vt:lpstr>
      <vt:lpstr>Règlement_date</vt:lpstr>
      <vt:lpstr>ReglementClient</vt:lpstr>
      <vt:lpstr>ReglementDateDePrestation</vt:lpstr>
      <vt:lpstr>ReglementPrestation</vt:lpstr>
      <vt:lpstr>Reglements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Fauconnier</dc:creator>
  <cp:lastModifiedBy>André BOSCHI</cp:lastModifiedBy>
  <dcterms:created xsi:type="dcterms:W3CDTF">2015-04-10T05:08:46Z</dcterms:created>
  <dcterms:modified xsi:type="dcterms:W3CDTF">2015-04-14T11:02:46Z</dcterms:modified>
</cp:coreProperties>
</file>