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70" windowHeight="1185"/>
  </bookViews>
  <sheets>
    <sheet name="bd" sheetId="1" r:id="rId1"/>
    <sheet name="extract" sheetId="3" r:id="rId2"/>
    <sheet name="Tables" sheetId="2" r:id="rId3"/>
  </sheets>
  <definedNames>
    <definedName name="aEntreg">extract!$E$3:$E$14</definedName>
    <definedName name="cent">Tables!$J$14:$J$19</definedName>
    <definedName name="cprod">Tables!$D$14:$D$22</definedName>
    <definedName name="creg">Tables!$G$14:$G$22</definedName>
    <definedName name="listprod">extract!$F$2:$N$2</definedName>
    <definedName name="noment">Tables!$K$14:$K$19</definedName>
    <definedName name="nprod">Tables!$E$14:$E$22</definedName>
    <definedName name="Nreg">Tables!$H$14:$H$22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C8" i="2"/>
  <c r="G5" i="2"/>
  <c r="E5" i="2"/>
  <c r="D5" i="2"/>
  <c r="B5" i="2"/>
  <c r="D4" i="3"/>
  <c r="D5" i="3"/>
  <c r="D6" i="3"/>
  <c r="D7" i="3"/>
  <c r="D8" i="3"/>
  <c r="D9" i="3"/>
  <c r="D10" i="3"/>
  <c r="D11" i="3"/>
  <c r="D12" i="3"/>
  <c r="D13" i="3"/>
  <c r="D14" i="3"/>
  <c r="D3" i="3"/>
  <c r="C6" i="3"/>
  <c r="C7" i="3"/>
  <c r="C8" i="3"/>
  <c r="C9" i="3"/>
  <c r="C10" i="3"/>
  <c r="C11" i="3"/>
  <c r="C12" i="3"/>
  <c r="C13" i="3"/>
  <c r="C14" i="3"/>
  <c r="C5" i="3"/>
  <c r="C4" i="3"/>
  <c r="C3" i="3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4" i="1"/>
  <c r="E8" i="2" l="1"/>
  <c r="E3" i="3"/>
  <c r="H5" i="1" s="1"/>
  <c r="E5" i="3"/>
  <c r="E4" i="3"/>
  <c r="E12" i="3"/>
  <c r="E8" i="3"/>
  <c r="E7" i="3"/>
  <c r="E11" i="3"/>
  <c r="E9" i="3"/>
  <c r="E13" i="3"/>
  <c r="E10" i="3"/>
  <c r="E14" i="3"/>
  <c r="E6" i="3"/>
  <c r="H5" i="2" l="1"/>
  <c r="H7" i="1"/>
  <c r="H4" i="1"/>
  <c r="H6" i="1"/>
  <c r="H8" i="1"/>
  <c r="H9" i="1"/>
  <c r="H15" i="1"/>
  <c r="H10" i="1"/>
  <c r="H22" i="1"/>
  <c r="H20" i="1"/>
  <c r="H14" i="1"/>
  <c r="H16" i="1"/>
  <c r="H12" i="1"/>
  <c r="H21" i="1"/>
  <c r="H18" i="1"/>
  <c r="H11" i="1"/>
  <c r="H19" i="1"/>
  <c r="H17" i="1"/>
  <c r="H13" i="1"/>
</calcChain>
</file>

<file path=xl/comments1.xml><?xml version="1.0" encoding="utf-8"?>
<comments xmlns="http://schemas.openxmlformats.org/spreadsheetml/2006/main">
  <authors>
    <author>André BOSCHI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zone nommée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zone F2:N2 nommée</t>
        </r>
      </text>
    </comment>
  </commentList>
</comments>
</file>

<file path=xl/comments2.xml><?xml version="1.0" encoding="utf-8"?>
<comments xmlns="http://schemas.openxmlformats.org/spreadsheetml/2006/main">
  <authors>
    <author>André BOSCHI</author>
  </authors>
  <commentList>
    <comment ref="E7" authorId="0">
      <text>
        <r>
          <rPr>
            <b/>
            <sz val="9"/>
            <color indexed="81"/>
            <rFont val="Tahoma"/>
            <family val="2"/>
          </rPr>
          <t>zone nommée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zone F2:N2 nommée</t>
        </r>
      </text>
    </comment>
  </commentList>
</comments>
</file>

<file path=xl/sharedStrings.xml><?xml version="1.0" encoding="utf-8"?>
<sst xmlns="http://schemas.openxmlformats.org/spreadsheetml/2006/main" count="107" uniqueCount="55">
  <si>
    <t>laf</t>
  </si>
  <si>
    <t>rhône</t>
  </si>
  <si>
    <t>Bases de données</t>
  </si>
  <si>
    <t>pays de loire</t>
  </si>
  <si>
    <t>Produits</t>
  </si>
  <si>
    <t>hol</t>
  </si>
  <si>
    <t>st georges</t>
  </si>
  <si>
    <t>moulin</t>
  </si>
  <si>
    <t>provence</t>
  </si>
  <si>
    <t>satma</t>
  </si>
  <si>
    <t>ile de France</t>
  </si>
  <si>
    <t>sag</t>
  </si>
  <si>
    <t>Production Janvier 2014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</si>
  <si>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</si>
  <si>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</si>
  <si>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</si>
  <si>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</si>
  <si>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</si>
  <si>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</si>
  <si>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</si>
  <si>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</si>
  <si>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</si>
  <si>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lorraine</t>
  </si>
  <si>
    <t>nord</t>
  </si>
  <si>
    <t>poitou</t>
  </si>
  <si>
    <t>nprod</t>
  </si>
  <si>
    <t>cprod</t>
  </si>
  <si>
    <t>Nreg</t>
  </si>
  <si>
    <t>creg</t>
  </si>
  <si>
    <t>noment</t>
  </si>
  <si>
    <t>cent</t>
  </si>
  <si>
    <t>GS</t>
  </si>
  <si>
    <t>Nord</t>
  </si>
  <si>
    <t>Poitou</t>
  </si>
  <si>
    <t>Lorraine</t>
  </si>
  <si>
    <t>alsace</t>
  </si>
  <si>
    <t>trm</t>
  </si>
  <si>
    <t>midi pyrénées</t>
  </si>
  <si>
    <t>Code_Ent</t>
  </si>
  <si>
    <t>Entreprise</t>
  </si>
  <si>
    <t>Cod_Region</t>
  </si>
  <si>
    <t>Region</t>
  </si>
  <si>
    <t>CodProduits</t>
  </si>
  <si>
    <t>codentreg</t>
  </si>
  <si>
    <t>ExtEnt</t>
  </si>
  <si>
    <t>ExtReg</t>
  </si>
  <si>
    <t>acodent</t>
  </si>
  <si>
    <t>acodreg</t>
  </si>
  <si>
    <t>aEntreg</t>
  </si>
  <si>
    <t>Base complétée par infos récupérées</t>
  </si>
  <si>
    <t>pour avoir des infos uniques il faut concaténer le code entreprise et la région</t>
  </si>
  <si>
    <t xml:space="preserve">formules </t>
  </si>
  <si>
    <t>la meme opération a été faite pour l'extraction, les formules sont créées une fois pour toutes et sotn dans tables</t>
  </si>
  <si>
    <t>bien renommer les zones dans extract ( voir commentaires) et les tables ( il vaut mieux insérer une cellule avant le dernier nom d'une liste car le nom de la liste s'ajuste)</t>
  </si>
  <si>
    <t>j'ai conservé les produits en littéral mais on peut aussi les remplacer par leur code, ce qui évite les erreurs de frappe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</si>
</sst>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B30" sqref="B30"/>
    </sheetView>
  </sheetViews>
  <sheetFormatPr baseColWidth="10" defaultRowHeight="15" x14ac:dyDescent="0.25"/>
  <cols>
    <col min="6" max="6" width="13.140625" customWidth="1"/>
    <col min="7" max="7" width="12.42578125" customWidth="1"/>
    <col min="8" max="8" width="22.140625" bestFit="1" customWidth="1"/>
  </cols>
  <sheetData>
    <row r="1" spans="1:11" x14ac:dyDescent="0.25">
      <c r="C1" s="2" t="s">
        <v>2</v>
      </c>
      <c r="D1" s="2"/>
      <c r="E1" s="2"/>
      <c r="F1" s="2"/>
      <c r="G1" s="2"/>
      <c r="H1" s="2"/>
    </row>
    <row r="3" spans="1:11" x14ac:dyDescent="0.25">
      <c r="A3" s="4" t="s">
        <v>38</v>
      </c>
      <c r="B3" s="4" t="s">
        <v>39</v>
      </c>
      <c r="C3" s="4" t="s">
        <v>40</v>
      </c>
      <c r="D3" s="4" t="s">
        <v>41</v>
      </c>
      <c r="E3" s="4" t="s">
        <v>43</v>
      </c>
      <c r="F3" s="4" t="s">
        <v>42</v>
      </c>
      <c r="G3" s="4" t="s">
        <v>4</v>
      </c>
      <c r="H3" s="4" t="s">
        <v>12</v>
      </c>
    </row>
    <row r="4" spans="1:11" x14ac:dyDescent="0.25">
      <c r="A4">
        <v>440</v>
      </c>
      <c r="B4" s="5" t="str">
        <f ca="1">OFFSET(Tables!$J$13,MATCH(bd!A4,cent,0),1)</f>
        <v>laf</v>
      </c>
      <c r="C4">
        <v>10</v>
      </c>
      <c r="D4" s="5" t="str">
        <f ca="1">OFFSET(Tables!$G$13,MATCH(C4,creg,0),1)</f>
        <v>rhône</v>
      </c>
      <c r="E4" s="5" t="str">
        <f>A4&amp;"-"&amp;C4</f>
        <v>440-10</v>
      </c>
      <c r="F4">
        <v>430</v>
      </c>
      <c r="G4" s="5" t="str">
        <f ca="1">OFFSET(Tables!$D$13,MATCH(bd!F4,cprod,0),1)</f>
        <v>Produit 2</v>
      </c>
      <c r="H4">
        <f ca="1">OFFSET(extract!$E$2,MATCH(bd!E4,aEntreg,0),MATCH(bd!G4,listprod,0))</f>
        <v>1500</v>
      </c>
      <c r="K4">
        <v>1500</v>
      </c>
    </row>
    <row r="5" spans="1:11" x14ac:dyDescent="0.25">
      <c r="A5">
        <v>440</v>
      </c>
      <c r="B5" t="str">
        <f ca="1">OFFSET(Tables!$J$13,MATCH(bd!A5,cent,0),1)</f>
        <v>laf</v>
      </c>
      <c r="C5">
        <v>10</v>
      </c>
      <c r="D5" t="str">
        <f ca="1">OFFSET(Tables!$G$13,MATCH(C5,creg,0),1)</f>
        <v>rhône</v>
      </c>
      <c r="E5" t="str">
        <f t="shared" ref="E5:E22" si="0">A5&amp;"-"&amp;C5</f>
        <v>440-10</v>
      </c>
      <c r="F5">
        <v>901</v>
      </c>
      <c r="G5" t="str">
        <f ca="1">OFFSET(Tables!$D$13,MATCH(bd!F5,cprod,0),1)</f>
        <v>Produit 6</v>
      </c>
      <c r="H5">
        <f ca="1">OFFSET(extract!$E$2,MATCH(bd!E5,aEntreg,0),MATCH(bd!G5,listprod,0))</f>
        <v>3000</v>
      </c>
      <c r="K5">
        <v>3000</v>
      </c>
    </row>
    <row r="6" spans="1:11" x14ac:dyDescent="0.25">
      <c r="A6">
        <v>440</v>
      </c>
      <c r="B6" t="str">
        <f ca="1">OFFSET(Tables!$J$13,MATCH(bd!A6,cent,0),1)</f>
        <v>laf</v>
      </c>
      <c r="C6">
        <v>2</v>
      </c>
      <c r="D6" t="str">
        <f ca="1">OFFSET(Tables!$G$13,MATCH(C6,creg,0),1)</f>
        <v>pays de loire</v>
      </c>
      <c r="E6" t="str">
        <f t="shared" si="0"/>
        <v>440-2</v>
      </c>
      <c r="F6">
        <v>440</v>
      </c>
      <c r="G6" t="str">
        <f ca="1">OFFSET(Tables!$D$13,MATCH(bd!F6,cprod,0),1)</f>
        <v>Produit 3</v>
      </c>
      <c r="H6">
        <f ca="1">OFFSET(extract!$E$2,MATCH(bd!E6,aEntreg,0),MATCH(bd!G6,listprod,0))</f>
        <v>45000</v>
      </c>
      <c r="K6">
        <v>45000</v>
      </c>
    </row>
    <row r="7" spans="1:11" x14ac:dyDescent="0.25">
      <c r="A7">
        <v>440</v>
      </c>
      <c r="B7" t="str">
        <f ca="1">OFFSET(Tables!$J$13,MATCH(bd!A7,cent,0),1)</f>
        <v>laf</v>
      </c>
      <c r="C7">
        <v>2</v>
      </c>
      <c r="D7" t="str">
        <f ca="1">OFFSET(Tables!$G$13,MATCH(C7,creg,0),1)</f>
        <v>pays de loire</v>
      </c>
      <c r="E7" t="str">
        <f t="shared" si="0"/>
        <v>440-2</v>
      </c>
      <c r="F7">
        <v>460</v>
      </c>
      <c r="G7" t="str">
        <f ca="1">OFFSET(Tables!$D$13,MATCH(bd!F7,cprod,0),1)</f>
        <v>Produit 8</v>
      </c>
      <c r="H7">
        <f ca="1">OFFSET(extract!$E$2,MATCH(bd!E7,aEntreg,0),MATCH(bd!G7,listprod,0))</f>
        <v>50</v>
      </c>
      <c r="K7">
        <v>50</v>
      </c>
    </row>
    <row r="8" spans="1:11" x14ac:dyDescent="0.25">
      <c r="A8">
        <v>35063</v>
      </c>
      <c r="B8" t="str">
        <f ca="1">OFFSET(Tables!$J$13,MATCH(bd!A8,cent,0),1)</f>
        <v>hol</v>
      </c>
      <c r="C8">
        <v>8</v>
      </c>
      <c r="D8" t="str">
        <f ca="1">OFFSET(Tables!$G$13,MATCH(C8,creg,0),1)</f>
        <v>nord</v>
      </c>
      <c r="E8" t="str">
        <f t="shared" si="0"/>
        <v>35063-8</v>
      </c>
      <c r="F8">
        <v>450</v>
      </c>
      <c r="G8" t="str">
        <f ca="1">OFFSET(Tables!$D$13,MATCH(bd!F8,cprod,0),1)</f>
        <v>Produit 4</v>
      </c>
      <c r="H8">
        <f ca="1">OFFSET(extract!$E$2,MATCH(bd!E8,aEntreg,0),MATCH(bd!G8,listprod,0))</f>
        <v>8856</v>
      </c>
      <c r="K8">
        <v>8856</v>
      </c>
    </row>
    <row r="9" spans="1:11" x14ac:dyDescent="0.25">
      <c r="A9">
        <v>35063</v>
      </c>
      <c r="B9" t="str">
        <f ca="1">OFFSET(Tables!$J$13,MATCH(bd!A9,cent,0),1)</f>
        <v>hol</v>
      </c>
      <c r="C9">
        <v>8</v>
      </c>
      <c r="D9" t="str">
        <f ca="1">OFFSET(Tables!$G$13,MATCH(C9,creg,0),1)</f>
        <v>nord</v>
      </c>
      <c r="E9" t="str">
        <f t="shared" si="0"/>
        <v>35063-8</v>
      </c>
      <c r="F9">
        <v>901</v>
      </c>
      <c r="G9" t="str">
        <f ca="1">OFFSET(Tables!$D$13,MATCH(bd!F9,cprod,0),1)</f>
        <v>Produit 6</v>
      </c>
      <c r="H9">
        <f ca="1">OFFSET(extract!$E$2,MATCH(bd!E9,aEntreg,0),MATCH(bd!G9,listprod,0))</f>
        <v>22100</v>
      </c>
      <c r="K9">
        <v>22100</v>
      </c>
    </row>
    <row r="10" spans="1:11" x14ac:dyDescent="0.25">
      <c r="A10">
        <v>35063</v>
      </c>
      <c r="B10" t="str">
        <f ca="1">OFFSET(Tables!$J$13,MATCH(bd!A10,cent,0),1)</f>
        <v>hol</v>
      </c>
      <c r="C10">
        <v>8</v>
      </c>
      <c r="D10" t="str">
        <f ca="1">OFFSET(Tables!$G$13,MATCH(C10,creg,0),1)</f>
        <v>nord</v>
      </c>
      <c r="E10" t="str">
        <f t="shared" si="0"/>
        <v>35063-8</v>
      </c>
      <c r="F10">
        <v>423</v>
      </c>
      <c r="G10" t="str">
        <f ca="1">OFFSET(Tables!$D$13,MATCH(bd!F10,cprod,0),1)</f>
        <v>Produit 9</v>
      </c>
      <c r="H10">
        <f ca="1">OFFSET(extract!$E$2,MATCH(bd!E10,aEntreg,0),MATCH(bd!G10,listprod,0))</f>
        <v>223</v>
      </c>
      <c r="K10">
        <v>223</v>
      </c>
    </row>
    <row r="11" spans="1:11" x14ac:dyDescent="0.25">
      <c r="A11">
        <v>215</v>
      </c>
      <c r="B11" t="str">
        <f ca="1">OFFSET(Tables!$J$13,MATCH(bd!A11,cent,0),1)</f>
        <v>st georges</v>
      </c>
      <c r="C11">
        <v>19</v>
      </c>
      <c r="D11" t="str">
        <f ca="1">OFFSET(Tables!$G$13,MATCH(C11,creg,0),1)</f>
        <v>poitou</v>
      </c>
      <c r="E11" t="str">
        <f t="shared" si="0"/>
        <v>215-19</v>
      </c>
      <c r="F11">
        <v>460</v>
      </c>
      <c r="G11" t="str">
        <f ca="1">OFFSET(Tables!$D$13,MATCH(bd!F11,cprod,0),1)</f>
        <v>Produit 8</v>
      </c>
      <c r="H11">
        <f ca="1">OFFSET(extract!$E$2,MATCH(bd!E11,aEntreg,0),MATCH(bd!G11,listprod,0))</f>
        <v>4425</v>
      </c>
      <c r="K11">
        <v>4425</v>
      </c>
    </row>
    <row r="12" spans="1:11" x14ac:dyDescent="0.25">
      <c r="A12">
        <v>22100</v>
      </c>
      <c r="B12" t="str">
        <f ca="1">OFFSET(Tables!$J$13,MATCH(bd!A12,cent,0),1)</f>
        <v>moulin</v>
      </c>
      <c r="C12">
        <v>15</v>
      </c>
      <c r="D12" t="str">
        <f ca="1">OFFSET(Tables!$G$13,MATCH(C12,creg,0),1)</f>
        <v>provence</v>
      </c>
      <c r="E12" t="str">
        <f t="shared" si="0"/>
        <v>22100-15</v>
      </c>
      <c r="F12">
        <v>430</v>
      </c>
      <c r="G12" t="str">
        <f ca="1">OFFSET(Tables!$D$13,MATCH(bd!F12,cprod,0),1)</f>
        <v>Produit 2</v>
      </c>
      <c r="H12">
        <f ca="1">OFFSET(extract!$E$2,MATCH(bd!E12,aEntreg,0),MATCH(bd!G12,listprod,0))</f>
        <v>0</v>
      </c>
    </row>
    <row r="13" spans="1:11" x14ac:dyDescent="0.25">
      <c r="A13">
        <v>22100</v>
      </c>
      <c r="B13" t="str">
        <f ca="1">OFFSET(Tables!$J$13,MATCH(bd!A13,cent,0),1)</f>
        <v>moulin</v>
      </c>
      <c r="C13">
        <v>15</v>
      </c>
      <c r="D13" t="str">
        <f ca="1">OFFSET(Tables!$G$13,MATCH(C13,creg,0),1)</f>
        <v>provence</v>
      </c>
      <c r="E13" t="str">
        <f t="shared" si="0"/>
        <v>22100-15</v>
      </c>
      <c r="F13">
        <v>423</v>
      </c>
      <c r="G13" t="str">
        <f ca="1">OFFSET(Tables!$D$13,MATCH(bd!F13,cprod,0),1)</f>
        <v>Produit 9</v>
      </c>
      <c r="H13">
        <f ca="1">OFFSET(extract!$E$2,MATCH(bd!E13,aEntreg,0),MATCH(bd!G13,listprod,0))</f>
        <v>0</v>
      </c>
    </row>
    <row r="14" spans="1:11" x14ac:dyDescent="0.25">
      <c r="A14">
        <v>22100</v>
      </c>
      <c r="B14" t="str">
        <f ca="1">OFFSET(Tables!$J$13,MATCH(bd!A14,cent,0),1)</f>
        <v>moulin</v>
      </c>
      <c r="C14">
        <v>9</v>
      </c>
      <c r="D14" t="str">
        <f ca="1">OFFSET(Tables!$G$13,MATCH(C14,creg,0),1)</f>
        <v>lorraine</v>
      </c>
      <c r="E14" t="str">
        <f t="shared" si="0"/>
        <v>22100-9</v>
      </c>
      <c r="F14">
        <v>430</v>
      </c>
      <c r="G14" t="str">
        <f ca="1">OFFSET(Tables!$D$13,MATCH(bd!F14,cprod,0),1)</f>
        <v>Produit 2</v>
      </c>
      <c r="H14">
        <f ca="1">OFFSET(extract!$E$2,MATCH(bd!E14,aEntreg,0),MATCH(bd!G14,listprod,0))</f>
        <v>4258</v>
      </c>
      <c r="K14">
        <v>4258</v>
      </c>
    </row>
    <row r="15" spans="1:11" x14ac:dyDescent="0.25">
      <c r="A15">
        <v>22100</v>
      </c>
      <c r="B15" t="str">
        <f ca="1">OFFSET(Tables!$J$13,MATCH(bd!A15,cent,0),1)</f>
        <v>moulin</v>
      </c>
      <c r="C15">
        <v>1</v>
      </c>
      <c r="D15" t="str">
        <f ca="1">OFFSET(Tables!$G$13,MATCH(C15,creg,0),1)</f>
        <v>alsace</v>
      </c>
      <c r="E15" t="str">
        <f t="shared" si="0"/>
        <v>22100-1</v>
      </c>
      <c r="F15">
        <v>420</v>
      </c>
      <c r="G15" t="str">
        <f ca="1">OFFSET(Tables!$D$13,MATCH(bd!F15,cprod,0),1)</f>
        <v>Produit 1</v>
      </c>
      <c r="H15">
        <f ca="1">OFFSET(extract!$E$2,MATCH(bd!E15,aEntreg,0),MATCH(bd!G15,listprod,0))</f>
        <v>425</v>
      </c>
      <c r="K15">
        <v>425</v>
      </c>
    </row>
    <row r="16" spans="1:11" x14ac:dyDescent="0.25">
      <c r="A16">
        <v>22100</v>
      </c>
      <c r="B16" t="str">
        <f ca="1">OFFSET(Tables!$J$13,MATCH(bd!A16,cent,0),1)</f>
        <v>moulin</v>
      </c>
      <c r="C16">
        <v>1</v>
      </c>
      <c r="D16" t="str">
        <f ca="1">OFFSET(Tables!$G$13,MATCH(C16,creg,0),1)</f>
        <v>alsace</v>
      </c>
      <c r="E16" t="str">
        <f t="shared" si="0"/>
        <v>22100-1</v>
      </c>
      <c r="F16">
        <v>450</v>
      </c>
      <c r="G16" t="str">
        <f ca="1">OFFSET(Tables!$D$13,MATCH(bd!F16,cprod,0),1)</f>
        <v>Produit 4</v>
      </c>
      <c r="H16">
        <f ca="1">OFFSET(extract!$E$2,MATCH(bd!E16,aEntreg,0),MATCH(bd!G16,listprod,0))</f>
        <v>800</v>
      </c>
      <c r="K16">
        <v>800</v>
      </c>
    </row>
    <row r="17" spans="1:11" x14ac:dyDescent="0.25">
      <c r="A17">
        <v>22100</v>
      </c>
      <c r="B17" t="str">
        <f ca="1">OFFSET(Tables!$J$13,MATCH(bd!A17,cent,0),1)</f>
        <v>moulin</v>
      </c>
      <c r="C17">
        <v>1</v>
      </c>
      <c r="D17" t="str">
        <f ca="1">OFFSET(Tables!$G$13,MATCH(C17,creg,0),1)</f>
        <v>alsace</v>
      </c>
      <c r="E17" t="str">
        <f t="shared" si="0"/>
        <v>22100-1</v>
      </c>
      <c r="F17">
        <v>901</v>
      </c>
      <c r="G17" t="str">
        <f ca="1">OFFSET(Tables!$D$13,MATCH(bd!F17,cprod,0),1)</f>
        <v>Produit 6</v>
      </c>
      <c r="H17">
        <f ca="1">OFFSET(extract!$E$2,MATCH(bd!E17,aEntreg,0),MATCH(bd!G17,listprod,0))</f>
        <v>5000</v>
      </c>
      <c r="K17">
        <v>5000</v>
      </c>
    </row>
    <row r="18" spans="1:11" x14ac:dyDescent="0.25">
      <c r="A18">
        <v>22100</v>
      </c>
      <c r="B18" t="str">
        <f ca="1">OFFSET(Tables!$J$13,MATCH(bd!A18,cent,0),1)</f>
        <v>moulin</v>
      </c>
      <c r="C18">
        <v>1</v>
      </c>
      <c r="D18" t="str">
        <f ca="1">OFFSET(Tables!$G$13,MATCH(C18,creg,0),1)</f>
        <v>alsace</v>
      </c>
      <c r="E18" t="str">
        <f t="shared" si="0"/>
        <v>22100-1</v>
      </c>
      <c r="F18">
        <v>460</v>
      </c>
      <c r="G18" t="str">
        <f ca="1">OFFSET(Tables!$D$13,MATCH(bd!F18,cprod,0),1)</f>
        <v>Produit 8</v>
      </c>
      <c r="H18">
        <f ca="1">OFFSET(extract!$E$2,MATCH(bd!E18,aEntreg,0),MATCH(bd!G18,listprod,0))</f>
        <v>600</v>
      </c>
      <c r="K18">
        <v>600</v>
      </c>
    </row>
    <row r="19" spans="1:11" x14ac:dyDescent="0.25">
      <c r="A19">
        <v>17343</v>
      </c>
      <c r="B19" t="str">
        <f ca="1">OFFSET(Tables!$J$13,MATCH(bd!A19,cent,0),1)</f>
        <v>satma</v>
      </c>
      <c r="C19">
        <v>7</v>
      </c>
      <c r="D19" t="str">
        <f ca="1">OFFSET(Tables!$G$13,MATCH(C19,creg,0),1)</f>
        <v>ile de France</v>
      </c>
      <c r="E19" t="str">
        <f t="shared" si="0"/>
        <v>17343-7</v>
      </c>
      <c r="F19">
        <v>423</v>
      </c>
      <c r="G19" t="str">
        <f ca="1">OFFSET(Tables!$D$13,MATCH(bd!F19,cprod,0),1)</f>
        <v>Produit 9</v>
      </c>
      <c r="H19">
        <f ca="1">OFFSET(extract!$E$2,MATCH(bd!E19,aEntreg,0),MATCH(bd!G19,listprod,0))</f>
        <v>5882</v>
      </c>
      <c r="K19">
        <v>5882</v>
      </c>
    </row>
    <row r="20" spans="1:11" x14ac:dyDescent="0.25">
      <c r="A20">
        <v>12450</v>
      </c>
      <c r="B20" t="str">
        <f ca="1">OFFSET(Tables!$J$13,MATCH(bd!A20,cent,0),1)</f>
        <v>sag</v>
      </c>
      <c r="C20">
        <v>17</v>
      </c>
      <c r="D20" t="str">
        <f ca="1">OFFSET(Tables!$G$13,MATCH(C20,creg,0),1)</f>
        <v>midi pyrénées</v>
      </c>
      <c r="E20" t="str">
        <f t="shared" si="0"/>
        <v>12450-17</v>
      </c>
      <c r="F20">
        <v>450</v>
      </c>
      <c r="G20" t="str">
        <f ca="1">OFFSET(Tables!$D$13,MATCH(bd!F20,cprod,0),1)</f>
        <v>Produit 4</v>
      </c>
      <c r="H20">
        <f ca="1">OFFSET(extract!$E$2,MATCH(bd!E20,aEntreg,0),MATCH(bd!G20,listprod,0))</f>
        <v>5000</v>
      </c>
      <c r="K20">
        <v>5000</v>
      </c>
    </row>
    <row r="21" spans="1:11" x14ac:dyDescent="0.25">
      <c r="A21">
        <v>12450</v>
      </c>
      <c r="B21" t="str">
        <f ca="1">OFFSET(Tables!$J$13,MATCH(bd!A21,cent,0),1)</f>
        <v>sag</v>
      </c>
      <c r="C21">
        <v>17</v>
      </c>
      <c r="D21" t="str">
        <f ca="1">OFFSET(Tables!$G$13,MATCH(C21,creg,0),1)</f>
        <v>midi pyrénées</v>
      </c>
      <c r="E21" t="str">
        <f t="shared" si="0"/>
        <v>12450-17</v>
      </c>
      <c r="F21">
        <v>4210350</v>
      </c>
      <c r="G21" t="str">
        <f ca="1">OFFSET(Tables!$D$13,MATCH(bd!F21,cprod,0),1)</f>
        <v>Produit 7</v>
      </c>
      <c r="H21">
        <f ca="1">OFFSET(extract!$E$2,MATCH(bd!E21,aEntreg,0),MATCH(bd!G21,listprod,0))</f>
        <v>46</v>
      </c>
      <c r="K21">
        <v>46</v>
      </c>
    </row>
    <row r="22" spans="1:11" x14ac:dyDescent="0.25">
      <c r="A22">
        <v>12450</v>
      </c>
      <c r="B22" t="str">
        <f ca="1">OFFSET(Tables!$J$13,MATCH(bd!A22,cent,0),1)</f>
        <v>sag</v>
      </c>
      <c r="C22">
        <v>17</v>
      </c>
      <c r="D22" t="str">
        <f ca="1">OFFSET(Tables!$G$13,MATCH(C22,creg,0),1)</f>
        <v>midi pyrénées</v>
      </c>
      <c r="E22" t="str">
        <f t="shared" si="0"/>
        <v>12450-17</v>
      </c>
      <c r="F22">
        <v>423</v>
      </c>
      <c r="G22" t="str">
        <f ca="1">OFFSET(Tables!$D$13,MATCH(bd!F22,cprod,0),1)</f>
        <v>Produit 9</v>
      </c>
      <c r="H22">
        <f ca="1">OFFSET(extract!$E$2,MATCH(bd!E22,aEntreg,0),MATCH(bd!G22,listprod,0))</f>
        <v>200</v>
      </c>
      <c r="K22">
        <v>200</v>
      </c>
    </row>
    <row r="26" spans="1:11" x14ac:dyDescent="0.25">
      <c r="B26" t="s">
        <v>49</v>
      </c>
    </row>
    <row r="27" spans="1:11" x14ac:dyDescent="0.25">
      <c r="B27" t="s">
        <v>50</v>
      </c>
    </row>
    <row r="28" spans="1:11" x14ac:dyDescent="0.25">
      <c r="B28" t="s">
        <v>52</v>
      </c>
    </row>
    <row r="29" spans="1:11" x14ac:dyDescent="0.25">
      <c r="B29" t="s">
        <v>53</v>
      </c>
    </row>
    <row r="30" spans="1:11" x14ac:dyDescent="0.25">
      <c r="B30" t="s">
        <v>54</v>
      </c>
    </row>
  </sheetData>
  <mergeCells count="1">
    <mergeCell ref="C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14"/>
  <sheetViews>
    <sheetView workbookViewId="0">
      <selection activeCell="A2" sqref="A2:N3"/>
    </sheetView>
  </sheetViews>
  <sheetFormatPr baseColWidth="10" defaultRowHeight="15" x14ac:dyDescent="0.25"/>
  <cols>
    <col min="1" max="1" width="10.28515625" bestFit="1" customWidth="1"/>
    <col min="2" max="2" width="13.7109375" bestFit="1" customWidth="1"/>
    <col min="3" max="5" width="13.7109375" customWidth="1"/>
  </cols>
  <sheetData>
    <row r="2" spans="1:14" x14ac:dyDescent="0.25">
      <c r="A2" t="s">
        <v>44</v>
      </c>
      <c r="B2" t="s">
        <v>45</v>
      </c>
      <c r="C2" s="1" t="s">
        <v>46</v>
      </c>
      <c r="D2" s="1" t="s">
        <v>47</v>
      </c>
      <c r="E2" s="1" t="s">
        <v>48</v>
      </c>
      <c r="F2" s="3" t="s">
        <v>13</v>
      </c>
      <c r="G2" s="3" t="s">
        <v>14</v>
      </c>
      <c r="H2" s="3" t="s">
        <v>15</v>
      </c>
      <c r="I2" s="3" t="s">
        <v>16</v>
      </c>
      <c r="J2" s="3" t="s">
        <v>17</v>
      </c>
      <c r="K2" s="3" t="s">
        <v>18</v>
      </c>
      <c r="L2" s="3" t="s">
        <v>19</v>
      </c>
      <c r="M2" s="3" t="s">
        <v>20</v>
      </c>
      <c r="N2" s="3" t="s">
        <v>21</v>
      </c>
    </row>
    <row r="3" spans="1:14" x14ac:dyDescent="0.25">
      <c r="A3" t="s">
        <v>0</v>
      </c>
      <c r="B3" t="s">
        <v>1</v>
      </c>
      <c r="C3">
        <f ca="1">OFFSET(Tables!$K$13,MATCH(extract!A3,noment,0),-1)</f>
        <v>440</v>
      </c>
      <c r="D3">
        <f ca="1">IFERROR(OFFSET(Tables!$H$13,MATCH(extract!B3,Nreg,0),-1),"abs")</f>
        <v>10</v>
      </c>
      <c r="E3" t="str">
        <f ca="1">IF(OR(C3="abs",D3="abs"),"",C3&amp;"-"&amp;D3)</f>
        <v>440-10</v>
      </c>
      <c r="G3">
        <v>1500</v>
      </c>
      <c r="K3">
        <v>3000</v>
      </c>
    </row>
    <row r="4" spans="1:14" x14ac:dyDescent="0.25">
      <c r="A4" t="s">
        <v>0</v>
      </c>
      <c r="B4" t="s">
        <v>3</v>
      </c>
      <c r="C4">
        <f ca="1">OFFSET(Tables!$K$13,MATCH(extract!A4,noment,0),-1)</f>
        <v>440</v>
      </c>
      <c r="D4">
        <f ca="1">IFERROR(OFFSET(Tables!$H$13,MATCH(extract!B4,Nreg,0),-1),"abs")</f>
        <v>2</v>
      </c>
      <c r="E4" t="str">
        <f t="shared" ref="E4:E14" ca="1" si="0">C4&amp;"-"&amp;D4</f>
        <v>440-2</v>
      </c>
      <c r="H4">
        <v>45000</v>
      </c>
      <c r="M4">
        <v>50</v>
      </c>
    </row>
    <row r="5" spans="1:14" x14ac:dyDescent="0.25">
      <c r="A5" t="s">
        <v>31</v>
      </c>
      <c r="B5" t="s">
        <v>34</v>
      </c>
      <c r="C5" t="str">
        <f ca="1">IFERROR(OFFSET(Tables!$K$13,MATCH(extract!A5,noment,0),-1),"abs")</f>
        <v>abs</v>
      </c>
      <c r="D5">
        <f ca="1">IFERROR(OFFSET(Tables!$H$13,MATCH(extract!B5,Nreg,0),-1),"abs")</f>
        <v>9</v>
      </c>
      <c r="E5" t="str">
        <f t="shared" ca="1" si="0"/>
        <v>abs-9</v>
      </c>
    </row>
    <row r="6" spans="1:14" x14ac:dyDescent="0.25">
      <c r="A6" t="s">
        <v>5</v>
      </c>
      <c r="B6" t="s">
        <v>32</v>
      </c>
      <c r="C6">
        <f ca="1">IFERROR(OFFSET(Tables!$K$13,MATCH(extract!A6,noment,0),-1),"abs")</f>
        <v>35063</v>
      </c>
      <c r="D6">
        <f ca="1">IFERROR(OFFSET(Tables!$H$13,MATCH(extract!B6,Nreg,0),-1),"abs")</f>
        <v>8</v>
      </c>
      <c r="E6" t="str">
        <f t="shared" ca="1" si="0"/>
        <v>35063-8</v>
      </c>
      <c r="I6">
        <v>8856</v>
      </c>
      <c r="K6">
        <v>22100</v>
      </c>
      <c r="N6">
        <v>223</v>
      </c>
    </row>
    <row r="7" spans="1:14" x14ac:dyDescent="0.25">
      <c r="A7" t="s">
        <v>6</v>
      </c>
      <c r="B7" t="s">
        <v>33</v>
      </c>
      <c r="C7">
        <f ca="1">IFERROR(OFFSET(Tables!$K$13,MATCH(extract!A7,noment,0),-1),"abs")</f>
        <v>215</v>
      </c>
      <c r="D7">
        <f ca="1">IFERROR(OFFSET(Tables!$H$13,MATCH(extract!B7,Nreg,0),-1),"abs")</f>
        <v>19</v>
      </c>
      <c r="E7" t="str">
        <f t="shared" ca="1" si="0"/>
        <v>215-19</v>
      </c>
      <c r="M7">
        <v>4425</v>
      </c>
    </row>
    <row r="8" spans="1:14" x14ac:dyDescent="0.25">
      <c r="A8" t="s">
        <v>7</v>
      </c>
      <c r="B8" t="s">
        <v>8</v>
      </c>
      <c r="C8">
        <f ca="1">IFERROR(OFFSET(Tables!$K$13,MATCH(extract!A8,noment,0),-1),"abs")</f>
        <v>22100</v>
      </c>
      <c r="D8">
        <f ca="1">IFERROR(OFFSET(Tables!$H$13,MATCH(extract!B8,Nreg,0),-1),"abs")</f>
        <v>15</v>
      </c>
      <c r="E8" t="str">
        <f t="shared" ca="1" si="0"/>
        <v>22100-15</v>
      </c>
    </row>
    <row r="9" spans="1:14" x14ac:dyDescent="0.25">
      <c r="A9" t="s">
        <v>7</v>
      </c>
      <c r="B9" t="s">
        <v>34</v>
      </c>
      <c r="C9">
        <f ca="1">IFERROR(OFFSET(Tables!$K$13,MATCH(extract!A9,noment,0),-1),"abs")</f>
        <v>22100</v>
      </c>
      <c r="D9">
        <f ca="1">IFERROR(OFFSET(Tables!$H$13,MATCH(extract!B9,Nreg,0),-1),"abs")</f>
        <v>9</v>
      </c>
      <c r="E9" t="str">
        <f t="shared" ca="1" si="0"/>
        <v>22100-9</v>
      </c>
      <c r="G9">
        <v>4258</v>
      </c>
    </row>
    <row r="10" spans="1:14" x14ac:dyDescent="0.25">
      <c r="A10" t="s">
        <v>7</v>
      </c>
      <c r="B10" t="s">
        <v>35</v>
      </c>
      <c r="C10">
        <f ca="1">IFERROR(OFFSET(Tables!$K$13,MATCH(extract!A10,noment,0),-1),"abs")</f>
        <v>22100</v>
      </c>
      <c r="D10">
        <f ca="1">IFERROR(OFFSET(Tables!$H$13,MATCH(extract!B10,Nreg,0),-1),"abs")</f>
        <v>1</v>
      </c>
      <c r="E10" t="str">
        <f t="shared" ca="1" si="0"/>
        <v>22100-1</v>
      </c>
      <c r="F10">
        <v>425</v>
      </c>
      <c r="I10">
        <v>800</v>
      </c>
      <c r="K10">
        <v>5000</v>
      </c>
      <c r="M10">
        <v>600</v>
      </c>
    </row>
    <row r="11" spans="1:14" x14ac:dyDescent="0.25">
      <c r="A11" t="s">
        <v>9</v>
      </c>
      <c r="B11" t="s">
        <v>10</v>
      </c>
      <c r="C11">
        <f ca="1">IFERROR(OFFSET(Tables!$K$13,MATCH(extract!A11,noment,0),-1),"abs")</f>
        <v>17343</v>
      </c>
      <c r="D11">
        <f ca="1">IFERROR(OFFSET(Tables!$H$13,MATCH(extract!B11,Nreg,0),-1),"abs")</f>
        <v>7</v>
      </c>
      <c r="E11" t="str">
        <f t="shared" ca="1" si="0"/>
        <v>17343-7</v>
      </c>
      <c r="N11">
        <v>5882</v>
      </c>
    </row>
    <row r="12" spans="1:14" x14ac:dyDescent="0.25">
      <c r="A12" t="s">
        <v>36</v>
      </c>
      <c r="B12" t="s">
        <v>10</v>
      </c>
      <c r="C12" t="str">
        <f ca="1">IFERROR(OFFSET(Tables!$K$13,MATCH(extract!A12,noment,0),-1),"abs")</f>
        <v>abs</v>
      </c>
      <c r="D12">
        <f ca="1">IFERROR(OFFSET(Tables!$H$13,MATCH(extract!B12,Nreg,0),-1),"abs")</f>
        <v>7</v>
      </c>
      <c r="E12" t="str">
        <f t="shared" ca="1" si="0"/>
        <v>abs-7</v>
      </c>
    </row>
    <row r="13" spans="1:14" x14ac:dyDescent="0.25">
      <c r="A13" t="s">
        <v>11</v>
      </c>
      <c r="B13" t="s">
        <v>34</v>
      </c>
      <c r="C13">
        <f ca="1">IFERROR(OFFSET(Tables!$K$13,MATCH(extract!A13,noment,0),-1),"abs")</f>
        <v>12450</v>
      </c>
      <c r="D13">
        <f ca="1">IFERROR(OFFSET(Tables!$H$13,MATCH(extract!B13,Nreg,0),-1),"abs")</f>
        <v>9</v>
      </c>
      <c r="E13" t="str">
        <f t="shared" ca="1" si="0"/>
        <v>12450-9</v>
      </c>
      <c r="G13">
        <v>225</v>
      </c>
    </row>
    <row r="14" spans="1:14" x14ac:dyDescent="0.25">
      <c r="A14" t="s">
        <v>11</v>
      </c>
      <c r="B14" t="s">
        <v>37</v>
      </c>
      <c r="C14">
        <f ca="1">IFERROR(OFFSET(Tables!$K$13,MATCH(extract!A14,noment,0),-1),"abs")</f>
        <v>12450</v>
      </c>
      <c r="D14">
        <f ca="1">IFERROR(OFFSET(Tables!$H$13,MATCH(extract!B14,Nreg,0),-1),"abs")</f>
        <v>17</v>
      </c>
      <c r="E14" t="str">
        <f t="shared" ca="1" si="0"/>
        <v>12450-17</v>
      </c>
      <c r="I14">
        <v>5000</v>
      </c>
      <c r="L14">
        <v>46</v>
      </c>
      <c r="N14">
        <v>200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22"/>
  <sheetViews>
    <sheetView workbookViewId="0">
      <selection activeCell="A17" sqref="A17"/>
    </sheetView>
  </sheetViews>
  <sheetFormatPr baseColWidth="10" defaultRowHeight="15" x14ac:dyDescent="0.25"/>
  <cols>
    <col min="8" max="8" width="12.28515625" bestFit="1" customWidth="1"/>
  </cols>
  <sheetData>
    <row r="2" spans="1:14" x14ac:dyDescent="0.25">
      <c r="B2" t="s">
        <v>51</v>
      </c>
    </row>
    <row r="4" spans="1:14" x14ac:dyDescent="0.25">
      <c r="A4" t="s">
        <v>38</v>
      </c>
      <c r="B4" t="s">
        <v>39</v>
      </c>
      <c r="C4" t="s">
        <v>40</v>
      </c>
      <c r="D4" t="s">
        <v>41</v>
      </c>
      <c r="E4" t="s">
        <v>43</v>
      </c>
      <c r="F4" t="s">
        <v>42</v>
      </c>
      <c r="G4" t="s">
        <v>4</v>
      </c>
      <c r="H4" t="s">
        <v>12</v>
      </c>
    </row>
    <row r="5" spans="1:14" x14ac:dyDescent="0.25">
      <c r="A5">
        <v>440</v>
      </c>
      <c r="B5" t="str">
        <f ca="1">OFFSET(Tables!$J$13,MATCH(bd!A5,cent,0),1)</f>
        <v>laf</v>
      </c>
      <c r="C5">
        <v>10</v>
      </c>
      <c r="D5" t="str">
        <f ca="1">OFFSET(Tables!$G$13,MATCH(C5,creg,0),1)</f>
        <v>rhône</v>
      </c>
      <c r="E5" t="str">
        <f>A5&amp;"-"&amp;C5</f>
        <v>440-10</v>
      </c>
      <c r="F5">
        <v>430</v>
      </c>
      <c r="G5" t="str">
        <f ca="1">OFFSET(Tables!$D$13,MATCH(bd!F5,cprod,0),1)</f>
        <v>Produit 6</v>
      </c>
      <c r="H5">
        <f ca="1">OFFSET(extract!$E$2,MATCH(bd!E5,aEntreg,0),MATCH(bd!G5,listprod,0))</f>
        <v>3000</v>
      </c>
    </row>
    <row r="7" spans="1:14" x14ac:dyDescent="0.25">
      <c r="A7" t="s">
        <v>44</v>
      </c>
      <c r="B7" t="s">
        <v>45</v>
      </c>
      <c r="C7" s="1" t="s">
        <v>46</v>
      </c>
      <c r="D7" s="1" t="s">
        <v>47</v>
      </c>
      <c r="E7" s="1" t="s">
        <v>48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3" t="s">
        <v>18</v>
      </c>
      <c r="L7" s="3" t="s">
        <v>19</v>
      </c>
      <c r="M7" s="3" t="s">
        <v>20</v>
      </c>
      <c r="N7" s="3" t="s">
        <v>21</v>
      </c>
    </row>
    <row r="8" spans="1:14" x14ac:dyDescent="0.25">
      <c r="A8" t="s">
        <v>0</v>
      </c>
      <c r="B8" t="s">
        <v>1</v>
      </c>
      <c r="C8">
        <f ca="1">OFFSET(Tables!$K$13,MATCH(extract!A8,noment,0),-1)</f>
        <v>22100</v>
      </c>
      <c r="D8">
        <f ca="1">IFERROR(OFFSET(Tables!$H$13,MATCH(extract!B8,Nreg,0),-1),"abs")</f>
        <v>15</v>
      </c>
      <c r="E8" t="str">
        <f ca="1">IF(OR(C8="abs",D8="abs"),"",C8&amp;"-"&amp;D8)</f>
        <v>22100-15</v>
      </c>
      <c r="G8">
        <v>1500</v>
      </c>
      <c r="K8">
        <v>3000</v>
      </c>
    </row>
    <row r="13" spans="1:14" x14ac:dyDescent="0.25">
      <c r="D13" t="s">
        <v>26</v>
      </c>
      <c r="E13" t="s">
        <v>25</v>
      </c>
      <c r="G13" t="s">
        <v>28</v>
      </c>
      <c r="H13" t="s">
        <v>27</v>
      </c>
      <c r="J13" t="s">
        <v>30</v>
      </c>
      <c r="K13" t="s">
        <v>29</v>
      </c>
    </row>
    <row r="14" spans="1:14" x14ac:dyDescent="0.25">
      <c r="D14">
        <v>420</v>
      </c>
      <c r="E14" t="s">
        <v>13</v>
      </c>
      <c r="G14">
        <v>10</v>
      </c>
      <c r="H14" t="s">
        <v>1</v>
      </c>
      <c r="J14">
        <v>440</v>
      </c>
      <c r="K14" t="s">
        <v>0</v>
      </c>
    </row>
    <row r="15" spans="1:14" x14ac:dyDescent="0.25">
      <c r="D15">
        <v>430</v>
      </c>
      <c r="E15" t="s">
        <v>14</v>
      </c>
      <c r="G15">
        <v>2</v>
      </c>
      <c r="H15" t="s">
        <v>3</v>
      </c>
      <c r="J15">
        <v>35063</v>
      </c>
      <c r="K15" t="s">
        <v>5</v>
      </c>
    </row>
    <row r="16" spans="1:14" x14ac:dyDescent="0.25">
      <c r="D16">
        <v>440</v>
      </c>
      <c r="E16" t="s">
        <v>15</v>
      </c>
      <c r="G16">
        <v>9</v>
      </c>
      <c r="H16" t="s">
        <v>22</v>
      </c>
      <c r="J16">
        <v>215</v>
      </c>
      <c r="K16" t="s">
        <v>6</v>
      </c>
    </row>
    <row r="17" spans="4:11" x14ac:dyDescent="0.25">
      <c r="D17">
        <v>450</v>
      </c>
      <c r="E17" t="s">
        <v>16</v>
      </c>
      <c r="G17">
        <v>8</v>
      </c>
      <c r="H17" t="s">
        <v>23</v>
      </c>
      <c r="J17">
        <v>22100</v>
      </c>
      <c r="K17" t="s">
        <v>7</v>
      </c>
    </row>
    <row r="18" spans="4:11" x14ac:dyDescent="0.25">
      <c r="D18">
        <v>4214059</v>
      </c>
      <c r="E18" t="s">
        <v>17</v>
      </c>
      <c r="G18">
        <v>19</v>
      </c>
      <c r="H18" t="s">
        <v>24</v>
      </c>
      <c r="J18">
        <v>17343</v>
      </c>
      <c r="K18" t="s">
        <v>9</v>
      </c>
    </row>
    <row r="19" spans="4:11" x14ac:dyDescent="0.25">
      <c r="D19">
        <v>901</v>
      </c>
      <c r="E19" t="s">
        <v>18</v>
      </c>
      <c r="G19">
        <v>15</v>
      </c>
      <c r="H19" t="s">
        <v>8</v>
      </c>
      <c r="J19">
        <v>12450</v>
      </c>
      <c r="K19" t="s">
        <v>11</v>
      </c>
    </row>
    <row r="20" spans="4:11" x14ac:dyDescent="0.25">
      <c r="D20">
        <v>4210350</v>
      </c>
      <c r="E20" t="s">
        <v>19</v>
      </c>
      <c r="G20">
        <v>1</v>
      </c>
      <c r="H20" t="s">
        <v>35</v>
      </c>
    </row>
    <row r="21" spans="4:11" x14ac:dyDescent="0.25">
      <c r="D21">
        <v>460</v>
      </c>
      <c r="E21" t="s">
        <v>20</v>
      </c>
      <c r="G21">
        <v>7</v>
      </c>
      <c r="H21" t="s">
        <v>10</v>
      </c>
    </row>
    <row r="22" spans="4:11" x14ac:dyDescent="0.25">
      <c r="D22">
        <v>423</v>
      </c>
      <c r="E22" t="s">
        <v>21</v>
      </c>
      <c r="G22">
        <v>17</v>
      </c>
      <c r="H22" t="s">
        <v>37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bd</vt:lpstr>
      <vt:lpstr>extract</vt:lpstr>
      <vt:lpstr>Tables</vt:lpstr>
      <vt:lpstr>aEntreg</vt:lpstr>
      <vt:lpstr>cent</vt:lpstr>
      <vt:lpstr>cprod</vt:lpstr>
      <vt:lpstr>creg</vt:lpstr>
      <vt:lpstr>listprod</vt:lpstr>
      <vt:lpstr>noment</vt:lpstr>
      <vt:lpstr>nprod</vt:lpstr>
      <vt:lpstr>Nreg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MBAYE Coumba Sarr</dc:creator>
  <cp:lastModifiedBy>André BOSCHI</cp:lastModifiedBy>
  <dcterms:created xsi:type="dcterms:W3CDTF">2014-03-31T11:35:07Z</dcterms:created>
  <dcterms:modified xsi:type="dcterms:W3CDTF">2014-04-01T09:10:18Z</dcterms:modified>
</cp:coreProperties>
</file>