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trlProps/ctrlProp5.xml" ContentType="application/vnd.ms-excel.controlpropertie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e\Downloads\"/>
    </mc:Choice>
  </mc:AlternateContent>
  <xr:revisionPtr revIDLastSave="0" documentId="13_ncr:1_{1FA8CC63-0A91-493B-88AA-DFB89FD26B74}" xr6:coauthVersionLast="47" xr6:coauthVersionMax="47" xr10:uidLastSave="{00000000-0000-0000-0000-000000000000}"/>
  <bookViews>
    <workbookView xWindow="-28920" yWindow="4800" windowWidth="29040" windowHeight="15720" tabRatio="754" xr2:uid="{00000000-000D-0000-FFFF-FFFF00000000}"/>
    <workbookView xWindow="-110" yWindow="-110" windowWidth="25820" windowHeight="15500" activeTab="6" xr2:uid="{F543EB59-E5DA-4EF2-A7BA-CBCEE4B8AE3E}"/>
  </bookViews>
  <sheets>
    <sheet name="Journal" sheetId="31" r:id="rId1"/>
    <sheet name="Livret" sheetId="21" r:id="rId2"/>
    <sheet name="Cpt_Banque" sheetId="33" r:id="rId3"/>
    <sheet name="BadNet" sheetId="34" r:id="rId4"/>
    <sheet name="Caisse" sheetId="35" r:id="rId5"/>
    <sheet name="Tables" sheetId="32" r:id="rId6"/>
    <sheet name="Bilan" sheetId="36" r:id="rId7"/>
  </sheets>
  <definedNames>
    <definedName name="_xlnm._FilterDatabase" localSheetId="0" hidden="1">Journal!$A$6:$N$611</definedName>
    <definedName name="Catég">Tables!$E$2:$E$5</definedName>
    <definedName name="Colonne1">Tables!$F$2:$F$5</definedName>
    <definedName name="Cpte">Tables!$A$2:$A$31</definedName>
    <definedName name="DepCpte">Bilan!$B$8:$B$22</definedName>
    <definedName name="DepIntCpt">Bilan!$C$8:$C$22</definedName>
    <definedName name="DepMont">Bilan!$D$8:$D$22</definedName>
    <definedName name="IntCpt">Tables!$B$2:$B$31</definedName>
    <definedName name="Organ">Tables!$J$2:$J$9</definedName>
    <definedName name="RecCpte">Bilan!$F$8:$F$22</definedName>
    <definedName name="RecIntCpt">Bilan!$G$8:$G$22</definedName>
    <definedName name="RecMont">Bilan!$H$8:$H$22</definedName>
    <definedName name="Repart">Tables!$E$2:$E$5</definedName>
    <definedName name="TotCpt">Tables!$C$2:$C$31</definedName>
    <definedName name="_xlnm.Print_Area" localSheetId="3">BadNet!$B$1:$F$6</definedName>
    <definedName name="_xlnm.Print_Area" localSheetId="4">Caisse!$B$1:$F$6</definedName>
    <definedName name="_xlnm.Print_Area" localSheetId="2">Cpt_Banque!$B$1:$F$6</definedName>
    <definedName name="_xlnm.Print_Area" localSheetId="0">Journal!$C$5:$I$15</definedName>
    <definedName name="_xlnm.Print_Area" localSheetId="1">Livret!$B$1:$F$6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" i="36" l="1"/>
  <c r="H2" i="36"/>
  <c r="J7" i="21"/>
  <c r="J8" i="21"/>
  <c r="J9" i="21"/>
  <c r="J7" i="35"/>
  <c r="J8" i="35"/>
  <c r="J7" i="33"/>
  <c r="J8" i="33"/>
  <c r="J7" i="34"/>
  <c r="J8" i="34"/>
  <c r="J9" i="34"/>
  <c r="D2" i="36"/>
  <c r="H9" i="36"/>
  <c r="H10" i="36"/>
  <c r="H11" i="36"/>
  <c r="H12" i="36"/>
  <c r="H13" i="36"/>
  <c r="H14" i="36"/>
  <c r="H15" i="36"/>
  <c r="H16" i="36"/>
  <c r="H17" i="36"/>
  <c r="H18" i="36"/>
  <c r="H19" i="36"/>
  <c r="H20" i="36"/>
  <c r="H21" i="36"/>
  <c r="H22" i="36"/>
  <c r="D8" i="36"/>
  <c r="D9" i="36"/>
  <c r="D10" i="36"/>
  <c r="D11" i="36"/>
  <c r="D12" i="36"/>
  <c r="D13" i="36"/>
  <c r="D14" i="36"/>
  <c r="D15" i="36"/>
  <c r="D16" i="36"/>
  <c r="D17" i="36"/>
  <c r="D18" i="36"/>
  <c r="D19" i="36"/>
  <c r="D20" i="36"/>
  <c r="D21" i="36"/>
  <c r="D22" i="36"/>
  <c r="J7" i="31"/>
  <c r="J15" i="31"/>
  <c r="I3" i="31"/>
  <c r="H3" i="31"/>
  <c r="J14" i="31"/>
  <c r="J6" i="31"/>
  <c r="J8" i="31"/>
  <c r="J9" i="31"/>
  <c r="J10" i="31"/>
  <c r="J11" i="31"/>
  <c r="J12" i="31"/>
  <c r="J13" i="31"/>
  <c r="H8" i="36"/>
  <c r="C18" i="32"/>
  <c r="C19" i="32"/>
  <c r="C20" i="32"/>
  <c r="C21" i="32"/>
  <c r="C22" i="32"/>
  <c r="C23" i="32"/>
  <c r="C24" i="32"/>
  <c r="C25" i="32"/>
  <c r="C26" i="32"/>
  <c r="C27" i="32"/>
  <c r="C28" i="32"/>
  <c r="C29" i="32"/>
  <c r="C30" i="32"/>
  <c r="C31" i="32"/>
  <c r="C17" i="32"/>
  <c r="C3" i="32"/>
  <c r="C4" i="32"/>
  <c r="C5" i="32"/>
  <c r="C6" i="32"/>
  <c r="C7" i="32"/>
  <c r="C8" i="32"/>
  <c r="C9" i="32"/>
  <c r="C10" i="32"/>
  <c r="C11" i="32"/>
  <c r="C12" i="32"/>
  <c r="C13" i="32"/>
  <c r="C14" i="32"/>
  <c r="C15" i="32"/>
  <c r="C16" i="32"/>
  <c r="C2" i="32"/>
  <c r="I4" i="35"/>
  <c r="H4" i="35"/>
  <c r="I4" i="34"/>
  <c r="H4" i="34"/>
  <c r="I4" i="33"/>
  <c r="H4" i="33"/>
  <c r="I4" i="21"/>
  <c r="H4" i="21"/>
  <c r="D4" i="36" l="1"/>
  <c r="H4" i="36"/>
  <c r="J4" i="21"/>
  <c r="J4" i="35"/>
  <c r="J4" i="33"/>
  <c r="J4" i="34"/>
  <c r="J3" i="31" l="1"/>
</calcChain>
</file>

<file path=xl/sharedStrings.xml><?xml version="1.0" encoding="utf-8"?>
<sst xmlns="http://schemas.openxmlformats.org/spreadsheetml/2006/main" count="219" uniqueCount="79">
  <si>
    <t>DATE</t>
  </si>
  <si>
    <t>DEBIT</t>
  </si>
  <si>
    <t>CREDIT</t>
  </si>
  <si>
    <t xml:space="preserve">TOTAUX </t>
  </si>
  <si>
    <t>COMPTE</t>
  </si>
  <si>
    <t>LIBELLE</t>
  </si>
  <si>
    <t>Intérêts bancaire</t>
  </si>
  <si>
    <t>formations</t>
  </si>
  <si>
    <t>affiliations et licences</t>
  </si>
  <si>
    <t>prime d'assurance</t>
  </si>
  <si>
    <t>frais bancaire</t>
  </si>
  <si>
    <t>receptions</t>
  </si>
  <si>
    <t>buvette interclubs</t>
  </si>
  <si>
    <t>dons</t>
  </si>
  <si>
    <t>licences</t>
  </si>
  <si>
    <t>fournitures d'équipement</t>
  </si>
  <si>
    <t>achat de volants/grips/maillots</t>
  </si>
  <si>
    <t>vente de volants/grips/maillots</t>
  </si>
  <si>
    <t>manifestations du club</t>
  </si>
  <si>
    <t>inscriptions tournois et interclubs</t>
  </si>
  <si>
    <t>subventions commune</t>
  </si>
  <si>
    <t>sponsors privés</t>
  </si>
  <si>
    <t>fournitures adminsitratives</t>
  </si>
  <si>
    <t>tombolas</t>
  </si>
  <si>
    <t>Buvettes manifestations</t>
  </si>
  <si>
    <t>Remboursements tournois club ou adhérents</t>
  </si>
  <si>
    <t>SOLDE</t>
  </si>
  <si>
    <t>Livret</t>
  </si>
  <si>
    <t>Caisse</t>
  </si>
  <si>
    <t>PIECE N°</t>
  </si>
  <si>
    <t>solde</t>
  </si>
  <si>
    <t>AXA</t>
  </si>
  <si>
    <t>Banque populaire</t>
  </si>
  <si>
    <t>Bforbank</t>
  </si>
  <si>
    <t>BNP</t>
  </si>
  <si>
    <t>Boursorama</t>
  </si>
  <si>
    <t>Caisse d'epargne</t>
  </si>
  <si>
    <t>LCL</t>
  </si>
  <si>
    <t>RELEVE</t>
  </si>
  <si>
    <t>N° CHEQUE</t>
  </si>
  <si>
    <t>PAIEMENT</t>
  </si>
  <si>
    <t>manifestation CBNM</t>
  </si>
  <si>
    <t>CA</t>
  </si>
  <si>
    <t>BA</t>
  </si>
  <si>
    <t>LI</t>
  </si>
  <si>
    <t>REP</t>
  </si>
  <si>
    <t>ES</t>
  </si>
  <si>
    <t xml:space="preserve">fbhh  </t>
  </si>
  <si>
    <t>26+5+</t>
  </si>
  <si>
    <t>2++</t>
  </si>
  <si>
    <t>26++</t>
  </si>
  <si>
    <t>62+5+</t>
  </si>
  <si>
    <t>vdhbfhb</t>
  </si>
  <si>
    <t>JOURNAL</t>
  </si>
  <si>
    <t>Totaux</t>
  </si>
  <si>
    <t>Compte Bancaire</t>
  </si>
  <si>
    <t>BadNet</t>
  </si>
  <si>
    <t>Banque</t>
  </si>
  <si>
    <t>Cpte</t>
  </si>
  <si>
    <t>IntCpt</t>
  </si>
  <si>
    <t>TotCpt</t>
  </si>
  <si>
    <t>solde entrée</t>
  </si>
  <si>
    <t>Repart</t>
  </si>
  <si>
    <t>Inti</t>
  </si>
  <si>
    <t>Onglet</t>
  </si>
  <si>
    <t>Cpt_Banque</t>
  </si>
  <si>
    <t>Organ</t>
  </si>
  <si>
    <t>Banque tarnaud</t>
  </si>
  <si>
    <t>RecCpte</t>
  </si>
  <si>
    <t>RecIntCpt</t>
  </si>
  <si>
    <t>RecMont</t>
  </si>
  <si>
    <t>DepCpte</t>
  </si>
  <si>
    <t>DepIntCpt</t>
  </si>
  <si>
    <t>DepMont</t>
  </si>
  <si>
    <t>Verif soldes entrées</t>
  </si>
  <si>
    <t>solde en cours</t>
  </si>
  <si>
    <t>verif</t>
  </si>
  <si>
    <t>Tot dep</t>
  </si>
  <si>
    <t>Tot Rec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</si>
</sst>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  <family val="2"/>
    </font>
    <font>
      <sz val="14"/>
      <color indexed="8"/>
      <name val="Comic Sans MS"/>
      <family val="4"/>
    </font>
    <font>
      <sz val="10"/>
      <name val="Arial"/>
      <family val="2"/>
    </font>
    <font>
      <sz val="8"/>
      <color indexed="8"/>
      <name val="Comic Sans MS"/>
      <family val="4"/>
    </font>
    <font>
      <sz val="8"/>
      <name val="Arial"/>
      <family val="2"/>
    </font>
    <font>
      <sz val="8"/>
      <color indexed="8"/>
      <name val="Calibri"/>
      <family val="2"/>
    </font>
    <font>
      <sz val="10"/>
      <color rgb="FF000000"/>
      <name val="Arial"/>
      <family val="2"/>
    </font>
    <font>
      <b/>
      <sz val="9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b/>
      <sz val="10"/>
      <name val="Arial"/>
      <family val="2"/>
    </font>
    <font>
      <sz val="8"/>
      <color theme="0"/>
      <name val="Arial"/>
      <family val="2"/>
    </font>
    <font>
      <sz val="8"/>
      <color theme="0"/>
      <name val="Comic Sans MS"/>
      <family val="4"/>
    </font>
    <font>
      <b/>
      <sz val="8"/>
      <color theme="0"/>
      <name val="Comic Sans MS"/>
      <family val="4"/>
    </font>
    <font>
      <i/>
      <sz val="8"/>
      <color indexed="8"/>
      <name val="Comic Sans MS"/>
      <family val="4"/>
    </font>
    <font>
      <sz val="12"/>
      <color theme="0"/>
      <name val="Times New Roman"/>
      <family val="1"/>
    </font>
    <font>
      <sz val="12"/>
      <color indexed="8"/>
      <name val="Times New Roman"/>
      <family val="1"/>
    </font>
    <font>
      <sz val="12"/>
      <name val="Times New Roman"/>
      <family val="1"/>
    </font>
    <font>
      <sz val="8"/>
      <name val="Comic Sans MS"/>
      <family val="4"/>
    </font>
    <font>
      <b/>
      <sz val="8"/>
      <name val="Comic Sans MS"/>
      <family val="4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34"/>
      </patternFill>
    </fill>
    <fill>
      <patternFill patternType="solid">
        <fgColor rgb="FFFFC000"/>
        <bgColor indexed="22"/>
      </patternFill>
    </fill>
    <fill>
      <patternFill patternType="solid">
        <fgColor rgb="FF00B050"/>
        <bgColor indexed="41"/>
      </patternFill>
    </fill>
    <fill>
      <patternFill patternType="solid">
        <fgColor rgb="FF00B050"/>
        <bgColor indexed="22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3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Border="0" applyProtection="0"/>
  </cellStyleXfs>
  <cellXfs count="70">
    <xf numFmtId="0" fontId="0" fillId="0" borderId="0" xfId="0"/>
    <xf numFmtId="0" fontId="4" fillId="0" borderId="0" xfId="0" applyFont="1" applyAlignment="1">
      <alignment horizontal="center" vertical="center"/>
    </xf>
    <xf numFmtId="14" fontId="3" fillId="0" borderId="4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2" fontId="3" fillId="0" borderId="1" xfId="0" applyNumberFormat="1" applyFont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2" fontId="3" fillId="0" borderId="1" xfId="0" applyNumberFormat="1" applyFont="1" applyBorder="1" applyAlignment="1">
      <alignment horizontal="center" vertical="center"/>
    </xf>
    <xf numFmtId="2" fontId="5" fillId="0" borderId="0" xfId="0" applyNumberFormat="1" applyFont="1" applyAlignment="1" applyProtection="1">
      <alignment horizontal="center" vertical="center"/>
      <protection locked="0"/>
    </xf>
    <xf numFmtId="49" fontId="4" fillId="0" borderId="1" xfId="0" applyNumberFormat="1" applyFont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2" fontId="3" fillId="0" borderId="0" xfId="0" applyNumberFormat="1" applyFont="1" applyAlignment="1" applyProtection="1">
      <alignment horizontal="center" vertical="center"/>
      <protection locked="0"/>
    </xf>
    <xf numFmtId="2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2" borderId="12" xfId="0" applyFont="1" applyFill="1" applyBorder="1" applyAlignment="1">
      <alignment horizontal="center" vertical="center"/>
    </xf>
    <xf numFmtId="0" fontId="3" fillId="0" borderId="3" xfId="0" applyFont="1" applyBorder="1" applyAlignment="1" applyProtection="1">
      <alignment horizontal="center" vertical="center"/>
      <protection locked="0"/>
    </xf>
    <xf numFmtId="2" fontId="3" fillId="0" borderId="3" xfId="0" applyNumberFormat="1" applyFont="1" applyBorder="1" applyAlignment="1" applyProtection="1">
      <alignment horizontal="center" vertical="center"/>
      <protection locked="0"/>
    </xf>
    <xf numFmtId="49" fontId="4" fillId="0" borderId="3" xfId="0" applyNumberFormat="1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14" fontId="12" fillId="0" borderId="6" xfId="0" applyNumberFormat="1" applyFont="1" applyBorder="1" applyAlignment="1" applyProtection="1">
      <alignment horizontal="center" vertical="center"/>
      <protection locked="0"/>
    </xf>
    <xf numFmtId="0" fontId="11" fillId="0" borderId="10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 applyProtection="1">
      <alignment horizontal="center" vertical="center"/>
      <protection locked="0"/>
    </xf>
    <xf numFmtId="2" fontId="12" fillId="0" borderId="10" xfId="0" applyNumberFormat="1" applyFont="1" applyBorder="1" applyAlignment="1" applyProtection="1">
      <alignment horizontal="center" vertical="center"/>
      <protection locked="0"/>
    </xf>
    <xf numFmtId="2" fontId="12" fillId="0" borderId="5" xfId="0" applyNumberFormat="1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2" fontId="14" fillId="0" borderId="3" xfId="0" applyNumberFormat="1" applyFont="1" applyBorder="1" applyAlignment="1" applyProtection="1">
      <alignment horizontal="center" vertical="center"/>
      <protection locked="0"/>
    </xf>
    <xf numFmtId="0" fontId="9" fillId="2" borderId="10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14" fontId="13" fillId="0" borderId="15" xfId="0" applyNumberFormat="1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2" fontId="13" fillId="0" borderId="15" xfId="0" applyNumberFormat="1" applyFont="1" applyBorder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6" fillId="3" borderId="0" xfId="0" applyFont="1" applyFill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16" fillId="8" borderId="0" xfId="0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 wrapText="1"/>
    </xf>
    <xf numFmtId="0" fontId="17" fillId="6" borderId="0" xfId="0" applyFont="1" applyFill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13" fillId="9" borderId="1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49" fontId="4" fillId="0" borderId="2" xfId="0" applyNumberFormat="1" applyFont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 applyProtection="1">
      <alignment horizontal="center" vertical="center"/>
      <protection locked="0"/>
    </xf>
    <xf numFmtId="2" fontId="0" fillId="0" borderId="12" xfId="0" applyNumberFormat="1" applyBorder="1" applyAlignment="1" applyProtection="1">
      <alignment horizontal="center" vertical="center"/>
      <protection locked="0"/>
    </xf>
    <xf numFmtId="2" fontId="0" fillId="0" borderId="9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4" fontId="18" fillId="0" borderId="13" xfId="0" applyNumberFormat="1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2" fontId="18" fillId="0" borderId="13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2" fontId="0" fillId="0" borderId="1" xfId="0" applyNumberFormat="1" applyFont="1" applyBorder="1" applyAlignment="1" applyProtection="1">
      <alignment horizontal="center" vertical="center"/>
      <protection locked="0"/>
    </xf>
    <xf numFmtId="2" fontId="19" fillId="0" borderId="15" xfId="0" applyNumberFormat="1" applyFont="1" applyBorder="1" applyAlignment="1">
      <alignment horizontal="center" vertical="center"/>
    </xf>
    <xf numFmtId="2" fontId="18" fillId="0" borderId="13" xfId="0" applyNumberFormat="1" applyFont="1" applyFill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/>
    </xf>
    <xf numFmtId="2" fontId="0" fillId="0" borderId="0" xfId="0" applyNumberFormat="1"/>
    <xf numFmtId="2" fontId="18" fillId="0" borderId="15" xfId="0" applyNumberFormat="1" applyFont="1" applyFill="1" applyBorder="1" applyAlignment="1">
      <alignment horizontal="center" vertical="center"/>
    </xf>
    <xf numFmtId="2" fontId="0" fillId="0" borderId="13" xfId="0" applyNumberFormat="1" applyFont="1" applyBorder="1" applyAlignment="1">
      <alignment horizontal="center" vertical="center"/>
    </xf>
    <xf numFmtId="0" fontId="0" fillId="0" borderId="0" xfId="0" applyAlignment="1">
      <alignment horizontal="right"/>
    </xf>
  </cellXfs>
  <cellStyles count="2">
    <cellStyle name="Normal" xfId="0" builtinId="0"/>
    <cellStyle name="Normal 2" xfId="1" xr:uid="{00000000-0005-0000-0000-000003000000}"/>
  </cellStyles>
  <dxfs count="8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theme="4" tint="0.39997558519241921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Comic Sans MS"/>
        <family val="4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omic Sans MS"/>
        <family val="4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Comic Sans MS"/>
        <family val="4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200025</xdr:colOff>
      <xdr:row>0</xdr:row>
      <xdr:rowOff>142875</xdr:rowOff>
    </xdr:from>
    <xdr:to>
      <xdr:col>14</xdr:col>
      <xdr:colOff>161925</xdr:colOff>
      <xdr:row>2</xdr:row>
      <xdr:rowOff>85725</xdr:rowOff>
    </xdr:to>
    <xdr:sp macro="[0]!Tran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 bwMode="auto">
        <a:xfrm>
          <a:off x="11630025" y="142875"/>
          <a:ext cx="1428750" cy="381000"/>
        </a:xfrm>
        <a:prstGeom prst="roundRect">
          <a:avLst/>
        </a:pr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>
              <a:solidFill>
                <a:schemeClr val="bg1"/>
              </a:solidFill>
            </a:rPr>
            <a:t>Ventiler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419100</xdr:colOff>
          <xdr:row>0</xdr:row>
          <xdr:rowOff>190500</xdr:rowOff>
        </xdr:from>
        <xdr:to>
          <xdr:col>15</xdr:col>
          <xdr:colOff>781050</xdr:colOff>
          <xdr:row>2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E6F40902-0F1E-FDDF-2D61-6AEC8106C68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409575</xdr:colOff>
          <xdr:row>2</xdr:row>
          <xdr:rowOff>28575</xdr:rowOff>
        </xdr:from>
        <xdr:to>
          <xdr:col>14</xdr:col>
          <xdr:colOff>47625</xdr:colOff>
          <xdr:row>3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412750</xdr:colOff>
          <xdr:row>2</xdr:row>
          <xdr:rowOff>31750</xdr:rowOff>
        </xdr:from>
        <xdr:to>
          <xdr:col>14</xdr:col>
          <xdr:colOff>50800</xdr:colOff>
          <xdr:row>3</xdr:row>
          <xdr:rowOff>76200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AC75888B-A388-29F5-1051-BAB118150F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412750</xdr:colOff>
          <xdr:row>2</xdr:row>
          <xdr:rowOff>31750</xdr:rowOff>
        </xdr:from>
        <xdr:to>
          <xdr:col>14</xdr:col>
          <xdr:colOff>50800</xdr:colOff>
          <xdr:row>3</xdr:row>
          <xdr:rowOff>76200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4E75D239-E498-4542-2C2B-911FAE6727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412750</xdr:colOff>
          <xdr:row>2</xdr:row>
          <xdr:rowOff>31750</xdr:rowOff>
        </xdr:from>
        <xdr:to>
          <xdr:col>14</xdr:col>
          <xdr:colOff>50800</xdr:colOff>
          <xdr:row>3</xdr:row>
          <xdr:rowOff>76200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65F22EC-E241-C016-702C-B5948238FC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64D4200-D3E5-44EE-B3F1-6CDC8F11757E}" name="TbJour" displayName="TbJour" ref="A5:J15" totalsRowShown="0" headerRowDxfId="88" dataDxfId="87" tableBorderDxfId="86">
  <sortState xmlns:xlrd2="http://schemas.microsoft.com/office/spreadsheetml/2017/richdata2" ref="A6:J15">
    <sortCondition ref="D6:D15"/>
  </sortState>
  <tableColumns count="10">
    <tableColumn id="1" xr3:uid="{F8AD7797-57F9-4FCF-B1D0-4D7BA94C461D}" name="REP" dataDxfId="85"/>
    <tableColumn id="2" xr3:uid="{B1D8DB61-8A71-424D-828E-E42C738CDF9F}" name="PIECE N°" dataDxfId="84"/>
    <tableColumn id="3" xr3:uid="{F86BAF04-8927-4CD0-840E-3D8A851F227F}" name="DATE" dataDxfId="83"/>
    <tableColumn id="4" xr3:uid="{006C2772-F0E3-4E93-8680-C3D4617CF9F5}" name="COMPTE" dataDxfId="82"/>
    <tableColumn id="5" xr3:uid="{7D96B88B-A9ED-4FB1-B78C-7E6F83D806EC}" name="LIBELLE" dataDxfId="81"/>
    <tableColumn id="6" xr3:uid="{29172507-827E-43B7-93CF-49052F3EDCB8}" name="PAIEMENT" dataDxfId="80"/>
    <tableColumn id="7" xr3:uid="{24C14A18-0AEA-4BCC-ACFA-8BFAF1370C6D}" name="N° CHEQUE" dataDxfId="79"/>
    <tableColumn id="8" xr3:uid="{E80D34CB-AE35-4758-914B-2BF00EF14EA2}" name="DEBIT" dataDxfId="78"/>
    <tableColumn id="9" xr3:uid="{EFCC0CC9-E3E1-4134-A123-452DE1425CAB}" name="CREDIT" dataDxfId="77"/>
    <tableColumn id="10" xr3:uid="{6B6C7CA6-9552-4FD5-B852-A559715078E2}" name="SOLDE" dataDxfId="76">
      <calculatedColumnFormula>$J$2+SUM($I$6:I6)-SUM($H$6:$H6)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99D061D-820A-4386-A154-C1087A6A757A}" name="Tableau4" displayName="Tableau4" ref="A6:K9" totalsRowShown="0" headerRowDxfId="75" headerRowBorderDxfId="74" tableBorderDxfId="73" totalsRowBorderDxfId="72">
  <autoFilter ref="A6:K9" xr:uid="{499D061D-820A-4386-A154-C1087A6A757A}"/>
  <tableColumns count="11">
    <tableColumn id="1" xr3:uid="{0F884667-16B5-43C1-87C7-CEB5BBAB84FA}" name="REP" dataDxfId="71"/>
    <tableColumn id="2" xr3:uid="{1D5A2E26-8817-4946-B6A5-CF73EF072B48}" name="PIECE N°" dataDxfId="70"/>
    <tableColumn id="3" xr3:uid="{39E61F29-A45C-4E8C-898B-EC3676860275}" name="DATE" dataDxfId="69"/>
    <tableColumn id="4" xr3:uid="{41600BC6-C42A-4726-A810-18BD52538D71}" name="COMPTE" dataDxfId="68"/>
    <tableColumn id="5" xr3:uid="{E0B4C0F7-AD9D-4BE5-AA2E-2C102D974C41}" name="LIBELLE" dataDxfId="67"/>
    <tableColumn id="6" xr3:uid="{B8BEDA02-2A02-42F2-92B8-6C925EFA556F}" name="PAIEMENT" dataDxfId="66"/>
    <tableColumn id="7" xr3:uid="{1FAF0120-4209-4627-AB2F-C682048B7323}" name="N° CHEQUE" dataDxfId="65"/>
    <tableColumn id="8" xr3:uid="{D72B3F66-41ED-442D-9C5D-891A5397796E}" name="DEBIT" dataDxfId="64"/>
    <tableColumn id="9" xr3:uid="{0A6D2443-44E4-4698-99B3-6474AC075621}" name="CREDIT" dataDxfId="63"/>
    <tableColumn id="10" xr3:uid="{AD505E57-CC9A-448B-935A-9BEDB3566E5A}" name="SOLDE" dataDxfId="4">
      <calculatedColumnFormula>$J$3+SUM($I$7:$I7)-SUM($H$7:$H7)</calculatedColumnFormula>
    </tableColumn>
    <tableColumn id="11" xr3:uid="{A17B56F1-1F3A-47E7-AAB5-4C80A9FC2870}" name="RELEVE" dataDxfId="6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5C30C80-79BB-4F20-B5B7-81EA27881D9D}" name="TabB" displayName="TabB" ref="A6:K8" totalsRowShown="0" headerRowDxfId="61" headerRowBorderDxfId="60" tableBorderDxfId="59" totalsRowBorderDxfId="58">
  <autoFilter ref="A6:K8" xr:uid="{499D061D-820A-4386-A154-C1087A6A757A}"/>
  <tableColumns count="11">
    <tableColumn id="1" xr3:uid="{55798830-3C22-45F9-A341-2FF291D2DFB1}" name="REP" dataDxfId="57"/>
    <tableColumn id="2" xr3:uid="{E15F2414-2FC2-45B8-8624-E567BB296A55}" name="PIECE N°" dataDxfId="56"/>
    <tableColumn id="3" xr3:uid="{E9C62ED2-CA46-450D-A247-27DC3830C5DC}" name="DATE" dataDxfId="55"/>
    <tableColumn id="4" xr3:uid="{2146BCD4-A201-4F3E-94DB-44E56B19809F}" name="COMPTE" dataDxfId="54"/>
    <tableColumn id="5" xr3:uid="{BEA35142-A5C0-414C-825F-3707C093084E}" name="LIBELLE" dataDxfId="53"/>
    <tableColumn id="6" xr3:uid="{D9F15DFA-DC82-4CCE-80D6-D6DAA9465FEC}" name="PAIEMENT" dataDxfId="52"/>
    <tableColumn id="7" xr3:uid="{817CE6B1-414C-4A23-BE54-0E201F170601}" name="N° CHEQUE" dataDxfId="51"/>
    <tableColumn id="8" xr3:uid="{4897F473-911B-4229-A91E-FAF2394EDB7A}" name="DEBIT" dataDxfId="50"/>
    <tableColumn id="9" xr3:uid="{7A28144F-66AE-43C6-8837-DCAE2D73EE68}" name="CREDIT" dataDxfId="49"/>
    <tableColumn id="10" xr3:uid="{85ED7EE1-7A3E-4BBE-9B7A-B7862A3769EE}" name="SOLDE" dataDxfId="48">
      <calculatedColumnFormula>$J$3+SUM($I$7:$I7)-SUM($H$7:$H7)</calculatedColumnFormula>
    </tableColumn>
    <tableColumn id="11" xr3:uid="{92C8F6F2-A200-473B-9E2A-72D0601BFCC6}" name="RELEVE" dataDxfId="4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AE7CDF3-56F5-44D1-B104-C2D7FD3B69E1}" name="Tableau47" displayName="Tableau47" ref="A6:K9" totalsRowShown="0" headerRowDxfId="46" headerRowBorderDxfId="45" tableBorderDxfId="44" totalsRowBorderDxfId="43">
  <autoFilter ref="A6:K9" xr:uid="{499D061D-820A-4386-A154-C1087A6A757A}"/>
  <tableColumns count="11">
    <tableColumn id="1" xr3:uid="{B216C128-9E57-429B-80A3-9B39670F2F4A}" name="REP" dataDxfId="42"/>
    <tableColumn id="2" xr3:uid="{566C47A1-FD6E-48E4-9E3F-C5AAC302369B}" name="PIECE N°" dataDxfId="41"/>
    <tableColumn id="3" xr3:uid="{0770433A-6DBD-4C84-BC65-273858E07BCE}" name="DATE" dataDxfId="40"/>
    <tableColumn id="4" xr3:uid="{06AD4CCC-1884-47E6-BC0C-F1AF01CD7FD4}" name="COMPTE" dataDxfId="39"/>
    <tableColumn id="5" xr3:uid="{8A07DB38-3EC6-45CC-B2E1-5F575C089100}" name="LIBELLE" dataDxfId="38"/>
    <tableColumn id="6" xr3:uid="{C150038B-FBA0-4866-A746-43F9C358F4F0}" name="PAIEMENT" dataDxfId="37"/>
    <tableColumn id="7" xr3:uid="{CE90EFF0-0011-49D1-B8D4-F6BFE64ECE7D}" name="N° CHEQUE" dataDxfId="36"/>
    <tableColumn id="8" xr3:uid="{8008F9CA-0A13-46E5-B230-6EBDCD8968C6}" name="DEBIT" dataDxfId="35"/>
    <tableColumn id="9" xr3:uid="{63A9F53E-8FDF-4A9D-B8E6-5F89C8D64909}" name="CREDIT" dataDxfId="34"/>
    <tableColumn id="10" xr3:uid="{FCBC98C8-15DE-4161-87C8-5164A5F4FDD1}" name="SOLDE" dataDxfId="33">
      <calculatedColumnFormula>$J$3+SUM($I$7:$I7)-SUM($H$7:$H7)</calculatedColumnFormula>
    </tableColumn>
    <tableColumn id="11" xr3:uid="{00345163-C0CE-49B6-AA3A-1C4635DAB335}" name="RELEVE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A629584-5876-43A6-9616-98653A0FACC5}" name="Tableau48" displayName="Tableau48" ref="A6:K8" totalsRowShown="0" headerRowDxfId="31" headerRowBorderDxfId="30" tableBorderDxfId="29" totalsRowBorderDxfId="28">
  <autoFilter ref="A6:K8" xr:uid="{499D061D-820A-4386-A154-C1087A6A757A}"/>
  <tableColumns count="11">
    <tableColumn id="1" xr3:uid="{61ADC070-AFBB-4365-8094-5456828DA5A3}" name="REP" dataDxfId="27"/>
    <tableColumn id="2" xr3:uid="{AAAB1C24-BF7B-4273-87BB-4E215CA2C5CD}" name="PIECE N°" dataDxfId="26"/>
    <tableColumn id="3" xr3:uid="{36180D6B-0322-44D3-845C-6719D7B8436D}" name="DATE" dataDxfId="25"/>
    <tableColumn id="4" xr3:uid="{1EAD372F-623F-4FA3-B9E0-2DFD87694214}" name="COMPTE" dataDxfId="24"/>
    <tableColumn id="5" xr3:uid="{90545DFE-F149-4A81-8C8D-D589E0FB295D}" name="LIBELLE" dataDxfId="23"/>
    <tableColumn id="6" xr3:uid="{B2A2A345-AA89-413D-B644-C7A955720472}" name="PAIEMENT" dataDxfId="22"/>
    <tableColumn id="7" xr3:uid="{30360910-1DE5-424D-9982-B03C0FEE8332}" name="N° CHEQUE" dataDxfId="21"/>
    <tableColumn id="8" xr3:uid="{B2C31700-C924-41E2-BC88-85FACE63FA4B}" name="DEBIT" dataDxfId="20"/>
    <tableColumn id="9" xr3:uid="{174E1C9C-95E2-48F5-83C8-AED037F8B528}" name="CREDIT" dataDxfId="19"/>
    <tableColumn id="10" xr3:uid="{69D1F116-C2DC-4DB9-860D-D4BFD0013445}" name="SOLDE" dataDxfId="18">
      <calculatedColumnFormula>$J$3+SUM($I$7:$I7)-SUM($H$7:$H7)</calculatedColumnFormula>
    </tableColumn>
    <tableColumn id="11" xr3:uid="{B1BFC717-853E-4935-AFB7-D423FA3C8BCD}" name="RELEVE" dataDxfId="1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8D58703-D3E9-407F-938F-5EEF6F608E1A}" name="Tableau2" displayName="Tableau2" ref="E1:G5" totalsRowShown="0" headerRowDxfId="16" dataDxfId="15" tableBorderDxfId="14">
  <autoFilter ref="E1:G5" xr:uid="{48D58703-D3E9-407F-938F-5EEF6F608E1A}"/>
  <sortState xmlns:xlrd2="http://schemas.microsoft.com/office/spreadsheetml/2017/richdata2" ref="E2:E5">
    <sortCondition ref="E2:E9"/>
  </sortState>
  <tableColumns count="3">
    <tableColumn id="1" xr3:uid="{E84F3007-9AF1-4F6F-9E60-12837C382A7E}" name="Repart" dataDxfId="13"/>
    <tableColumn id="2" xr3:uid="{7E9D7C2D-B392-4EE7-ADF3-D280CB2822A9}" name="Inti" dataDxfId="12"/>
    <tableColumn id="3" xr3:uid="{8019FC35-FBFE-42D9-B17B-78A68A88C85B}" name="Onglet" dataDxfId="1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07CF09-1E46-41BC-993B-F73EB73561AB}" name="Tableau1" displayName="Tableau1" ref="J1:J9" totalsRowShown="0" headerRowDxfId="10" dataDxfId="8" headerRowBorderDxfId="9" tableBorderDxfId="7" totalsRowBorderDxfId="6">
  <autoFilter ref="J1:J9" xr:uid="{E207CF09-1E46-41BC-993B-F73EB73561AB}"/>
  <tableColumns count="1">
    <tableColumn id="1" xr3:uid="{D792D3DC-2C1D-4574-B86A-91709FA7ECE3}" name="Organ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4.xml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5.xml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48222-BE22-4BD2-BDBD-8ADA0D51DE55}">
  <sheetPr codeName="Journ">
    <pageSetUpPr fitToPage="1"/>
  </sheetPr>
  <dimension ref="A1:L611"/>
  <sheetViews>
    <sheetView tabSelected="1" workbookViewId="0">
      <pane ySplit="5" topLeftCell="A6" activePane="bottomLeft" state="frozen"/>
      <selection pane="bottomLeft"/>
    </sheetView>
    <sheetView workbookViewId="1"/>
  </sheetViews>
  <sheetFormatPr baseColWidth="10" defaultColWidth="11.453125" defaultRowHeight="17.149999999999999" customHeight="1" x14ac:dyDescent="0.25"/>
  <cols>
    <col min="1" max="1" width="10" style="1" customWidth="1"/>
    <col min="2" max="2" width="12.1796875" style="1" customWidth="1"/>
    <col min="3" max="3" width="13.81640625" style="5" customWidth="1"/>
    <col min="4" max="4" width="13.81640625" style="1" customWidth="1"/>
    <col min="5" max="5" width="39.54296875" style="5" bestFit="1" customWidth="1"/>
    <col min="6" max="10" width="13.81640625" style="5" customWidth="1"/>
    <col min="11" max="11" width="4.08984375" style="5" customWidth="1"/>
    <col min="12" max="12" width="1.453125" style="5" customWidth="1"/>
    <col min="13" max="14" width="10.453125" style="1" customWidth="1"/>
    <col min="15" max="16384" width="11.453125" style="1"/>
  </cols>
  <sheetData>
    <row r="1" spans="1:12" ht="17.149999999999999" customHeight="1" x14ac:dyDescent="0.3">
      <c r="D1" s="59" t="s">
        <v>53</v>
      </c>
      <c r="E1" s="59"/>
      <c r="F1" s="59"/>
    </row>
    <row r="2" spans="1:12" ht="17.149999999999999" customHeight="1" x14ac:dyDescent="0.25">
      <c r="I2" s="5" t="s">
        <v>61</v>
      </c>
      <c r="J2" s="5">
        <v>0</v>
      </c>
    </row>
    <row r="3" spans="1:12" ht="17.149999999999999" customHeight="1" x14ac:dyDescent="0.25">
      <c r="D3"/>
      <c r="E3"/>
      <c r="F3"/>
      <c r="G3" s="10" t="s">
        <v>3</v>
      </c>
      <c r="H3" s="53">
        <f>SUM(H6:H15)</f>
        <v>50</v>
      </c>
      <c r="I3" s="52">
        <f>SUM(I6:I15)</f>
        <v>90</v>
      </c>
      <c r="J3" s="6">
        <f>SUM(I3-H3)</f>
        <v>40</v>
      </c>
    </row>
    <row r="5" spans="1:12" ht="17.149999999999999" customHeight="1" x14ac:dyDescent="0.25">
      <c r="A5" s="32" t="s">
        <v>45</v>
      </c>
      <c r="B5" s="33" t="s">
        <v>29</v>
      </c>
      <c r="C5" s="34" t="s">
        <v>0</v>
      </c>
      <c r="D5" s="33" t="s">
        <v>4</v>
      </c>
      <c r="E5" s="35" t="s">
        <v>5</v>
      </c>
      <c r="F5" s="35" t="s">
        <v>40</v>
      </c>
      <c r="G5" s="35" t="s">
        <v>39</v>
      </c>
      <c r="H5" s="36" t="s">
        <v>1</v>
      </c>
      <c r="I5" s="36" t="s">
        <v>2</v>
      </c>
      <c r="J5" s="36" t="s">
        <v>26</v>
      </c>
      <c r="K5" s="11"/>
      <c r="L5" s="11"/>
    </row>
    <row r="6" spans="1:12" ht="17.149999999999999" customHeight="1" x14ac:dyDescent="0.25">
      <c r="A6" s="54" t="s">
        <v>43</v>
      </c>
      <c r="B6" s="55">
        <v>7</v>
      </c>
      <c r="C6" s="56">
        <v>45465</v>
      </c>
      <c r="D6" s="55">
        <v>710</v>
      </c>
      <c r="E6" s="57" t="s">
        <v>47</v>
      </c>
      <c r="F6" s="57" t="s">
        <v>37</v>
      </c>
      <c r="G6" s="57" t="s">
        <v>51</v>
      </c>
      <c r="H6" s="58"/>
      <c r="I6" s="58">
        <v>10</v>
      </c>
      <c r="J6" s="63">
        <f>$J$2+SUM($I$6:I6)-SUM($H$6:$H6)</f>
        <v>10</v>
      </c>
      <c r="K6" s="12"/>
      <c r="L6" s="12"/>
    </row>
    <row r="7" spans="1:12" ht="17.149999999999999" customHeight="1" x14ac:dyDescent="0.25">
      <c r="A7" s="65" t="s">
        <v>44</v>
      </c>
      <c r="B7" s="55">
        <v>6</v>
      </c>
      <c r="C7" s="56">
        <v>45464</v>
      </c>
      <c r="D7" s="55">
        <v>610</v>
      </c>
      <c r="E7" s="57" t="s">
        <v>47</v>
      </c>
      <c r="F7" s="57" t="s">
        <v>32</v>
      </c>
      <c r="G7" s="57" t="s">
        <v>49</v>
      </c>
      <c r="H7" s="58">
        <v>30</v>
      </c>
      <c r="I7" s="58"/>
      <c r="J7" s="63">
        <f>$J$2+SUM($I$6:I7)-SUM($H$6:$H7)</f>
        <v>-20</v>
      </c>
      <c r="K7" s="12"/>
      <c r="L7" s="12"/>
    </row>
    <row r="8" spans="1:12" ht="17.149999999999999" customHeight="1" x14ac:dyDescent="0.25">
      <c r="A8" s="54" t="s">
        <v>44</v>
      </c>
      <c r="B8" s="55">
        <v>6</v>
      </c>
      <c r="C8" s="56">
        <v>45464</v>
      </c>
      <c r="D8" s="55">
        <v>710</v>
      </c>
      <c r="E8" s="57" t="s">
        <v>47</v>
      </c>
      <c r="F8" s="57" t="s">
        <v>31</v>
      </c>
      <c r="G8" s="57" t="s">
        <v>50</v>
      </c>
      <c r="H8" s="58"/>
      <c r="I8" s="58">
        <v>10</v>
      </c>
      <c r="J8" s="63">
        <f>$J$2+SUM($I$6:I8)-SUM($H$6:$H8)</f>
        <v>-10</v>
      </c>
      <c r="K8" s="12"/>
      <c r="L8" s="12"/>
    </row>
    <row r="9" spans="1:12" ht="17.149999999999999" customHeight="1" x14ac:dyDescent="0.25">
      <c r="A9" s="54" t="s">
        <v>44</v>
      </c>
      <c r="B9" s="55">
        <v>5</v>
      </c>
      <c r="C9" s="56">
        <v>45463</v>
      </c>
      <c r="D9" s="55">
        <v>610</v>
      </c>
      <c r="E9" s="57" t="s">
        <v>47</v>
      </c>
      <c r="F9" s="57" t="s">
        <v>32</v>
      </c>
      <c r="G9" s="57" t="s">
        <v>49</v>
      </c>
      <c r="H9" s="58">
        <v>10</v>
      </c>
      <c r="I9" s="58"/>
      <c r="J9" s="63">
        <f>$J$2+SUM($I$6:I9)-SUM($H$6:$H9)</f>
        <v>-20</v>
      </c>
      <c r="K9" s="12"/>
      <c r="L9" s="12"/>
    </row>
    <row r="10" spans="1:12" ht="30" customHeight="1" x14ac:dyDescent="0.25">
      <c r="A10" s="54" t="s">
        <v>42</v>
      </c>
      <c r="B10" s="55">
        <v>4</v>
      </c>
      <c r="C10" s="56">
        <v>45462</v>
      </c>
      <c r="D10" s="55">
        <v>710</v>
      </c>
      <c r="E10" s="57" t="s">
        <v>47</v>
      </c>
      <c r="F10" s="57" t="s">
        <v>36</v>
      </c>
      <c r="G10" s="57" t="s">
        <v>48</v>
      </c>
      <c r="H10" s="58"/>
      <c r="I10" s="58">
        <v>10</v>
      </c>
      <c r="J10" s="63">
        <f>$J$2+SUM($I$6:I10)-SUM($H$6:$H10)</f>
        <v>-10</v>
      </c>
      <c r="K10" s="12"/>
      <c r="L10" s="12"/>
    </row>
    <row r="11" spans="1:12" ht="17.149999999999999" customHeight="1" x14ac:dyDescent="0.25">
      <c r="A11" s="54" t="s">
        <v>42</v>
      </c>
      <c r="B11" s="55">
        <v>3</v>
      </c>
      <c r="C11" s="56">
        <v>45461</v>
      </c>
      <c r="D11" s="55">
        <v>610</v>
      </c>
      <c r="E11" s="57" t="s">
        <v>47</v>
      </c>
      <c r="F11" s="57" t="s">
        <v>34</v>
      </c>
      <c r="G11" s="57">
        <v>49845</v>
      </c>
      <c r="H11" s="58">
        <v>10</v>
      </c>
      <c r="I11" s="58"/>
      <c r="J11" s="63">
        <f>$J$2+SUM($I$6:I11)-SUM($H$6:$H11)</f>
        <v>-20</v>
      </c>
      <c r="K11" s="12"/>
      <c r="L11" s="12"/>
    </row>
    <row r="12" spans="1:12" ht="17.149999999999999" customHeight="1" x14ac:dyDescent="0.25">
      <c r="A12" s="54" t="s">
        <v>46</v>
      </c>
      <c r="B12" s="55">
        <v>2</v>
      </c>
      <c r="C12" s="56">
        <v>45460</v>
      </c>
      <c r="D12" s="55">
        <v>710</v>
      </c>
      <c r="E12" s="57" t="s">
        <v>47</v>
      </c>
      <c r="F12" s="57" t="s">
        <v>67</v>
      </c>
      <c r="G12" s="57">
        <v>5151</v>
      </c>
      <c r="H12" s="58"/>
      <c r="I12" s="58">
        <v>10</v>
      </c>
      <c r="J12" s="63">
        <f>$J$2+SUM($I$6:I12)-SUM($H$6:$H12)</f>
        <v>-10</v>
      </c>
      <c r="K12" s="12"/>
      <c r="L12" s="12"/>
    </row>
    <row r="13" spans="1:12" ht="17.149999999999999" customHeight="1" x14ac:dyDescent="0.25">
      <c r="A13" s="54" t="s">
        <v>46</v>
      </c>
      <c r="B13" s="55">
        <v>1</v>
      </c>
      <c r="C13" s="56">
        <v>45459</v>
      </c>
      <c r="D13" s="55">
        <v>710</v>
      </c>
      <c r="E13" s="57" t="s">
        <v>47</v>
      </c>
      <c r="F13" s="57" t="s">
        <v>33</v>
      </c>
      <c r="G13" s="57">
        <v>5165</v>
      </c>
      <c r="H13" s="58"/>
      <c r="I13" s="58">
        <v>10</v>
      </c>
      <c r="J13" s="63">
        <f>$J$2+SUM($I$6:I13)-SUM($H$6:$H13)</f>
        <v>0</v>
      </c>
      <c r="K13" s="12"/>
      <c r="L13" s="12"/>
    </row>
    <row r="14" spans="1:12" ht="17.149999999999999" customHeight="1" x14ac:dyDescent="0.25">
      <c r="A14" s="65" t="s">
        <v>43</v>
      </c>
      <c r="B14" s="55">
        <v>9</v>
      </c>
      <c r="C14" s="56">
        <v>45459</v>
      </c>
      <c r="D14" s="55">
        <v>710</v>
      </c>
      <c r="E14" s="57" t="s">
        <v>52</v>
      </c>
      <c r="F14" s="57" t="s">
        <v>35</v>
      </c>
      <c r="G14" s="57">
        <v>6515</v>
      </c>
      <c r="H14" s="64"/>
      <c r="I14" s="64">
        <v>30</v>
      </c>
      <c r="J14" s="67">
        <f>$J$2+SUM($I$6:I14)-SUM($H$6:$H14)</f>
        <v>30</v>
      </c>
      <c r="K14" s="12"/>
      <c r="L14" s="12"/>
    </row>
    <row r="15" spans="1:12" ht="17.149999999999999" customHeight="1" x14ac:dyDescent="0.25">
      <c r="A15" s="54" t="s">
        <v>43</v>
      </c>
      <c r="B15" s="55">
        <v>8</v>
      </c>
      <c r="C15" s="56">
        <v>45458</v>
      </c>
      <c r="D15" s="55">
        <v>710</v>
      </c>
      <c r="E15" s="57" t="s">
        <v>52</v>
      </c>
      <c r="F15" s="57" t="s">
        <v>35</v>
      </c>
      <c r="G15" s="57">
        <v>6514</v>
      </c>
      <c r="H15" s="58"/>
      <c r="I15" s="58">
        <v>10</v>
      </c>
      <c r="J15" s="68">
        <f>$J$2+SUM($I$6:I16)-SUM($H$6:$H16)</f>
        <v>40</v>
      </c>
      <c r="K15" s="12"/>
      <c r="L15" s="12"/>
    </row>
    <row r="16" spans="1:12" ht="17.149999999999999" customHeight="1" x14ac:dyDescent="0.25">
      <c r="K16" s="12"/>
      <c r="L16" s="12"/>
    </row>
    <row r="17" spans="8:12" ht="17.149999999999999" customHeight="1" x14ac:dyDescent="0.25">
      <c r="K17" s="12"/>
      <c r="L17" s="12"/>
    </row>
    <row r="18" spans="8:12" ht="17.149999999999999" customHeight="1" x14ac:dyDescent="0.25">
      <c r="H18" s="7"/>
      <c r="K18" s="12"/>
      <c r="L18" s="12"/>
    </row>
    <row r="19" spans="8:12" ht="17.149999999999999" customHeight="1" x14ac:dyDescent="0.25">
      <c r="K19" s="12"/>
      <c r="L19" s="12"/>
    </row>
    <row r="20" spans="8:12" ht="17.149999999999999" customHeight="1" x14ac:dyDescent="0.25">
      <c r="K20" s="12"/>
      <c r="L20" s="12"/>
    </row>
    <row r="21" spans="8:12" ht="17.149999999999999" customHeight="1" x14ac:dyDescent="0.25">
      <c r="K21" s="12"/>
      <c r="L21" s="12"/>
    </row>
    <row r="22" spans="8:12" ht="17.149999999999999" customHeight="1" x14ac:dyDescent="0.25">
      <c r="K22" s="12"/>
      <c r="L22" s="12"/>
    </row>
    <row r="23" spans="8:12" ht="17.149999999999999" customHeight="1" x14ac:dyDescent="0.25">
      <c r="K23" s="12"/>
      <c r="L23" s="12"/>
    </row>
    <row r="24" spans="8:12" ht="17.149999999999999" customHeight="1" x14ac:dyDescent="0.25">
      <c r="K24" s="12"/>
      <c r="L24" s="12"/>
    </row>
    <row r="25" spans="8:12" ht="17.149999999999999" customHeight="1" x14ac:dyDescent="0.25">
      <c r="K25" s="12"/>
      <c r="L25" s="12"/>
    </row>
    <row r="26" spans="8:12" ht="17.149999999999999" customHeight="1" x14ac:dyDescent="0.25">
      <c r="K26" s="12"/>
      <c r="L26" s="12"/>
    </row>
    <row r="27" spans="8:12" ht="17.149999999999999" customHeight="1" x14ac:dyDescent="0.25">
      <c r="K27" s="12"/>
      <c r="L27" s="12"/>
    </row>
    <row r="28" spans="8:12" ht="17.149999999999999" customHeight="1" x14ac:dyDescent="0.25">
      <c r="K28" s="12"/>
      <c r="L28" s="12"/>
    </row>
    <row r="29" spans="8:12" ht="17.149999999999999" customHeight="1" x14ac:dyDescent="0.25">
      <c r="K29" s="12"/>
      <c r="L29" s="12"/>
    </row>
    <row r="30" spans="8:12" ht="17.149999999999999" customHeight="1" x14ac:dyDescent="0.25">
      <c r="K30" s="12"/>
      <c r="L30" s="12"/>
    </row>
    <row r="31" spans="8:12" ht="17.149999999999999" customHeight="1" x14ac:dyDescent="0.25">
      <c r="K31" s="12"/>
      <c r="L31" s="12"/>
    </row>
    <row r="32" spans="8:12" ht="17.149999999999999" customHeight="1" x14ac:dyDescent="0.25">
      <c r="K32" s="12"/>
      <c r="L32" s="12"/>
    </row>
    <row r="33" spans="11:12" ht="17.149999999999999" customHeight="1" x14ac:dyDescent="0.25">
      <c r="K33" s="12"/>
      <c r="L33" s="12"/>
    </row>
    <row r="34" spans="11:12" ht="17.149999999999999" customHeight="1" x14ac:dyDescent="0.25">
      <c r="K34" s="12"/>
      <c r="L34" s="12"/>
    </row>
    <row r="35" spans="11:12" ht="17.149999999999999" customHeight="1" x14ac:dyDescent="0.25">
      <c r="K35" s="12"/>
      <c r="L35" s="12"/>
    </row>
    <row r="36" spans="11:12" ht="17.149999999999999" customHeight="1" x14ac:dyDescent="0.25">
      <c r="K36" s="12"/>
      <c r="L36" s="12"/>
    </row>
    <row r="37" spans="11:12" ht="17.149999999999999" customHeight="1" x14ac:dyDescent="0.25">
      <c r="K37" s="12"/>
      <c r="L37" s="12"/>
    </row>
    <row r="38" spans="11:12" ht="17.149999999999999" customHeight="1" x14ac:dyDescent="0.25">
      <c r="K38" s="12"/>
      <c r="L38" s="12"/>
    </row>
    <row r="39" spans="11:12" ht="17.149999999999999" customHeight="1" x14ac:dyDescent="0.25">
      <c r="K39" s="12"/>
      <c r="L39" s="12"/>
    </row>
    <row r="40" spans="11:12" ht="17.149999999999999" customHeight="1" x14ac:dyDescent="0.25">
      <c r="K40" s="12"/>
      <c r="L40" s="12"/>
    </row>
    <row r="41" spans="11:12" ht="17.149999999999999" customHeight="1" x14ac:dyDescent="0.25">
      <c r="K41" s="12"/>
      <c r="L41" s="12"/>
    </row>
    <row r="42" spans="11:12" ht="17.149999999999999" customHeight="1" x14ac:dyDescent="0.25">
      <c r="K42" s="12"/>
      <c r="L42" s="12"/>
    </row>
    <row r="43" spans="11:12" ht="17.149999999999999" customHeight="1" x14ac:dyDescent="0.25">
      <c r="K43" s="12"/>
      <c r="L43" s="12"/>
    </row>
    <row r="44" spans="11:12" ht="17.149999999999999" customHeight="1" x14ac:dyDescent="0.25">
      <c r="K44" s="12"/>
      <c r="L44" s="12"/>
    </row>
    <row r="45" spans="11:12" ht="17.149999999999999" customHeight="1" x14ac:dyDescent="0.25">
      <c r="K45" s="12"/>
      <c r="L45" s="12"/>
    </row>
    <row r="46" spans="11:12" ht="17.149999999999999" customHeight="1" x14ac:dyDescent="0.25">
      <c r="K46" s="12"/>
      <c r="L46" s="12"/>
    </row>
    <row r="47" spans="11:12" ht="17.149999999999999" customHeight="1" x14ac:dyDescent="0.25">
      <c r="K47" s="12"/>
      <c r="L47" s="12"/>
    </row>
    <row r="48" spans="11:12" ht="17.149999999999999" customHeight="1" x14ac:dyDescent="0.25">
      <c r="K48" s="12"/>
      <c r="L48" s="12"/>
    </row>
    <row r="49" spans="11:12" ht="17.149999999999999" customHeight="1" x14ac:dyDescent="0.25">
      <c r="K49" s="12"/>
      <c r="L49" s="12"/>
    </row>
    <row r="50" spans="11:12" ht="17.149999999999999" customHeight="1" x14ac:dyDescent="0.25">
      <c r="K50" s="12"/>
      <c r="L50" s="12"/>
    </row>
    <row r="51" spans="11:12" ht="17.149999999999999" customHeight="1" x14ac:dyDescent="0.25">
      <c r="K51" s="12"/>
      <c r="L51" s="12"/>
    </row>
    <row r="52" spans="11:12" ht="17.149999999999999" customHeight="1" x14ac:dyDescent="0.25">
      <c r="K52" s="12"/>
      <c r="L52" s="12"/>
    </row>
    <row r="53" spans="11:12" ht="17.149999999999999" customHeight="1" x14ac:dyDescent="0.25">
      <c r="K53" s="12"/>
      <c r="L53" s="12"/>
    </row>
    <row r="54" spans="11:12" ht="17.149999999999999" customHeight="1" x14ac:dyDescent="0.25">
      <c r="K54" s="12"/>
      <c r="L54" s="12"/>
    </row>
    <row r="55" spans="11:12" ht="17.149999999999999" customHeight="1" x14ac:dyDescent="0.25">
      <c r="K55" s="12"/>
      <c r="L55" s="12"/>
    </row>
    <row r="56" spans="11:12" ht="17.149999999999999" customHeight="1" x14ac:dyDescent="0.25">
      <c r="K56" s="12"/>
      <c r="L56" s="12"/>
    </row>
    <row r="57" spans="11:12" ht="17.149999999999999" customHeight="1" x14ac:dyDescent="0.25">
      <c r="K57" s="12"/>
      <c r="L57" s="12"/>
    </row>
    <row r="58" spans="11:12" ht="17.149999999999999" customHeight="1" x14ac:dyDescent="0.25">
      <c r="K58" s="12"/>
      <c r="L58" s="12"/>
    </row>
    <row r="59" spans="11:12" ht="17.149999999999999" customHeight="1" x14ac:dyDescent="0.25">
      <c r="K59" s="12"/>
      <c r="L59" s="12"/>
    </row>
    <row r="60" spans="11:12" ht="17.149999999999999" customHeight="1" x14ac:dyDescent="0.25">
      <c r="K60" s="12"/>
      <c r="L60" s="12"/>
    </row>
    <row r="61" spans="11:12" ht="17.149999999999999" customHeight="1" x14ac:dyDescent="0.25">
      <c r="K61" s="12"/>
      <c r="L61" s="12"/>
    </row>
    <row r="62" spans="11:12" ht="17.149999999999999" customHeight="1" x14ac:dyDescent="0.25">
      <c r="K62" s="12"/>
      <c r="L62" s="12"/>
    </row>
    <row r="63" spans="11:12" ht="17.149999999999999" customHeight="1" x14ac:dyDescent="0.25">
      <c r="K63" s="12"/>
      <c r="L63" s="12"/>
    </row>
    <row r="64" spans="11:12" ht="17.149999999999999" customHeight="1" x14ac:dyDescent="0.25">
      <c r="K64" s="12"/>
      <c r="L64" s="12"/>
    </row>
    <row r="65" spans="11:12" ht="17.149999999999999" customHeight="1" x14ac:dyDescent="0.25">
      <c r="K65" s="12"/>
      <c r="L65" s="12"/>
    </row>
    <row r="66" spans="11:12" ht="17.149999999999999" customHeight="1" x14ac:dyDescent="0.25">
      <c r="K66" s="12"/>
      <c r="L66" s="12"/>
    </row>
    <row r="67" spans="11:12" ht="17.149999999999999" customHeight="1" x14ac:dyDescent="0.25">
      <c r="K67" s="12"/>
      <c r="L67" s="12"/>
    </row>
    <row r="68" spans="11:12" ht="17.149999999999999" customHeight="1" x14ac:dyDescent="0.25">
      <c r="K68" s="12"/>
      <c r="L68" s="12"/>
    </row>
    <row r="69" spans="11:12" ht="17.149999999999999" customHeight="1" x14ac:dyDescent="0.25">
      <c r="K69" s="12"/>
      <c r="L69" s="12"/>
    </row>
    <row r="70" spans="11:12" ht="17.149999999999999" customHeight="1" x14ac:dyDescent="0.25">
      <c r="K70" s="12"/>
      <c r="L70" s="12"/>
    </row>
    <row r="71" spans="11:12" ht="17.149999999999999" customHeight="1" x14ac:dyDescent="0.25">
      <c r="K71" s="12"/>
      <c r="L71" s="12"/>
    </row>
    <row r="72" spans="11:12" ht="17.149999999999999" customHeight="1" x14ac:dyDescent="0.25">
      <c r="K72" s="12"/>
      <c r="L72" s="12"/>
    </row>
    <row r="73" spans="11:12" ht="17.149999999999999" customHeight="1" x14ac:dyDescent="0.25">
      <c r="K73" s="12"/>
      <c r="L73" s="12"/>
    </row>
    <row r="74" spans="11:12" ht="17.149999999999999" customHeight="1" x14ac:dyDescent="0.25">
      <c r="K74" s="12"/>
      <c r="L74" s="12"/>
    </row>
    <row r="75" spans="11:12" ht="17.149999999999999" customHeight="1" x14ac:dyDescent="0.25">
      <c r="K75" s="12"/>
      <c r="L75" s="12"/>
    </row>
    <row r="76" spans="11:12" ht="17.149999999999999" customHeight="1" x14ac:dyDescent="0.25">
      <c r="K76" s="12"/>
      <c r="L76" s="12"/>
    </row>
    <row r="77" spans="11:12" ht="17.149999999999999" customHeight="1" x14ac:dyDescent="0.25">
      <c r="K77" s="12"/>
      <c r="L77" s="12"/>
    </row>
    <row r="78" spans="11:12" ht="17.149999999999999" customHeight="1" x14ac:dyDescent="0.25">
      <c r="K78" s="12"/>
      <c r="L78" s="12"/>
    </row>
    <row r="79" spans="11:12" ht="17.149999999999999" customHeight="1" x14ac:dyDescent="0.25">
      <c r="K79" s="12"/>
      <c r="L79" s="12"/>
    </row>
    <row r="80" spans="11:12" ht="17.149999999999999" customHeight="1" x14ac:dyDescent="0.25">
      <c r="K80" s="12"/>
      <c r="L80" s="12"/>
    </row>
    <row r="81" spans="11:12" ht="17.149999999999999" customHeight="1" x14ac:dyDescent="0.25">
      <c r="K81" s="12"/>
      <c r="L81" s="12"/>
    </row>
    <row r="82" spans="11:12" ht="17.149999999999999" customHeight="1" x14ac:dyDescent="0.25">
      <c r="K82" s="12"/>
      <c r="L82" s="12"/>
    </row>
    <row r="83" spans="11:12" ht="17.149999999999999" customHeight="1" x14ac:dyDescent="0.25">
      <c r="K83" s="12"/>
      <c r="L83" s="12"/>
    </row>
    <row r="84" spans="11:12" ht="17.149999999999999" customHeight="1" x14ac:dyDescent="0.25">
      <c r="K84" s="12"/>
      <c r="L84" s="12"/>
    </row>
    <row r="85" spans="11:12" ht="17.149999999999999" customHeight="1" x14ac:dyDescent="0.25">
      <c r="K85" s="12"/>
      <c r="L85" s="12"/>
    </row>
    <row r="86" spans="11:12" ht="17.149999999999999" customHeight="1" x14ac:dyDescent="0.25">
      <c r="K86" s="12"/>
      <c r="L86" s="12"/>
    </row>
    <row r="87" spans="11:12" ht="17.149999999999999" customHeight="1" x14ac:dyDescent="0.25">
      <c r="K87" s="12"/>
      <c r="L87" s="12"/>
    </row>
    <row r="88" spans="11:12" ht="17.149999999999999" customHeight="1" x14ac:dyDescent="0.25">
      <c r="K88" s="12"/>
      <c r="L88" s="12"/>
    </row>
    <row r="89" spans="11:12" ht="17.149999999999999" customHeight="1" x14ac:dyDescent="0.25">
      <c r="K89" s="12"/>
      <c r="L89" s="12"/>
    </row>
    <row r="90" spans="11:12" ht="17.149999999999999" customHeight="1" x14ac:dyDescent="0.25">
      <c r="K90" s="12"/>
      <c r="L90" s="12"/>
    </row>
    <row r="91" spans="11:12" ht="17.149999999999999" customHeight="1" x14ac:dyDescent="0.25">
      <c r="K91" s="12"/>
      <c r="L91" s="12"/>
    </row>
    <row r="92" spans="11:12" ht="17.149999999999999" customHeight="1" x14ac:dyDescent="0.25">
      <c r="K92" s="12"/>
      <c r="L92" s="12"/>
    </row>
    <row r="93" spans="11:12" ht="17.149999999999999" customHeight="1" x14ac:dyDescent="0.25">
      <c r="K93" s="12"/>
      <c r="L93" s="12"/>
    </row>
    <row r="94" spans="11:12" ht="17.149999999999999" customHeight="1" x14ac:dyDescent="0.25">
      <c r="K94" s="12"/>
      <c r="L94" s="12"/>
    </row>
    <row r="95" spans="11:12" ht="17.149999999999999" customHeight="1" x14ac:dyDescent="0.25">
      <c r="K95" s="12"/>
      <c r="L95" s="12"/>
    </row>
    <row r="96" spans="11:12" ht="17.149999999999999" customHeight="1" x14ac:dyDescent="0.25">
      <c r="K96" s="12"/>
      <c r="L96" s="12"/>
    </row>
    <row r="97" spans="11:12" ht="17.149999999999999" customHeight="1" x14ac:dyDescent="0.25">
      <c r="K97" s="12"/>
      <c r="L97" s="12"/>
    </row>
    <row r="98" spans="11:12" ht="17.149999999999999" customHeight="1" x14ac:dyDescent="0.25">
      <c r="K98" s="12"/>
      <c r="L98" s="12"/>
    </row>
    <row r="99" spans="11:12" ht="17.149999999999999" customHeight="1" x14ac:dyDescent="0.25">
      <c r="K99" s="12"/>
      <c r="L99" s="12"/>
    </row>
    <row r="100" spans="11:12" ht="17.149999999999999" customHeight="1" x14ac:dyDescent="0.25">
      <c r="K100" s="12"/>
      <c r="L100" s="12"/>
    </row>
    <row r="101" spans="11:12" ht="17.149999999999999" customHeight="1" x14ac:dyDescent="0.25">
      <c r="K101" s="12"/>
      <c r="L101" s="12"/>
    </row>
    <row r="102" spans="11:12" ht="17.149999999999999" customHeight="1" x14ac:dyDescent="0.25">
      <c r="K102" s="12"/>
      <c r="L102" s="12"/>
    </row>
    <row r="103" spans="11:12" ht="17.149999999999999" customHeight="1" x14ac:dyDescent="0.25">
      <c r="K103" s="12"/>
      <c r="L103" s="12"/>
    </row>
    <row r="104" spans="11:12" ht="17.149999999999999" customHeight="1" x14ac:dyDescent="0.25">
      <c r="K104" s="12"/>
      <c r="L104" s="12"/>
    </row>
    <row r="105" spans="11:12" ht="17.149999999999999" customHeight="1" x14ac:dyDescent="0.25">
      <c r="K105" s="12"/>
      <c r="L105" s="12"/>
    </row>
    <row r="106" spans="11:12" ht="17.149999999999999" customHeight="1" x14ac:dyDescent="0.25">
      <c r="K106" s="12"/>
      <c r="L106" s="12"/>
    </row>
    <row r="107" spans="11:12" ht="17.149999999999999" customHeight="1" x14ac:dyDescent="0.25">
      <c r="K107" s="12"/>
      <c r="L107" s="12"/>
    </row>
    <row r="108" spans="11:12" ht="17.149999999999999" customHeight="1" x14ac:dyDescent="0.25">
      <c r="K108" s="12"/>
      <c r="L108" s="12"/>
    </row>
    <row r="109" spans="11:12" ht="17.149999999999999" customHeight="1" x14ac:dyDescent="0.25">
      <c r="K109" s="12"/>
      <c r="L109" s="12"/>
    </row>
    <row r="110" spans="11:12" ht="17.149999999999999" customHeight="1" x14ac:dyDescent="0.25">
      <c r="K110" s="12"/>
      <c r="L110" s="12"/>
    </row>
    <row r="111" spans="11:12" ht="17.149999999999999" customHeight="1" x14ac:dyDescent="0.25">
      <c r="K111" s="12"/>
      <c r="L111" s="12"/>
    </row>
    <row r="112" spans="11:12" ht="17.149999999999999" customHeight="1" x14ac:dyDescent="0.25">
      <c r="K112" s="12"/>
      <c r="L112" s="12"/>
    </row>
    <row r="113" spans="11:12" ht="17.149999999999999" customHeight="1" x14ac:dyDescent="0.25">
      <c r="K113" s="12"/>
      <c r="L113" s="12"/>
    </row>
    <row r="114" spans="11:12" ht="17.149999999999999" customHeight="1" x14ac:dyDescent="0.25">
      <c r="K114" s="12"/>
      <c r="L114" s="12"/>
    </row>
    <row r="115" spans="11:12" ht="17.149999999999999" customHeight="1" x14ac:dyDescent="0.25">
      <c r="K115" s="12"/>
      <c r="L115" s="12"/>
    </row>
    <row r="116" spans="11:12" ht="17.149999999999999" customHeight="1" x14ac:dyDescent="0.25">
      <c r="K116" s="12"/>
      <c r="L116" s="12"/>
    </row>
    <row r="117" spans="11:12" ht="17.149999999999999" customHeight="1" x14ac:dyDescent="0.25">
      <c r="K117" s="12"/>
      <c r="L117" s="12"/>
    </row>
    <row r="118" spans="11:12" ht="17.149999999999999" customHeight="1" x14ac:dyDescent="0.25">
      <c r="K118" s="12"/>
      <c r="L118" s="12"/>
    </row>
    <row r="119" spans="11:12" ht="17.149999999999999" customHeight="1" x14ac:dyDescent="0.25">
      <c r="K119" s="12"/>
      <c r="L119" s="12"/>
    </row>
    <row r="120" spans="11:12" ht="17.149999999999999" customHeight="1" x14ac:dyDescent="0.25">
      <c r="K120" s="12"/>
      <c r="L120" s="12"/>
    </row>
    <row r="121" spans="11:12" ht="17.149999999999999" customHeight="1" x14ac:dyDescent="0.25">
      <c r="K121" s="12"/>
      <c r="L121" s="12"/>
    </row>
    <row r="122" spans="11:12" ht="17.149999999999999" customHeight="1" x14ac:dyDescent="0.25">
      <c r="K122" s="12"/>
      <c r="L122" s="12"/>
    </row>
    <row r="123" spans="11:12" ht="17.149999999999999" customHeight="1" x14ac:dyDescent="0.25">
      <c r="K123" s="12"/>
      <c r="L123" s="12"/>
    </row>
    <row r="124" spans="11:12" ht="17.149999999999999" customHeight="1" x14ac:dyDescent="0.25">
      <c r="K124" s="12"/>
      <c r="L124" s="12"/>
    </row>
    <row r="125" spans="11:12" ht="17.149999999999999" customHeight="1" x14ac:dyDescent="0.25">
      <c r="K125" s="12"/>
      <c r="L125" s="12"/>
    </row>
    <row r="126" spans="11:12" ht="17.149999999999999" customHeight="1" x14ac:dyDescent="0.25">
      <c r="K126" s="12"/>
      <c r="L126" s="12"/>
    </row>
    <row r="127" spans="11:12" ht="17.149999999999999" customHeight="1" x14ac:dyDescent="0.25">
      <c r="K127" s="12"/>
      <c r="L127" s="12"/>
    </row>
    <row r="128" spans="11:12" ht="17.149999999999999" customHeight="1" x14ac:dyDescent="0.25">
      <c r="K128" s="12"/>
      <c r="L128" s="12"/>
    </row>
    <row r="129" spans="11:12" ht="17.149999999999999" customHeight="1" x14ac:dyDescent="0.25">
      <c r="K129" s="12"/>
      <c r="L129" s="12"/>
    </row>
    <row r="130" spans="11:12" ht="17.149999999999999" customHeight="1" x14ac:dyDescent="0.25">
      <c r="K130" s="12"/>
      <c r="L130" s="12"/>
    </row>
    <row r="131" spans="11:12" ht="17.149999999999999" customHeight="1" x14ac:dyDescent="0.25">
      <c r="K131" s="12"/>
      <c r="L131" s="12"/>
    </row>
    <row r="132" spans="11:12" ht="17.149999999999999" customHeight="1" x14ac:dyDescent="0.25">
      <c r="K132" s="12"/>
      <c r="L132" s="12"/>
    </row>
    <row r="133" spans="11:12" ht="17.149999999999999" customHeight="1" x14ac:dyDescent="0.25">
      <c r="K133" s="12"/>
      <c r="L133" s="12"/>
    </row>
    <row r="134" spans="11:12" ht="17.149999999999999" customHeight="1" x14ac:dyDescent="0.25">
      <c r="K134" s="12"/>
      <c r="L134" s="12"/>
    </row>
    <row r="135" spans="11:12" ht="17.149999999999999" customHeight="1" x14ac:dyDescent="0.25">
      <c r="K135" s="12"/>
      <c r="L135" s="12"/>
    </row>
    <row r="136" spans="11:12" ht="17.149999999999999" customHeight="1" x14ac:dyDescent="0.25">
      <c r="K136" s="12"/>
      <c r="L136" s="12"/>
    </row>
    <row r="137" spans="11:12" ht="17.149999999999999" customHeight="1" x14ac:dyDescent="0.25">
      <c r="K137" s="12"/>
      <c r="L137" s="12"/>
    </row>
    <row r="138" spans="11:12" ht="17.149999999999999" customHeight="1" x14ac:dyDescent="0.25">
      <c r="K138" s="12"/>
      <c r="L138" s="12"/>
    </row>
    <row r="139" spans="11:12" ht="17.149999999999999" customHeight="1" x14ac:dyDescent="0.25">
      <c r="K139" s="12"/>
      <c r="L139" s="12"/>
    </row>
    <row r="140" spans="11:12" ht="17.149999999999999" customHeight="1" x14ac:dyDescent="0.25">
      <c r="K140" s="12"/>
      <c r="L140" s="12"/>
    </row>
    <row r="141" spans="11:12" ht="17.149999999999999" customHeight="1" x14ac:dyDescent="0.25">
      <c r="K141" s="12"/>
      <c r="L141" s="12"/>
    </row>
    <row r="142" spans="11:12" ht="17.149999999999999" customHeight="1" x14ac:dyDescent="0.25">
      <c r="K142" s="12"/>
      <c r="L142" s="12"/>
    </row>
    <row r="143" spans="11:12" ht="17.149999999999999" customHeight="1" x14ac:dyDescent="0.25">
      <c r="K143" s="12"/>
      <c r="L143" s="12"/>
    </row>
    <row r="144" spans="11:12" ht="17.149999999999999" customHeight="1" x14ac:dyDescent="0.25">
      <c r="K144" s="12"/>
      <c r="L144" s="12"/>
    </row>
    <row r="145" spans="11:12" ht="17.149999999999999" customHeight="1" x14ac:dyDescent="0.25">
      <c r="K145" s="12"/>
      <c r="L145" s="12"/>
    </row>
    <row r="146" spans="11:12" ht="17.149999999999999" customHeight="1" x14ac:dyDescent="0.25">
      <c r="K146" s="12"/>
      <c r="L146" s="12"/>
    </row>
    <row r="147" spans="11:12" ht="17.149999999999999" customHeight="1" x14ac:dyDescent="0.25">
      <c r="K147" s="12"/>
      <c r="L147" s="12"/>
    </row>
    <row r="148" spans="11:12" ht="17.149999999999999" customHeight="1" x14ac:dyDescent="0.25">
      <c r="K148" s="12"/>
      <c r="L148" s="12"/>
    </row>
    <row r="149" spans="11:12" ht="17.149999999999999" customHeight="1" x14ac:dyDescent="0.25">
      <c r="K149" s="12"/>
      <c r="L149" s="12"/>
    </row>
    <row r="150" spans="11:12" ht="17.149999999999999" customHeight="1" x14ac:dyDescent="0.25">
      <c r="K150" s="12"/>
      <c r="L150" s="12"/>
    </row>
    <row r="151" spans="11:12" ht="17.149999999999999" customHeight="1" x14ac:dyDescent="0.25">
      <c r="K151" s="12"/>
      <c r="L151" s="12"/>
    </row>
    <row r="152" spans="11:12" ht="17.149999999999999" customHeight="1" x14ac:dyDescent="0.25">
      <c r="K152" s="12"/>
      <c r="L152" s="12"/>
    </row>
    <row r="153" spans="11:12" ht="17.149999999999999" customHeight="1" x14ac:dyDescent="0.25">
      <c r="K153" s="12"/>
      <c r="L153" s="12"/>
    </row>
    <row r="154" spans="11:12" ht="17.149999999999999" customHeight="1" x14ac:dyDescent="0.25">
      <c r="K154" s="12"/>
      <c r="L154" s="12"/>
    </row>
    <row r="155" spans="11:12" ht="17.149999999999999" customHeight="1" x14ac:dyDescent="0.25">
      <c r="K155" s="12"/>
      <c r="L155" s="12"/>
    </row>
    <row r="156" spans="11:12" ht="17.149999999999999" customHeight="1" x14ac:dyDescent="0.25">
      <c r="K156" s="12"/>
      <c r="L156" s="12"/>
    </row>
    <row r="157" spans="11:12" ht="17.149999999999999" customHeight="1" x14ac:dyDescent="0.25">
      <c r="K157" s="12"/>
      <c r="L157" s="12"/>
    </row>
    <row r="158" spans="11:12" ht="17.149999999999999" customHeight="1" x14ac:dyDescent="0.25">
      <c r="K158" s="12"/>
      <c r="L158" s="12"/>
    </row>
    <row r="159" spans="11:12" ht="17.149999999999999" customHeight="1" x14ac:dyDescent="0.25">
      <c r="K159" s="12"/>
      <c r="L159" s="12"/>
    </row>
    <row r="160" spans="11:12" ht="17.149999999999999" customHeight="1" x14ac:dyDescent="0.25">
      <c r="K160" s="12"/>
      <c r="L160" s="12"/>
    </row>
    <row r="161" spans="11:12" ht="17.149999999999999" customHeight="1" x14ac:dyDescent="0.25">
      <c r="K161" s="12"/>
      <c r="L161" s="12"/>
    </row>
    <row r="162" spans="11:12" ht="17.149999999999999" customHeight="1" x14ac:dyDescent="0.25">
      <c r="K162" s="12"/>
      <c r="L162" s="12"/>
    </row>
    <row r="163" spans="11:12" ht="17.149999999999999" customHeight="1" x14ac:dyDescent="0.25">
      <c r="K163" s="12"/>
      <c r="L163" s="12"/>
    </row>
    <row r="164" spans="11:12" ht="17.149999999999999" customHeight="1" x14ac:dyDescent="0.25">
      <c r="K164" s="12"/>
      <c r="L164" s="12"/>
    </row>
    <row r="165" spans="11:12" ht="17.149999999999999" customHeight="1" x14ac:dyDescent="0.25">
      <c r="K165" s="12"/>
      <c r="L165" s="12"/>
    </row>
    <row r="166" spans="11:12" ht="17.149999999999999" customHeight="1" x14ac:dyDescent="0.25">
      <c r="K166" s="12"/>
      <c r="L166" s="12"/>
    </row>
    <row r="167" spans="11:12" ht="17.149999999999999" customHeight="1" x14ac:dyDescent="0.25">
      <c r="K167" s="12"/>
      <c r="L167" s="12"/>
    </row>
    <row r="168" spans="11:12" ht="17.149999999999999" customHeight="1" x14ac:dyDescent="0.25">
      <c r="K168" s="12"/>
      <c r="L168" s="12"/>
    </row>
    <row r="169" spans="11:12" ht="17.149999999999999" customHeight="1" x14ac:dyDescent="0.25">
      <c r="K169" s="12"/>
      <c r="L169" s="12"/>
    </row>
    <row r="170" spans="11:12" ht="17.149999999999999" customHeight="1" x14ac:dyDescent="0.25">
      <c r="K170" s="12"/>
      <c r="L170" s="12"/>
    </row>
    <row r="171" spans="11:12" ht="17.149999999999999" customHeight="1" x14ac:dyDescent="0.25">
      <c r="K171" s="12"/>
      <c r="L171" s="12"/>
    </row>
    <row r="172" spans="11:12" ht="17.149999999999999" customHeight="1" x14ac:dyDescent="0.25">
      <c r="K172" s="12"/>
      <c r="L172" s="12"/>
    </row>
    <row r="173" spans="11:12" ht="17.149999999999999" customHeight="1" x14ac:dyDescent="0.25">
      <c r="K173" s="12"/>
      <c r="L173" s="12"/>
    </row>
    <row r="174" spans="11:12" ht="17.149999999999999" customHeight="1" x14ac:dyDescent="0.25">
      <c r="K174" s="12"/>
      <c r="L174" s="12"/>
    </row>
    <row r="175" spans="11:12" ht="17.149999999999999" customHeight="1" x14ac:dyDescent="0.25">
      <c r="K175" s="12"/>
      <c r="L175" s="12"/>
    </row>
    <row r="176" spans="11:12" ht="17.149999999999999" customHeight="1" x14ac:dyDescent="0.25">
      <c r="K176" s="12"/>
      <c r="L176" s="12"/>
    </row>
    <row r="177" spans="11:12" ht="17.149999999999999" customHeight="1" x14ac:dyDescent="0.25">
      <c r="K177" s="12"/>
      <c r="L177" s="12"/>
    </row>
    <row r="178" spans="11:12" ht="17.149999999999999" customHeight="1" x14ac:dyDescent="0.25">
      <c r="K178" s="12"/>
      <c r="L178" s="12"/>
    </row>
    <row r="179" spans="11:12" ht="17.149999999999999" customHeight="1" x14ac:dyDescent="0.25">
      <c r="K179" s="12"/>
      <c r="L179" s="12"/>
    </row>
    <row r="180" spans="11:12" ht="17.149999999999999" customHeight="1" x14ac:dyDescent="0.25">
      <c r="K180" s="12"/>
      <c r="L180" s="12"/>
    </row>
    <row r="181" spans="11:12" ht="17.149999999999999" customHeight="1" x14ac:dyDescent="0.25">
      <c r="K181" s="12"/>
      <c r="L181" s="12"/>
    </row>
    <row r="182" spans="11:12" ht="17.149999999999999" customHeight="1" x14ac:dyDescent="0.25">
      <c r="K182" s="12"/>
      <c r="L182" s="12"/>
    </row>
    <row r="183" spans="11:12" ht="17.149999999999999" customHeight="1" x14ac:dyDescent="0.25">
      <c r="K183" s="12"/>
      <c r="L183" s="12"/>
    </row>
    <row r="184" spans="11:12" ht="17.149999999999999" customHeight="1" x14ac:dyDescent="0.25">
      <c r="K184" s="12"/>
      <c r="L184" s="12"/>
    </row>
    <row r="185" spans="11:12" ht="17.149999999999999" customHeight="1" x14ac:dyDescent="0.25">
      <c r="K185" s="12"/>
      <c r="L185" s="12"/>
    </row>
    <row r="186" spans="11:12" ht="17.149999999999999" customHeight="1" x14ac:dyDescent="0.25">
      <c r="K186" s="12"/>
      <c r="L186" s="12"/>
    </row>
    <row r="187" spans="11:12" ht="17.149999999999999" customHeight="1" x14ac:dyDescent="0.25">
      <c r="K187" s="12"/>
      <c r="L187" s="12"/>
    </row>
    <row r="188" spans="11:12" ht="17.149999999999999" customHeight="1" x14ac:dyDescent="0.25">
      <c r="K188" s="12"/>
      <c r="L188" s="12"/>
    </row>
    <row r="189" spans="11:12" ht="17.149999999999999" customHeight="1" x14ac:dyDescent="0.25">
      <c r="K189" s="12"/>
      <c r="L189" s="12"/>
    </row>
    <row r="190" spans="11:12" ht="17.149999999999999" customHeight="1" x14ac:dyDescent="0.25">
      <c r="K190" s="12"/>
      <c r="L190" s="12"/>
    </row>
    <row r="191" spans="11:12" ht="17.149999999999999" customHeight="1" x14ac:dyDescent="0.25">
      <c r="K191" s="12"/>
      <c r="L191" s="12"/>
    </row>
    <row r="192" spans="11:12" ht="17.149999999999999" customHeight="1" x14ac:dyDescent="0.25">
      <c r="K192" s="12"/>
      <c r="L192" s="12"/>
    </row>
    <row r="193" spans="11:12" ht="17.149999999999999" customHeight="1" x14ac:dyDescent="0.25">
      <c r="K193" s="12"/>
      <c r="L193" s="12"/>
    </row>
    <row r="194" spans="11:12" ht="17.149999999999999" customHeight="1" x14ac:dyDescent="0.25">
      <c r="K194" s="12"/>
      <c r="L194" s="12"/>
    </row>
    <row r="195" spans="11:12" ht="17.149999999999999" customHeight="1" x14ac:dyDescent="0.25">
      <c r="K195" s="12"/>
      <c r="L195" s="12"/>
    </row>
    <row r="196" spans="11:12" ht="17.149999999999999" customHeight="1" x14ac:dyDescent="0.25">
      <c r="K196" s="12"/>
      <c r="L196" s="12"/>
    </row>
    <row r="197" spans="11:12" ht="17.149999999999999" customHeight="1" x14ac:dyDescent="0.25">
      <c r="K197" s="12"/>
      <c r="L197" s="12"/>
    </row>
    <row r="198" spans="11:12" ht="17.149999999999999" customHeight="1" x14ac:dyDescent="0.25">
      <c r="K198" s="12"/>
      <c r="L198" s="12"/>
    </row>
    <row r="199" spans="11:12" ht="17.149999999999999" customHeight="1" x14ac:dyDescent="0.25">
      <c r="K199" s="12"/>
      <c r="L199" s="12"/>
    </row>
    <row r="200" spans="11:12" ht="17.149999999999999" customHeight="1" x14ac:dyDescent="0.25">
      <c r="K200" s="12"/>
      <c r="L200" s="12"/>
    </row>
    <row r="201" spans="11:12" ht="17.149999999999999" customHeight="1" x14ac:dyDescent="0.25">
      <c r="K201" s="12"/>
      <c r="L201" s="12"/>
    </row>
    <row r="202" spans="11:12" ht="17.149999999999999" customHeight="1" x14ac:dyDescent="0.25">
      <c r="K202" s="12"/>
      <c r="L202" s="12"/>
    </row>
    <row r="203" spans="11:12" ht="17.149999999999999" customHeight="1" x14ac:dyDescent="0.25">
      <c r="K203" s="12"/>
      <c r="L203" s="12"/>
    </row>
    <row r="204" spans="11:12" ht="17.149999999999999" customHeight="1" x14ac:dyDescent="0.25">
      <c r="K204" s="12"/>
      <c r="L204" s="12"/>
    </row>
    <row r="205" spans="11:12" ht="17.149999999999999" customHeight="1" x14ac:dyDescent="0.25">
      <c r="K205" s="12"/>
      <c r="L205" s="12"/>
    </row>
    <row r="206" spans="11:12" ht="17.149999999999999" customHeight="1" x14ac:dyDescent="0.25">
      <c r="K206" s="12"/>
      <c r="L206" s="12"/>
    </row>
    <row r="207" spans="11:12" ht="17.149999999999999" customHeight="1" x14ac:dyDescent="0.25">
      <c r="K207" s="12"/>
      <c r="L207" s="12"/>
    </row>
    <row r="208" spans="11:12" ht="17.149999999999999" customHeight="1" x14ac:dyDescent="0.25">
      <c r="K208" s="12"/>
      <c r="L208" s="12"/>
    </row>
    <row r="209" spans="11:12" ht="17.149999999999999" customHeight="1" x14ac:dyDescent="0.25">
      <c r="K209" s="12"/>
      <c r="L209" s="12"/>
    </row>
    <row r="210" spans="11:12" ht="17.149999999999999" customHeight="1" x14ac:dyDescent="0.25">
      <c r="K210" s="12"/>
      <c r="L210" s="12"/>
    </row>
    <row r="211" spans="11:12" ht="17.149999999999999" customHeight="1" x14ac:dyDescent="0.25">
      <c r="K211" s="12"/>
      <c r="L211" s="12"/>
    </row>
    <row r="212" spans="11:12" ht="17.149999999999999" customHeight="1" x14ac:dyDescent="0.25">
      <c r="K212" s="12"/>
      <c r="L212" s="12"/>
    </row>
    <row r="213" spans="11:12" ht="17.149999999999999" customHeight="1" x14ac:dyDescent="0.25">
      <c r="K213" s="12"/>
      <c r="L213" s="12"/>
    </row>
    <row r="214" spans="11:12" ht="17.149999999999999" customHeight="1" x14ac:dyDescent="0.25">
      <c r="K214" s="12"/>
      <c r="L214" s="12"/>
    </row>
    <row r="215" spans="11:12" ht="17.149999999999999" customHeight="1" x14ac:dyDescent="0.25">
      <c r="K215" s="12"/>
      <c r="L215" s="12"/>
    </row>
    <row r="216" spans="11:12" ht="17.149999999999999" customHeight="1" x14ac:dyDescent="0.25">
      <c r="K216" s="12"/>
      <c r="L216" s="12"/>
    </row>
    <row r="217" spans="11:12" ht="17.149999999999999" customHeight="1" x14ac:dyDescent="0.25">
      <c r="K217" s="12"/>
      <c r="L217" s="12"/>
    </row>
    <row r="218" spans="11:12" ht="17.149999999999999" customHeight="1" x14ac:dyDescent="0.25">
      <c r="K218" s="12"/>
      <c r="L218" s="12"/>
    </row>
    <row r="219" spans="11:12" ht="17.149999999999999" customHeight="1" x14ac:dyDescent="0.25">
      <c r="K219" s="12"/>
      <c r="L219" s="12"/>
    </row>
    <row r="220" spans="11:12" ht="17.149999999999999" customHeight="1" x14ac:dyDescent="0.25">
      <c r="K220" s="12"/>
      <c r="L220" s="12"/>
    </row>
    <row r="221" spans="11:12" ht="17.149999999999999" customHeight="1" x14ac:dyDescent="0.25">
      <c r="K221" s="12"/>
      <c r="L221" s="12"/>
    </row>
    <row r="222" spans="11:12" ht="17.149999999999999" customHeight="1" x14ac:dyDescent="0.25">
      <c r="K222" s="12"/>
      <c r="L222" s="12"/>
    </row>
    <row r="223" spans="11:12" ht="17.149999999999999" customHeight="1" x14ac:dyDescent="0.25">
      <c r="K223" s="12"/>
      <c r="L223" s="12"/>
    </row>
    <row r="224" spans="11:12" ht="17.149999999999999" customHeight="1" x14ac:dyDescent="0.25">
      <c r="K224" s="12"/>
      <c r="L224" s="12"/>
    </row>
    <row r="225" spans="11:12" ht="17.149999999999999" customHeight="1" x14ac:dyDescent="0.25">
      <c r="K225" s="12"/>
      <c r="L225" s="12"/>
    </row>
    <row r="226" spans="11:12" ht="17.149999999999999" customHeight="1" x14ac:dyDescent="0.25">
      <c r="K226" s="12"/>
      <c r="L226" s="12"/>
    </row>
    <row r="227" spans="11:12" ht="17.149999999999999" customHeight="1" x14ac:dyDescent="0.25">
      <c r="K227" s="12"/>
      <c r="L227" s="12"/>
    </row>
    <row r="228" spans="11:12" ht="17.149999999999999" customHeight="1" x14ac:dyDescent="0.25">
      <c r="K228" s="12"/>
      <c r="L228" s="12"/>
    </row>
    <row r="229" spans="11:12" ht="17.149999999999999" customHeight="1" x14ac:dyDescent="0.25">
      <c r="K229" s="12"/>
      <c r="L229" s="12"/>
    </row>
    <row r="230" spans="11:12" ht="17.149999999999999" customHeight="1" x14ac:dyDescent="0.25">
      <c r="K230" s="12"/>
      <c r="L230" s="12"/>
    </row>
    <row r="231" spans="11:12" ht="17.149999999999999" customHeight="1" x14ac:dyDescent="0.25">
      <c r="K231" s="12"/>
      <c r="L231" s="12"/>
    </row>
    <row r="232" spans="11:12" ht="17.149999999999999" customHeight="1" x14ac:dyDescent="0.25">
      <c r="K232" s="12"/>
      <c r="L232" s="12"/>
    </row>
    <row r="233" spans="11:12" ht="17.149999999999999" customHeight="1" x14ac:dyDescent="0.25">
      <c r="K233" s="12"/>
      <c r="L233" s="12"/>
    </row>
    <row r="234" spans="11:12" ht="17.149999999999999" customHeight="1" x14ac:dyDescent="0.25">
      <c r="K234" s="12"/>
      <c r="L234" s="12"/>
    </row>
    <row r="235" spans="11:12" ht="17.149999999999999" customHeight="1" x14ac:dyDescent="0.25">
      <c r="K235" s="12"/>
      <c r="L235" s="12"/>
    </row>
    <row r="236" spans="11:12" ht="17.149999999999999" customHeight="1" x14ac:dyDescent="0.25">
      <c r="K236" s="12"/>
      <c r="L236" s="12"/>
    </row>
    <row r="237" spans="11:12" ht="17.149999999999999" customHeight="1" x14ac:dyDescent="0.25">
      <c r="K237" s="12"/>
      <c r="L237" s="12"/>
    </row>
    <row r="238" spans="11:12" ht="17.149999999999999" customHeight="1" x14ac:dyDescent="0.25">
      <c r="K238" s="12"/>
      <c r="L238" s="12"/>
    </row>
    <row r="239" spans="11:12" ht="17.149999999999999" customHeight="1" x14ac:dyDescent="0.25">
      <c r="K239" s="12"/>
      <c r="L239" s="12"/>
    </row>
    <row r="240" spans="11:12" ht="17.149999999999999" customHeight="1" x14ac:dyDescent="0.25">
      <c r="K240" s="12"/>
      <c r="L240" s="12"/>
    </row>
    <row r="241" spans="11:12" ht="17.149999999999999" customHeight="1" x14ac:dyDescent="0.25">
      <c r="K241" s="12"/>
      <c r="L241" s="12"/>
    </row>
    <row r="242" spans="11:12" ht="17.149999999999999" customHeight="1" x14ac:dyDescent="0.25">
      <c r="K242" s="12"/>
      <c r="L242" s="12"/>
    </row>
    <row r="243" spans="11:12" ht="17.149999999999999" customHeight="1" x14ac:dyDescent="0.25">
      <c r="K243" s="12"/>
      <c r="L243" s="12"/>
    </row>
    <row r="244" spans="11:12" ht="17.149999999999999" customHeight="1" x14ac:dyDescent="0.25">
      <c r="K244" s="12"/>
      <c r="L244" s="12"/>
    </row>
    <row r="245" spans="11:12" ht="17.149999999999999" customHeight="1" x14ac:dyDescent="0.25">
      <c r="K245" s="12"/>
      <c r="L245" s="12"/>
    </row>
    <row r="246" spans="11:12" ht="17.149999999999999" customHeight="1" x14ac:dyDescent="0.25">
      <c r="K246" s="12"/>
      <c r="L246" s="12"/>
    </row>
    <row r="247" spans="11:12" ht="17.149999999999999" customHeight="1" x14ac:dyDescent="0.25">
      <c r="K247" s="12"/>
      <c r="L247" s="12"/>
    </row>
    <row r="248" spans="11:12" ht="17.149999999999999" customHeight="1" x14ac:dyDescent="0.25">
      <c r="K248" s="12"/>
      <c r="L248" s="12"/>
    </row>
    <row r="249" spans="11:12" ht="17.149999999999999" customHeight="1" x14ac:dyDescent="0.25">
      <c r="K249" s="12"/>
      <c r="L249" s="12"/>
    </row>
    <row r="250" spans="11:12" ht="17.149999999999999" customHeight="1" x14ac:dyDescent="0.25">
      <c r="K250" s="12"/>
      <c r="L250" s="12"/>
    </row>
    <row r="251" spans="11:12" ht="17.149999999999999" customHeight="1" x14ac:dyDescent="0.25">
      <c r="K251" s="12"/>
      <c r="L251" s="12"/>
    </row>
    <row r="252" spans="11:12" ht="17.149999999999999" customHeight="1" x14ac:dyDescent="0.25">
      <c r="K252" s="12"/>
      <c r="L252" s="12"/>
    </row>
    <row r="253" spans="11:12" ht="17.149999999999999" customHeight="1" x14ac:dyDescent="0.25">
      <c r="K253" s="12"/>
      <c r="L253" s="12"/>
    </row>
    <row r="254" spans="11:12" ht="17.149999999999999" customHeight="1" x14ac:dyDescent="0.25">
      <c r="K254" s="12"/>
      <c r="L254" s="12"/>
    </row>
    <row r="255" spans="11:12" ht="17.149999999999999" customHeight="1" x14ac:dyDescent="0.25">
      <c r="K255" s="12"/>
      <c r="L255" s="12"/>
    </row>
    <row r="256" spans="11:12" ht="17.149999999999999" customHeight="1" x14ac:dyDescent="0.25">
      <c r="K256" s="12"/>
      <c r="L256" s="12"/>
    </row>
    <row r="257" spans="11:12" ht="17.149999999999999" customHeight="1" x14ac:dyDescent="0.25">
      <c r="K257" s="12"/>
      <c r="L257" s="12"/>
    </row>
    <row r="258" spans="11:12" ht="17.149999999999999" customHeight="1" x14ac:dyDescent="0.25">
      <c r="K258" s="12"/>
      <c r="L258" s="12"/>
    </row>
    <row r="259" spans="11:12" ht="17.149999999999999" customHeight="1" x14ac:dyDescent="0.25">
      <c r="K259" s="12"/>
      <c r="L259" s="12"/>
    </row>
    <row r="260" spans="11:12" ht="17.149999999999999" customHeight="1" x14ac:dyDescent="0.25">
      <c r="K260" s="12"/>
      <c r="L260" s="12"/>
    </row>
    <row r="261" spans="11:12" ht="17.149999999999999" customHeight="1" x14ac:dyDescent="0.25">
      <c r="K261" s="12"/>
      <c r="L261" s="12"/>
    </row>
    <row r="262" spans="11:12" ht="17.149999999999999" customHeight="1" x14ac:dyDescent="0.25">
      <c r="K262" s="12"/>
      <c r="L262" s="12"/>
    </row>
    <row r="263" spans="11:12" ht="17.149999999999999" customHeight="1" x14ac:dyDescent="0.25">
      <c r="K263" s="12"/>
      <c r="L263" s="12"/>
    </row>
    <row r="264" spans="11:12" ht="17.149999999999999" customHeight="1" x14ac:dyDescent="0.25">
      <c r="K264" s="12"/>
      <c r="L264" s="12"/>
    </row>
    <row r="265" spans="11:12" ht="17.149999999999999" customHeight="1" x14ac:dyDescent="0.25">
      <c r="K265" s="12"/>
      <c r="L265" s="12"/>
    </row>
    <row r="266" spans="11:12" ht="17.149999999999999" customHeight="1" x14ac:dyDescent="0.25">
      <c r="K266" s="12"/>
      <c r="L266" s="12"/>
    </row>
    <row r="267" spans="11:12" ht="17.149999999999999" customHeight="1" x14ac:dyDescent="0.25">
      <c r="K267" s="12"/>
      <c r="L267" s="12"/>
    </row>
    <row r="268" spans="11:12" ht="17.149999999999999" customHeight="1" x14ac:dyDescent="0.25">
      <c r="K268" s="12"/>
      <c r="L268" s="12"/>
    </row>
    <row r="269" spans="11:12" ht="17.149999999999999" customHeight="1" x14ac:dyDescent="0.25">
      <c r="K269" s="12"/>
      <c r="L269" s="12"/>
    </row>
    <row r="270" spans="11:12" ht="17.149999999999999" customHeight="1" x14ac:dyDescent="0.25">
      <c r="K270" s="12"/>
      <c r="L270" s="12"/>
    </row>
    <row r="271" spans="11:12" ht="17.149999999999999" customHeight="1" x14ac:dyDescent="0.25">
      <c r="K271" s="12"/>
      <c r="L271" s="12"/>
    </row>
    <row r="272" spans="11:12" ht="17.149999999999999" customHeight="1" x14ac:dyDescent="0.25">
      <c r="K272" s="12"/>
      <c r="L272" s="12"/>
    </row>
    <row r="273" spans="11:12" ht="17.149999999999999" customHeight="1" x14ac:dyDescent="0.25">
      <c r="K273" s="12"/>
      <c r="L273" s="12"/>
    </row>
    <row r="274" spans="11:12" ht="17.149999999999999" customHeight="1" x14ac:dyDescent="0.25">
      <c r="K274" s="12"/>
      <c r="L274" s="12"/>
    </row>
    <row r="275" spans="11:12" ht="17.149999999999999" customHeight="1" x14ac:dyDescent="0.25">
      <c r="K275" s="12"/>
      <c r="L275" s="12"/>
    </row>
    <row r="276" spans="11:12" ht="17.149999999999999" customHeight="1" x14ac:dyDescent="0.25">
      <c r="K276" s="12"/>
      <c r="L276" s="12"/>
    </row>
    <row r="277" spans="11:12" ht="17.149999999999999" customHeight="1" x14ac:dyDescent="0.25">
      <c r="K277" s="12"/>
      <c r="L277" s="12"/>
    </row>
    <row r="278" spans="11:12" ht="17.149999999999999" customHeight="1" x14ac:dyDescent="0.25">
      <c r="K278" s="12"/>
      <c r="L278" s="12"/>
    </row>
    <row r="279" spans="11:12" ht="17.149999999999999" customHeight="1" x14ac:dyDescent="0.25">
      <c r="K279" s="12"/>
      <c r="L279" s="12"/>
    </row>
    <row r="280" spans="11:12" ht="17.149999999999999" customHeight="1" x14ac:dyDescent="0.25">
      <c r="K280" s="12"/>
      <c r="L280" s="12"/>
    </row>
    <row r="281" spans="11:12" ht="17.149999999999999" customHeight="1" x14ac:dyDescent="0.25">
      <c r="K281" s="12"/>
      <c r="L281" s="12"/>
    </row>
    <row r="282" spans="11:12" ht="17.149999999999999" customHeight="1" x14ac:dyDescent="0.25">
      <c r="K282" s="12"/>
      <c r="L282" s="12"/>
    </row>
    <row r="283" spans="11:12" ht="17.149999999999999" customHeight="1" x14ac:dyDescent="0.25">
      <c r="K283" s="12"/>
      <c r="L283" s="12"/>
    </row>
    <row r="284" spans="11:12" ht="17.149999999999999" customHeight="1" x14ac:dyDescent="0.25">
      <c r="K284" s="12"/>
      <c r="L284" s="12"/>
    </row>
    <row r="285" spans="11:12" ht="17.149999999999999" customHeight="1" x14ac:dyDescent="0.25">
      <c r="K285" s="12"/>
      <c r="L285" s="12"/>
    </row>
    <row r="286" spans="11:12" ht="17.149999999999999" customHeight="1" x14ac:dyDescent="0.25">
      <c r="K286" s="12"/>
      <c r="L286" s="12"/>
    </row>
    <row r="287" spans="11:12" ht="17.149999999999999" customHeight="1" x14ac:dyDescent="0.25">
      <c r="K287" s="12"/>
      <c r="L287" s="12"/>
    </row>
    <row r="288" spans="11:12" ht="17.149999999999999" customHeight="1" x14ac:dyDescent="0.25">
      <c r="K288" s="12"/>
      <c r="L288" s="12"/>
    </row>
    <row r="289" spans="11:12" ht="17.149999999999999" customHeight="1" x14ac:dyDescent="0.25">
      <c r="K289" s="12"/>
      <c r="L289" s="12"/>
    </row>
    <row r="290" spans="11:12" ht="17.149999999999999" customHeight="1" x14ac:dyDescent="0.25">
      <c r="K290" s="12"/>
      <c r="L290" s="12"/>
    </row>
    <row r="291" spans="11:12" ht="17.149999999999999" customHeight="1" x14ac:dyDescent="0.25">
      <c r="K291" s="12"/>
      <c r="L291" s="12"/>
    </row>
    <row r="292" spans="11:12" ht="17.149999999999999" customHeight="1" x14ac:dyDescent="0.25">
      <c r="K292" s="12"/>
      <c r="L292" s="12"/>
    </row>
    <row r="293" spans="11:12" ht="17.149999999999999" customHeight="1" x14ac:dyDescent="0.25">
      <c r="K293" s="12"/>
      <c r="L293" s="12"/>
    </row>
    <row r="294" spans="11:12" ht="17.149999999999999" customHeight="1" x14ac:dyDescent="0.25">
      <c r="K294" s="12"/>
      <c r="L294" s="12"/>
    </row>
    <row r="295" spans="11:12" ht="17.149999999999999" customHeight="1" x14ac:dyDescent="0.25">
      <c r="K295" s="12"/>
      <c r="L295" s="12"/>
    </row>
    <row r="296" spans="11:12" ht="17.149999999999999" customHeight="1" x14ac:dyDescent="0.25">
      <c r="K296" s="12"/>
      <c r="L296" s="12"/>
    </row>
    <row r="297" spans="11:12" ht="17.149999999999999" customHeight="1" x14ac:dyDescent="0.25">
      <c r="K297" s="12"/>
      <c r="L297" s="12"/>
    </row>
    <row r="298" spans="11:12" ht="17.149999999999999" customHeight="1" x14ac:dyDescent="0.25">
      <c r="K298" s="12"/>
      <c r="L298" s="12"/>
    </row>
    <row r="299" spans="11:12" ht="17.149999999999999" customHeight="1" x14ac:dyDescent="0.25">
      <c r="K299" s="12"/>
      <c r="L299" s="12"/>
    </row>
    <row r="300" spans="11:12" ht="17.149999999999999" customHeight="1" x14ac:dyDescent="0.25">
      <c r="K300" s="12"/>
      <c r="L300" s="12"/>
    </row>
    <row r="301" spans="11:12" ht="17.149999999999999" customHeight="1" x14ac:dyDescent="0.25">
      <c r="K301" s="12"/>
      <c r="L301" s="12"/>
    </row>
    <row r="302" spans="11:12" ht="17.149999999999999" customHeight="1" x14ac:dyDescent="0.25">
      <c r="K302" s="12"/>
      <c r="L302" s="12"/>
    </row>
    <row r="303" spans="11:12" ht="17.149999999999999" customHeight="1" x14ac:dyDescent="0.25">
      <c r="K303" s="12"/>
      <c r="L303" s="12"/>
    </row>
    <row r="304" spans="11:12" ht="17.149999999999999" customHeight="1" x14ac:dyDescent="0.25">
      <c r="K304" s="12"/>
      <c r="L304" s="12"/>
    </row>
    <row r="305" spans="11:12" ht="17.149999999999999" customHeight="1" x14ac:dyDescent="0.25">
      <c r="K305" s="12"/>
      <c r="L305" s="12"/>
    </row>
    <row r="306" spans="11:12" ht="17.149999999999999" customHeight="1" x14ac:dyDescent="0.25">
      <c r="K306" s="12"/>
      <c r="L306" s="12"/>
    </row>
    <row r="307" spans="11:12" ht="17.149999999999999" customHeight="1" x14ac:dyDescent="0.25">
      <c r="K307" s="12"/>
      <c r="L307" s="12"/>
    </row>
    <row r="308" spans="11:12" ht="17.149999999999999" customHeight="1" x14ac:dyDescent="0.25">
      <c r="K308" s="12"/>
      <c r="L308" s="12"/>
    </row>
    <row r="309" spans="11:12" ht="17.149999999999999" customHeight="1" x14ac:dyDescent="0.25">
      <c r="K309" s="12"/>
      <c r="L309" s="12"/>
    </row>
    <row r="310" spans="11:12" ht="17.149999999999999" customHeight="1" x14ac:dyDescent="0.25">
      <c r="K310" s="12"/>
      <c r="L310" s="12"/>
    </row>
    <row r="311" spans="11:12" ht="17.149999999999999" customHeight="1" x14ac:dyDescent="0.25">
      <c r="K311" s="12"/>
      <c r="L311" s="12"/>
    </row>
    <row r="312" spans="11:12" ht="17.149999999999999" customHeight="1" x14ac:dyDescent="0.25">
      <c r="K312" s="12"/>
      <c r="L312" s="12"/>
    </row>
    <row r="313" spans="11:12" ht="17.149999999999999" customHeight="1" x14ac:dyDescent="0.25">
      <c r="K313" s="12"/>
      <c r="L313" s="12"/>
    </row>
    <row r="314" spans="11:12" ht="17.149999999999999" customHeight="1" x14ac:dyDescent="0.25">
      <c r="K314" s="12"/>
      <c r="L314" s="12"/>
    </row>
    <row r="315" spans="11:12" ht="17.149999999999999" customHeight="1" x14ac:dyDescent="0.25">
      <c r="K315" s="12"/>
      <c r="L315" s="12"/>
    </row>
    <row r="316" spans="11:12" ht="17.149999999999999" customHeight="1" x14ac:dyDescent="0.25">
      <c r="K316" s="12"/>
      <c r="L316" s="12"/>
    </row>
    <row r="317" spans="11:12" ht="17.149999999999999" customHeight="1" x14ac:dyDescent="0.25">
      <c r="K317" s="12"/>
      <c r="L317" s="12"/>
    </row>
    <row r="318" spans="11:12" ht="17.149999999999999" customHeight="1" x14ac:dyDescent="0.25">
      <c r="K318" s="12"/>
      <c r="L318" s="12"/>
    </row>
    <row r="319" spans="11:12" ht="17.149999999999999" customHeight="1" x14ac:dyDescent="0.25">
      <c r="K319" s="12"/>
      <c r="L319" s="12"/>
    </row>
    <row r="320" spans="11:12" ht="17.149999999999999" customHeight="1" x14ac:dyDescent="0.25">
      <c r="K320" s="12"/>
      <c r="L320" s="12"/>
    </row>
    <row r="321" spans="11:12" ht="17.149999999999999" customHeight="1" x14ac:dyDescent="0.25">
      <c r="K321" s="12"/>
      <c r="L321" s="12"/>
    </row>
    <row r="322" spans="11:12" ht="17.149999999999999" customHeight="1" x14ac:dyDescent="0.25">
      <c r="K322" s="12"/>
      <c r="L322" s="12"/>
    </row>
    <row r="323" spans="11:12" ht="17.149999999999999" customHeight="1" x14ac:dyDescent="0.25">
      <c r="K323" s="12"/>
      <c r="L323" s="12"/>
    </row>
    <row r="324" spans="11:12" ht="17.149999999999999" customHeight="1" x14ac:dyDescent="0.25">
      <c r="K324" s="12"/>
      <c r="L324" s="12"/>
    </row>
    <row r="325" spans="11:12" ht="17.149999999999999" customHeight="1" x14ac:dyDescent="0.25">
      <c r="K325" s="12"/>
      <c r="L325" s="12"/>
    </row>
    <row r="326" spans="11:12" ht="17.149999999999999" customHeight="1" x14ac:dyDescent="0.25">
      <c r="K326" s="12"/>
      <c r="L326" s="12"/>
    </row>
    <row r="327" spans="11:12" ht="17.149999999999999" customHeight="1" x14ac:dyDescent="0.25">
      <c r="K327" s="12"/>
      <c r="L327" s="12"/>
    </row>
    <row r="328" spans="11:12" ht="17.149999999999999" customHeight="1" x14ac:dyDescent="0.25">
      <c r="K328" s="12"/>
      <c r="L328" s="12"/>
    </row>
    <row r="329" spans="11:12" ht="17.149999999999999" customHeight="1" x14ac:dyDescent="0.25">
      <c r="K329" s="12"/>
      <c r="L329" s="12"/>
    </row>
    <row r="330" spans="11:12" ht="17.149999999999999" customHeight="1" x14ac:dyDescent="0.25">
      <c r="K330" s="12"/>
      <c r="L330" s="12"/>
    </row>
    <row r="331" spans="11:12" ht="17.149999999999999" customHeight="1" x14ac:dyDescent="0.25">
      <c r="K331" s="12"/>
      <c r="L331" s="12"/>
    </row>
    <row r="332" spans="11:12" ht="17.149999999999999" customHeight="1" x14ac:dyDescent="0.25">
      <c r="K332" s="12"/>
      <c r="L332" s="12"/>
    </row>
    <row r="333" spans="11:12" ht="17.149999999999999" customHeight="1" x14ac:dyDescent="0.25">
      <c r="K333" s="12"/>
      <c r="L333" s="12"/>
    </row>
    <row r="334" spans="11:12" ht="17.149999999999999" customHeight="1" x14ac:dyDescent="0.25">
      <c r="K334" s="12"/>
      <c r="L334" s="12"/>
    </row>
    <row r="335" spans="11:12" ht="17.149999999999999" customHeight="1" x14ac:dyDescent="0.25">
      <c r="K335" s="12"/>
      <c r="L335" s="12"/>
    </row>
    <row r="336" spans="11:12" ht="17.149999999999999" customHeight="1" x14ac:dyDescent="0.25">
      <c r="K336" s="12"/>
      <c r="L336" s="12"/>
    </row>
    <row r="337" spans="11:12" ht="17.149999999999999" customHeight="1" x14ac:dyDescent="0.25">
      <c r="K337" s="12"/>
      <c r="L337" s="12"/>
    </row>
    <row r="338" spans="11:12" ht="17.149999999999999" customHeight="1" x14ac:dyDescent="0.25">
      <c r="K338" s="12"/>
      <c r="L338" s="12"/>
    </row>
    <row r="339" spans="11:12" ht="17.149999999999999" customHeight="1" x14ac:dyDescent="0.25">
      <c r="K339" s="12"/>
      <c r="L339" s="12"/>
    </row>
    <row r="340" spans="11:12" ht="17.149999999999999" customHeight="1" x14ac:dyDescent="0.25">
      <c r="K340" s="12"/>
      <c r="L340" s="12"/>
    </row>
    <row r="341" spans="11:12" ht="17.149999999999999" customHeight="1" x14ac:dyDescent="0.25">
      <c r="K341" s="12"/>
      <c r="L341" s="12"/>
    </row>
    <row r="342" spans="11:12" ht="17.149999999999999" customHeight="1" x14ac:dyDescent="0.25">
      <c r="K342" s="12"/>
      <c r="L342" s="12"/>
    </row>
    <row r="343" spans="11:12" ht="17.149999999999999" customHeight="1" x14ac:dyDescent="0.25">
      <c r="K343" s="12"/>
      <c r="L343" s="12"/>
    </row>
    <row r="344" spans="11:12" ht="17.149999999999999" customHeight="1" x14ac:dyDescent="0.25">
      <c r="K344" s="12"/>
      <c r="L344" s="12"/>
    </row>
    <row r="345" spans="11:12" ht="17.149999999999999" customHeight="1" x14ac:dyDescent="0.25">
      <c r="K345" s="12"/>
      <c r="L345" s="12"/>
    </row>
    <row r="346" spans="11:12" ht="17.149999999999999" customHeight="1" x14ac:dyDescent="0.25">
      <c r="K346" s="12"/>
      <c r="L346" s="12"/>
    </row>
    <row r="347" spans="11:12" ht="17.149999999999999" customHeight="1" x14ac:dyDescent="0.25">
      <c r="K347" s="12"/>
      <c r="L347" s="12"/>
    </row>
    <row r="348" spans="11:12" ht="17.149999999999999" customHeight="1" x14ac:dyDescent="0.25">
      <c r="K348" s="12"/>
      <c r="L348" s="12"/>
    </row>
    <row r="349" spans="11:12" ht="17.149999999999999" customHeight="1" x14ac:dyDescent="0.25">
      <c r="K349" s="12"/>
      <c r="L349" s="12"/>
    </row>
    <row r="350" spans="11:12" ht="17.149999999999999" customHeight="1" x14ac:dyDescent="0.25">
      <c r="K350" s="12"/>
      <c r="L350" s="12"/>
    </row>
    <row r="351" spans="11:12" ht="17.149999999999999" customHeight="1" x14ac:dyDescent="0.25">
      <c r="K351" s="12"/>
      <c r="L351" s="12"/>
    </row>
    <row r="352" spans="11:12" ht="17.149999999999999" customHeight="1" x14ac:dyDescent="0.25">
      <c r="K352" s="12"/>
      <c r="L352" s="12"/>
    </row>
    <row r="353" spans="11:12" ht="17.149999999999999" customHeight="1" x14ac:dyDescent="0.25">
      <c r="K353" s="12"/>
      <c r="L353" s="12"/>
    </row>
    <row r="354" spans="11:12" ht="17.149999999999999" customHeight="1" x14ac:dyDescent="0.25">
      <c r="K354" s="12"/>
      <c r="L354" s="12"/>
    </row>
    <row r="355" spans="11:12" ht="17.149999999999999" customHeight="1" x14ac:dyDescent="0.25">
      <c r="K355" s="12"/>
      <c r="L355" s="12"/>
    </row>
    <row r="356" spans="11:12" ht="17.149999999999999" customHeight="1" x14ac:dyDescent="0.25">
      <c r="K356" s="12"/>
      <c r="L356" s="12"/>
    </row>
    <row r="357" spans="11:12" ht="17.149999999999999" customHeight="1" x14ac:dyDescent="0.25">
      <c r="K357" s="12"/>
      <c r="L357" s="12"/>
    </row>
    <row r="358" spans="11:12" ht="17.149999999999999" customHeight="1" x14ac:dyDescent="0.25">
      <c r="K358" s="12"/>
      <c r="L358" s="12"/>
    </row>
    <row r="359" spans="11:12" ht="17.149999999999999" customHeight="1" x14ac:dyDescent="0.25">
      <c r="K359" s="12"/>
      <c r="L359" s="12"/>
    </row>
    <row r="360" spans="11:12" ht="17.149999999999999" customHeight="1" x14ac:dyDescent="0.25">
      <c r="K360" s="12"/>
      <c r="L360" s="12"/>
    </row>
    <row r="361" spans="11:12" ht="17.149999999999999" customHeight="1" x14ac:dyDescent="0.25">
      <c r="K361" s="12"/>
      <c r="L361" s="12"/>
    </row>
    <row r="362" spans="11:12" ht="17.149999999999999" customHeight="1" x14ac:dyDescent="0.25">
      <c r="K362" s="12"/>
      <c r="L362" s="12"/>
    </row>
    <row r="363" spans="11:12" ht="17.149999999999999" customHeight="1" x14ac:dyDescent="0.25">
      <c r="K363" s="12"/>
      <c r="L363" s="12"/>
    </row>
    <row r="364" spans="11:12" ht="17.149999999999999" customHeight="1" x14ac:dyDescent="0.25">
      <c r="K364" s="12"/>
      <c r="L364" s="12"/>
    </row>
    <row r="365" spans="11:12" ht="17.149999999999999" customHeight="1" x14ac:dyDescent="0.25">
      <c r="K365" s="12"/>
      <c r="L365" s="12"/>
    </row>
    <row r="366" spans="11:12" ht="17.149999999999999" customHeight="1" x14ac:dyDescent="0.25">
      <c r="K366" s="12"/>
      <c r="L366" s="12"/>
    </row>
    <row r="367" spans="11:12" ht="17.149999999999999" customHeight="1" x14ac:dyDescent="0.25">
      <c r="K367" s="12"/>
      <c r="L367" s="12"/>
    </row>
    <row r="368" spans="11:12" ht="17.149999999999999" customHeight="1" x14ac:dyDescent="0.25">
      <c r="K368" s="12"/>
      <c r="L368" s="12"/>
    </row>
    <row r="369" spans="11:12" ht="17.149999999999999" customHeight="1" x14ac:dyDescent="0.25">
      <c r="K369" s="12"/>
      <c r="L369" s="12"/>
    </row>
    <row r="370" spans="11:12" ht="17.149999999999999" customHeight="1" x14ac:dyDescent="0.25">
      <c r="K370" s="12"/>
      <c r="L370" s="12"/>
    </row>
    <row r="371" spans="11:12" ht="17.149999999999999" customHeight="1" x14ac:dyDescent="0.25">
      <c r="K371" s="12"/>
      <c r="L371" s="12"/>
    </row>
    <row r="372" spans="11:12" ht="17.149999999999999" customHeight="1" x14ac:dyDescent="0.25">
      <c r="K372" s="12"/>
      <c r="L372" s="12"/>
    </row>
    <row r="373" spans="11:12" ht="17.149999999999999" customHeight="1" x14ac:dyDescent="0.25">
      <c r="K373" s="12"/>
      <c r="L373" s="12"/>
    </row>
    <row r="374" spans="11:12" ht="17.149999999999999" customHeight="1" x14ac:dyDescent="0.25">
      <c r="K374" s="12"/>
      <c r="L374" s="12"/>
    </row>
    <row r="375" spans="11:12" ht="17.149999999999999" customHeight="1" x14ac:dyDescent="0.25">
      <c r="K375" s="12"/>
      <c r="L375" s="12"/>
    </row>
    <row r="376" spans="11:12" ht="17.149999999999999" customHeight="1" x14ac:dyDescent="0.25">
      <c r="K376" s="12"/>
      <c r="L376" s="12"/>
    </row>
    <row r="377" spans="11:12" ht="17.149999999999999" customHeight="1" x14ac:dyDescent="0.25">
      <c r="K377" s="12"/>
      <c r="L377" s="12"/>
    </row>
    <row r="378" spans="11:12" ht="17.149999999999999" customHeight="1" x14ac:dyDescent="0.25">
      <c r="K378" s="12"/>
      <c r="L378" s="12"/>
    </row>
    <row r="379" spans="11:12" ht="17.149999999999999" customHeight="1" x14ac:dyDescent="0.25">
      <c r="K379" s="12"/>
      <c r="L379" s="12"/>
    </row>
    <row r="380" spans="11:12" ht="17.149999999999999" customHeight="1" x14ac:dyDescent="0.25">
      <c r="K380" s="12"/>
      <c r="L380" s="12"/>
    </row>
    <row r="381" spans="11:12" ht="17.149999999999999" customHeight="1" x14ac:dyDescent="0.25">
      <c r="K381" s="12"/>
      <c r="L381" s="12"/>
    </row>
    <row r="382" spans="11:12" ht="17.149999999999999" customHeight="1" x14ac:dyDescent="0.25">
      <c r="K382" s="12"/>
      <c r="L382" s="12"/>
    </row>
    <row r="383" spans="11:12" ht="17.149999999999999" customHeight="1" x14ac:dyDescent="0.25">
      <c r="K383" s="12"/>
      <c r="L383" s="12"/>
    </row>
    <row r="384" spans="11:12" ht="17.149999999999999" customHeight="1" x14ac:dyDescent="0.25">
      <c r="K384" s="12"/>
      <c r="L384" s="12"/>
    </row>
    <row r="385" spans="11:12" ht="17.149999999999999" customHeight="1" x14ac:dyDescent="0.25">
      <c r="K385" s="12"/>
      <c r="L385" s="12"/>
    </row>
    <row r="386" spans="11:12" ht="17.149999999999999" customHeight="1" x14ac:dyDescent="0.25">
      <c r="K386" s="12"/>
      <c r="L386" s="12"/>
    </row>
    <row r="387" spans="11:12" ht="17.149999999999999" customHeight="1" x14ac:dyDescent="0.25">
      <c r="K387" s="12"/>
      <c r="L387" s="12"/>
    </row>
    <row r="388" spans="11:12" ht="17.149999999999999" customHeight="1" x14ac:dyDescent="0.25">
      <c r="K388" s="12"/>
      <c r="L388" s="12"/>
    </row>
    <row r="389" spans="11:12" ht="17.149999999999999" customHeight="1" x14ac:dyDescent="0.25">
      <c r="K389" s="12"/>
      <c r="L389" s="12"/>
    </row>
    <row r="390" spans="11:12" ht="17.149999999999999" customHeight="1" x14ac:dyDescent="0.25">
      <c r="K390" s="12"/>
      <c r="L390" s="12"/>
    </row>
    <row r="391" spans="11:12" ht="17.149999999999999" customHeight="1" x14ac:dyDescent="0.25">
      <c r="K391" s="12"/>
      <c r="L391" s="12"/>
    </row>
    <row r="392" spans="11:12" ht="17.149999999999999" customHeight="1" x14ac:dyDescent="0.25">
      <c r="K392" s="12"/>
      <c r="L392" s="12"/>
    </row>
    <row r="393" spans="11:12" ht="17.149999999999999" customHeight="1" x14ac:dyDescent="0.25">
      <c r="K393" s="12"/>
      <c r="L393" s="12"/>
    </row>
    <row r="394" spans="11:12" ht="17.149999999999999" customHeight="1" x14ac:dyDescent="0.25">
      <c r="K394" s="12"/>
      <c r="L394" s="12"/>
    </row>
    <row r="395" spans="11:12" ht="17.149999999999999" customHeight="1" x14ac:dyDescent="0.25">
      <c r="K395" s="12"/>
      <c r="L395" s="12"/>
    </row>
    <row r="396" spans="11:12" ht="17.149999999999999" customHeight="1" x14ac:dyDescent="0.25">
      <c r="K396" s="12"/>
      <c r="L396" s="12"/>
    </row>
    <row r="397" spans="11:12" ht="17.149999999999999" customHeight="1" x14ac:dyDescent="0.25">
      <c r="K397" s="12"/>
      <c r="L397" s="12"/>
    </row>
    <row r="398" spans="11:12" ht="17.149999999999999" customHeight="1" x14ac:dyDescent="0.25">
      <c r="K398" s="12"/>
      <c r="L398" s="12"/>
    </row>
    <row r="399" spans="11:12" ht="17.149999999999999" customHeight="1" x14ac:dyDescent="0.25">
      <c r="K399" s="12"/>
      <c r="L399" s="12"/>
    </row>
    <row r="400" spans="11:12" ht="17.149999999999999" customHeight="1" x14ac:dyDescent="0.25">
      <c r="K400" s="12"/>
      <c r="L400" s="12"/>
    </row>
    <row r="401" spans="11:12" ht="17.149999999999999" customHeight="1" x14ac:dyDescent="0.25">
      <c r="K401" s="12"/>
      <c r="L401" s="12"/>
    </row>
    <row r="402" spans="11:12" ht="17.149999999999999" customHeight="1" x14ac:dyDescent="0.25">
      <c r="K402" s="12"/>
      <c r="L402" s="12"/>
    </row>
    <row r="403" spans="11:12" ht="17.149999999999999" customHeight="1" x14ac:dyDescent="0.25">
      <c r="K403" s="12"/>
      <c r="L403" s="12"/>
    </row>
    <row r="404" spans="11:12" ht="17.149999999999999" customHeight="1" x14ac:dyDescent="0.25">
      <c r="K404" s="12"/>
      <c r="L404" s="12"/>
    </row>
    <row r="405" spans="11:12" ht="17.149999999999999" customHeight="1" x14ac:dyDescent="0.25">
      <c r="K405" s="12"/>
      <c r="L405" s="12"/>
    </row>
    <row r="406" spans="11:12" ht="17.149999999999999" customHeight="1" x14ac:dyDescent="0.25">
      <c r="K406" s="12"/>
      <c r="L406" s="12"/>
    </row>
    <row r="407" spans="11:12" ht="17.149999999999999" customHeight="1" x14ac:dyDescent="0.25">
      <c r="K407" s="12"/>
      <c r="L407" s="12"/>
    </row>
    <row r="408" spans="11:12" ht="17.149999999999999" customHeight="1" x14ac:dyDescent="0.25">
      <c r="K408" s="12"/>
      <c r="L408" s="12"/>
    </row>
    <row r="409" spans="11:12" ht="17.149999999999999" customHeight="1" x14ac:dyDescent="0.25">
      <c r="K409" s="12"/>
      <c r="L409" s="12"/>
    </row>
    <row r="410" spans="11:12" ht="17.149999999999999" customHeight="1" x14ac:dyDescent="0.25">
      <c r="K410" s="12"/>
      <c r="L410" s="12"/>
    </row>
    <row r="411" spans="11:12" ht="17.149999999999999" customHeight="1" x14ac:dyDescent="0.25">
      <c r="K411" s="12"/>
      <c r="L411" s="12"/>
    </row>
    <row r="412" spans="11:12" ht="17.149999999999999" customHeight="1" x14ac:dyDescent="0.25">
      <c r="K412" s="12"/>
      <c r="L412" s="12"/>
    </row>
    <row r="413" spans="11:12" ht="17.149999999999999" customHeight="1" x14ac:dyDescent="0.25">
      <c r="K413" s="12"/>
      <c r="L413" s="12"/>
    </row>
    <row r="414" spans="11:12" ht="17.149999999999999" customHeight="1" x14ac:dyDescent="0.25">
      <c r="K414" s="12"/>
      <c r="L414" s="12"/>
    </row>
    <row r="415" spans="11:12" ht="17.149999999999999" customHeight="1" x14ac:dyDescent="0.25">
      <c r="K415" s="12"/>
      <c r="L415" s="12"/>
    </row>
    <row r="416" spans="11:12" ht="17.149999999999999" customHeight="1" x14ac:dyDescent="0.25">
      <c r="K416" s="12"/>
      <c r="L416" s="12"/>
    </row>
    <row r="417" spans="11:12" ht="17.149999999999999" customHeight="1" x14ac:dyDescent="0.25">
      <c r="K417" s="12"/>
      <c r="L417" s="12"/>
    </row>
    <row r="418" spans="11:12" ht="17.149999999999999" customHeight="1" x14ac:dyDescent="0.25">
      <c r="K418" s="12"/>
      <c r="L418" s="12"/>
    </row>
    <row r="419" spans="11:12" ht="17.149999999999999" customHeight="1" x14ac:dyDescent="0.25">
      <c r="K419" s="12"/>
      <c r="L419" s="12"/>
    </row>
    <row r="420" spans="11:12" ht="17.149999999999999" customHeight="1" x14ac:dyDescent="0.25">
      <c r="K420" s="12"/>
      <c r="L420" s="12"/>
    </row>
    <row r="421" spans="11:12" ht="17.149999999999999" customHeight="1" x14ac:dyDescent="0.25">
      <c r="K421" s="12"/>
      <c r="L421" s="12"/>
    </row>
    <row r="422" spans="11:12" ht="17.149999999999999" customHeight="1" x14ac:dyDescent="0.25">
      <c r="K422" s="12"/>
      <c r="L422" s="12"/>
    </row>
    <row r="423" spans="11:12" ht="17.149999999999999" customHeight="1" x14ac:dyDescent="0.25">
      <c r="K423" s="12"/>
      <c r="L423" s="12"/>
    </row>
    <row r="424" spans="11:12" ht="17.149999999999999" customHeight="1" x14ac:dyDescent="0.25">
      <c r="K424" s="12"/>
      <c r="L424" s="12"/>
    </row>
    <row r="425" spans="11:12" ht="17.149999999999999" customHeight="1" x14ac:dyDescent="0.25">
      <c r="K425" s="12"/>
      <c r="L425" s="12"/>
    </row>
    <row r="426" spans="11:12" ht="17.149999999999999" customHeight="1" x14ac:dyDescent="0.25">
      <c r="K426" s="12"/>
      <c r="L426" s="12"/>
    </row>
    <row r="427" spans="11:12" ht="17.149999999999999" customHeight="1" x14ac:dyDescent="0.25">
      <c r="K427" s="12"/>
      <c r="L427" s="12"/>
    </row>
    <row r="428" spans="11:12" ht="17.149999999999999" customHeight="1" x14ac:dyDescent="0.25">
      <c r="K428" s="12"/>
      <c r="L428" s="12"/>
    </row>
    <row r="429" spans="11:12" ht="17.149999999999999" customHeight="1" x14ac:dyDescent="0.25">
      <c r="K429" s="12"/>
      <c r="L429" s="12"/>
    </row>
    <row r="430" spans="11:12" ht="17.149999999999999" customHeight="1" x14ac:dyDescent="0.25">
      <c r="K430" s="12"/>
      <c r="L430" s="12"/>
    </row>
    <row r="431" spans="11:12" ht="17.149999999999999" customHeight="1" x14ac:dyDescent="0.25">
      <c r="K431" s="12"/>
      <c r="L431" s="12"/>
    </row>
    <row r="432" spans="11:12" ht="17.149999999999999" customHeight="1" x14ac:dyDescent="0.25">
      <c r="K432" s="12"/>
      <c r="L432" s="12"/>
    </row>
    <row r="433" spans="11:12" ht="17.149999999999999" customHeight="1" x14ac:dyDescent="0.25">
      <c r="K433" s="12"/>
      <c r="L433" s="12"/>
    </row>
    <row r="434" spans="11:12" ht="17.149999999999999" customHeight="1" x14ac:dyDescent="0.25">
      <c r="K434" s="12"/>
      <c r="L434" s="12"/>
    </row>
    <row r="435" spans="11:12" ht="17.149999999999999" customHeight="1" x14ac:dyDescent="0.25">
      <c r="K435" s="12"/>
      <c r="L435" s="12"/>
    </row>
    <row r="436" spans="11:12" ht="17.149999999999999" customHeight="1" x14ac:dyDescent="0.25">
      <c r="K436" s="12"/>
      <c r="L436" s="12"/>
    </row>
    <row r="437" spans="11:12" ht="17.149999999999999" customHeight="1" x14ac:dyDescent="0.25">
      <c r="K437" s="12"/>
      <c r="L437" s="12"/>
    </row>
    <row r="438" spans="11:12" ht="17.149999999999999" customHeight="1" x14ac:dyDescent="0.25">
      <c r="K438" s="12"/>
      <c r="L438" s="12"/>
    </row>
    <row r="439" spans="11:12" ht="17.149999999999999" customHeight="1" x14ac:dyDescent="0.25">
      <c r="K439" s="12"/>
      <c r="L439" s="12"/>
    </row>
    <row r="440" spans="11:12" ht="17.149999999999999" customHeight="1" x14ac:dyDescent="0.25">
      <c r="K440" s="12"/>
      <c r="L440" s="12"/>
    </row>
    <row r="441" spans="11:12" ht="17.149999999999999" customHeight="1" x14ac:dyDescent="0.25">
      <c r="K441" s="12"/>
      <c r="L441" s="12"/>
    </row>
    <row r="442" spans="11:12" ht="17.149999999999999" customHeight="1" x14ac:dyDescent="0.25">
      <c r="K442" s="12"/>
      <c r="L442" s="12"/>
    </row>
    <row r="443" spans="11:12" ht="17.149999999999999" customHeight="1" x14ac:dyDescent="0.25">
      <c r="K443" s="12"/>
      <c r="L443" s="12"/>
    </row>
    <row r="444" spans="11:12" ht="17.149999999999999" customHeight="1" x14ac:dyDescent="0.25">
      <c r="K444" s="12"/>
      <c r="L444" s="12"/>
    </row>
    <row r="445" spans="11:12" ht="17.149999999999999" customHeight="1" x14ac:dyDescent="0.25">
      <c r="K445" s="12"/>
      <c r="L445" s="12"/>
    </row>
    <row r="446" spans="11:12" ht="17.149999999999999" customHeight="1" x14ac:dyDescent="0.25">
      <c r="K446" s="12"/>
      <c r="L446" s="12"/>
    </row>
    <row r="447" spans="11:12" ht="17.149999999999999" customHeight="1" x14ac:dyDescent="0.25">
      <c r="K447" s="12"/>
      <c r="L447" s="12"/>
    </row>
    <row r="448" spans="11:12" ht="17.149999999999999" customHeight="1" x14ac:dyDescent="0.25">
      <c r="K448" s="12"/>
      <c r="L448" s="12"/>
    </row>
    <row r="449" spans="11:12" ht="17.149999999999999" customHeight="1" x14ac:dyDescent="0.25">
      <c r="K449" s="12"/>
      <c r="L449" s="12"/>
    </row>
    <row r="450" spans="11:12" ht="17.149999999999999" customHeight="1" x14ac:dyDescent="0.25">
      <c r="K450" s="12"/>
      <c r="L450" s="12"/>
    </row>
    <row r="451" spans="11:12" ht="17.149999999999999" customHeight="1" x14ac:dyDescent="0.25">
      <c r="K451" s="12"/>
      <c r="L451" s="12"/>
    </row>
    <row r="452" spans="11:12" ht="17.149999999999999" customHeight="1" x14ac:dyDescent="0.25">
      <c r="K452" s="12"/>
      <c r="L452" s="12"/>
    </row>
    <row r="453" spans="11:12" ht="17.149999999999999" customHeight="1" x14ac:dyDescent="0.25">
      <c r="K453" s="12"/>
      <c r="L453" s="12"/>
    </row>
    <row r="454" spans="11:12" ht="17.149999999999999" customHeight="1" x14ac:dyDescent="0.25">
      <c r="K454" s="12"/>
      <c r="L454" s="12"/>
    </row>
    <row r="455" spans="11:12" ht="17.149999999999999" customHeight="1" x14ac:dyDescent="0.25">
      <c r="K455" s="12"/>
      <c r="L455" s="12"/>
    </row>
    <row r="456" spans="11:12" ht="17.149999999999999" customHeight="1" x14ac:dyDescent="0.25">
      <c r="K456" s="12"/>
      <c r="L456" s="12"/>
    </row>
    <row r="457" spans="11:12" ht="17.149999999999999" customHeight="1" x14ac:dyDescent="0.25">
      <c r="K457" s="12"/>
      <c r="L457" s="12"/>
    </row>
    <row r="458" spans="11:12" ht="17.149999999999999" customHeight="1" x14ac:dyDescent="0.25">
      <c r="K458" s="12"/>
      <c r="L458" s="12"/>
    </row>
    <row r="459" spans="11:12" ht="17.149999999999999" customHeight="1" x14ac:dyDescent="0.25">
      <c r="K459" s="12"/>
      <c r="L459" s="12"/>
    </row>
    <row r="460" spans="11:12" ht="17.149999999999999" customHeight="1" x14ac:dyDescent="0.25">
      <c r="K460" s="12"/>
      <c r="L460" s="12"/>
    </row>
    <row r="461" spans="11:12" ht="17.149999999999999" customHeight="1" x14ac:dyDescent="0.25">
      <c r="K461" s="12"/>
      <c r="L461" s="12"/>
    </row>
    <row r="462" spans="11:12" ht="17.149999999999999" customHeight="1" x14ac:dyDescent="0.25">
      <c r="K462" s="12"/>
      <c r="L462" s="12"/>
    </row>
    <row r="463" spans="11:12" ht="17.149999999999999" customHeight="1" x14ac:dyDescent="0.25">
      <c r="K463" s="12"/>
      <c r="L463" s="12"/>
    </row>
    <row r="464" spans="11:12" ht="17.149999999999999" customHeight="1" x14ac:dyDescent="0.25">
      <c r="K464" s="12"/>
      <c r="L464" s="12"/>
    </row>
    <row r="465" spans="11:12" ht="17.149999999999999" customHeight="1" x14ac:dyDescent="0.25">
      <c r="K465" s="12"/>
      <c r="L465" s="12"/>
    </row>
    <row r="466" spans="11:12" ht="17.149999999999999" customHeight="1" x14ac:dyDescent="0.25">
      <c r="K466" s="12"/>
      <c r="L466" s="12"/>
    </row>
    <row r="467" spans="11:12" ht="17.149999999999999" customHeight="1" x14ac:dyDescent="0.25">
      <c r="K467" s="12"/>
      <c r="L467" s="12"/>
    </row>
    <row r="468" spans="11:12" ht="17.149999999999999" customHeight="1" x14ac:dyDescent="0.25">
      <c r="K468" s="12"/>
      <c r="L468" s="12"/>
    </row>
    <row r="469" spans="11:12" ht="17.149999999999999" customHeight="1" x14ac:dyDescent="0.25">
      <c r="K469" s="12"/>
      <c r="L469" s="12"/>
    </row>
    <row r="470" spans="11:12" ht="17.149999999999999" customHeight="1" x14ac:dyDescent="0.25">
      <c r="K470" s="12"/>
      <c r="L470" s="12"/>
    </row>
    <row r="471" spans="11:12" ht="17.149999999999999" customHeight="1" x14ac:dyDescent="0.25">
      <c r="K471" s="12"/>
      <c r="L471" s="12"/>
    </row>
    <row r="472" spans="11:12" ht="17.149999999999999" customHeight="1" x14ac:dyDescent="0.25">
      <c r="K472" s="12"/>
      <c r="L472" s="12"/>
    </row>
    <row r="473" spans="11:12" ht="17.149999999999999" customHeight="1" x14ac:dyDescent="0.25">
      <c r="K473" s="12"/>
      <c r="L473" s="12"/>
    </row>
    <row r="474" spans="11:12" ht="17.149999999999999" customHeight="1" x14ac:dyDescent="0.25">
      <c r="K474" s="12"/>
      <c r="L474" s="12"/>
    </row>
    <row r="475" spans="11:12" ht="17.149999999999999" customHeight="1" x14ac:dyDescent="0.25">
      <c r="K475" s="12"/>
      <c r="L475" s="12"/>
    </row>
    <row r="476" spans="11:12" ht="17.149999999999999" customHeight="1" x14ac:dyDescent="0.25">
      <c r="K476" s="12"/>
      <c r="L476" s="12"/>
    </row>
    <row r="477" spans="11:12" ht="17.149999999999999" customHeight="1" x14ac:dyDescent="0.25">
      <c r="K477" s="12"/>
      <c r="L477" s="12"/>
    </row>
    <row r="478" spans="11:12" ht="17.149999999999999" customHeight="1" x14ac:dyDescent="0.25">
      <c r="K478" s="12"/>
      <c r="L478" s="12"/>
    </row>
    <row r="479" spans="11:12" ht="17.149999999999999" customHeight="1" x14ac:dyDescent="0.25">
      <c r="K479" s="12"/>
      <c r="L479" s="12"/>
    </row>
    <row r="480" spans="11:12" ht="17.149999999999999" customHeight="1" x14ac:dyDescent="0.25">
      <c r="K480" s="12"/>
      <c r="L480" s="12"/>
    </row>
    <row r="481" spans="11:12" ht="17.149999999999999" customHeight="1" x14ac:dyDescent="0.25">
      <c r="K481" s="12"/>
      <c r="L481" s="12"/>
    </row>
    <row r="482" spans="11:12" ht="17.149999999999999" customHeight="1" x14ac:dyDescent="0.25">
      <c r="K482" s="12"/>
      <c r="L482" s="12"/>
    </row>
    <row r="483" spans="11:12" ht="17.149999999999999" customHeight="1" x14ac:dyDescent="0.25">
      <c r="K483" s="12"/>
      <c r="L483" s="12"/>
    </row>
    <row r="484" spans="11:12" ht="17.149999999999999" customHeight="1" x14ac:dyDescent="0.25">
      <c r="K484" s="12"/>
      <c r="L484" s="12"/>
    </row>
    <row r="485" spans="11:12" ht="17.149999999999999" customHeight="1" x14ac:dyDescent="0.25">
      <c r="K485" s="12"/>
      <c r="L485" s="12"/>
    </row>
    <row r="486" spans="11:12" ht="17.149999999999999" customHeight="1" x14ac:dyDescent="0.25">
      <c r="K486" s="12"/>
      <c r="L486" s="12"/>
    </row>
    <row r="487" spans="11:12" ht="17.149999999999999" customHeight="1" x14ac:dyDescent="0.25">
      <c r="K487" s="12"/>
      <c r="L487" s="12"/>
    </row>
    <row r="488" spans="11:12" ht="17.149999999999999" customHeight="1" x14ac:dyDescent="0.25">
      <c r="K488" s="12"/>
      <c r="L488" s="12"/>
    </row>
    <row r="489" spans="11:12" ht="17.149999999999999" customHeight="1" x14ac:dyDescent="0.25">
      <c r="K489" s="12"/>
      <c r="L489" s="12"/>
    </row>
    <row r="490" spans="11:12" ht="17.149999999999999" customHeight="1" x14ac:dyDescent="0.25">
      <c r="K490" s="12"/>
      <c r="L490" s="12"/>
    </row>
    <row r="491" spans="11:12" ht="17.149999999999999" customHeight="1" x14ac:dyDescent="0.25">
      <c r="K491" s="12"/>
      <c r="L491" s="12"/>
    </row>
    <row r="492" spans="11:12" ht="17.149999999999999" customHeight="1" x14ac:dyDescent="0.25">
      <c r="K492" s="12"/>
      <c r="L492" s="12"/>
    </row>
    <row r="493" spans="11:12" ht="17.149999999999999" customHeight="1" x14ac:dyDescent="0.25">
      <c r="K493" s="12"/>
      <c r="L493" s="12"/>
    </row>
    <row r="494" spans="11:12" ht="17.149999999999999" customHeight="1" x14ac:dyDescent="0.25">
      <c r="K494" s="12"/>
      <c r="L494" s="12"/>
    </row>
    <row r="495" spans="11:12" ht="17.149999999999999" customHeight="1" x14ac:dyDescent="0.25">
      <c r="K495" s="12"/>
      <c r="L495" s="12"/>
    </row>
    <row r="496" spans="11:12" ht="17.149999999999999" customHeight="1" x14ac:dyDescent="0.25">
      <c r="K496" s="12"/>
      <c r="L496" s="12"/>
    </row>
    <row r="497" spans="11:12" ht="17.149999999999999" customHeight="1" x14ac:dyDescent="0.25">
      <c r="K497" s="12"/>
      <c r="L497" s="12"/>
    </row>
    <row r="498" spans="11:12" ht="17.149999999999999" customHeight="1" x14ac:dyDescent="0.25">
      <c r="K498" s="12"/>
      <c r="L498" s="12"/>
    </row>
    <row r="499" spans="11:12" ht="17.149999999999999" customHeight="1" x14ac:dyDescent="0.25">
      <c r="K499" s="12"/>
      <c r="L499" s="12"/>
    </row>
    <row r="500" spans="11:12" ht="17.149999999999999" customHeight="1" x14ac:dyDescent="0.25">
      <c r="K500" s="12"/>
      <c r="L500" s="12"/>
    </row>
    <row r="501" spans="11:12" ht="17.149999999999999" customHeight="1" x14ac:dyDescent="0.25">
      <c r="K501" s="12"/>
      <c r="L501" s="12"/>
    </row>
    <row r="502" spans="11:12" ht="17.149999999999999" customHeight="1" x14ac:dyDescent="0.25">
      <c r="K502" s="12"/>
      <c r="L502" s="12"/>
    </row>
    <row r="503" spans="11:12" ht="17.149999999999999" customHeight="1" x14ac:dyDescent="0.25">
      <c r="K503" s="12"/>
      <c r="L503" s="12"/>
    </row>
    <row r="504" spans="11:12" ht="17.149999999999999" customHeight="1" x14ac:dyDescent="0.25">
      <c r="K504" s="12"/>
      <c r="L504" s="12"/>
    </row>
    <row r="505" spans="11:12" ht="17.149999999999999" customHeight="1" x14ac:dyDescent="0.25">
      <c r="K505" s="12"/>
      <c r="L505" s="12"/>
    </row>
    <row r="506" spans="11:12" ht="17.149999999999999" customHeight="1" x14ac:dyDescent="0.25">
      <c r="K506" s="12"/>
      <c r="L506" s="12"/>
    </row>
    <row r="507" spans="11:12" ht="17.149999999999999" customHeight="1" x14ac:dyDescent="0.25">
      <c r="K507" s="12"/>
      <c r="L507" s="12"/>
    </row>
    <row r="508" spans="11:12" ht="17.149999999999999" customHeight="1" x14ac:dyDescent="0.25">
      <c r="K508" s="12"/>
      <c r="L508" s="12"/>
    </row>
    <row r="509" spans="11:12" ht="17.149999999999999" customHeight="1" x14ac:dyDescent="0.25">
      <c r="K509" s="12"/>
      <c r="L509" s="12"/>
    </row>
    <row r="510" spans="11:12" ht="17.149999999999999" customHeight="1" x14ac:dyDescent="0.25">
      <c r="K510" s="12"/>
      <c r="L510" s="12"/>
    </row>
    <row r="511" spans="11:12" ht="17.149999999999999" customHeight="1" x14ac:dyDescent="0.25">
      <c r="K511" s="12"/>
      <c r="L511" s="12"/>
    </row>
    <row r="512" spans="11:12" ht="17.149999999999999" customHeight="1" x14ac:dyDescent="0.25">
      <c r="K512" s="12"/>
      <c r="L512" s="12"/>
    </row>
    <row r="513" spans="11:12" ht="17.149999999999999" customHeight="1" x14ac:dyDescent="0.25">
      <c r="K513" s="12"/>
      <c r="L513" s="12"/>
    </row>
    <row r="514" spans="11:12" ht="17.149999999999999" customHeight="1" x14ac:dyDescent="0.25">
      <c r="K514" s="12"/>
      <c r="L514" s="12"/>
    </row>
    <row r="515" spans="11:12" ht="17.149999999999999" customHeight="1" x14ac:dyDescent="0.25">
      <c r="K515" s="12"/>
      <c r="L515" s="12"/>
    </row>
    <row r="516" spans="11:12" ht="17.149999999999999" customHeight="1" x14ac:dyDescent="0.25">
      <c r="K516" s="12"/>
      <c r="L516" s="12"/>
    </row>
    <row r="517" spans="11:12" ht="17.149999999999999" customHeight="1" x14ac:dyDescent="0.25">
      <c r="K517" s="12"/>
      <c r="L517" s="12"/>
    </row>
    <row r="518" spans="11:12" ht="17.149999999999999" customHeight="1" x14ac:dyDescent="0.25">
      <c r="K518" s="12"/>
      <c r="L518" s="12"/>
    </row>
    <row r="519" spans="11:12" ht="17.149999999999999" customHeight="1" x14ac:dyDescent="0.25">
      <c r="K519" s="12"/>
      <c r="L519" s="12"/>
    </row>
    <row r="520" spans="11:12" ht="17.149999999999999" customHeight="1" x14ac:dyDescent="0.25">
      <c r="K520" s="12"/>
      <c r="L520" s="12"/>
    </row>
    <row r="521" spans="11:12" ht="17.149999999999999" customHeight="1" x14ac:dyDescent="0.25">
      <c r="K521" s="12"/>
      <c r="L521" s="12"/>
    </row>
    <row r="522" spans="11:12" ht="17.149999999999999" customHeight="1" x14ac:dyDescent="0.25">
      <c r="K522" s="12"/>
      <c r="L522" s="12"/>
    </row>
    <row r="523" spans="11:12" ht="17.149999999999999" customHeight="1" x14ac:dyDescent="0.25">
      <c r="K523" s="12"/>
      <c r="L523" s="12"/>
    </row>
    <row r="524" spans="11:12" ht="17.149999999999999" customHeight="1" x14ac:dyDescent="0.25">
      <c r="K524" s="12"/>
      <c r="L524" s="12"/>
    </row>
    <row r="525" spans="11:12" ht="17.149999999999999" customHeight="1" x14ac:dyDescent="0.25">
      <c r="K525" s="12"/>
      <c r="L525" s="12"/>
    </row>
    <row r="526" spans="11:12" ht="17.149999999999999" customHeight="1" x14ac:dyDescent="0.25">
      <c r="K526" s="12"/>
      <c r="L526" s="12"/>
    </row>
    <row r="527" spans="11:12" ht="17.149999999999999" customHeight="1" x14ac:dyDescent="0.25">
      <c r="K527" s="12"/>
      <c r="L527" s="12"/>
    </row>
    <row r="528" spans="11:12" ht="17.149999999999999" customHeight="1" x14ac:dyDescent="0.25">
      <c r="K528" s="12"/>
      <c r="L528" s="12"/>
    </row>
    <row r="529" spans="11:12" ht="17.149999999999999" customHeight="1" x14ac:dyDescent="0.25">
      <c r="K529" s="12"/>
      <c r="L529" s="12"/>
    </row>
    <row r="530" spans="11:12" ht="17.149999999999999" customHeight="1" x14ac:dyDescent="0.25">
      <c r="K530" s="12"/>
      <c r="L530" s="12"/>
    </row>
    <row r="531" spans="11:12" ht="17.149999999999999" customHeight="1" x14ac:dyDescent="0.25">
      <c r="K531" s="12"/>
      <c r="L531" s="12"/>
    </row>
    <row r="532" spans="11:12" ht="17.149999999999999" customHeight="1" x14ac:dyDescent="0.25">
      <c r="K532" s="12"/>
      <c r="L532" s="12"/>
    </row>
    <row r="533" spans="11:12" ht="17.149999999999999" customHeight="1" x14ac:dyDescent="0.25">
      <c r="K533" s="12"/>
      <c r="L533" s="12"/>
    </row>
    <row r="534" spans="11:12" ht="17.149999999999999" customHeight="1" x14ac:dyDescent="0.25">
      <c r="K534" s="12"/>
      <c r="L534" s="12"/>
    </row>
    <row r="535" spans="11:12" ht="17.149999999999999" customHeight="1" x14ac:dyDescent="0.25">
      <c r="K535" s="12"/>
      <c r="L535" s="12"/>
    </row>
    <row r="536" spans="11:12" ht="17.149999999999999" customHeight="1" x14ac:dyDescent="0.25">
      <c r="K536" s="12"/>
      <c r="L536" s="12"/>
    </row>
    <row r="537" spans="11:12" ht="17.149999999999999" customHeight="1" x14ac:dyDescent="0.25">
      <c r="K537" s="12"/>
      <c r="L537" s="12"/>
    </row>
    <row r="538" spans="11:12" ht="17.149999999999999" customHeight="1" x14ac:dyDescent="0.25">
      <c r="K538" s="12"/>
      <c r="L538" s="12"/>
    </row>
    <row r="539" spans="11:12" ht="17.149999999999999" customHeight="1" x14ac:dyDescent="0.25">
      <c r="K539" s="12"/>
      <c r="L539" s="12"/>
    </row>
    <row r="540" spans="11:12" ht="17.149999999999999" customHeight="1" x14ac:dyDescent="0.25">
      <c r="K540" s="12"/>
      <c r="L540" s="12"/>
    </row>
    <row r="541" spans="11:12" ht="17.149999999999999" customHeight="1" x14ac:dyDescent="0.25">
      <c r="K541" s="12"/>
      <c r="L541" s="12"/>
    </row>
    <row r="542" spans="11:12" ht="17.149999999999999" customHeight="1" x14ac:dyDescent="0.25">
      <c r="K542" s="12"/>
      <c r="L542" s="12"/>
    </row>
    <row r="543" spans="11:12" ht="17.149999999999999" customHeight="1" x14ac:dyDescent="0.25">
      <c r="K543" s="12"/>
      <c r="L543" s="12"/>
    </row>
    <row r="544" spans="11:12" ht="17.149999999999999" customHeight="1" x14ac:dyDescent="0.25">
      <c r="K544" s="12"/>
      <c r="L544" s="12"/>
    </row>
    <row r="545" spans="11:12" ht="17.149999999999999" customHeight="1" x14ac:dyDescent="0.25">
      <c r="K545" s="12"/>
      <c r="L545" s="12"/>
    </row>
    <row r="546" spans="11:12" ht="17.149999999999999" customHeight="1" x14ac:dyDescent="0.25">
      <c r="K546" s="12"/>
      <c r="L546" s="12"/>
    </row>
    <row r="547" spans="11:12" ht="17.149999999999999" customHeight="1" x14ac:dyDescent="0.25">
      <c r="K547" s="12"/>
      <c r="L547" s="12"/>
    </row>
    <row r="548" spans="11:12" ht="17.149999999999999" customHeight="1" x14ac:dyDescent="0.25">
      <c r="K548" s="12"/>
      <c r="L548" s="12"/>
    </row>
    <row r="549" spans="11:12" ht="17.149999999999999" customHeight="1" x14ac:dyDescent="0.25">
      <c r="K549" s="12"/>
      <c r="L549" s="12"/>
    </row>
    <row r="550" spans="11:12" ht="17.149999999999999" customHeight="1" x14ac:dyDescent="0.25">
      <c r="K550" s="12"/>
      <c r="L550" s="12"/>
    </row>
    <row r="551" spans="11:12" ht="17.149999999999999" customHeight="1" x14ac:dyDescent="0.25">
      <c r="K551" s="12"/>
      <c r="L551" s="12"/>
    </row>
    <row r="552" spans="11:12" ht="17.149999999999999" customHeight="1" x14ac:dyDescent="0.25">
      <c r="K552" s="12"/>
      <c r="L552" s="12"/>
    </row>
    <row r="553" spans="11:12" ht="17.149999999999999" customHeight="1" x14ac:dyDescent="0.25">
      <c r="K553" s="12"/>
      <c r="L553" s="12"/>
    </row>
    <row r="554" spans="11:12" ht="17.149999999999999" customHeight="1" x14ac:dyDescent="0.25">
      <c r="K554" s="12"/>
      <c r="L554" s="12"/>
    </row>
    <row r="555" spans="11:12" ht="17.149999999999999" customHeight="1" x14ac:dyDescent="0.25">
      <c r="K555" s="12"/>
      <c r="L555" s="12"/>
    </row>
    <row r="556" spans="11:12" ht="17.149999999999999" customHeight="1" x14ac:dyDescent="0.25">
      <c r="K556" s="12"/>
      <c r="L556" s="12"/>
    </row>
    <row r="557" spans="11:12" ht="17.149999999999999" customHeight="1" x14ac:dyDescent="0.25">
      <c r="K557" s="12"/>
      <c r="L557" s="12"/>
    </row>
    <row r="558" spans="11:12" ht="17.149999999999999" customHeight="1" x14ac:dyDescent="0.25">
      <c r="K558" s="12"/>
      <c r="L558" s="12"/>
    </row>
    <row r="559" spans="11:12" ht="17.149999999999999" customHeight="1" x14ac:dyDescent="0.25">
      <c r="K559" s="12"/>
      <c r="L559" s="12"/>
    </row>
    <row r="560" spans="11:12" ht="17.149999999999999" customHeight="1" x14ac:dyDescent="0.25">
      <c r="K560" s="12"/>
      <c r="L560" s="12"/>
    </row>
    <row r="561" spans="11:12" ht="17.149999999999999" customHeight="1" x14ac:dyDescent="0.25">
      <c r="K561" s="12"/>
      <c r="L561" s="12"/>
    </row>
    <row r="562" spans="11:12" ht="17.149999999999999" customHeight="1" x14ac:dyDescent="0.25">
      <c r="K562" s="12"/>
      <c r="L562" s="12"/>
    </row>
    <row r="563" spans="11:12" ht="17.149999999999999" customHeight="1" x14ac:dyDescent="0.25">
      <c r="K563" s="12"/>
      <c r="L563" s="12"/>
    </row>
    <row r="564" spans="11:12" ht="17.149999999999999" customHeight="1" x14ac:dyDescent="0.25">
      <c r="K564" s="12"/>
      <c r="L564" s="12"/>
    </row>
    <row r="565" spans="11:12" ht="17.149999999999999" customHeight="1" x14ac:dyDescent="0.25">
      <c r="K565" s="12"/>
      <c r="L565" s="12"/>
    </row>
    <row r="566" spans="11:12" ht="17.149999999999999" customHeight="1" x14ac:dyDescent="0.25">
      <c r="K566" s="12"/>
      <c r="L566" s="12"/>
    </row>
    <row r="567" spans="11:12" ht="17.149999999999999" customHeight="1" x14ac:dyDescent="0.25">
      <c r="K567" s="12"/>
      <c r="L567" s="12"/>
    </row>
    <row r="568" spans="11:12" ht="17.149999999999999" customHeight="1" x14ac:dyDescent="0.25">
      <c r="K568" s="12"/>
      <c r="L568" s="12"/>
    </row>
    <row r="569" spans="11:12" ht="17.149999999999999" customHeight="1" x14ac:dyDescent="0.25">
      <c r="K569" s="12"/>
      <c r="L569" s="12"/>
    </row>
    <row r="570" spans="11:12" ht="17.149999999999999" customHeight="1" x14ac:dyDescent="0.25">
      <c r="K570" s="12"/>
      <c r="L570" s="12"/>
    </row>
    <row r="571" spans="11:12" ht="17.149999999999999" customHeight="1" x14ac:dyDescent="0.25">
      <c r="K571" s="12"/>
      <c r="L571" s="12"/>
    </row>
    <row r="572" spans="11:12" ht="17.149999999999999" customHeight="1" x14ac:dyDescent="0.25">
      <c r="K572" s="12"/>
      <c r="L572" s="12"/>
    </row>
    <row r="573" spans="11:12" ht="17.149999999999999" customHeight="1" x14ac:dyDescent="0.25">
      <c r="K573" s="12"/>
      <c r="L573" s="12"/>
    </row>
    <row r="574" spans="11:12" ht="17.149999999999999" customHeight="1" x14ac:dyDescent="0.25">
      <c r="K574" s="12"/>
      <c r="L574" s="12"/>
    </row>
    <row r="575" spans="11:12" ht="17.149999999999999" customHeight="1" x14ac:dyDescent="0.25">
      <c r="K575" s="12"/>
      <c r="L575" s="12"/>
    </row>
    <row r="576" spans="11:12" ht="17.149999999999999" customHeight="1" x14ac:dyDescent="0.25">
      <c r="K576" s="12"/>
      <c r="L576" s="12"/>
    </row>
    <row r="577" spans="11:12" ht="17.149999999999999" customHeight="1" x14ac:dyDescent="0.25">
      <c r="K577" s="12"/>
      <c r="L577" s="12"/>
    </row>
    <row r="578" spans="11:12" ht="17.149999999999999" customHeight="1" x14ac:dyDescent="0.25">
      <c r="K578" s="12"/>
      <c r="L578" s="12"/>
    </row>
    <row r="579" spans="11:12" ht="17.149999999999999" customHeight="1" x14ac:dyDescent="0.25">
      <c r="K579" s="12"/>
      <c r="L579" s="12"/>
    </row>
    <row r="580" spans="11:12" ht="17.149999999999999" customHeight="1" x14ac:dyDescent="0.25">
      <c r="K580" s="12"/>
      <c r="L580" s="12"/>
    </row>
    <row r="581" spans="11:12" ht="17.149999999999999" customHeight="1" x14ac:dyDescent="0.25">
      <c r="K581" s="12"/>
      <c r="L581" s="12"/>
    </row>
    <row r="582" spans="11:12" ht="17.149999999999999" customHeight="1" x14ac:dyDescent="0.25">
      <c r="K582" s="12"/>
      <c r="L582" s="12"/>
    </row>
    <row r="583" spans="11:12" ht="17.149999999999999" customHeight="1" x14ac:dyDescent="0.25">
      <c r="K583" s="12"/>
      <c r="L583" s="12"/>
    </row>
    <row r="584" spans="11:12" ht="17.149999999999999" customHeight="1" x14ac:dyDescent="0.25">
      <c r="K584" s="12"/>
      <c r="L584" s="12"/>
    </row>
    <row r="585" spans="11:12" ht="17.149999999999999" customHeight="1" x14ac:dyDescent="0.25">
      <c r="K585" s="12"/>
      <c r="L585" s="12"/>
    </row>
    <row r="586" spans="11:12" ht="17.149999999999999" customHeight="1" x14ac:dyDescent="0.25">
      <c r="K586" s="12"/>
      <c r="L586" s="12"/>
    </row>
    <row r="587" spans="11:12" ht="17.149999999999999" customHeight="1" x14ac:dyDescent="0.25">
      <c r="K587" s="12"/>
      <c r="L587" s="12"/>
    </row>
    <row r="588" spans="11:12" ht="17.149999999999999" customHeight="1" x14ac:dyDescent="0.25">
      <c r="K588" s="12"/>
      <c r="L588" s="12"/>
    </row>
    <row r="589" spans="11:12" ht="17.149999999999999" customHeight="1" x14ac:dyDescent="0.25">
      <c r="K589" s="12"/>
      <c r="L589" s="12"/>
    </row>
    <row r="590" spans="11:12" ht="17.149999999999999" customHeight="1" x14ac:dyDescent="0.25">
      <c r="K590" s="12"/>
      <c r="L590" s="12"/>
    </row>
    <row r="591" spans="11:12" ht="17.149999999999999" customHeight="1" x14ac:dyDescent="0.25">
      <c r="K591" s="12"/>
      <c r="L591" s="12"/>
    </row>
    <row r="592" spans="11:12" ht="17.149999999999999" customHeight="1" x14ac:dyDescent="0.25">
      <c r="K592" s="12"/>
      <c r="L592" s="12"/>
    </row>
    <row r="593" spans="11:12" ht="17.149999999999999" customHeight="1" x14ac:dyDescent="0.25">
      <c r="K593" s="12"/>
      <c r="L593" s="12"/>
    </row>
    <row r="594" spans="11:12" ht="17.149999999999999" customHeight="1" x14ac:dyDescent="0.25">
      <c r="K594" s="12"/>
      <c r="L594" s="12"/>
    </row>
    <row r="595" spans="11:12" ht="17.149999999999999" customHeight="1" x14ac:dyDescent="0.25">
      <c r="K595" s="12"/>
      <c r="L595" s="12"/>
    </row>
    <row r="596" spans="11:12" ht="17.149999999999999" customHeight="1" x14ac:dyDescent="0.25">
      <c r="K596" s="12"/>
      <c r="L596" s="12"/>
    </row>
    <row r="597" spans="11:12" ht="17.149999999999999" customHeight="1" x14ac:dyDescent="0.25">
      <c r="K597" s="13"/>
      <c r="L597" s="12"/>
    </row>
    <row r="598" spans="11:12" ht="17.149999999999999" customHeight="1" x14ac:dyDescent="0.25">
      <c r="L598" s="12"/>
    </row>
    <row r="599" spans="11:12" ht="17.149999999999999" customHeight="1" x14ac:dyDescent="0.25">
      <c r="L599" s="12"/>
    </row>
    <row r="600" spans="11:12" ht="17.149999999999999" customHeight="1" x14ac:dyDescent="0.25">
      <c r="L600" s="12"/>
    </row>
    <row r="601" spans="11:12" ht="17.149999999999999" customHeight="1" x14ac:dyDescent="0.25">
      <c r="L601" s="12"/>
    </row>
    <row r="602" spans="11:12" ht="17.149999999999999" customHeight="1" x14ac:dyDescent="0.25">
      <c r="L602" s="12"/>
    </row>
    <row r="603" spans="11:12" ht="17.149999999999999" customHeight="1" x14ac:dyDescent="0.25">
      <c r="L603" s="12"/>
    </row>
    <row r="604" spans="11:12" ht="17.149999999999999" customHeight="1" x14ac:dyDescent="0.25">
      <c r="L604" s="12"/>
    </row>
    <row r="605" spans="11:12" ht="17.149999999999999" customHeight="1" x14ac:dyDescent="0.25">
      <c r="L605" s="12"/>
    </row>
    <row r="606" spans="11:12" ht="17.149999999999999" customHeight="1" x14ac:dyDescent="0.25">
      <c r="L606" s="12"/>
    </row>
    <row r="607" spans="11:12" ht="17.149999999999999" customHeight="1" x14ac:dyDescent="0.25">
      <c r="L607" s="12"/>
    </row>
    <row r="608" spans="11:12" ht="17.149999999999999" customHeight="1" x14ac:dyDescent="0.25">
      <c r="L608" s="12"/>
    </row>
    <row r="609" spans="12:12" ht="17.149999999999999" customHeight="1" x14ac:dyDescent="0.25">
      <c r="L609" s="12"/>
    </row>
    <row r="610" spans="12:12" ht="17.149999999999999" customHeight="1" x14ac:dyDescent="0.25">
      <c r="L610" s="12"/>
    </row>
    <row r="611" spans="12:12" ht="17.149999999999999" customHeight="1" x14ac:dyDescent="0.25">
      <c r="L611" s="13"/>
    </row>
  </sheetData>
  <sheetProtection selectLockedCells="1" selectUnlockedCells="1"/>
  <sortState xmlns:xlrd2="http://schemas.microsoft.com/office/spreadsheetml/2017/richdata2" ref="A6:J15">
    <sortCondition descending="1" ref="C5"/>
  </sortState>
  <mergeCells count="1">
    <mergeCell ref="D1:F1"/>
  </mergeCells>
  <dataValidations count="4">
    <dataValidation showDropDown="1" showInputMessage="1" showErrorMessage="1" sqref="G6:G15" xr:uid="{7F25FB7C-AC6E-45E4-BD17-32E23A27A6F5}"/>
    <dataValidation type="list" allowBlank="1" showInputMessage="1" showErrorMessage="1" sqref="A6:A15" xr:uid="{2C783B71-B4EB-46FB-9BAE-438DD228E887}">
      <formula1>Repart</formula1>
    </dataValidation>
    <dataValidation type="list" allowBlank="1" showInputMessage="1" showErrorMessage="1" sqref="D6:D15" xr:uid="{71D668A7-0DB6-4F1D-9E53-047E2EDA5CD8}">
      <formula1>Cpte</formula1>
    </dataValidation>
    <dataValidation type="list" allowBlank="1" showInputMessage="1" showErrorMessage="1" sqref="F6:F15" xr:uid="{EBB11753-BFCE-4C7A-BD78-CF701E87B278}">
      <formula1>Organ</formula1>
    </dataValidation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iRes">
                <anchor moveWithCells="1" sizeWithCells="1">
                  <from>
                    <xdr:col>14</xdr:col>
                    <xdr:colOff>419100</xdr:colOff>
                    <xdr:row>0</xdr:row>
                    <xdr:rowOff>190500</xdr:rowOff>
                  </from>
                  <to>
                    <xdr:col>15</xdr:col>
                    <xdr:colOff>781050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Livr">
    <pageSetUpPr fitToPage="1"/>
  </sheetPr>
  <dimension ref="A1:K9"/>
  <sheetViews>
    <sheetView showZeros="0" workbookViewId="0">
      <pane ySplit="6" topLeftCell="A7" activePane="bottomLeft" state="frozenSplit"/>
      <selection pane="bottomLeft" activeCell="M1" sqref="M1"/>
    </sheetView>
    <sheetView workbookViewId="1"/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5" bestFit="1" customWidth="1"/>
    <col min="4" max="4" width="9.08984375" style="1" customWidth="1"/>
    <col min="5" max="5" width="39.54296875" style="5" bestFit="1" customWidth="1"/>
    <col min="6" max="6" width="13.54296875" style="5" bestFit="1" customWidth="1"/>
    <col min="7" max="7" width="14.26953125" style="5" bestFit="1" customWidth="1"/>
    <col min="8" max="8" width="10.08984375" style="5" bestFit="1" customWidth="1"/>
    <col min="9" max="9" width="9.26953125" style="5" bestFit="1" customWidth="1"/>
    <col min="10" max="10" width="8.453125" style="5" bestFit="1" customWidth="1"/>
    <col min="11" max="11" width="8.26953125" style="5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60" t="s">
        <v>27</v>
      </c>
      <c r="C1" s="60"/>
      <c r="D1" s="60"/>
      <c r="E1" s="60"/>
      <c r="F1" s="60"/>
      <c r="G1" s="60"/>
      <c r="H1" s="60"/>
      <c r="I1" s="60"/>
      <c r="J1" s="60"/>
      <c r="K1" s="61"/>
    </row>
    <row r="2" spans="1:11" ht="5.5" customHeight="1" x14ac:dyDescent="0.25">
      <c r="B2" s="9"/>
      <c r="C2" s="9"/>
      <c r="D2" s="9"/>
      <c r="E2" s="9"/>
      <c r="F2" s="9"/>
      <c r="G2" s="9"/>
      <c r="H2" s="9"/>
      <c r="I2" s="9"/>
      <c r="J2" s="9"/>
      <c r="K2" s="9"/>
    </row>
    <row r="3" spans="1:11" ht="17.149999999999999" customHeight="1" x14ac:dyDescent="0.25">
      <c r="B3" s="9"/>
      <c r="C3" s="9"/>
      <c r="D3" s="9"/>
      <c r="E3" s="1"/>
      <c r="F3" s="1"/>
      <c r="G3" s="1"/>
      <c r="H3" s="2">
        <v>45459</v>
      </c>
      <c r="I3" s="3" t="s">
        <v>30</v>
      </c>
      <c r="J3" s="4">
        <v>500</v>
      </c>
      <c r="K3" s="8"/>
    </row>
    <row r="4" spans="1:11" ht="17.149999999999999" customHeight="1" x14ac:dyDescent="0.25">
      <c r="B4" s="9"/>
      <c r="C4" s="9"/>
      <c r="D4" s="9"/>
      <c r="E4" s="1"/>
      <c r="F4" s="18"/>
      <c r="G4" s="18" t="s">
        <v>54</v>
      </c>
      <c r="H4" s="19">
        <f>SUM(Tableau4[DEBIT])</f>
        <v>40</v>
      </c>
      <c r="I4" s="19">
        <f>SUM(Tableau4[CREDIT])</f>
        <v>10</v>
      </c>
      <c r="J4" s="19">
        <f>J3+I4-H4</f>
        <v>470</v>
      </c>
      <c r="K4" s="20"/>
    </row>
    <row r="5" spans="1:11" ht="8.5" customHeight="1" x14ac:dyDescent="0.25">
      <c r="B5" s="9"/>
      <c r="C5" s="9"/>
      <c r="D5" s="9"/>
      <c r="E5" s="9"/>
      <c r="F5" s="9"/>
      <c r="G5" s="9"/>
      <c r="H5" s="9"/>
      <c r="I5" s="9"/>
      <c r="J5" s="9"/>
      <c r="K5" s="9"/>
    </row>
    <row r="6" spans="1:11" ht="17.149999999999999" customHeight="1" x14ac:dyDescent="0.25">
      <c r="A6" s="21" t="s">
        <v>45</v>
      </c>
      <c r="B6" s="22" t="s">
        <v>29</v>
      </c>
      <c r="C6" s="23" t="s">
        <v>0</v>
      </c>
      <c r="D6" s="24" t="s">
        <v>4</v>
      </c>
      <c r="E6" s="25" t="s">
        <v>5</v>
      </c>
      <c r="F6" s="25" t="s">
        <v>40</v>
      </c>
      <c r="G6" s="25" t="s">
        <v>39</v>
      </c>
      <c r="H6" s="26" t="s">
        <v>1</v>
      </c>
      <c r="I6" s="27" t="s">
        <v>2</v>
      </c>
      <c r="J6" s="26" t="s">
        <v>26</v>
      </c>
      <c r="K6" s="28" t="s">
        <v>38</v>
      </c>
    </row>
    <row r="7" spans="1:11" ht="17.149999999999999" customHeight="1" x14ac:dyDescent="0.25">
      <c r="A7" s="65" t="s">
        <v>44</v>
      </c>
      <c r="B7" s="55">
        <v>6</v>
      </c>
      <c r="C7" s="56">
        <v>45464</v>
      </c>
      <c r="D7" s="55">
        <v>610</v>
      </c>
      <c r="E7" s="57" t="s">
        <v>47</v>
      </c>
      <c r="F7" s="57" t="s">
        <v>32</v>
      </c>
      <c r="G7" s="57" t="s">
        <v>49</v>
      </c>
      <c r="H7" s="58">
        <v>30</v>
      </c>
      <c r="I7" s="58"/>
      <c r="J7" s="62">
        <f>$J$3+SUM($I$7:$I7)-SUM($H$7:$H7)</f>
        <v>470</v>
      </c>
      <c r="K7" s="49"/>
    </row>
    <row r="8" spans="1:11" ht="17.149999999999999" customHeight="1" x14ac:dyDescent="0.25">
      <c r="A8" s="54" t="s">
        <v>44</v>
      </c>
      <c r="B8" s="55">
        <v>6</v>
      </c>
      <c r="C8" s="56">
        <v>45464</v>
      </c>
      <c r="D8" s="55">
        <v>710</v>
      </c>
      <c r="E8" s="57" t="s">
        <v>47</v>
      </c>
      <c r="F8" s="57" t="s">
        <v>31</v>
      </c>
      <c r="G8" s="57" t="s">
        <v>50</v>
      </c>
      <c r="H8" s="58"/>
      <c r="I8" s="58">
        <v>10</v>
      </c>
      <c r="J8" s="62">
        <f>$J$3+SUM($I$7:$I8)-SUM($H$7:$H8)</f>
        <v>480</v>
      </c>
      <c r="K8" s="49"/>
    </row>
    <row r="9" spans="1:11" ht="17.149999999999999" customHeight="1" x14ac:dyDescent="0.25">
      <c r="A9" s="54" t="s">
        <v>44</v>
      </c>
      <c r="B9" s="55">
        <v>5</v>
      </c>
      <c r="C9" s="56">
        <v>45463</v>
      </c>
      <c r="D9" s="55">
        <v>610</v>
      </c>
      <c r="E9" s="57" t="s">
        <v>47</v>
      </c>
      <c r="F9" s="57" t="s">
        <v>32</v>
      </c>
      <c r="G9" s="57" t="s">
        <v>49</v>
      </c>
      <c r="H9" s="58">
        <v>10</v>
      </c>
      <c r="I9" s="58"/>
      <c r="J9" s="62">
        <f>$J$3+SUM($I$7:$I9)-SUM($H$7:$H9)</f>
        <v>470</v>
      </c>
      <c r="K9" s="49"/>
    </row>
  </sheetData>
  <sheetProtection selectLockedCells="1" selectUnlockedCells="1"/>
  <sortState xmlns:xlrd2="http://schemas.microsoft.com/office/spreadsheetml/2017/richdata2" ref="A7:K9">
    <sortCondition descending="1" ref="C6"/>
  </sortState>
  <mergeCells count="1">
    <mergeCell ref="B1:K1"/>
  </mergeCells>
  <conditionalFormatting sqref="K3:K4 K7:K9">
    <cfRule type="notContainsBlanks" dxfId="3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K3:K4" xr:uid="{71E48EAB-597D-41C9-B245-21E39AEC1FDA}">
      <formula1>#REF!</formula1>
    </dataValidation>
    <dataValidation type="list" allowBlank="1" showInputMessage="1" showErrorMessage="1" sqref="F4 H3" xr:uid="{556EC764-E871-4786-918D-3EDE5B00393C}">
      <formula1>#REF!</formula1>
    </dataValidation>
    <dataValidation type="list" allowBlank="1" showInputMessage="1" showErrorMessage="1" sqref="F7:F9" xr:uid="{91D856C4-BC9C-42EA-A3FE-7968D184C555}">
      <formula1>Organ</formula1>
    </dataValidation>
    <dataValidation type="list" allowBlank="1" showInputMessage="1" showErrorMessage="1" sqref="D7:D9" xr:uid="{52F11A46-26C5-411F-BF75-5C15E152954A}">
      <formula1>Cpte</formula1>
    </dataValidation>
    <dataValidation type="list" allowBlank="1" showInputMessage="1" showErrorMessage="1" sqref="A7:A9" xr:uid="{EF95B52F-CB2A-4633-8C66-72511B327AA5}">
      <formula1>Repart</formula1>
    </dataValidation>
    <dataValidation showDropDown="1" showInputMessage="1" showErrorMessage="1" sqref="G7:G9" xr:uid="{CDC7FA78-F628-401B-911E-AFA6BE54BB63}"/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Res">
                <anchor moveWithCells="1" sizeWithCells="1">
                  <from>
                    <xdr:col>12</xdr:col>
                    <xdr:colOff>412750</xdr:colOff>
                    <xdr:row>2</xdr:row>
                    <xdr:rowOff>31750</xdr:rowOff>
                  </from>
                  <to>
                    <xdr:col>14</xdr:col>
                    <xdr:colOff>50800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A0292-1637-4069-8D28-5DEDE2807109}">
  <sheetPr codeName="CptBq">
    <pageSetUpPr fitToPage="1"/>
  </sheetPr>
  <dimension ref="A1:K8"/>
  <sheetViews>
    <sheetView showZeros="0" workbookViewId="0">
      <pane ySplit="6" topLeftCell="A7" activePane="bottomLeft" state="frozenSplit"/>
      <selection pane="bottomLeft" activeCell="M1" sqref="M1"/>
    </sheetView>
    <sheetView workbookViewId="1"/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5" bestFit="1" customWidth="1"/>
    <col min="4" max="4" width="9.08984375" style="1" customWidth="1"/>
    <col min="5" max="5" width="39.54296875" style="5" bestFit="1" customWidth="1"/>
    <col min="6" max="6" width="13.54296875" style="5" bestFit="1" customWidth="1"/>
    <col min="7" max="7" width="14.26953125" style="5" bestFit="1" customWidth="1"/>
    <col min="8" max="8" width="10.08984375" style="5" bestFit="1" customWidth="1"/>
    <col min="9" max="9" width="9.26953125" style="5" bestFit="1" customWidth="1"/>
    <col min="10" max="10" width="8.453125" style="5" bestFit="1" customWidth="1"/>
    <col min="11" max="11" width="8.26953125" style="5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60" t="s">
        <v>55</v>
      </c>
      <c r="C1" s="60"/>
      <c r="D1" s="60"/>
      <c r="E1" s="60"/>
      <c r="F1" s="60"/>
      <c r="G1" s="60"/>
      <c r="H1" s="60"/>
      <c r="I1" s="60"/>
      <c r="J1" s="60"/>
      <c r="K1" s="61"/>
    </row>
    <row r="2" spans="1:11" ht="5.5" customHeight="1" x14ac:dyDescent="0.25">
      <c r="B2" s="9"/>
      <c r="C2" s="9"/>
      <c r="D2" s="9"/>
      <c r="E2" s="9"/>
      <c r="F2" s="9"/>
      <c r="G2" s="9"/>
      <c r="H2" s="9"/>
      <c r="I2" s="9"/>
      <c r="J2" s="9"/>
      <c r="K2" s="9"/>
    </row>
    <row r="3" spans="1:11" ht="17.149999999999999" customHeight="1" x14ac:dyDescent="0.25">
      <c r="B3" s="9"/>
      <c r="C3" s="9"/>
      <c r="D3" s="9"/>
      <c r="E3" s="1"/>
      <c r="F3" s="1"/>
      <c r="G3" s="1"/>
      <c r="H3" s="2">
        <v>45459</v>
      </c>
      <c r="I3" s="3" t="s">
        <v>30</v>
      </c>
      <c r="J3" s="4">
        <v>300</v>
      </c>
      <c r="K3" s="8"/>
    </row>
    <row r="4" spans="1:11" ht="17.149999999999999" customHeight="1" x14ac:dyDescent="0.25">
      <c r="B4" s="9"/>
      <c r="C4" s="9"/>
      <c r="D4" s="9"/>
      <c r="E4" s="1"/>
      <c r="F4" s="18"/>
      <c r="G4" s="18" t="s">
        <v>54</v>
      </c>
      <c r="H4" s="19">
        <f>SUM(TabB[DEBIT])</f>
        <v>10</v>
      </c>
      <c r="I4" s="19">
        <f>SUM(TabB[CREDIT])</f>
        <v>10</v>
      </c>
      <c r="J4" s="19">
        <f>J3+I4-H4</f>
        <v>300</v>
      </c>
      <c r="K4" s="20"/>
    </row>
    <row r="5" spans="1:11" ht="8.5" customHeight="1" x14ac:dyDescent="0.25">
      <c r="B5" s="9"/>
      <c r="C5" s="9"/>
      <c r="D5" s="9"/>
      <c r="E5" s="9"/>
      <c r="F5" s="9"/>
      <c r="G5" s="9"/>
      <c r="H5" s="9"/>
      <c r="I5" s="9"/>
      <c r="J5" s="9"/>
      <c r="K5" s="9"/>
    </row>
    <row r="6" spans="1:11" ht="17.149999999999999" customHeight="1" x14ac:dyDescent="0.25">
      <c r="A6" s="21" t="s">
        <v>45</v>
      </c>
      <c r="B6" s="22" t="s">
        <v>29</v>
      </c>
      <c r="C6" s="23" t="s">
        <v>0</v>
      </c>
      <c r="D6" s="24" t="s">
        <v>4</v>
      </c>
      <c r="E6" s="25" t="s">
        <v>5</v>
      </c>
      <c r="F6" s="25" t="s">
        <v>40</v>
      </c>
      <c r="G6" s="25" t="s">
        <v>39</v>
      </c>
      <c r="H6" s="26" t="s">
        <v>1</v>
      </c>
      <c r="I6" s="27" t="s">
        <v>2</v>
      </c>
      <c r="J6" s="26" t="s">
        <v>26</v>
      </c>
      <c r="K6" s="28" t="s">
        <v>38</v>
      </c>
    </row>
    <row r="7" spans="1:11" ht="17.149999999999999" customHeight="1" x14ac:dyDescent="0.25">
      <c r="A7" s="54" t="s">
        <v>42</v>
      </c>
      <c r="B7" s="55">
        <v>4</v>
      </c>
      <c r="C7" s="56">
        <v>45462</v>
      </c>
      <c r="D7" s="55">
        <v>710</v>
      </c>
      <c r="E7" s="57" t="s">
        <v>47</v>
      </c>
      <c r="F7" s="57" t="s">
        <v>36</v>
      </c>
      <c r="G7" s="57" t="s">
        <v>48</v>
      </c>
      <c r="H7" s="58"/>
      <c r="I7" s="58">
        <v>10</v>
      </c>
      <c r="J7" s="50">
        <f>$J$3+SUM($I$7:$I7)-SUM($H$7:$H7)</f>
        <v>310</v>
      </c>
      <c r="K7" s="49"/>
    </row>
    <row r="8" spans="1:11" ht="17.149999999999999" customHeight="1" x14ac:dyDescent="0.25">
      <c r="A8" s="54" t="s">
        <v>42</v>
      </c>
      <c r="B8" s="55">
        <v>3</v>
      </c>
      <c r="C8" s="56">
        <v>45461</v>
      </c>
      <c r="D8" s="55">
        <v>610</v>
      </c>
      <c r="E8" s="57" t="s">
        <v>47</v>
      </c>
      <c r="F8" s="57" t="s">
        <v>34</v>
      </c>
      <c r="G8" s="57">
        <v>49845</v>
      </c>
      <c r="H8" s="58">
        <v>10</v>
      </c>
      <c r="I8" s="58"/>
      <c r="J8" s="50">
        <f>$J$3+SUM($I$7:$I8)-SUM($H$7:$H8)</f>
        <v>300</v>
      </c>
      <c r="K8" s="49"/>
    </row>
  </sheetData>
  <sheetProtection selectLockedCells="1" selectUnlockedCells="1"/>
  <sortState xmlns:xlrd2="http://schemas.microsoft.com/office/spreadsheetml/2017/richdata2" ref="A7:K8">
    <sortCondition descending="1" ref="C6"/>
  </sortState>
  <mergeCells count="1">
    <mergeCell ref="B1:K1"/>
  </mergeCells>
  <conditionalFormatting sqref="K3:K4 K7:K8">
    <cfRule type="notContainsBlanks" dxfId="2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F4 H3" xr:uid="{6688E549-BDAC-48A5-84BE-4BBBFF2F54BC}">
      <formula1>#REF!</formula1>
    </dataValidation>
    <dataValidation type="list" allowBlank="1" showInputMessage="1" showErrorMessage="1" sqref="K3:K4" xr:uid="{F4852EF8-DE0C-497F-A631-BCB62A8E6E00}">
      <formula1>#REF!</formula1>
    </dataValidation>
    <dataValidation type="list" allowBlank="1" showInputMessage="1" showErrorMessage="1" sqref="F7:F8" xr:uid="{F5618D3F-66E4-4258-AD26-3886ADA15F10}">
      <formula1>Organ</formula1>
    </dataValidation>
    <dataValidation type="list" allowBlank="1" showInputMessage="1" showErrorMessage="1" sqref="D7:D8" xr:uid="{919B80E2-E2DA-4E29-A572-A2FB9936B226}">
      <formula1>Cpte</formula1>
    </dataValidation>
    <dataValidation type="list" allowBlank="1" showInputMessage="1" showErrorMessage="1" sqref="A7:A8" xr:uid="{08068264-D0BE-4B0C-89D1-CA5E810CC399}">
      <formula1>Repart</formula1>
    </dataValidation>
    <dataValidation showDropDown="1" showInputMessage="1" showErrorMessage="1" sqref="G7:G8" xr:uid="{2E977F43-89F6-4205-823E-B93BAACE9338}"/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TriRes">
                <anchor moveWithCells="1" sizeWithCells="1">
                  <from>
                    <xdr:col>12</xdr:col>
                    <xdr:colOff>412750</xdr:colOff>
                    <xdr:row>2</xdr:row>
                    <xdr:rowOff>31750</xdr:rowOff>
                  </from>
                  <to>
                    <xdr:col>14</xdr:col>
                    <xdr:colOff>50800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60CB8C-6367-4049-A9F6-F4B65BD1E713}">
  <sheetPr codeName="BadNet">
    <pageSetUpPr fitToPage="1"/>
  </sheetPr>
  <dimension ref="A1:K9"/>
  <sheetViews>
    <sheetView showZeros="0" workbookViewId="0">
      <pane ySplit="6" topLeftCell="A7" activePane="bottomLeft" state="frozenSplit"/>
      <selection pane="bottomLeft" activeCell="M1" sqref="M1"/>
    </sheetView>
    <sheetView workbookViewId="1"/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5" bestFit="1" customWidth="1"/>
    <col min="4" max="4" width="9.08984375" style="1" customWidth="1"/>
    <col min="5" max="5" width="39.54296875" style="5" bestFit="1" customWidth="1"/>
    <col min="6" max="6" width="13.54296875" style="5" bestFit="1" customWidth="1"/>
    <col min="7" max="7" width="14.26953125" style="5" bestFit="1" customWidth="1"/>
    <col min="8" max="8" width="10.08984375" style="5" bestFit="1" customWidth="1"/>
    <col min="9" max="9" width="9.26953125" style="5" bestFit="1" customWidth="1"/>
    <col min="10" max="10" width="8.453125" style="5" bestFit="1" customWidth="1"/>
    <col min="11" max="11" width="8.26953125" style="5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60" t="s">
        <v>56</v>
      </c>
      <c r="C1" s="60"/>
      <c r="D1" s="60"/>
      <c r="E1" s="60"/>
      <c r="F1" s="60"/>
      <c r="G1" s="60"/>
      <c r="H1" s="60"/>
      <c r="I1" s="60"/>
      <c r="J1" s="60"/>
      <c r="K1" s="61"/>
    </row>
    <row r="2" spans="1:11" ht="5.5" customHeight="1" x14ac:dyDescent="0.25">
      <c r="B2" s="9"/>
      <c r="C2" s="9"/>
      <c r="D2" s="9"/>
      <c r="E2" s="9"/>
      <c r="F2" s="9"/>
      <c r="G2" s="9"/>
      <c r="H2" s="9"/>
      <c r="I2" s="9"/>
      <c r="J2" s="9"/>
      <c r="K2" s="9"/>
    </row>
    <row r="3" spans="1:11" ht="17.149999999999999" customHeight="1" x14ac:dyDescent="0.25">
      <c r="B3" s="9"/>
      <c r="C3" s="9"/>
      <c r="D3" s="9"/>
      <c r="E3" s="1"/>
      <c r="F3" s="1"/>
      <c r="G3" s="1"/>
      <c r="H3" s="2">
        <v>45459</v>
      </c>
      <c r="I3" s="3" t="s">
        <v>30</v>
      </c>
      <c r="J3" s="4">
        <v>50</v>
      </c>
      <c r="K3" s="8"/>
    </row>
    <row r="4" spans="1:11" ht="17.149999999999999" customHeight="1" x14ac:dyDescent="0.25">
      <c r="B4" s="9"/>
      <c r="C4" s="9"/>
      <c r="D4" s="9"/>
      <c r="E4" s="1"/>
      <c r="F4" s="18"/>
      <c r="G4" s="18" t="s">
        <v>54</v>
      </c>
      <c r="H4" s="19">
        <f>SUM(Tableau47[DEBIT])</f>
        <v>0</v>
      </c>
      <c r="I4" s="19">
        <f>SUM(Tableau47[CREDIT])</f>
        <v>50</v>
      </c>
      <c r="J4" s="19">
        <f>J3+I4-H4</f>
        <v>100</v>
      </c>
      <c r="K4" s="20"/>
    </row>
    <row r="5" spans="1:11" ht="8.5" customHeight="1" x14ac:dyDescent="0.25">
      <c r="B5" s="9"/>
      <c r="C5" s="9"/>
      <c r="D5" s="9"/>
      <c r="E5" s="9"/>
      <c r="F5" s="9"/>
      <c r="G5" s="9"/>
      <c r="H5" s="9"/>
      <c r="I5" s="9"/>
      <c r="J5" s="9"/>
      <c r="K5" s="9"/>
    </row>
    <row r="6" spans="1:11" ht="17.149999999999999" customHeight="1" x14ac:dyDescent="0.25">
      <c r="A6" s="21" t="s">
        <v>45</v>
      </c>
      <c r="B6" s="22" t="s">
        <v>29</v>
      </c>
      <c r="C6" s="23" t="s">
        <v>0</v>
      </c>
      <c r="D6" s="24" t="s">
        <v>4</v>
      </c>
      <c r="E6" s="25" t="s">
        <v>5</v>
      </c>
      <c r="F6" s="25" t="s">
        <v>40</v>
      </c>
      <c r="G6" s="25" t="s">
        <v>39</v>
      </c>
      <c r="H6" s="26" t="s">
        <v>1</v>
      </c>
      <c r="I6" s="27" t="s">
        <v>2</v>
      </c>
      <c r="J6" s="26" t="s">
        <v>26</v>
      </c>
      <c r="K6" s="28" t="s">
        <v>38</v>
      </c>
    </row>
    <row r="7" spans="1:11" ht="17.149999999999999" customHeight="1" x14ac:dyDescent="0.25">
      <c r="A7" s="54" t="s">
        <v>43</v>
      </c>
      <c r="B7" s="55">
        <v>7</v>
      </c>
      <c r="C7" s="56">
        <v>45465</v>
      </c>
      <c r="D7" s="55">
        <v>710</v>
      </c>
      <c r="E7" s="57" t="s">
        <v>47</v>
      </c>
      <c r="F7" s="57" t="s">
        <v>37</v>
      </c>
      <c r="G7" s="57" t="s">
        <v>51</v>
      </c>
      <c r="H7" s="58"/>
      <c r="I7" s="58">
        <v>10</v>
      </c>
      <c r="J7" s="51">
        <f>$J$3+SUM($I$7:$I7)-SUM($H$7:$H7)</f>
        <v>60</v>
      </c>
      <c r="K7" s="49"/>
    </row>
    <row r="8" spans="1:11" ht="17.149999999999999" customHeight="1" x14ac:dyDescent="0.25">
      <c r="A8" s="65" t="s">
        <v>43</v>
      </c>
      <c r="B8" s="55">
        <v>9</v>
      </c>
      <c r="C8" s="56">
        <v>45459</v>
      </c>
      <c r="D8" s="55">
        <v>710</v>
      </c>
      <c r="E8" s="57" t="s">
        <v>52</v>
      </c>
      <c r="F8" s="57" t="s">
        <v>35</v>
      </c>
      <c r="G8" s="57">
        <v>6515</v>
      </c>
      <c r="H8" s="64"/>
      <c r="I8" s="64">
        <v>30</v>
      </c>
      <c r="J8" s="51">
        <f>$J$3+SUM($I$7:$I8)-SUM($H$7:$H8)</f>
        <v>90</v>
      </c>
      <c r="K8" s="49"/>
    </row>
    <row r="9" spans="1:11" ht="17.149999999999999" customHeight="1" x14ac:dyDescent="0.25">
      <c r="A9" s="54" t="s">
        <v>43</v>
      </c>
      <c r="B9" s="55">
        <v>8</v>
      </c>
      <c r="C9" s="56">
        <v>45458</v>
      </c>
      <c r="D9" s="55">
        <v>710</v>
      </c>
      <c r="E9" s="57" t="s">
        <v>52</v>
      </c>
      <c r="F9" s="57" t="s">
        <v>35</v>
      </c>
      <c r="G9" s="57">
        <v>6514</v>
      </c>
      <c r="H9" s="58"/>
      <c r="I9" s="58">
        <v>10</v>
      </c>
      <c r="J9" s="51">
        <f>$J$3+SUM($I$7:$I9)-SUM($H$7:$H9)</f>
        <v>100</v>
      </c>
      <c r="K9" s="49"/>
    </row>
  </sheetData>
  <sheetProtection selectLockedCells="1" selectUnlockedCells="1"/>
  <sortState xmlns:xlrd2="http://schemas.microsoft.com/office/spreadsheetml/2017/richdata2" ref="A7:K9">
    <sortCondition descending="1" ref="C6"/>
  </sortState>
  <mergeCells count="1">
    <mergeCell ref="B1:K1"/>
  </mergeCells>
  <conditionalFormatting sqref="K3:K4 K7:K9">
    <cfRule type="notContainsBlanks" dxfId="1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F4 H3" xr:uid="{0E4D5BB3-45CD-48CD-815B-ABABC1C3A5F6}">
      <formula1>#REF!</formula1>
    </dataValidation>
    <dataValidation type="list" allowBlank="1" showInputMessage="1" showErrorMessage="1" sqref="K3:K4 K7:K9" xr:uid="{4A12B262-2E46-4192-8134-BDDEDD707AC9}">
      <formula1>#REF!</formula1>
    </dataValidation>
    <dataValidation showDropDown="1" showInputMessage="1" showErrorMessage="1" sqref="G7:G9" xr:uid="{D9993FA9-DB8B-4594-9485-31E2DF91988E}"/>
    <dataValidation type="list" allowBlank="1" showInputMessage="1" showErrorMessage="1" sqref="F7:F9" xr:uid="{9D49298A-41E0-4926-A710-3769C7253E03}">
      <formula1>Organ</formula1>
    </dataValidation>
    <dataValidation type="list" allowBlank="1" showInputMessage="1" showErrorMessage="1" sqref="D7:D9" xr:uid="{C4E8C4C3-18E8-40BA-A02D-DFE03735EB20}">
      <formula1>Cpte</formula1>
    </dataValidation>
    <dataValidation type="list" allowBlank="1" showInputMessage="1" showErrorMessage="1" sqref="A7:A9" xr:uid="{8EF9389B-73AB-442D-94A1-4F370D305A3C}">
      <formula1>Repart</formula1>
    </dataValidation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TriRes">
                <anchor moveWithCells="1" sizeWithCells="1">
                  <from>
                    <xdr:col>12</xdr:col>
                    <xdr:colOff>412750</xdr:colOff>
                    <xdr:row>2</xdr:row>
                    <xdr:rowOff>31750</xdr:rowOff>
                  </from>
                  <to>
                    <xdr:col>14</xdr:col>
                    <xdr:colOff>50800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97935-D894-49AD-BB36-D53206C9AFD8}">
  <sheetPr codeName="Caisse">
    <pageSetUpPr fitToPage="1"/>
  </sheetPr>
  <dimension ref="A1:K8"/>
  <sheetViews>
    <sheetView showZeros="0" workbookViewId="0">
      <pane ySplit="6" topLeftCell="A7" activePane="bottomLeft" state="frozenSplit"/>
      <selection pane="bottomLeft" activeCell="M1" sqref="M1"/>
    </sheetView>
    <sheetView workbookViewId="1"/>
  </sheetViews>
  <sheetFormatPr baseColWidth="10" defaultColWidth="11.453125" defaultRowHeight="17.149999999999999" customHeight="1" x14ac:dyDescent="0.25"/>
  <cols>
    <col min="1" max="1" width="5.90625" style="1" customWidth="1"/>
    <col min="2" max="2" width="9.26953125" style="1" customWidth="1"/>
    <col min="3" max="3" width="10.453125" style="5" bestFit="1" customWidth="1"/>
    <col min="4" max="4" width="9.08984375" style="1" customWidth="1"/>
    <col min="5" max="5" width="39.54296875" style="5" bestFit="1" customWidth="1"/>
    <col min="6" max="6" width="13.54296875" style="5" bestFit="1" customWidth="1"/>
    <col min="7" max="7" width="14.26953125" style="5" bestFit="1" customWidth="1"/>
    <col min="8" max="8" width="10.08984375" style="5" bestFit="1" customWidth="1"/>
    <col min="9" max="9" width="9.26953125" style="5" bestFit="1" customWidth="1"/>
    <col min="10" max="10" width="8.453125" style="5" bestFit="1" customWidth="1"/>
    <col min="11" max="11" width="8.26953125" style="5" customWidth="1"/>
    <col min="12" max="13" width="10.453125" style="1" customWidth="1"/>
    <col min="14" max="16384" width="11.453125" style="1"/>
  </cols>
  <sheetData>
    <row r="1" spans="1:11" ht="17.149999999999999" customHeight="1" x14ac:dyDescent="0.25">
      <c r="B1" s="60" t="s">
        <v>28</v>
      </c>
      <c r="C1" s="60"/>
      <c r="D1" s="60"/>
      <c r="E1" s="60"/>
      <c r="F1" s="60"/>
      <c r="G1" s="60"/>
      <c r="H1" s="60"/>
      <c r="I1" s="60"/>
      <c r="J1" s="60"/>
      <c r="K1" s="61"/>
    </row>
    <row r="2" spans="1:11" ht="5.5" customHeight="1" x14ac:dyDescent="0.25">
      <c r="B2" s="9"/>
      <c r="C2" s="9"/>
      <c r="D2" s="9"/>
      <c r="E2" s="9"/>
      <c r="F2" s="9"/>
      <c r="G2" s="9"/>
      <c r="H2" s="9"/>
      <c r="I2" s="9"/>
      <c r="J2" s="9"/>
      <c r="K2" s="9"/>
    </row>
    <row r="3" spans="1:11" ht="17.149999999999999" customHeight="1" x14ac:dyDescent="0.25">
      <c r="B3" s="9"/>
      <c r="C3" s="9"/>
      <c r="D3" s="9"/>
      <c r="E3" s="1"/>
      <c r="F3" s="1"/>
      <c r="G3" s="1"/>
      <c r="H3" s="2">
        <v>45459</v>
      </c>
      <c r="I3" s="3" t="s">
        <v>30</v>
      </c>
      <c r="J3" s="4">
        <v>100</v>
      </c>
      <c r="K3" s="8"/>
    </row>
    <row r="4" spans="1:11" ht="17.149999999999999" customHeight="1" x14ac:dyDescent="0.25">
      <c r="B4" s="9"/>
      <c r="C4" s="9"/>
      <c r="D4" s="9"/>
      <c r="E4" s="1"/>
      <c r="F4" s="18"/>
      <c r="G4" s="29" t="s">
        <v>54</v>
      </c>
      <c r="H4" s="30">
        <f>SUM(Tableau48[DEBIT])</f>
        <v>0</v>
      </c>
      <c r="I4" s="30">
        <f>SUM(Tableau48[CREDIT])</f>
        <v>20</v>
      </c>
      <c r="J4" s="30">
        <f>J3+I4-H4</f>
        <v>120</v>
      </c>
      <c r="K4" s="20"/>
    </row>
    <row r="5" spans="1:11" ht="8.5" customHeight="1" x14ac:dyDescent="0.25">
      <c r="B5" s="9"/>
      <c r="C5" s="9"/>
      <c r="D5" s="9"/>
      <c r="E5" s="9"/>
      <c r="F5" s="9"/>
      <c r="G5" s="9"/>
      <c r="H5" s="9"/>
      <c r="I5" s="9"/>
      <c r="J5" s="9"/>
      <c r="K5" s="9"/>
    </row>
    <row r="6" spans="1:11" ht="17.149999999999999" customHeight="1" x14ac:dyDescent="0.25">
      <c r="A6" s="21" t="s">
        <v>45</v>
      </c>
      <c r="B6" s="22" t="s">
        <v>29</v>
      </c>
      <c r="C6" s="23" t="s">
        <v>0</v>
      </c>
      <c r="D6" s="24" t="s">
        <v>4</v>
      </c>
      <c r="E6" s="25" t="s">
        <v>5</v>
      </c>
      <c r="F6" s="25" t="s">
        <v>40</v>
      </c>
      <c r="G6" s="25" t="s">
        <v>39</v>
      </c>
      <c r="H6" s="26" t="s">
        <v>1</v>
      </c>
      <c r="I6" s="27" t="s">
        <v>2</v>
      </c>
      <c r="J6" s="26" t="s">
        <v>26</v>
      </c>
      <c r="K6" s="28" t="s">
        <v>38</v>
      </c>
    </row>
    <row r="7" spans="1:11" ht="17.149999999999999" customHeight="1" x14ac:dyDescent="0.25">
      <c r="A7" s="54" t="s">
        <v>46</v>
      </c>
      <c r="B7" s="55">
        <v>2</v>
      </c>
      <c r="C7" s="56">
        <v>45460</v>
      </c>
      <c r="D7" s="55">
        <v>710</v>
      </c>
      <c r="E7" s="57" t="s">
        <v>47</v>
      </c>
      <c r="F7" s="57" t="s">
        <v>67</v>
      </c>
      <c r="G7" s="57">
        <v>5151</v>
      </c>
      <c r="H7" s="58"/>
      <c r="I7" s="58">
        <v>10</v>
      </c>
      <c r="J7" s="50">
        <f>$J$3+SUM($I$7:$I7)-SUM($H$7:$H7)</f>
        <v>110</v>
      </c>
      <c r="K7" s="49"/>
    </row>
    <row r="8" spans="1:11" ht="17.149999999999999" customHeight="1" x14ac:dyDescent="0.25">
      <c r="A8" s="54" t="s">
        <v>46</v>
      </c>
      <c r="B8" s="55">
        <v>1</v>
      </c>
      <c r="C8" s="56">
        <v>45459</v>
      </c>
      <c r="D8" s="55">
        <v>710</v>
      </c>
      <c r="E8" s="57" t="s">
        <v>47</v>
      </c>
      <c r="F8" s="57" t="s">
        <v>33</v>
      </c>
      <c r="G8" s="57">
        <v>5165</v>
      </c>
      <c r="H8" s="58"/>
      <c r="I8" s="58">
        <v>10</v>
      </c>
      <c r="J8" s="50">
        <f>$J$3+SUM($I$7:$I8)-SUM($H$7:$H8)</f>
        <v>120</v>
      </c>
      <c r="K8" s="49"/>
    </row>
  </sheetData>
  <sheetProtection selectLockedCells="1" selectUnlockedCells="1"/>
  <sortState xmlns:xlrd2="http://schemas.microsoft.com/office/spreadsheetml/2017/richdata2" ref="A7:K8">
    <sortCondition descending="1" ref="C6"/>
  </sortState>
  <mergeCells count="1">
    <mergeCell ref="B1:K1"/>
  </mergeCells>
  <conditionalFormatting sqref="K3:K4 K7:K8">
    <cfRule type="notContainsBlanks" dxfId="0" priority="2">
      <formula>LEN(TRIM(K3))&gt;0</formula>
    </cfRule>
  </conditionalFormatting>
  <conditionalFormatting sqref="A1:A1048576">
    <cfRule type="cellIs" priority="1" operator="greaterThan">
      <formula>0</formula>
    </cfRule>
  </conditionalFormatting>
  <dataValidations count="6">
    <dataValidation type="list" allowBlank="1" showInputMessage="1" showErrorMessage="1" sqref="F4 H3" xr:uid="{87D97DEC-7C1A-4C5D-99EF-9E86DDB7C618}">
      <formula1>#REF!</formula1>
    </dataValidation>
    <dataValidation type="list" allowBlank="1" showInputMessage="1" showErrorMessage="1" sqref="K3:K4" xr:uid="{E5D65B0C-9504-4B74-AF62-F465DD46C2DE}">
      <formula1>#REF!</formula1>
    </dataValidation>
    <dataValidation type="list" allowBlank="1" showInputMessage="1" showErrorMessage="1" sqref="F7:F8" xr:uid="{05BBFE88-7206-4A50-B6C8-F0DD5972F008}">
      <formula1>Organ</formula1>
    </dataValidation>
    <dataValidation type="list" allowBlank="1" showInputMessage="1" showErrorMessage="1" sqref="D7:D8" xr:uid="{2C4C1570-CF85-4C47-B04F-2694CF400BF5}">
      <formula1>Cpte</formula1>
    </dataValidation>
    <dataValidation type="list" allowBlank="1" showInputMessage="1" showErrorMessage="1" sqref="A7:A8" xr:uid="{83117018-7EF2-414D-8A88-541C16793A6C}">
      <formula1>Repart</formula1>
    </dataValidation>
    <dataValidation showDropDown="1" showInputMessage="1" showErrorMessage="1" sqref="G7:G8" xr:uid="{96D84D13-F807-4124-9708-7715B2D1F5CC}"/>
  </dataValidations>
  <pageMargins left="0.39370078740157483" right="0.39370078740157483" top="0.98425196850393704" bottom="0.98425196850393704" header="0.51181102362204722" footer="0.51181102362204722"/>
  <pageSetup paperSize="9" scale="69" orientation="portrait" useFirstPageNumber="1" horizontalDpi="300" verticalDpi="300" r:id="rId1"/>
  <headerFooter alignWithMargins="0">
    <oddFooter>&amp;LCRIB48/MS&amp;R&amp;D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TriRes">
                <anchor moveWithCells="1" sizeWithCells="1">
                  <from>
                    <xdr:col>12</xdr:col>
                    <xdr:colOff>412750</xdr:colOff>
                    <xdr:row>2</xdr:row>
                    <xdr:rowOff>31750</xdr:rowOff>
                  </from>
                  <to>
                    <xdr:col>14</xdr:col>
                    <xdr:colOff>50800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DE3E6B-C7D7-4ECB-8C4C-5E49CCCE522F}">
  <sheetPr codeName="Tables"/>
  <dimension ref="A1:J31"/>
  <sheetViews>
    <sheetView zoomScaleNormal="100" workbookViewId="0">
      <selection activeCell="C31" sqref="A1:C31"/>
    </sheetView>
    <sheetView workbookViewId="1"/>
  </sheetViews>
  <sheetFormatPr baseColWidth="10" defaultRowHeight="12.5" x14ac:dyDescent="0.25"/>
  <cols>
    <col min="2" max="2" width="30" bestFit="1" customWidth="1"/>
    <col min="3" max="3" width="19.08984375" customWidth="1"/>
    <col min="10" max="10" width="12.90625" bestFit="1" customWidth="1"/>
  </cols>
  <sheetData>
    <row r="1" spans="1:10" ht="15.5" x14ac:dyDescent="0.25">
      <c r="A1" s="37" t="s">
        <v>58</v>
      </c>
      <c r="B1" s="37" t="s">
        <v>59</v>
      </c>
      <c r="C1" s="37" t="s">
        <v>60</v>
      </c>
      <c r="D1" s="14"/>
      <c r="E1" s="14" t="s">
        <v>62</v>
      </c>
      <c r="F1" s="14" t="s">
        <v>63</v>
      </c>
      <c r="G1" s="14" t="s">
        <v>64</v>
      </c>
      <c r="J1" s="47" t="s">
        <v>66</v>
      </c>
    </row>
    <row r="2" spans="1:10" ht="15.5" x14ac:dyDescent="0.25">
      <c r="A2" s="38">
        <v>6063</v>
      </c>
      <c r="B2" s="38" t="s">
        <v>15</v>
      </c>
      <c r="C2" s="38">
        <f>SUMIF(TbJour[COMPTE],Tables!A2,TbJour[DEBIT])</f>
        <v>0</v>
      </c>
      <c r="E2" s="16" t="s">
        <v>43</v>
      </c>
      <c r="F2" s="31" t="s">
        <v>56</v>
      </c>
      <c r="G2" s="31" t="s">
        <v>56</v>
      </c>
      <c r="J2" s="45" t="s">
        <v>31</v>
      </c>
    </row>
    <row r="3" spans="1:10" ht="15.5" x14ac:dyDescent="0.25">
      <c r="A3" s="38">
        <v>6064</v>
      </c>
      <c r="B3" s="38" t="s">
        <v>22</v>
      </c>
      <c r="C3" s="38">
        <f>SUMIF(TbJour[COMPTE],Tables!A3,TbJour[DEBIT])</f>
        <v>0</v>
      </c>
      <c r="E3" s="15" t="s">
        <v>42</v>
      </c>
      <c r="F3" s="15" t="s">
        <v>57</v>
      </c>
      <c r="G3" s="15" t="s">
        <v>65</v>
      </c>
      <c r="J3" s="46" t="s">
        <v>32</v>
      </c>
    </row>
    <row r="4" spans="1:10" ht="15.5" x14ac:dyDescent="0.25">
      <c r="A4" s="38">
        <v>607</v>
      </c>
      <c r="B4" s="38" t="s">
        <v>16</v>
      </c>
      <c r="C4" s="38">
        <f>SUMIF(TbJour[COMPTE],Tables!A4,TbJour[DEBIT])</f>
        <v>0</v>
      </c>
      <c r="E4" s="15" t="s">
        <v>46</v>
      </c>
      <c r="F4" s="15" t="s">
        <v>28</v>
      </c>
      <c r="G4" s="15" t="s">
        <v>28</v>
      </c>
      <c r="J4" s="45" t="s">
        <v>67</v>
      </c>
    </row>
    <row r="5" spans="1:10" ht="15.5" x14ac:dyDescent="0.25">
      <c r="A5" s="38">
        <v>610</v>
      </c>
      <c r="B5" s="38" t="s">
        <v>18</v>
      </c>
      <c r="C5" s="38">
        <f>SUMIF(TbJour[COMPTE],Tables!A5,TbJour[DEBIT])</f>
        <v>50</v>
      </c>
      <c r="E5" s="15" t="s">
        <v>44</v>
      </c>
      <c r="F5" s="15" t="s">
        <v>27</v>
      </c>
      <c r="G5" s="17" t="s">
        <v>27</v>
      </c>
      <c r="J5" s="46" t="s">
        <v>33</v>
      </c>
    </row>
    <row r="6" spans="1:10" ht="15.5" x14ac:dyDescent="0.25">
      <c r="A6" s="38">
        <v>616</v>
      </c>
      <c r="B6" s="38" t="s">
        <v>9</v>
      </c>
      <c r="C6" s="38">
        <f>SUMIF(TbJour[COMPTE],Tables!A6,TbJour[DEBIT])</f>
        <v>0</v>
      </c>
      <c r="J6" s="46" t="s">
        <v>34</v>
      </c>
    </row>
    <row r="7" spans="1:10" ht="15.5" x14ac:dyDescent="0.25">
      <c r="A7" s="38">
        <v>620</v>
      </c>
      <c r="B7" s="38" t="s">
        <v>19</v>
      </c>
      <c r="C7" s="38">
        <f>SUMIF(TbJour[COMPTE],Tables!A7,TbJour[DEBIT])</f>
        <v>0</v>
      </c>
      <c r="J7" s="45" t="s">
        <v>35</v>
      </c>
    </row>
    <row r="8" spans="1:10" ht="15.5" x14ac:dyDescent="0.25">
      <c r="A8" s="38">
        <v>6256</v>
      </c>
      <c r="B8" s="38" t="s">
        <v>12</v>
      </c>
      <c r="C8" s="38">
        <f>SUMIF(TbJour[COMPTE],Tables!A8,TbJour[DEBIT])</f>
        <v>0</v>
      </c>
      <c r="J8" s="45" t="s">
        <v>36</v>
      </c>
    </row>
    <row r="9" spans="1:10" ht="15.5" x14ac:dyDescent="0.25">
      <c r="A9" s="38">
        <v>6257</v>
      </c>
      <c r="B9" s="38" t="s">
        <v>11</v>
      </c>
      <c r="C9" s="38">
        <f>SUMIF(TbJour[COMPTE],Tables!A9,TbJour[DEBIT])</f>
        <v>0</v>
      </c>
      <c r="J9" s="48" t="s">
        <v>37</v>
      </c>
    </row>
    <row r="10" spans="1:10" ht="15.5" x14ac:dyDescent="0.25">
      <c r="A10" s="38">
        <v>627</v>
      </c>
      <c r="B10" s="38" t="s">
        <v>10</v>
      </c>
      <c r="C10" s="38">
        <f>SUMIF(TbJour[COMPTE],Tables!A10,TbJour[DEBIT])</f>
        <v>0</v>
      </c>
    </row>
    <row r="11" spans="1:10" ht="15.5" x14ac:dyDescent="0.25">
      <c r="A11" s="38">
        <v>6281</v>
      </c>
      <c r="B11" s="38" t="s">
        <v>8</v>
      </c>
      <c r="C11" s="38">
        <f>SUMIF(TbJour[COMPTE],Tables!A11,TbJour[DEBIT])</f>
        <v>0</v>
      </c>
    </row>
    <row r="12" spans="1:10" ht="15.5" x14ac:dyDescent="0.25">
      <c r="A12" s="38">
        <v>641</v>
      </c>
      <c r="B12" s="38" t="s">
        <v>7</v>
      </c>
      <c r="C12" s="38">
        <f>SUMIF(TbJour[COMPTE],Tables!A12,TbJour[DEBIT])</f>
        <v>0</v>
      </c>
    </row>
    <row r="13" spans="1:10" ht="15.5" x14ac:dyDescent="0.25">
      <c r="A13" s="38">
        <v>6715</v>
      </c>
      <c r="B13" s="38" t="s">
        <v>13</v>
      </c>
      <c r="C13" s="38">
        <f>SUMIF(TbJour[COMPTE],Tables!A13,TbJour[DEBIT])</f>
        <v>0</v>
      </c>
    </row>
    <row r="14" spans="1:10" ht="15.5" x14ac:dyDescent="0.25">
      <c r="A14" s="39">
        <v>860</v>
      </c>
      <c r="B14" s="39"/>
      <c r="C14" s="38">
        <f>SUMIF(TbJour[COMPTE],Tables!A14,TbJour[DEBIT])</f>
        <v>0</v>
      </c>
    </row>
    <row r="15" spans="1:10" ht="15.5" x14ac:dyDescent="0.25">
      <c r="A15" s="39">
        <v>861</v>
      </c>
      <c r="B15" s="39"/>
      <c r="C15" s="38">
        <f>SUMIF(TbJour[COMPTE],Tables!A15,TbJour[DEBIT])</f>
        <v>0</v>
      </c>
    </row>
    <row r="16" spans="1:10" ht="15.5" x14ac:dyDescent="0.25">
      <c r="A16" s="39">
        <v>864</v>
      </c>
      <c r="B16" s="39"/>
      <c r="C16" s="38">
        <f>SUMIF(TbJour[COMPTE],Tables!A16,TbJour[DEBIT])</f>
        <v>0</v>
      </c>
    </row>
    <row r="17" spans="1:3" ht="15.5" x14ac:dyDescent="0.25">
      <c r="A17" s="40">
        <v>701</v>
      </c>
      <c r="B17" s="40" t="s">
        <v>17</v>
      </c>
      <c r="C17" s="41">
        <f>SUMIF(TbJour[COMPTE],Tables!A17,TbJour[CREDIT])</f>
        <v>0</v>
      </c>
    </row>
    <row r="18" spans="1:3" ht="15.5" x14ac:dyDescent="0.25">
      <c r="A18" s="40">
        <v>710</v>
      </c>
      <c r="B18" s="40" t="s">
        <v>41</v>
      </c>
      <c r="C18" s="41">
        <f>SUMIF(TbJour[COMPTE],Tables!A18,TbJour[CREDIT])</f>
        <v>90</v>
      </c>
    </row>
    <row r="19" spans="1:3" ht="15.5" x14ac:dyDescent="0.25">
      <c r="A19" s="40">
        <v>711</v>
      </c>
      <c r="B19" s="40" t="s">
        <v>23</v>
      </c>
      <c r="C19" s="41">
        <f>SUMIF(TbJour[COMPTE],Tables!A19,TbJour[CREDIT])</f>
        <v>0</v>
      </c>
    </row>
    <row r="20" spans="1:3" ht="15.5" x14ac:dyDescent="0.25">
      <c r="A20" s="42">
        <v>712</v>
      </c>
      <c r="B20" s="42" t="s">
        <v>24</v>
      </c>
      <c r="C20" s="41">
        <f>SUMIF(TbJour[COMPTE],Tables!A20,TbJour[CREDIT])</f>
        <v>0</v>
      </c>
    </row>
    <row r="21" spans="1:3" ht="31" x14ac:dyDescent="0.25">
      <c r="A21" s="42">
        <v>713</v>
      </c>
      <c r="B21" s="43" t="s">
        <v>25</v>
      </c>
      <c r="C21" s="41">
        <f>SUMIF(TbJour[COMPTE],Tables!A21,TbJour[CREDIT])</f>
        <v>0</v>
      </c>
    </row>
    <row r="22" spans="1:3" ht="15.5" x14ac:dyDescent="0.25">
      <c r="A22" s="42">
        <v>745</v>
      </c>
      <c r="B22" s="42" t="s">
        <v>20</v>
      </c>
      <c r="C22" s="41">
        <f>SUMIF(TbJour[COMPTE],Tables!A22,TbJour[CREDIT])</f>
        <v>0</v>
      </c>
    </row>
    <row r="23" spans="1:3" ht="15.5" x14ac:dyDescent="0.25">
      <c r="A23" s="40">
        <v>754</v>
      </c>
      <c r="B23" s="40" t="s">
        <v>21</v>
      </c>
      <c r="C23" s="41">
        <f>SUMIF(TbJour[COMPTE],Tables!A23,TbJour[CREDIT])</f>
        <v>0</v>
      </c>
    </row>
    <row r="24" spans="1:3" ht="15.5" x14ac:dyDescent="0.25">
      <c r="A24" s="40">
        <v>756</v>
      </c>
      <c r="B24" s="40" t="s">
        <v>14</v>
      </c>
      <c r="C24" s="41">
        <f>SUMIF(TbJour[COMPTE],Tables!A24,TbJour[CREDIT])</f>
        <v>0</v>
      </c>
    </row>
    <row r="25" spans="1:3" ht="15.5" x14ac:dyDescent="0.25">
      <c r="A25" s="42">
        <v>760</v>
      </c>
      <c r="B25" s="42" t="s">
        <v>6</v>
      </c>
      <c r="C25" s="41">
        <f>SUMIF(TbJour[COMPTE],Tables!A25,TbJour[CREDIT])</f>
        <v>0</v>
      </c>
    </row>
    <row r="26" spans="1:3" ht="15.5" x14ac:dyDescent="0.25">
      <c r="A26" s="40">
        <v>77</v>
      </c>
      <c r="B26" s="40"/>
      <c r="C26" s="41">
        <f>SUMIF(TbJour[COMPTE],Tables!A26,TbJour[CREDIT])</f>
        <v>0</v>
      </c>
    </row>
    <row r="27" spans="1:3" ht="15.5" x14ac:dyDescent="0.25">
      <c r="A27" s="40">
        <v>78</v>
      </c>
      <c r="B27" s="40"/>
      <c r="C27" s="41">
        <f>SUMIF(TbJour[COMPTE],Tables!A27,TbJour[CREDIT])</f>
        <v>0</v>
      </c>
    </row>
    <row r="28" spans="1:3" ht="15.5" x14ac:dyDescent="0.25">
      <c r="A28" s="40">
        <v>79</v>
      </c>
      <c r="B28" s="40"/>
      <c r="C28" s="41">
        <f>SUMIF(TbJour[COMPTE],Tables!A28,TbJour[CREDIT])</f>
        <v>0</v>
      </c>
    </row>
    <row r="29" spans="1:3" ht="15.5" x14ac:dyDescent="0.25">
      <c r="A29" s="44">
        <v>870</v>
      </c>
      <c r="B29" s="44"/>
      <c r="C29" s="41">
        <f>SUMIF(TbJour[COMPTE],Tables!A29,TbJour[CREDIT])</f>
        <v>0</v>
      </c>
    </row>
    <row r="30" spans="1:3" ht="15.5" x14ac:dyDescent="0.25">
      <c r="A30" s="44">
        <v>871</v>
      </c>
      <c r="B30" s="44"/>
      <c r="C30" s="41">
        <f>SUMIF(TbJour[COMPTE],Tables!A30,TbJour[CREDIT])</f>
        <v>0</v>
      </c>
    </row>
    <row r="31" spans="1:3" ht="15.5" x14ac:dyDescent="0.25">
      <c r="A31" s="44">
        <v>875</v>
      </c>
      <c r="B31" s="44"/>
      <c r="C31" s="41">
        <f>SUMIF(TbJour[COMPTE],Tables!A31,TbJour[CREDIT])</f>
        <v>0</v>
      </c>
    </row>
  </sheetData>
  <sortState xmlns:xlrd2="http://schemas.microsoft.com/office/spreadsheetml/2017/richdata2" ref="J2:J9">
    <sortCondition ref="J2:J9"/>
  </sortState>
  <phoneticPr fontId="4" type="noConversion"/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63530-0F3D-47D1-8CBC-28868FBCA490}">
  <sheetPr codeName="Feuil1"/>
  <dimension ref="B2:K22"/>
  <sheetViews>
    <sheetView workbookViewId="0">
      <selection activeCell="D2" sqref="D2"/>
    </sheetView>
    <sheetView tabSelected="1" workbookViewId="1">
      <selection activeCell="I12" sqref="I12"/>
    </sheetView>
  </sheetViews>
  <sheetFormatPr baseColWidth="10" defaultRowHeight="12.5" x14ac:dyDescent="0.25"/>
  <cols>
    <col min="3" max="3" width="30" bestFit="1" customWidth="1"/>
    <col min="4" max="4" width="11.26953125" customWidth="1"/>
    <col min="7" max="7" width="40.08984375" customWidth="1"/>
  </cols>
  <sheetData>
    <row r="2" spans="2:11" x14ac:dyDescent="0.25">
      <c r="C2" t="s">
        <v>74</v>
      </c>
      <c r="D2" s="66">
        <f>Journal!J2+Cpt_Banque!J3+BadNet!J3+Caisse!J3+Livret!J3</f>
        <v>950</v>
      </c>
      <c r="G2" t="s">
        <v>75</v>
      </c>
      <c r="H2" s="66">
        <f>Livret!J4+Cpt_Banque!J4+BadNet!J4+Caisse!J4</f>
        <v>990</v>
      </c>
      <c r="J2" t="s">
        <v>76</v>
      </c>
      <c r="K2" s="66">
        <f>D2-D4+H4</f>
        <v>990</v>
      </c>
    </row>
    <row r="4" spans="2:11" x14ac:dyDescent="0.25">
      <c r="C4" s="69" t="s">
        <v>77</v>
      </c>
      <c r="D4">
        <f>SUM(DepMont)</f>
        <v>50</v>
      </c>
      <c r="G4" t="s">
        <v>78</v>
      </c>
      <c r="H4">
        <f>SUM(RecMont)</f>
        <v>90</v>
      </c>
    </row>
    <row r="7" spans="2:11" ht="15.5" x14ac:dyDescent="0.25">
      <c r="B7" s="37" t="s">
        <v>71</v>
      </c>
      <c r="C7" s="37" t="s">
        <v>72</v>
      </c>
      <c r="D7" s="37" t="s">
        <v>73</v>
      </c>
      <c r="F7" s="37" t="s">
        <v>68</v>
      </c>
      <c r="G7" s="37" t="s">
        <v>69</v>
      </c>
      <c r="H7" s="37" t="s">
        <v>70</v>
      </c>
    </row>
    <row r="8" spans="2:11" ht="15.5" x14ac:dyDescent="0.25">
      <c r="B8" s="38">
        <v>6063</v>
      </c>
      <c r="C8" s="38" t="s">
        <v>15</v>
      </c>
      <c r="D8" s="38">
        <f>SUMIF(TbJour[COMPTE],B8,TbJour[DEBIT])</f>
        <v>0</v>
      </c>
      <c r="F8" s="40">
        <v>701</v>
      </c>
      <c r="G8" s="40" t="s">
        <v>17</v>
      </c>
      <c r="H8" s="41">
        <f>SUMIF(TbJour[COMPTE],F8,TbJour[CREDIT])</f>
        <v>0</v>
      </c>
    </row>
    <row r="9" spans="2:11" ht="15.5" x14ac:dyDescent="0.25">
      <c r="B9" s="38">
        <v>6064</v>
      </c>
      <c r="C9" s="38" t="s">
        <v>22</v>
      </c>
      <c r="D9" s="38">
        <f>SUMIF(TbJour[COMPTE],B9,TbJour[DEBIT])</f>
        <v>0</v>
      </c>
      <c r="F9" s="40">
        <v>710</v>
      </c>
      <c r="G9" s="40" t="s">
        <v>41</v>
      </c>
      <c r="H9" s="41">
        <f>SUMIF(TbJour[COMPTE],F9,TbJour[CREDIT])</f>
        <v>90</v>
      </c>
    </row>
    <row r="10" spans="2:11" ht="15.5" x14ac:dyDescent="0.25">
      <c r="B10" s="38">
        <v>607</v>
      </c>
      <c r="C10" s="38" t="s">
        <v>16</v>
      </c>
      <c r="D10" s="38">
        <f>SUMIF(TbJour[COMPTE],B10,TbJour[DEBIT])</f>
        <v>0</v>
      </c>
      <c r="F10" s="40">
        <v>711</v>
      </c>
      <c r="G10" s="40" t="s">
        <v>23</v>
      </c>
      <c r="H10" s="41">
        <f>SUMIF(TbJour[COMPTE],F10,TbJour[CREDIT])</f>
        <v>0</v>
      </c>
    </row>
    <row r="11" spans="2:11" ht="15.5" x14ac:dyDescent="0.25">
      <c r="B11" s="38">
        <v>610</v>
      </c>
      <c r="C11" s="38" t="s">
        <v>18</v>
      </c>
      <c r="D11" s="38">
        <f>SUMIF(TbJour[COMPTE],B11,TbJour[DEBIT])</f>
        <v>50</v>
      </c>
      <c r="F11" s="42">
        <v>712</v>
      </c>
      <c r="G11" s="42" t="s">
        <v>24</v>
      </c>
      <c r="H11" s="41">
        <f>SUMIF(TbJour[COMPTE],F11,TbJour[CREDIT])</f>
        <v>0</v>
      </c>
    </row>
    <row r="12" spans="2:11" ht="31" x14ac:dyDescent="0.25">
      <c r="B12" s="38">
        <v>616</v>
      </c>
      <c r="C12" s="38" t="s">
        <v>9</v>
      </c>
      <c r="D12" s="38">
        <f>SUMIF(TbJour[COMPTE],B12,TbJour[DEBIT])</f>
        <v>0</v>
      </c>
      <c r="F12" s="42">
        <v>713</v>
      </c>
      <c r="G12" s="43" t="s">
        <v>25</v>
      </c>
      <c r="H12" s="41">
        <f>SUMIF(TbJour[COMPTE],F12,TbJour[CREDIT])</f>
        <v>0</v>
      </c>
    </row>
    <row r="13" spans="2:11" ht="15.5" x14ac:dyDescent="0.25">
      <c r="B13" s="38">
        <v>620</v>
      </c>
      <c r="C13" s="38" t="s">
        <v>19</v>
      </c>
      <c r="D13" s="38">
        <f>SUMIF(TbJour[COMPTE],B13,TbJour[DEBIT])</f>
        <v>0</v>
      </c>
      <c r="F13" s="42">
        <v>745</v>
      </c>
      <c r="G13" s="42" t="s">
        <v>20</v>
      </c>
      <c r="H13" s="41">
        <f>SUMIF(TbJour[COMPTE],F13,TbJour[CREDIT])</f>
        <v>0</v>
      </c>
    </row>
    <row r="14" spans="2:11" ht="15.5" x14ac:dyDescent="0.25">
      <c r="B14" s="38">
        <v>6256</v>
      </c>
      <c r="C14" s="38" t="s">
        <v>12</v>
      </c>
      <c r="D14" s="38">
        <f>SUMIF(TbJour[COMPTE],B14,TbJour[DEBIT])</f>
        <v>0</v>
      </c>
      <c r="F14" s="40">
        <v>754</v>
      </c>
      <c r="G14" s="40" t="s">
        <v>21</v>
      </c>
      <c r="H14" s="41">
        <f>SUMIF(TbJour[COMPTE],F14,TbJour[CREDIT])</f>
        <v>0</v>
      </c>
    </row>
    <row r="15" spans="2:11" ht="15.5" x14ac:dyDescent="0.25">
      <c r="B15" s="38">
        <v>6257</v>
      </c>
      <c r="C15" s="38" t="s">
        <v>11</v>
      </c>
      <c r="D15" s="38">
        <f>SUMIF(TbJour[COMPTE],B15,TbJour[DEBIT])</f>
        <v>0</v>
      </c>
      <c r="F15" s="40">
        <v>756</v>
      </c>
      <c r="G15" s="40" t="s">
        <v>14</v>
      </c>
      <c r="H15" s="41">
        <f>SUMIF(TbJour[COMPTE],F15,TbJour[CREDIT])</f>
        <v>0</v>
      </c>
    </row>
    <row r="16" spans="2:11" ht="15.5" x14ac:dyDescent="0.25">
      <c r="B16" s="38">
        <v>627</v>
      </c>
      <c r="C16" s="38" t="s">
        <v>10</v>
      </c>
      <c r="D16" s="38">
        <f>SUMIF(TbJour[COMPTE],B16,TbJour[DEBIT])</f>
        <v>0</v>
      </c>
      <c r="F16" s="42">
        <v>760</v>
      </c>
      <c r="G16" s="42" t="s">
        <v>6</v>
      </c>
      <c r="H16" s="41">
        <f>SUMIF(TbJour[COMPTE],F16,TbJour[CREDIT])</f>
        <v>0</v>
      </c>
    </row>
    <row r="17" spans="2:8" ht="15.5" x14ac:dyDescent="0.25">
      <c r="B17" s="38">
        <v>6281</v>
      </c>
      <c r="C17" s="38" t="s">
        <v>8</v>
      </c>
      <c r="D17" s="38">
        <f>SUMIF(TbJour[COMPTE],B17,TbJour[DEBIT])</f>
        <v>0</v>
      </c>
      <c r="F17" s="40">
        <v>77</v>
      </c>
      <c r="G17" s="40"/>
      <c r="H17" s="41">
        <f>SUMIF(TbJour[COMPTE],F17,TbJour[CREDIT])</f>
        <v>0</v>
      </c>
    </row>
    <row r="18" spans="2:8" ht="15.5" x14ac:dyDescent="0.25">
      <c r="B18" s="38">
        <v>641</v>
      </c>
      <c r="C18" s="38" t="s">
        <v>7</v>
      </c>
      <c r="D18" s="38">
        <f>SUMIF(TbJour[COMPTE],B18,TbJour[DEBIT])</f>
        <v>0</v>
      </c>
      <c r="F18" s="40">
        <v>78</v>
      </c>
      <c r="G18" s="40"/>
      <c r="H18" s="41">
        <f>SUMIF(TbJour[COMPTE],F18,TbJour[CREDIT])</f>
        <v>0</v>
      </c>
    </row>
    <row r="19" spans="2:8" ht="15.5" x14ac:dyDescent="0.25">
      <c r="B19" s="38">
        <v>6715</v>
      </c>
      <c r="C19" s="38" t="s">
        <v>13</v>
      </c>
      <c r="D19" s="38">
        <f>SUMIF(TbJour[COMPTE],B19,TbJour[DEBIT])</f>
        <v>0</v>
      </c>
      <c r="F19" s="40">
        <v>79</v>
      </c>
      <c r="G19" s="40"/>
      <c r="H19" s="41">
        <f>SUMIF(TbJour[COMPTE],F19,TbJour[CREDIT])</f>
        <v>0</v>
      </c>
    </row>
    <row r="20" spans="2:8" ht="15.5" x14ac:dyDescent="0.25">
      <c r="B20" s="39">
        <v>860</v>
      </c>
      <c r="C20" s="39"/>
      <c r="D20" s="38">
        <f>SUMIF(TbJour[COMPTE],B20,TbJour[DEBIT])</f>
        <v>0</v>
      </c>
      <c r="F20" s="44">
        <v>870</v>
      </c>
      <c r="G20" s="44"/>
      <c r="H20" s="41">
        <f>SUMIF(TbJour[COMPTE],F20,TbJour[CREDIT])</f>
        <v>0</v>
      </c>
    </row>
    <row r="21" spans="2:8" ht="15.5" x14ac:dyDescent="0.25">
      <c r="B21" s="39">
        <v>861</v>
      </c>
      <c r="C21" s="39"/>
      <c r="D21" s="38">
        <f>SUMIF(TbJour[COMPTE],B21,TbJour[DEBIT])</f>
        <v>0</v>
      </c>
      <c r="F21" s="44">
        <v>871</v>
      </c>
      <c r="G21" s="44"/>
      <c r="H21" s="41">
        <f>SUMIF(TbJour[COMPTE],F21,TbJour[CREDIT])</f>
        <v>0</v>
      </c>
    </row>
    <row r="22" spans="2:8" ht="15.5" x14ac:dyDescent="0.25">
      <c r="B22" s="39">
        <v>864</v>
      </c>
      <c r="C22" s="39"/>
      <c r="D22" s="38">
        <f>SUMIF(TbJour[COMPTE],B22,TbJour[DEBIT])</f>
        <v>0</v>
      </c>
      <c r="F22" s="44">
        <v>875</v>
      </c>
      <c r="G22" s="44"/>
      <c r="H22" s="41">
        <f>SUMIF(TbJour[COMPTE],F22,TbJour[CREDIT])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Journal</vt:lpstr>
      <vt:lpstr>Livret</vt:lpstr>
      <vt:lpstr>Cpt_Banque</vt:lpstr>
      <vt:lpstr>BadNet</vt:lpstr>
      <vt:lpstr>Caisse</vt:lpstr>
      <vt:lpstr>Tables</vt:lpstr>
      <vt:lpstr>Bilan</vt:lpstr>
      <vt:lpstr>Catég</vt:lpstr>
      <vt:lpstr>Colonne1</vt:lpstr>
      <vt:lpstr>Cpte</vt:lpstr>
      <vt:lpstr>DepCpte</vt:lpstr>
      <vt:lpstr>DepIntCpt</vt:lpstr>
      <vt:lpstr>DepMont</vt:lpstr>
      <vt:lpstr>IntCpt</vt:lpstr>
      <vt:lpstr>Organ</vt:lpstr>
      <vt:lpstr>RecCpte</vt:lpstr>
      <vt:lpstr>RecIntCpt</vt:lpstr>
      <vt:lpstr>RecMont</vt:lpstr>
      <vt:lpstr>Repart</vt:lpstr>
      <vt:lpstr>TotCpt</vt:lpstr>
      <vt:lpstr>BadNet!Zone_d_impression</vt:lpstr>
      <vt:lpstr>Caisse!Zone_d_impression</vt:lpstr>
      <vt:lpstr>Cpt_Banque!Zone_d_impression</vt:lpstr>
      <vt:lpstr>Journal!Zone_d_impression</vt:lpstr>
      <vt:lpstr>Livret!Zone_d_impression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CDOS</dc:creator>
  <cp:lastModifiedBy>André BOSCHI</cp:lastModifiedBy>
  <cp:lastPrinted>2018-02-07T08:55:18Z</cp:lastPrinted>
  <dcterms:created xsi:type="dcterms:W3CDTF">2011-11-02T07:49:49Z</dcterms:created>
  <dcterms:modified xsi:type="dcterms:W3CDTF">2024-06-18T20:31:16Z</dcterms:modified>
</cp:coreProperties>
</file>