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87d71be80cb17eb/Bureau/Extractions/"/>
    </mc:Choice>
  </mc:AlternateContent>
  <xr:revisionPtr revIDLastSave="27" documentId="13_ncr:1_{7B38B19E-8C5B-4DE6-A144-0B5E40FD1882}" xr6:coauthVersionLast="47" xr6:coauthVersionMax="47" xr10:uidLastSave="{F3277012-7027-4398-AABD-209759E8DF43}"/>
  <bookViews>
    <workbookView xWindow="1010" yWindow="960" windowWidth="21600" windowHeight="11180" xr2:uid="{00000000-000D-0000-FFFF-FFFF00000000}"/>
  </bookViews>
  <sheets>
    <sheet name="Resultat" sheetId="1" r:id="rId1"/>
    <sheet name="BaseRet" sheetId="2" r:id="rId2"/>
    <sheet name="ListProcess" sheetId="4" r:id="rId3"/>
    <sheet name="ListMachine" sheetId="5" r:id="rId4"/>
  </sheets>
  <externalReferences>
    <externalReference r:id="rId5"/>
  </externalReferences>
  <definedNames>
    <definedName name="DonnéesExternes_1" localSheetId="1" hidden="1">BaseRet!$A$1:$E$8</definedName>
    <definedName name="DonnéesExternes_2" localSheetId="3" hidden="1">ListMachine!$A$1:$A$2</definedName>
    <definedName name="DonnéesExternes_2" localSheetId="2" hidden="1">ListProcess!$A$1:$A$2</definedName>
    <definedName name="Machine">ListMachine!$A$2</definedName>
    <definedName name="Proces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C21" i="1"/>
  <c r="C20" i="1" s="1"/>
  <c r="C13" i="1"/>
  <c r="C12" i="1" s="1"/>
  <c r="C9" i="1"/>
  <c r="C31" i="1"/>
  <c r="C1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F019DE-B6D9-47DD-916A-EE035D213FBD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xr16:uid="{C58CA80F-C894-4414-B21C-D8E96DE98658}" keepAlive="1" name="Requête - ListMachine" description="Connexion à la requête « ListMachine » dans le classeur." type="5" refreshedVersion="8" background="1" saveData="1">
    <dbPr connection="Provider=Microsoft.Mashup.OleDb.1;Data Source=$Workbook$;Location=ListMachine;Extended Properties=&quot;&quot;" command="SELECT * FROM [ListMachine]"/>
  </connection>
  <connection id="3" xr16:uid="{D570B9FC-2D5F-4014-AF0C-7F40CD25B2C7}" keepAlive="1" name="Requête - ListProcess" description="Connexion à la requête « ListProcess » dans le classeur." type="5" refreshedVersion="8" background="1" saveData="1">
    <dbPr connection="Provider=Microsoft.Mashup.OleDb.1;Data Source=$Workbook$;Location=ListProcess;Extended Properties=&quot;&quot;" command="SELECT * FROM [ListProcess]"/>
  </connection>
</connections>
</file>

<file path=xl/sharedStrings.xml><?xml version="1.0" encoding="utf-8"?>
<sst xmlns="http://schemas.openxmlformats.org/spreadsheetml/2006/main" count="73" uniqueCount="50">
  <si>
    <t>Etude d'impacts environnementaux Fabrication additive</t>
  </si>
  <si>
    <t xml:space="preserve">Process </t>
  </si>
  <si>
    <t>Machine</t>
  </si>
  <si>
    <t>Pièce</t>
  </si>
  <si>
    <t>Masse totale</t>
  </si>
  <si>
    <t>g</t>
  </si>
  <si>
    <t>Masse pièce</t>
  </si>
  <si>
    <t>Masse support (optionnel)</t>
  </si>
  <si>
    <t>Longueur de filament</t>
  </si>
  <si>
    <t>m</t>
  </si>
  <si>
    <t>Diamètre de filament</t>
  </si>
  <si>
    <t>mm</t>
  </si>
  <si>
    <t>Masse filament extrudé</t>
  </si>
  <si>
    <t>Volume total</t>
  </si>
  <si>
    <t>mm3</t>
  </si>
  <si>
    <t>Volume pièce</t>
  </si>
  <si>
    <t>Volume support (optionnel)</t>
  </si>
  <si>
    <t>Matériau</t>
  </si>
  <si>
    <t>Quantité</t>
  </si>
  <si>
    <t>pièces</t>
  </si>
  <si>
    <t>Taux de remplissage</t>
  </si>
  <si>
    <t>%</t>
  </si>
  <si>
    <t>Temps d'impression</t>
  </si>
  <si>
    <t>Process1</t>
  </si>
  <si>
    <t>Index</t>
  </si>
  <si>
    <t>Processus</t>
  </si>
  <si>
    <t>Rubriques</t>
  </si>
  <si>
    <t>Process1/Temps</t>
  </si>
  <si>
    <t>Temps</t>
  </si>
  <si>
    <t>Process1/Volume</t>
  </si>
  <si>
    <t>Volume</t>
  </si>
  <si>
    <t>Process1/Poids</t>
  </si>
  <si>
    <t>Poids</t>
  </si>
  <si>
    <t>Process1/Cout</t>
  </si>
  <si>
    <t>Cout</t>
  </si>
  <si>
    <t>Data1</t>
  </si>
  <si>
    <t>Data2</t>
  </si>
  <si>
    <t>Extrudeuse 1</t>
  </si>
  <si>
    <t>Longueur Fil</t>
  </si>
  <si>
    <t>Process1/Longueur Fil</t>
  </si>
  <si>
    <t>Process1/Extrudeur</t>
  </si>
  <si>
    <t>Extrudeur</t>
  </si>
  <si>
    <t>Process1/ExtruDiam</t>
  </si>
  <si>
    <t>ExtruDiam</t>
  </si>
  <si>
    <t>0,4</t>
  </si>
  <si>
    <t>00:09</t>
  </si>
  <si>
    <t>938,2</t>
  </si>
  <si>
    <t>2256,69</t>
  </si>
  <si>
    <t>2,87</t>
  </si>
  <si>
    <t>0,49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</si>
</sst>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70C0"/>
      <name val="Calibri Light"/>
      <family val="2"/>
      <scheme val="maj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7">
    <xf numFmtId="0" fontId="0" fillId="0" borderId="0" xfId="0"/>
    <xf numFmtId="0" fontId="0" fillId="5" borderId="0" xfId="0" applyFill="1"/>
    <xf numFmtId="0" fontId="3" fillId="5" borderId="0" xfId="0" applyFont="1" applyFill="1"/>
    <xf numFmtId="0" fontId="5" fillId="6" borderId="0" xfId="0" applyFont="1" applyFill="1"/>
    <xf numFmtId="0" fontId="6" fillId="6" borderId="0" xfId="0" applyFont="1" applyFill="1"/>
    <xf numFmtId="0" fontId="6" fillId="7" borderId="1" xfId="0" applyFont="1" applyFill="1" applyBorder="1" applyProtection="1">
      <protection locked="0"/>
    </xf>
    <xf numFmtId="0" fontId="5" fillId="6" borderId="2" xfId="0" applyFont="1" applyFill="1" applyBorder="1"/>
    <xf numFmtId="0" fontId="6" fillId="6" borderId="2" xfId="0" applyFont="1" applyFill="1" applyBorder="1"/>
    <xf numFmtId="0" fontId="8" fillId="6" borderId="1" xfId="1" applyFont="1" applyFill="1" applyBorder="1" applyAlignment="1" applyProtection="1">
      <alignment horizontal="center"/>
    </xf>
    <xf numFmtId="0" fontId="6" fillId="6" borderId="0" xfId="0" applyFont="1" applyFill="1" applyAlignment="1">
      <alignment horizontal="left" vertical="center" indent="1"/>
    </xf>
    <xf numFmtId="0" fontId="9" fillId="7" borderId="1" xfId="1" applyFont="1" applyFill="1" applyBorder="1" applyAlignment="1" applyProtection="1">
      <alignment horizontal="center"/>
      <protection locked="0"/>
    </xf>
    <xf numFmtId="0" fontId="9" fillId="6" borderId="1" xfId="0" applyFont="1" applyFill="1" applyBorder="1" applyAlignment="1">
      <alignment horizontal="center"/>
    </xf>
    <xf numFmtId="0" fontId="9" fillId="6" borderId="1" xfId="1" applyFont="1" applyFill="1" applyBorder="1" applyAlignment="1" applyProtection="1">
      <alignment horizontal="center"/>
    </xf>
    <xf numFmtId="1" fontId="9" fillId="6" borderId="1" xfId="0" applyNumberFormat="1" applyFont="1" applyFill="1" applyBorder="1" applyAlignment="1">
      <alignment horizontal="center"/>
    </xf>
    <xf numFmtId="0" fontId="6" fillId="6" borderId="1" xfId="0" applyFont="1" applyFill="1" applyBorder="1"/>
    <xf numFmtId="0" fontId="6" fillId="6" borderId="0" xfId="0" applyFont="1" applyFill="1" applyAlignment="1">
      <alignment horizontal="left" vertical="center" wrapText="1"/>
    </xf>
    <xf numFmtId="0" fontId="6" fillId="6" borderId="1" xfId="0" applyFont="1" applyFill="1" applyBorder="1" applyAlignment="1">
      <alignment horizontal="center"/>
    </xf>
    <xf numFmtId="0" fontId="6" fillId="6" borderId="0" xfId="0" applyFont="1" applyFill="1" applyAlignment="1">
      <alignment horizontal="left" indent="1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2" fillId="8" borderId="1" xfId="2" applyFill="1" applyBorder="1" applyAlignment="1" applyProtection="1">
      <alignment horizontal="center"/>
      <protection locked="0"/>
    </xf>
    <xf numFmtId="0" fontId="5" fillId="8" borderId="1" xfId="0" applyFont="1" applyFill="1" applyBorder="1" applyAlignment="1" applyProtection="1">
      <alignment horizontal="center" vertical="center"/>
      <protection locked="0"/>
    </xf>
    <xf numFmtId="0" fontId="9" fillId="8" borderId="1" xfId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>
      <alignment horizontal="center" vertical="center" wrapText="1"/>
    </xf>
    <xf numFmtId="0" fontId="7" fillId="6" borderId="3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0" fillId="0" borderId="0" xfId="0" applyNumberFormat="1"/>
  </cellXfs>
  <cellStyles count="3">
    <cellStyle name="Neutre" xfId="2" builtinId="28"/>
    <cellStyle name="Normal" xfId="0" builtinId="0"/>
    <cellStyle name="Satisfaisant" xfId="1" builtinId="26"/>
  </cellStyles>
  <dxfs count="6"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ORS%20CLIENT\DEVELOPPEMENTS%20CE%20DS\EXCE21-DSE-0094_Mast&#232;re%20Ecoconception\ACV\%231-1%20TEMPLATES\%23Outil%20ACV%20FabbAdd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Add Polymère"/>
      <sheetName val="Calcul Méthodo_AM"/>
      <sheetName val="Calcul impact_CM"/>
      <sheetName val="Test ACV standard poly"/>
      <sheetName val="Donées impression"/>
      <sheetName val="BDD Impacts EF3.1"/>
      <sheetName val="Impacts matières(Obsolète)"/>
      <sheetName val="Données Matériaux eXcent"/>
      <sheetName val="Calcul SLM"/>
      <sheetName val="SLM Titane "/>
      <sheetName val="Justif impact"/>
      <sheetName val="Equation théorique- test"/>
      <sheetName val="Feuil1"/>
    </sheetNames>
    <sheetDataSet>
      <sheetData sheetId="0"/>
      <sheetData sheetId="1">
        <row r="1">
          <cell r="A1" t="str">
            <v>Matériau</v>
          </cell>
          <cell r="C1" t="str">
            <v>Fournisseur</v>
          </cell>
          <cell r="D1" t="str">
            <v>Prix bobine (€)</v>
          </cell>
          <cell r="E1" t="str">
            <v>Densité filament (g/cm3)</v>
          </cell>
          <cell r="F1" t="str">
            <v>Diamètre filament (mm)</v>
          </cell>
          <cell r="G1" t="str">
            <v>Pays prod granulé</v>
          </cell>
          <cell r="H1" t="str">
            <v>Impact prod élec pays</v>
          </cell>
        </row>
        <row r="2">
          <cell r="A2" t="str">
            <v>Filament ABS</v>
          </cell>
          <cell r="C2" t="str">
            <v>TAGin3D</v>
          </cell>
          <cell r="D2">
            <v>46.2</v>
          </cell>
          <cell r="E2">
            <v>1.01</v>
          </cell>
          <cell r="F2">
            <v>1.75</v>
          </cell>
          <cell r="G2" t="str">
            <v>Chine</v>
          </cell>
        </row>
        <row r="3">
          <cell r="A3" t="str">
            <v>Filament PLA</v>
          </cell>
          <cell r="C3" t="str">
            <v>KYMIA</v>
          </cell>
          <cell r="D3">
            <v>45</v>
          </cell>
          <cell r="E3">
            <v>1.25</v>
          </cell>
          <cell r="F3">
            <v>1.75</v>
          </cell>
          <cell r="G3" t="str">
            <v>Inde</v>
          </cell>
        </row>
        <row r="4">
          <cell r="A4" t="str">
            <v>Filament PETG-S</v>
          </cell>
          <cell r="D4">
            <v>45</v>
          </cell>
          <cell r="E4">
            <v>1.27</v>
          </cell>
          <cell r="F4">
            <v>1.75</v>
          </cell>
          <cell r="G4" t="str">
            <v>France</v>
          </cell>
          <cell r="H4" t="e">
            <v>#REF!</v>
          </cell>
        </row>
        <row r="5">
          <cell r="A5" t="str">
            <v>Filament PETG-R</v>
          </cell>
          <cell r="E5">
            <v>1.2</v>
          </cell>
          <cell r="F5">
            <v>1.75</v>
          </cell>
          <cell r="G5" t="str">
            <v>Allemagne</v>
          </cell>
        </row>
        <row r="6">
          <cell r="A6" t="str">
            <v>Filament Onyx</v>
          </cell>
          <cell r="D6">
            <v>47.4</v>
          </cell>
          <cell r="E6">
            <v>1.157</v>
          </cell>
          <cell r="F6">
            <v>1.75</v>
          </cell>
        </row>
        <row r="7">
          <cell r="A7" t="str">
            <v>Filament Nylon</v>
          </cell>
          <cell r="D7">
            <v>135</v>
          </cell>
          <cell r="E7">
            <v>1.27</v>
          </cell>
          <cell r="F7">
            <v>1.75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0F2CE62-3FE6-4A27-B3E6-6FD27FA1D811}" autoFormatId="16" applyNumberFormats="0" applyBorderFormats="0" applyFontFormats="0" applyPatternFormats="0" applyAlignmentFormats="0" applyWidthHeightFormats="0">
  <queryTableRefresh nextId="19">
    <queryTableFields count="5">
      <queryTableField id="17" name="Index" tableColumnId="4"/>
      <queryTableField id="7" name="Processus" tableColumnId="7"/>
      <queryTableField id="8" name="Rubriques" tableColumnId="8"/>
      <queryTableField id="13" name="Data1" tableColumnId="1"/>
      <queryTableField id="14" name="Data2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A7376821-F782-4D79-9E1C-5A70C0C7279D}" autoFormatId="16" applyNumberFormats="0" applyBorderFormats="0" applyFontFormats="0" applyPatternFormats="0" applyAlignmentFormats="0" applyWidthHeightFormats="0">
  <queryTableRefresh nextId="2">
    <queryTableFields count="1">
      <queryTableField id="1" name="Processus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80DE5E3-E627-414F-BC05-F9840C8D8C94}" autoFormatId="16" applyNumberFormats="0" applyBorderFormats="0" applyFontFormats="0" applyPatternFormats="0" applyAlignmentFormats="0" applyWidthHeightFormats="0">
  <queryTableRefresh nextId="2">
    <queryTableFields count="1">
      <queryTableField id="1" name="Machin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F97864-6B69-436B-9DAA-6F601A389AED}" name="Tab_Base" displayName="Tab_Base" ref="A1:E8" tableType="queryTable" totalsRowShown="0">
  <autoFilter ref="A1:E8" xr:uid="{5AF97864-6B69-436B-9DAA-6F601A389AED}"/>
  <tableColumns count="5">
    <tableColumn id="4" xr3:uid="{51EAE95D-C73A-44C3-A067-2FC7A6492D99}" uniqueName="4" name="Index" queryTableFieldId="17"/>
    <tableColumn id="7" xr3:uid="{29382C0B-CA5D-4947-8D84-D2ED0393598D}" uniqueName="7" name="Processus" queryTableFieldId="7"/>
    <tableColumn id="8" xr3:uid="{1FB4B828-D00C-4A90-A467-6CD111F732BA}" uniqueName="8" name="Rubriques" queryTableFieldId="8" dataDxfId="2"/>
    <tableColumn id="1" xr3:uid="{D54A6B47-8507-486C-B1AE-ADD27DF18DDA}" uniqueName="1" name="Data1" queryTableFieldId="13" dataDxfId="1"/>
    <tableColumn id="2" xr3:uid="{5CFCB89F-570C-4083-9D7E-2E5B50D6E6DF}" uniqueName="2" name="Data2" queryTableFieldId="1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A8EC5F-B10E-4432-A5E0-254122BB2CE5}" name="Tableau_ListProcess" displayName="Tableau_ListProcess" ref="A1:A2" tableType="queryTable" totalsRowShown="0">
  <autoFilter ref="A1:A2" xr:uid="{67A8EC5F-B10E-4432-A5E0-254122BB2CE5}"/>
  <tableColumns count="1">
    <tableColumn id="1" xr3:uid="{87D7C689-DBE7-477D-BA57-F35C0F1BF1E1}" uniqueName="1" name="Processus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EFF2DBD-B026-4D5B-901F-0D9A75292FEF}" name="Tab_ListMachine" displayName="Tab_ListMachine" ref="A1:A2" tableType="queryTable" totalsRowShown="0">
  <autoFilter ref="A1:A2" xr:uid="{9EFF2DBD-B026-4D5B-901F-0D9A75292FEF}"/>
  <tableColumns count="1">
    <tableColumn id="1" xr3:uid="{D2768E69-17BC-4FA9-9A7B-E0EBD6025A5A}" uniqueName="1" name="Machin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1"/>
  <sheetViews>
    <sheetView tabSelected="1" topLeftCell="A6" workbookViewId="0">
      <selection activeCell="F18" sqref="F18"/>
    </sheetView>
  </sheetViews>
  <sheetFormatPr baseColWidth="10" defaultRowHeight="14.5" x14ac:dyDescent="0.35"/>
  <cols>
    <col min="1" max="1" width="15.453125" customWidth="1"/>
    <col min="2" max="2" width="19.1796875" customWidth="1"/>
    <col min="3" max="3" width="17.453125" customWidth="1"/>
  </cols>
  <sheetData>
    <row r="1" spans="1:4" x14ac:dyDescent="0.35">
      <c r="A1" s="23" t="s">
        <v>0</v>
      </c>
      <c r="B1" s="23"/>
      <c r="C1" s="23"/>
      <c r="D1" s="23"/>
    </row>
    <row r="2" spans="1:4" x14ac:dyDescent="0.35">
      <c r="A2" s="23"/>
      <c r="B2" s="23"/>
      <c r="C2" s="23"/>
      <c r="D2" s="23"/>
    </row>
    <row r="3" spans="1:4" x14ac:dyDescent="0.35">
      <c r="A3" s="23"/>
      <c r="B3" s="23"/>
      <c r="C3" s="23"/>
      <c r="D3" s="23"/>
    </row>
    <row r="4" spans="1:4" x14ac:dyDescent="0.35">
      <c r="A4" s="23"/>
      <c r="B4" s="23"/>
      <c r="C4" s="23"/>
      <c r="D4" s="23"/>
    </row>
    <row r="5" spans="1:4" x14ac:dyDescent="0.35">
      <c r="A5" s="23"/>
      <c r="B5" s="23"/>
      <c r="C5" s="23"/>
      <c r="D5" s="23"/>
    </row>
    <row r="6" spans="1:4" x14ac:dyDescent="0.35">
      <c r="A6" s="23"/>
      <c r="B6" s="23"/>
      <c r="C6" s="23"/>
      <c r="D6" s="23"/>
    </row>
    <row r="7" spans="1:4" ht="15" thickBot="1" x14ac:dyDescent="0.4">
      <c r="A7" s="1"/>
      <c r="B7" s="2"/>
      <c r="C7" s="1"/>
      <c r="D7" s="1"/>
    </row>
    <row r="8" spans="1:4" ht="16" thickBot="1" x14ac:dyDescent="0.4">
      <c r="A8" s="3" t="s">
        <v>1</v>
      </c>
      <c r="B8" s="4"/>
      <c r="C8" s="5" t="s">
        <v>23</v>
      </c>
      <c r="D8" s="4"/>
    </row>
    <row r="9" spans="1:4" ht="16" thickBot="1" x14ac:dyDescent="0.4">
      <c r="A9" s="6" t="s">
        <v>2</v>
      </c>
      <c r="B9" s="7"/>
      <c r="C9" s="5" t="str">
        <f ca="1">OFFSET(BaseRet!$A$1,MATCH(Resultat!$C$8&amp;"/"&amp;"Extrudeur",Tab_Base[Index],0),3)</f>
        <v>Extrudeuse 1</v>
      </c>
      <c r="D9" s="7"/>
    </row>
    <row r="10" spans="1:4" ht="18.5" x14ac:dyDescent="0.45">
      <c r="A10" s="24" t="s">
        <v>3</v>
      </c>
      <c r="B10" s="24"/>
      <c r="C10" s="25"/>
      <c r="D10" s="24"/>
    </row>
    <row r="11" spans="1:4" ht="16" thickBot="1" x14ac:dyDescent="0.4">
      <c r="A11" s="4"/>
      <c r="B11" s="4"/>
      <c r="C11" s="4"/>
      <c r="D11" s="4"/>
    </row>
    <row r="12" spans="1:4" ht="16" thickBot="1" x14ac:dyDescent="0.4">
      <c r="A12" s="3" t="s">
        <v>4</v>
      </c>
      <c r="B12" s="4"/>
      <c r="C12" s="8">
        <f ca="1">C13+C14</f>
        <v>2.87</v>
      </c>
      <c r="D12" s="9" t="s">
        <v>5</v>
      </c>
    </row>
    <row r="13" spans="1:4" ht="16" thickBot="1" x14ac:dyDescent="0.4">
      <c r="A13" s="4" t="s">
        <v>6</v>
      </c>
      <c r="B13" s="4"/>
      <c r="C13" s="20" t="str">
        <f ca="1">OFFSET(BaseRet!$A$1,MATCH(Resultat!$C$8&amp;"/"&amp;"Poids",Tab_Base[Index],0),3)</f>
        <v>2,87</v>
      </c>
      <c r="D13" s="9" t="s">
        <v>5</v>
      </c>
    </row>
    <row r="14" spans="1:4" ht="16" thickBot="1" x14ac:dyDescent="0.4">
      <c r="A14" s="4" t="s">
        <v>7</v>
      </c>
      <c r="B14" s="4"/>
      <c r="C14" s="10"/>
      <c r="D14" s="9" t="s">
        <v>5</v>
      </c>
    </row>
    <row r="15" spans="1:4" ht="16" thickBot="1" x14ac:dyDescent="0.4">
      <c r="A15" s="4"/>
      <c r="B15" s="4"/>
      <c r="C15" s="11"/>
      <c r="D15" s="4"/>
    </row>
    <row r="16" spans="1:4" ht="16" thickBot="1" x14ac:dyDescent="0.4">
      <c r="A16" s="4" t="s">
        <v>8</v>
      </c>
      <c r="B16" s="4"/>
      <c r="C16" s="10">
        <f ca="1">OFFSET(BaseRet!$A$1,MATCH(Resultat!$C$8&amp;"/"&amp;"Longueur Fil",Tab_Base[Index],0),4)/1000</f>
        <v>0.93820000000000003</v>
      </c>
      <c r="D16" s="9" t="s">
        <v>9</v>
      </c>
    </row>
    <row r="17" spans="1:4" ht="16" thickBot="1" x14ac:dyDescent="0.4">
      <c r="A17" s="4" t="s">
        <v>10</v>
      </c>
      <c r="B17" s="4"/>
      <c r="C17" s="12">
        <v>1.75</v>
      </c>
      <c r="D17" s="9" t="s">
        <v>11</v>
      </c>
    </row>
    <row r="18" spans="1:4" ht="16" thickBot="1" x14ac:dyDescent="0.4">
      <c r="A18" s="4" t="s">
        <v>12</v>
      </c>
      <c r="B18" s="4"/>
      <c r="C18" s="13" t="e">
        <f>((IF(ISBLANK($D$25),"",VLOOKUP($D$25,'[1]Calcul Méthodo_AM'!$A$1:$H$7,5,FALSE))))/1000*(PI()*((C17/2)^2)*($D$17*1000))</f>
        <v>#VALUE!</v>
      </c>
      <c r="D18" s="9" t="s">
        <v>5</v>
      </c>
    </row>
    <row r="19" spans="1:4" ht="16" thickBot="1" x14ac:dyDescent="0.4">
      <c r="A19" s="4"/>
      <c r="B19" s="4"/>
      <c r="C19" s="14"/>
      <c r="D19" s="4"/>
    </row>
    <row r="20" spans="1:4" ht="16" thickBot="1" x14ac:dyDescent="0.4">
      <c r="A20" s="4" t="s">
        <v>13</v>
      </c>
      <c r="B20" s="4"/>
      <c r="C20" s="8">
        <f ca="1">C21+C22</f>
        <v>2256.69</v>
      </c>
      <c r="D20" s="9" t="s">
        <v>14</v>
      </c>
    </row>
    <row r="21" spans="1:4" ht="16" thickBot="1" x14ac:dyDescent="0.4">
      <c r="A21" s="15" t="s">
        <v>15</v>
      </c>
      <c r="B21" s="4"/>
      <c r="C21" s="10" t="str">
        <f ca="1">OFFSET(BaseRet!$A$1,MATCH(Resultat!$C$8&amp;"/"&amp;"Volume",Tab_Base[Index],0),3)</f>
        <v>2256,69</v>
      </c>
      <c r="D21" s="9" t="s">
        <v>14</v>
      </c>
    </row>
    <row r="22" spans="1:4" ht="16" thickBot="1" x14ac:dyDescent="0.4">
      <c r="A22" s="4" t="s">
        <v>16</v>
      </c>
      <c r="B22" s="4"/>
      <c r="C22" s="10"/>
      <c r="D22" s="9" t="s">
        <v>14</v>
      </c>
    </row>
    <row r="23" spans="1:4" ht="16" thickBot="1" x14ac:dyDescent="0.4">
      <c r="A23" s="4"/>
      <c r="B23" s="4"/>
      <c r="C23" s="16"/>
      <c r="D23" s="4"/>
    </row>
    <row r="24" spans="1:4" ht="16" thickBot="1" x14ac:dyDescent="0.4">
      <c r="A24" s="3" t="s">
        <v>17</v>
      </c>
      <c r="B24" s="17">
        <v>1</v>
      </c>
      <c r="C24" s="21"/>
      <c r="D24" s="4"/>
    </row>
    <row r="25" spans="1:4" ht="16" thickBot="1" x14ac:dyDescent="0.4">
      <c r="A25" s="3"/>
      <c r="B25" s="17">
        <v>2</v>
      </c>
      <c r="C25" s="18"/>
      <c r="D25" s="4"/>
    </row>
    <row r="26" spans="1:4" ht="16" thickBot="1" x14ac:dyDescent="0.4">
      <c r="A26" s="3"/>
      <c r="B26" s="17">
        <v>3</v>
      </c>
      <c r="C26" s="18"/>
      <c r="D26" s="4"/>
    </row>
    <row r="27" spans="1:4" ht="16" thickBot="1" x14ac:dyDescent="0.4">
      <c r="A27" s="3"/>
      <c r="B27" s="17">
        <v>4</v>
      </c>
      <c r="C27" s="18"/>
      <c r="D27" s="4"/>
    </row>
    <row r="28" spans="1:4" ht="16" thickBot="1" x14ac:dyDescent="0.4">
      <c r="A28" s="4"/>
      <c r="B28" s="4"/>
      <c r="C28" s="16"/>
      <c r="D28" s="4"/>
    </row>
    <row r="29" spans="1:4" ht="16" thickBot="1" x14ac:dyDescent="0.4">
      <c r="A29" s="3" t="s">
        <v>18</v>
      </c>
      <c r="B29" s="4"/>
      <c r="C29" s="19"/>
      <c r="D29" s="9" t="s">
        <v>19</v>
      </c>
    </row>
    <row r="30" spans="1:4" ht="16" thickBot="1" x14ac:dyDescent="0.4">
      <c r="A30" s="4" t="s">
        <v>20</v>
      </c>
      <c r="B30" s="4"/>
      <c r="C30" s="10"/>
      <c r="D30" s="9" t="s">
        <v>21</v>
      </c>
    </row>
    <row r="31" spans="1:4" ht="30.75" customHeight="1" thickBot="1" x14ac:dyDescent="0.4">
      <c r="A31" s="15" t="s">
        <v>22</v>
      </c>
      <c r="B31" s="4"/>
      <c r="C31" s="22" t="str">
        <f ca="1">OFFSET(BaseRet!$A$1,MATCH(Resultat!$C$8&amp;"/"&amp;"Temps",Tab_Base[Index],0),3)</f>
        <v>00:09</v>
      </c>
      <c r="D31" s="9"/>
    </row>
  </sheetData>
  <mergeCells count="2">
    <mergeCell ref="A1:D6"/>
    <mergeCell ref="A10:D10"/>
  </mergeCells>
  <conditionalFormatting sqref="C8:C9">
    <cfRule type="cellIs" dxfId="5" priority="2" operator="equal">
      <formula>0</formula>
    </cfRule>
  </conditionalFormatting>
  <conditionalFormatting sqref="C25:C27">
    <cfRule type="cellIs" dxfId="4" priority="5" operator="equal">
      <formula>0</formula>
    </cfRule>
    <cfRule type="containsBlanks" priority="6">
      <formula>LEN(TRIM(C25))=0</formula>
    </cfRule>
  </conditionalFormatting>
  <conditionalFormatting sqref="C29">
    <cfRule type="cellIs" dxfId="3" priority="1" operator="equal">
      <formula>0</formula>
    </cfRule>
  </conditionalFormatting>
  <dataValidations count="1">
    <dataValidation type="list" allowBlank="1" showInputMessage="1" showErrorMessage="1" sqref="C8" xr:uid="{5E91CF09-235B-4BF6-A025-99025A55AC76}">
      <formula1>Process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F24A-3CA9-41F9-AB60-D79A8DFAABFD}">
  <dimension ref="A1:E8"/>
  <sheetViews>
    <sheetView workbookViewId="0">
      <selection sqref="A1:E8"/>
    </sheetView>
  </sheetViews>
  <sheetFormatPr baseColWidth="10" defaultRowHeight="14.5" x14ac:dyDescent="0.35"/>
  <cols>
    <col min="1" max="1" width="19.08984375" bestFit="1" customWidth="1"/>
    <col min="2" max="2" width="11.36328125" bestFit="1" customWidth="1"/>
    <col min="3" max="3" width="11.54296875" bestFit="1" customWidth="1"/>
    <col min="4" max="5" width="11.6328125" bestFit="1" customWidth="1"/>
    <col min="6" max="6" width="15.54296875" customWidth="1"/>
    <col min="7" max="7" width="11.54296875" bestFit="1" customWidth="1"/>
    <col min="8" max="8" width="18.26953125" bestFit="1" customWidth="1"/>
    <col min="9" max="9" width="18.26953125" customWidth="1"/>
    <col min="10" max="12" width="18.26953125" bestFit="1" customWidth="1"/>
    <col min="13" max="13" width="37.7265625" bestFit="1" customWidth="1"/>
  </cols>
  <sheetData>
    <row r="1" spans="1:5" x14ac:dyDescent="0.35">
      <c r="A1" t="s">
        <v>24</v>
      </c>
      <c r="B1" t="s">
        <v>25</v>
      </c>
      <c r="C1" t="s">
        <v>26</v>
      </c>
      <c r="D1" t="s">
        <v>35</v>
      </c>
      <c r="E1" t="s">
        <v>36</v>
      </c>
    </row>
    <row r="2" spans="1:5" x14ac:dyDescent="0.35">
      <c r="A2" t="s">
        <v>40</v>
      </c>
      <c r="B2" t="s">
        <v>23</v>
      </c>
      <c r="C2" s="26" t="s">
        <v>41</v>
      </c>
      <c r="D2" s="26" t="s">
        <v>37</v>
      </c>
      <c r="E2" s="26" t="s">
        <v>37</v>
      </c>
    </row>
    <row r="3" spans="1:5" x14ac:dyDescent="0.35">
      <c r="A3" t="s">
        <v>42</v>
      </c>
      <c r="B3" t="s">
        <v>23</v>
      </c>
      <c r="C3" s="26" t="s">
        <v>43</v>
      </c>
      <c r="D3" s="26" t="s">
        <v>44</v>
      </c>
      <c r="E3" s="26" t="s">
        <v>44</v>
      </c>
    </row>
    <row r="4" spans="1:5" x14ac:dyDescent="0.35">
      <c r="A4" t="s">
        <v>27</v>
      </c>
      <c r="B4" t="s">
        <v>23</v>
      </c>
      <c r="C4" s="26" t="s">
        <v>28</v>
      </c>
      <c r="D4" s="26" t="s">
        <v>45</v>
      </c>
      <c r="E4" s="26" t="s">
        <v>45</v>
      </c>
    </row>
    <row r="5" spans="1:5" x14ac:dyDescent="0.35">
      <c r="A5" t="s">
        <v>39</v>
      </c>
      <c r="B5" t="s">
        <v>23</v>
      </c>
      <c r="C5" s="26" t="s">
        <v>38</v>
      </c>
      <c r="D5" s="26" t="s">
        <v>46</v>
      </c>
      <c r="E5" s="26" t="s">
        <v>46</v>
      </c>
    </row>
    <row r="6" spans="1:5" x14ac:dyDescent="0.35">
      <c r="A6" t="s">
        <v>29</v>
      </c>
      <c r="B6" t="s">
        <v>23</v>
      </c>
      <c r="C6" s="26" t="s">
        <v>30</v>
      </c>
      <c r="D6" s="26" t="s">
        <v>47</v>
      </c>
      <c r="E6" s="26" t="s">
        <v>47</v>
      </c>
    </row>
    <row r="7" spans="1:5" x14ac:dyDescent="0.35">
      <c r="A7" t="s">
        <v>31</v>
      </c>
      <c r="B7" t="s">
        <v>23</v>
      </c>
      <c r="C7" s="26" t="s">
        <v>32</v>
      </c>
      <c r="D7" s="26" t="s">
        <v>48</v>
      </c>
      <c r="E7" s="26" t="s">
        <v>48</v>
      </c>
    </row>
    <row r="8" spans="1:5" x14ac:dyDescent="0.35">
      <c r="A8" t="s">
        <v>33</v>
      </c>
      <c r="B8" t="s">
        <v>23</v>
      </c>
      <c r="C8" s="26" t="s">
        <v>34</v>
      </c>
      <c r="D8" s="26" t="s">
        <v>49</v>
      </c>
      <c r="E8" s="26" t="s">
        <v>49</v>
      </c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FD843-8AF8-49DE-8ADE-A8FD1317D5ED}">
  <dimension ref="A1:A2"/>
  <sheetViews>
    <sheetView workbookViewId="0">
      <selection activeCell="D13" sqref="D13"/>
    </sheetView>
  </sheetViews>
  <sheetFormatPr baseColWidth="10" defaultRowHeight="14.5" x14ac:dyDescent="0.35"/>
  <cols>
    <col min="1" max="1" width="11.36328125" bestFit="1" customWidth="1"/>
  </cols>
  <sheetData>
    <row r="1" spans="1:1" x14ac:dyDescent="0.35">
      <c r="A1" t="s">
        <v>25</v>
      </c>
    </row>
    <row r="2" spans="1:1" x14ac:dyDescent="0.35">
      <c r="A2" t="s">
        <v>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D75C1-E305-4CC4-A3FC-E5AD891B83BC}">
  <dimension ref="A1:A2"/>
  <sheetViews>
    <sheetView workbookViewId="0">
      <selection activeCell="E6" sqref="E6"/>
    </sheetView>
  </sheetViews>
  <sheetFormatPr baseColWidth="10" defaultRowHeight="14.5" x14ac:dyDescent="0.35"/>
  <cols>
    <col min="1" max="1" width="11.6328125" bestFit="1" customWidth="1"/>
  </cols>
  <sheetData>
    <row r="1" spans="1:1" x14ac:dyDescent="0.35">
      <c r="A1" t="s">
        <v>2</v>
      </c>
    </row>
    <row r="2" spans="1:1" x14ac:dyDescent="0.35">
      <c r="A2" t="s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B565E1-5A7C-462C-9874-A0F386F909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Resultat</vt:lpstr>
      <vt:lpstr>BaseRet</vt:lpstr>
      <vt:lpstr>ListProcess</vt:lpstr>
      <vt:lpstr>ListMachine</vt:lpstr>
      <vt:lpstr>Machine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BECKER</dc:creator>
  <cp:lastModifiedBy>André BOSCHI</cp:lastModifiedBy>
  <dcterms:created xsi:type="dcterms:W3CDTF">2023-09-18T15:08:45Z</dcterms:created>
  <dcterms:modified xsi:type="dcterms:W3CDTF">2023-09-19T15:45:14Z</dcterms:modified>
</cp:coreProperties>
</file>