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23715" windowHeight="10815"/>
  </bookViews>
  <sheets>
    <sheet name="Feuil1" sheetId="1" r:id="rId1"/>
    <sheet name="table" sheetId="2" r:id="rId2"/>
    <sheet name="Feuil3" sheetId="3" r:id="rId3"/>
  </sheets>
  <definedNames>
    <definedName name="coeff">table!$C$9:$C$13</definedName>
    <definedName name="coefftrava">table!$B$18:$B$21</definedName>
    <definedName name="nbenf">table!$A$9:$A$13</definedName>
    <definedName name="sftplan">table!$B$9:$B$13</definedName>
    <definedName name="sftplancher">table!$D$9:$D$13</definedName>
    <definedName name="trava">table!$A$18:$A$21</definedName>
  </definedNames>
  <calcPr calcId="145621"/>
</workbook>
</file>

<file path=xl/calcChain.xml><?xml version="1.0" encoding="utf-8"?>
<calcChain xmlns="http://schemas.openxmlformats.org/spreadsheetml/2006/main">
  <c r="D5" i="1" l="1"/>
  <c r="D11" i="2"/>
  <c r="D10" i="2"/>
  <c r="I5" i="1"/>
  <c r="B20" i="2"/>
  <c r="B19" i="2"/>
  <c r="G5" i="1"/>
  <c r="H5" i="1"/>
  <c r="F5" i="1"/>
  <c r="E5" i="1"/>
  <c r="J5" i="1" s="1"/>
  <c r="K5" i="1" s="1"/>
</calcChain>
</file>

<file path=xl/sharedStrings.xml><?xml version="1.0" encoding="utf-8"?>
<sst xmlns="http://schemas.openxmlformats.org/spreadsheetml/2006/main" count="21" uniqueCount="19">
  <si>
    <t>Indic</t>
  </si>
  <si>
    <t>Indmin</t>
  </si>
  <si>
    <t>indmax</t>
  </si>
  <si>
    <t>sftplan</t>
  </si>
  <si>
    <t>nbenf</t>
  </si>
  <si>
    <t>valpt</t>
  </si>
  <si>
    <t>coeff</t>
  </si>
  <si>
    <t>sup</t>
  </si>
  <si>
    <t>pfixe</t>
  </si>
  <si>
    <t>vlpt</t>
  </si>
  <si>
    <t>coeff1</t>
  </si>
  <si>
    <t>coeff2</t>
  </si>
  <si>
    <t>quottrav</t>
  </si>
  <si>
    <t>coeftrav</t>
  </si>
  <si>
    <t>coefftrava</t>
  </si>
  <si>
    <t>trava</t>
  </si>
  <si>
    <t>sftplancher</t>
  </si>
  <si>
    <t>sft calc</t>
  </si>
  <si>
    <t>sftfinal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</si>
</sst>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9" fontId="0" fillId="0" borderId="0" xfId="0" applyNumberFormat="1"/>
    <xf numFmtId="10" fontId="0" fillId="0" borderId="0" xfId="1" applyNumberFormat="1" applyFont="1"/>
    <xf numFmtId="0" fontId="0" fillId="2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5"/>
  <sheetViews>
    <sheetView tabSelected="1" workbookViewId="0">
      <selection activeCell="J5" sqref="J5"/>
    </sheetView>
  </sheetViews>
  <sheetFormatPr baseColWidth="10" defaultRowHeight="15" x14ac:dyDescent="0.25"/>
  <sheetData>
    <row r="4" spans="1:11" x14ac:dyDescent="0.25">
      <c r="A4" t="s">
        <v>0</v>
      </c>
      <c r="B4" t="s">
        <v>12</v>
      </c>
      <c r="C4" t="s">
        <v>4</v>
      </c>
      <c r="D4" t="s">
        <v>3</v>
      </c>
      <c r="E4" t="s">
        <v>8</v>
      </c>
      <c r="F4" t="s">
        <v>9</v>
      </c>
      <c r="G4" t="s">
        <v>10</v>
      </c>
      <c r="H4" t="s">
        <v>11</v>
      </c>
      <c r="I4" t="s">
        <v>13</v>
      </c>
      <c r="J4" t="s">
        <v>17</v>
      </c>
      <c r="K4" t="s">
        <v>18</v>
      </c>
    </row>
    <row r="5" spans="1:11" x14ac:dyDescent="0.25">
      <c r="A5" s="3">
        <v>600</v>
      </c>
      <c r="B5" s="3">
        <v>100</v>
      </c>
      <c r="C5" s="3">
        <v>6</v>
      </c>
      <c r="D5">
        <f ca="1">IF(OR(C5=2,C5=3),OFFSET(table!$A$8,MATCH($C5,nbenf,0),3),0)</f>
        <v>0</v>
      </c>
      <c r="E5">
        <f ca="1">IF(C5&lt;=4,OFFSET(table!$A$8,MATCH(Feuil1!C5,nbenf,0),1),OFFSET(table!$A$8,MATCH(4,nbenf,0),1)+(OFFSET(table!$A$8,MATCH("sup",nbenf,0),1)*(Feuil1!C5-4)))</f>
        <v>24.380000000000003</v>
      </c>
      <c r="F5">
        <f>table!C5</f>
        <v>4.6303000000000001</v>
      </c>
      <c r="G5" s="2">
        <f ca="1">IF(C5&lt;=4,OFFSET(table!$A$8,MATCH(Feuil1!C5,nbenf,0),2),OFFSET(table!$A$8,MATCH(4,nbenf,0),2))</f>
        <v>0.08</v>
      </c>
      <c r="H5" s="2">
        <f ca="1">IF(C5&gt;4,OFFSET(table!$A$8,MATCH("sup",nbenf,0),2),0)</f>
        <v>0.06</v>
      </c>
      <c r="I5">
        <f ca="1">OFFSET(table!$A$17,MATCH(Feuil1!B5,trava,0),1)</f>
        <v>1</v>
      </c>
      <c r="J5">
        <f ca="1">IF(C5&lt;=4,E5+(F5*A5*G5*I5),E5+(F5*A5*G5*I5)+(F5*table!A5*Feuil1!H5*Feuil1!I5))</f>
        <v>371.37468200000001</v>
      </c>
      <c r="K5">
        <f ca="1">IF(OR(C5=2,C5=3),IF(J5&lt;D5,D5,J5),J5)</f>
        <v>371.37468200000001</v>
      </c>
    </row>
  </sheetData>
  <dataValidations count="2">
    <dataValidation type="list" allowBlank="1" showInputMessage="1" showErrorMessage="1" sqref="C5">
      <formula1>"1,2,3,4,5,6,7,8,9,10,11,12,13,14,15,16,17,18,19,20"</formula1>
    </dataValidation>
    <dataValidation type="list" allowBlank="1" showInputMessage="1" showErrorMessage="1" sqref="B5">
      <formula1>"100,80,90"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21"/>
  <sheetViews>
    <sheetView workbookViewId="0">
      <selection activeCell="L16" sqref="L16"/>
    </sheetView>
  </sheetViews>
  <sheetFormatPr baseColWidth="10" defaultRowHeight="15" x14ac:dyDescent="0.25"/>
  <sheetData>
    <row r="4" spans="1:4" x14ac:dyDescent="0.25">
      <c r="A4" t="s">
        <v>1</v>
      </c>
      <c r="B4" t="s">
        <v>2</v>
      </c>
      <c r="C4" t="s">
        <v>5</v>
      </c>
    </row>
    <row r="5" spans="1:4" x14ac:dyDescent="0.25">
      <c r="A5">
        <v>449</v>
      </c>
      <c r="B5">
        <v>717</v>
      </c>
      <c r="C5">
        <v>4.6303000000000001</v>
      </c>
    </row>
    <row r="8" spans="1:4" x14ac:dyDescent="0.25">
      <c r="A8" t="s">
        <v>4</v>
      </c>
      <c r="B8" t="s">
        <v>3</v>
      </c>
      <c r="C8" t="s">
        <v>6</v>
      </c>
      <c r="D8" t="s">
        <v>16</v>
      </c>
    </row>
    <row r="9" spans="1:4" x14ac:dyDescent="0.25">
      <c r="A9">
        <v>1</v>
      </c>
      <c r="B9">
        <v>2.29</v>
      </c>
    </row>
    <row r="10" spans="1:4" x14ac:dyDescent="0.25">
      <c r="A10">
        <v>2</v>
      </c>
      <c r="B10">
        <v>10.67</v>
      </c>
      <c r="C10" s="1">
        <v>0.03</v>
      </c>
      <c r="D10">
        <f>B10+($A$5*$C$5)*C10</f>
        <v>73.040140999999991</v>
      </c>
    </row>
    <row r="11" spans="1:4" x14ac:dyDescent="0.25">
      <c r="A11">
        <v>3</v>
      </c>
      <c r="B11">
        <v>15.24</v>
      </c>
      <c r="C11" s="1">
        <v>0.08</v>
      </c>
      <c r="D11">
        <f>B11+($A$5*$C$5)*C11</f>
        <v>181.56037600000002</v>
      </c>
    </row>
    <row r="12" spans="1:4" x14ac:dyDescent="0.25">
      <c r="A12">
        <v>4</v>
      </c>
      <c r="B12">
        <v>15.24</v>
      </c>
      <c r="C12" s="1">
        <v>0.08</v>
      </c>
    </row>
    <row r="13" spans="1:4" x14ac:dyDescent="0.25">
      <c r="A13" t="s">
        <v>7</v>
      </c>
      <c r="B13">
        <v>4.57</v>
      </c>
      <c r="C13" s="1">
        <v>0.06</v>
      </c>
    </row>
    <row r="17" spans="1:2" x14ac:dyDescent="0.25">
      <c r="A17" t="s">
        <v>15</v>
      </c>
      <c r="B17" t="s">
        <v>14</v>
      </c>
    </row>
    <row r="18" spans="1:2" x14ac:dyDescent="0.25">
      <c r="A18">
        <v>100</v>
      </c>
      <c r="B18">
        <v>1</v>
      </c>
    </row>
    <row r="19" spans="1:2" x14ac:dyDescent="0.25">
      <c r="A19">
        <v>80</v>
      </c>
      <c r="B19">
        <f>6/7</f>
        <v>0.8571428571428571</v>
      </c>
    </row>
    <row r="20" spans="1:2" x14ac:dyDescent="0.25">
      <c r="A20">
        <v>90</v>
      </c>
      <c r="B20">
        <f>32/35</f>
        <v>0.91428571428571426</v>
      </c>
    </row>
    <row r="21" spans="1:2" x14ac:dyDescent="0.25">
      <c r="A21">
        <v>50</v>
      </c>
      <c r="B21">
        <v>0.5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table</vt:lpstr>
      <vt:lpstr>Feuil3</vt:lpstr>
      <vt:lpstr>coeff</vt:lpstr>
      <vt:lpstr>coefftrava</vt:lpstr>
      <vt:lpstr>nbenf</vt:lpstr>
      <vt:lpstr>sftplan</vt:lpstr>
      <vt:lpstr>sftplancher</vt:lpstr>
      <vt:lpstr>trava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2014-08-28T20:30:14Z</dcterms:created>
  <dcterms:modified xsi:type="dcterms:W3CDTF">2014-08-28T21:18:21Z</dcterms:modified>
</cp:coreProperties>
</file>