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ndré\Desktop\"/>
    </mc:Choice>
  </mc:AlternateContent>
  <bookViews>
    <workbookView xWindow="0" yWindow="0" windowWidth="23040" windowHeight="8544" tabRatio="755" activeTab="3"/>
  </bookViews>
  <sheets>
    <sheet name="Commande client -&gt; fournisseur" sheetId="2" r:id="rId1"/>
    <sheet name="Bon de reception " sheetId="3" r:id="rId2"/>
    <sheet name="Bon de livraison" sheetId="4" r:id="rId3"/>
    <sheet name="Etat des stocks  " sheetId="5" r:id="rId4"/>
  </sheets>
  <definedNames>
    <definedName name="Adresse_de_livraison">'Bon de livraison'!$H$3:$H$4</definedName>
    <definedName name="Contact_Livraison">'Bon de livraison'!$I$3:$I$4</definedName>
    <definedName name="Date_d_appel">'Bon de livraison'!$B$3:$B$4</definedName>
    <definedName name="Date_prévue_de_livraison">'Bon de livraison'!$F$3:$F$4</definedName>
    <definedName name="Dateexp">'Bon de livraison'!$G$3:$G$4</definedName>
    <definedName name="Description">'Bon de livraison'!$D$3:$D$4</definedName>
    <definedName name="Numéro_de_commande">'Bon de livraison'!$A$3:$A$4</definedName>
    <definedName name="QuantLiv">'Bon de livraison'!$E$3:$E$4</definedName>
    <definedName name="RéfProdLiv">'Bon de livraison'!$C$3:$C$4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4" i="5" l="1"/>
  <c r="F3" i="5"/>
  <c r="E7" i="5"/>
  <c r="E3" i="5"/>
  <c r="C4" i="5"/>
  <c r="C3" i="5"/>
  <c r="D3" i="5"/>
  <c r="E4" i="5"/>
  <c r="D4" i="5"/>
  <c r="D3" i="3"/>
  <c r="D3" i="4"/>
  <c r="D4" i="4"/>
  <c r="D4" i="3"/>
  <c r="E5" i="2"/>
</calcChain>
</file>

<file path=xl/sharedStrings.xml><?xml version="1.0" encoding="utf-8"?>
<sst xmlns="http://schemas.openxmlformats.org/spreadsheetml/2006/main" count="38" uniqueCount="28">
  <si>
    <t xml:space="preserve">Numéro de commande </t>
  </si>
  <si>
    <t xml:space="preserve">Référence produit </t>
  </si>
  <si>
    <t xml:space="preserve">Numéro commande </t>
  </si>
  <si>
    <t>Quantité</t>
  </si>
  <si>
    <t xml:space="preserve">Description </t>
  </si>
  <si>
    <t xml:space="preserve">Numéro de Commande </t>
  </si>
  <si>
    <t>Référence produit</t>
  </si>
  <si>
    <t>Date prévue de livraison</t>
  </si>
  <si>
    <t xml:space="preserve">Adresse de livraison </t>
  </si>
  <si>
    <t xml:space="preserve">Contact Livraison </t>
  </si>
  <si>
    <t>Stock fournisseur</t>
  </si>
  <si>
    <t xml:space="preserve">Quantité commandé </t>
  </si>
  <si>
    <t xml:space="preserve">Quantité livrée  </t>
  </si>
  <si>
    <t>Désignation</t>
  </si>
  <si>
    <t>VILLEU-D1471</t>
  </si>
  <si>
    <t>VILLEURB-D1446</t>
  </si>
  <si>
    <t>Date d'appel</t>
  </si>
  <si>
    <t>Fournisseur</t>
  </si>
  <si>
    <t xml:space="preserve">C F </t>
  </si>
  <si>
    <t>C C</t>
  </si>
  <si>
    <t xml:space="preserve">Stock Dépot </t>
  </si>
  <si>
    <t>BAT</t>
  </si>
  <si>
    <t>DateRec</t>
  </si>
  <si>
    <t>refProd</t>
  </si>
  <si>
    <t>RéfProdLiv</t>
  </si>
  <si>
    <t>QuantLiv</t>
  </si>
  <si>
    <t>QuantRec</t>
  </si>
  <si>
    <t>Dateexp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</si>
</sst>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rgb="FFED7D3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4" fontId="2" fillId="0" borderId="0" xfId="0" applyNumberFormat="1" applyFont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left"/>
    </xf>
    <xf numFmtId="4" fontId="0" fillId="2" borderId="0" xfId="0" applyNumberFormat="1" applyFill="1"/>
    <xf numFmtId="14" fontId="0" fillId="2" borderId="0" xfId="0" applyNumberFormat="1" applyFill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36"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numFmt numFmtId="4" formatCode="#,##0.00"/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ont>
        <b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4" formatCode="#,##0.00"/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4" name="Tableau4" displayName="Tableau4" ref="A2:H5" totalsRowShown="0" headerRowDxfId="35" dataDxfId="34">
  <autoFilter ref="A2:H5"/>
  <tableColumns count="8">
    <tableColumn id="1" name="Numéro commande " dataDxfId="33"/>
    <tableColumn id="7" name="C C" dataDxfId="32"/>
    <tableColumn id="5" name="C F " dataDxfId="31"/>
    <tableColumn id="2" name="Référence produit" dataDxfId="30"/>
    <tableColumn id="3" name="Description " dataDxfId="29">
      <calculatedColumnFormula>VLOOKUP(Tableau4[[#This Row],[Référence produit]],Tableau7[[Référence produit ]:[Désignation]],2,FALSE)</calculatedColumnFormula>
    </tableColumn>
    <tableColumn id="8" name="Fournisseur" dataDxfId="28"/>
    <tableColumn id="4" name="Quantité" dataDxfId="27"/>
    <tableColumn id="6" name="BAT" dataDxfId="26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2:G4" totalsRowShown="0" headerRowDxfId="25" dataDxfId="24">
  <autoFilter ref="A2:G4"/>
  <tableColumns count="7">
    <tableColumn id="1" name="Numéro de Commande " dataDxfId="23"/>
    <tableColumn id="8" name="Date d'appel" dataDxfId="22"/>
    <tableColumn id="2" name="refProd" dataDxfId="21"/>
    <tableColumn id="3" name="Description " dataDxfId="20">
      <calculatedColumnFormula>VLOOKUP(Tableau5[[#This Row],[refProd]],Tableau7[[Référence produit ]:[Désignation]],2,FALSE)</calculatedColumnFormula>
    </tableColumn>
    <tableColumn id="9" name="Fournisseur" dataDxfId="19"/>
    <tableColumn id="4" name="QuantRec" dataDxfId="18"/>
    <tableColumn id="5" name="DateRec" dataDxfId="17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2:I4" totalsRowShown="0" headerRowDxfId="16" dataDxfId="15">
  <autoFilter ref="A2:I4"/>
  <tableColumns count="9">
    <tableColumn id="1" name="Numéro de commande " dataDxfId="14"/>
    <tableColumn id="9" name="Date d'appel" dataDxfId="13"/>
    <tableColumn id="2" name="RéfProdLiv" dataDxfId="12"/>
    <tableColumn id="3" name="Description " dataDxfId="11">
      <calculatedColumnFormula>VLOOKUP(Tableau6[[#This Row],[RéfProdLiv]],Tableau7[[Référence produit ]:[Désignation]],2,FALSE)</calculatedColumnFormula>
    </tableColumn>
    <tableColumn id="7" name="QuantLiv" dataDxfId="10"/>
    <tableColumn id="4" name="Date prévue de livraison" dataDxfId="9"/>
    <tableColumn id="8" name="Dateexp" dataDxfId="8"/>
    <tableColumn id="5" name="Adresse de livraison " dataDxfId="7"/>
    <tableColumn id="6" name="Contact Livraison " dataDxfId="6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id="7" name="Tableau7" displayName="Tableau7" ref="A2:F4" totalsRowShown="0" headerRowDxfId="5">
  <autoFilter ref="A2:F4"/>
  <tableColumns count="6">
    <tableColumn id="1" name="Référence produit "/>
    <tableColumn id="6" name="Désignation" dataDxfId="4"/>
    <tableColumn id="2" name="Quantité commandé " dataDxfId="3">
      <calculatedColumnFormula>SUMIF(Tableau4[Référence produit],A3,Tableau4[Quantité])</calculatedColumnFormula>
    </tableColumn>
    <tableColumn id="3" name="Stock fournisseur" dataDxfId="2">
      <calculatedColumnFormula>SUMIF(Tableau4[Référence produit],A3,Tableau4[Quantité])-Tableau7[[#This Row],[Stock Dépot ]]-Tableau7[[#This Row],[Quantité livrée  ]]</calculatedColumnFormula>
    </tableColumn>
    <tableColumn id="4" name="Stock Dépot " dataDxfId="1">
      <calculatedColumnFormula>SUMIF(Tableau5[refProd],A3,Tableau5[QuantRec])-Tableau7[[#This Row],[Quantité livrée  ]]</calculatedColumnFormula>
    </tableColumn>
    <tableColumn id="5" name="Quantité livrée  " dataDxfId="0">
      <calculatedColumnFormula>SUMIFS(QuantLiv,RéfProdLiv,A3,Dateexp,"&gt;"&amp;0)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2" zoomScale="125" zoomScaleNormal="125" zoomScalePageLayoutView="125" workbookViewId="0">
      <selection activeCell="H4" sqref="H4"/>
    </sheetView>
  </sheetViews>
  <sheetFormatPr baseColWidth="10" defaultColWidth="10.77734375" defaultRowHeight="14.4" x14ac:dyDescent="0.3"/>
  <cols>
    <col min="1" max="1" width="9.77734375" style="5" customWidth="1"/>
    <col min="2" max="2" width="7" style="5" customWidth="1"/>
    <col min="3" max="3" width="8.44140625" style="5" customWidth="1"/>
    <col min="4" max="4" width="21.6640625" style="5" customWidth="1"/>
    <col min="5" max="5" width="12.44140625" style="5" customWidth="1"/>
    <col min="6" max="6" width="7.6640625" style="11" customWidth="1"/>
    <col min="7" max="7" width="26.109375" style="10" customWidth="1"/>
    <col min="8" max="16384" width="10.77734375" style="5"/>
  </cols>
  <sheetData>
    <row r="1" spans="1:8" ht="48" customHeight="1" x14ac:dyDescent="0.3"/>
    <row r="2" spans="1:8" s="6" customFormat="1" ht="66" customHeight="1" x14ac:dyDescent="0.3">
      <c r="A2" s="12" t="s">
        <v>2</v>
      </c>
      <c r="B2" s="12" t="s">
        <v>19</v>
      </c>
      <c r="C2" s="12" t="s">
        <v>18</v>
      </c>
      <c r="D2" s="6" t="s">
        <v>6</v>
      </c>
      <c r="E2" s="12" t="s">
        <v>4</v>
      </c>
      <c r="F2" s="15" t="s">
        <v>17</v>
      </c>
      <c r="G2" s="9" t="s">
        <v>3</v>
      </c>
      <c r="H2" s="9" t="s">
        <v>21</v>
      </c>
    </row>
    <row r="3" spans="1:8" x14ac:dyDescent="0.3">
      <c r="A3" s="12"/>
      <c r="B3" s="12"/>
      <c r="C3" s="12"/>
      <c r="D3" s="5" t="s">
        <v>15</v>
      </c>
      <c r="E3" s="16"/>
      <c r="F3" s="15"/>
      <c r="G3" s="10">
        <v>10000</v>
      </c>
      <c r="H3" s="10"/>
    </row>
    <row r="4" spans="1:8" x14ac:dyDescent="0.3">
      <c r="A4" s="16"/>
      <c r="B4" s="16"/>
      <c r="C4" s="16"/>
      <c r="D4" s="5" t="s">
        <v>14</v>
      </c>
      <c r="E4" s="16"/>
      <c r="F4" s="15"/>
      <c r="G4" s="10">
        <v>100000</v>
      </c>
      <c r="H4" s="10"/>
    </row>
    <row r="5" spans="1:8" x14ac:dyDescent="0.3">
      <c r="A5" s="16"/>
      <c r="B5" s="16"/>
      <c r="C5" s="16"/>
      <c r="E5" s="16" t="e">
        <f>VLOOKUP(Tableau4[[#This Row],[Référence produit]],Tableau7[[Référence produit ]:[Désignation]],2,FALSE)</f>
        <v>#N/A</v>
      </c>
      <c r="F5" s="15"/>
      <c r="H5" s="10"/>
    </row>
  </sheetData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zoomScale="125" zoomScaleNormal="125" zoomScalePageLayoutView="125" workbookViewId="0">
      <selection activeCell="G2" sqref="G2"/>
    </sheetView>
  </sheetViews>
  <sheetFormatPr baseColWidth="10" defaultColWidth="10.77734375" defaultRowHeight="14.4" x14ac:dyDescent="0.3"/>
  <cols>
    <col min="1" max="1" width="14.44140625" style="6" customWidth="1"/>
    <col min="2" max="2" width="9.6640625" style="6" customWidth="1"/>
    <col min="3" max="3" width="31.109375" style="5" customWidth="1"/>
    <col min="4" max="4" width="7.77734375" style="5" customWidth="1"/>
    <col min="5" max="5" width="8" style="11" customWidth="1"/>
    <col min="6" max="6" width="22.44140625" style="10" customWidth="1"/>
    <col min="7" max="7" width="16.44140625" style="5" customWidth="1"/>
    <col min="8" max="16384" width="10.77734375" style="5"/>
  </cols>
  <sheetData>
    <row r="1" spans="1:7" ht="39" customHeight="1" x14ac:dyDescent="0.3"/>
    <row r="2" spans="1:7" s="6" customFormat="1" ht="80.25" customHeight="1" x14ac:dyDescent="0.3">
      <c r="A2" s="12" t="s">
        <v>5</v>
      </c>
      <c r="B2" s="12" t="s">
        <v>16</v>
      </c>
      <c r="C2" s="6" t="s">
        <v>23</v>
      </c>
      <c r="D2" s="12" t="s">
        <v>4</v>
      </c>
      <c r="E2" s="15" t="s">
        <v>17</v>
      </c>
      <c r="F2" s="9" t="s">
        <v>26</v>
      </c>
      <c r="G2" s="6" t="s">
        <v>22</v>
      </c>
    </row>
    <row r="3" spans="1:7" x14ac:dyDescent="0.3">
      <c r="A3" s="12"/>
      <c r="B3" s="13"/>
      <c r="C3" s="5" t="s">
        <v>15</v>
      </c>
      <c r="D3" s="16">
        <f>VLOOKUP(Tableau5[[#This Row],[refProd]],Tableau7[[Référence produit ]:[Désignation]],2,FALSE)</f>
        <v>0</v>
      </c>
      <c r="E3" s="15"/>
      <c r="F3" s="10">
        <v>7000</v>
      </c>
      <c r="G3" s="7"/>
    </row>
    <row r="4" spans="1:7" x14ac:dyDescent="0.3">
      <c r="A4" s="12"/>
      <c r="B4" s="12"/>
      <c r="C4" s="5" t="s">
        <v>14</v>
      </c>
      <c r="D4" s="16">
        <f>VLOOKUP(Tableau5[[#This Row],[refProd]],Tableau7[[Référence produit ]:[Désignation]],2,FALSE)</f>
        <v>0</v>
      </c>
      <c r="E4" s="15"/>
      <c r="F4" s="10">
        <v>50000</v>
      </c>
    </row>
  </sheetData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="125" zoomScaleNormal="125" zoomScalePageLayoutView="125" workbookViewId="0">
      <selection activeCell="G5" sqref="G5"/>
    </sheetView>
  </sheetViews>
  <sheetFormatPr baseColWidth="10" defaultColWidth="10.77734375" defaultRowHeight="14.4" x14ac:dyDescent="0.3"/>
  <cols>
    <col min="1" max="1" width="10.109375" style="5" customWidth="1"/>
    <col min="2" max="2" width="9.33203125" style="5" customWidth="1"/>
    <col min="3" max="3" width="43.109375" style="5" customWidth="1"/>
    <col min="4" max="4" width="8.77734375" style="5" customWidth="1"/>
    <col min="5" max="5" width="23.33203125" style="10" customWidth="1"/>
    <col min="6" max="6" width="8.33203125" style="7" customWidth="1"/>
    <col min="7" max="7" width="27.109375" style="7" customWidth="1"/>
    <col min="8" max="8" width="10.33203125" style="5" customWidth="1"/>
    <col min="9" max="9" width="6.77734375" style="5" customWidth="1"/>
    <col min="10" max="16384" width="10.77734375" style="5"/>
  </cols>
  <sheetData>
    <row r="1" spans="1:9" ht="43.5" customHeight="1" x14ac:dyDescent="0.3"/>
    <row r="2" spans="1:9" s="6" customFormat="1" ht="67.5" customHeight="1" x14ac:dyDescent="0.3">
      <c r="A2" s="12" t="s">
        <v>0</v>
      </c>
      <c r="B2" s="12" t="s">
        <v>16</v>
      </c>
      <c r="C2" s="6" t="s">
        <v>24</v>
      </c>
      <c r="D2" s="12" t="s">
        <v>4</v>
      </c>
      <c r="E2" s="9" t="s">
        <v>25</v>
      </c>
      <c r="F2" s="13" t="s">
        <v>7</v>
      </c>
      <c r="G2" s="8" t="s">
        <v>27</v>
      </c>
      <c r="H2" s="12" t="s">
        <v>8</v>
      </c>
      <c r="I2" s="12" t="s">
        <v>9</v>
      </c>
    </row>
    <row r="3" spans="1:9" x14ac:dyDescent="0.3">
      <c r="A3" s="12"/>
      <c r="B3" s="13"/>
      <c r="C3" s="17" t="s">
        <v>15</v>
      </c>
      <c r="D3" s="16">
        <f>VLOOKUP(Tableau6[[#This Row],[RéfProdLiv]],Tableau7[[Référence produit ]:[Désignation]],2,FALSE)</f>
        <v>0</v>
      </c>
      <c r="E3" s="10">
        <v>5000</v>
      </c>
      <c r="F3" s="20"/>
      <c r="G3" s="7">
        <v>41808</v>
      </c>
      <c r="H3" s="16"/>
      <c r="I3" s="16"/>
    </row>
    <row r="4" spans="1:9" x14ac:dyDescent="0.3">
      <c r="A4" s="12"/>
      <c r="B4" s="12"/>
      <c r="C4" s="17" t="s">
        <v>14</v>
      </c>
      <c r="D4" s="16">
        <f>VLOOKUP(Tableau6[[#This Row],[RéfProdLiv]],Tableau7[[Référence produit ]:[Désignation]],2,FALSE)</f>
        <v>0</v>
      </c>
      <c r="E4" s="10">
        <v>25000</v>
      </c>
      <c r="F4" s="20"/>
      <c r="H4" s="16"/>
      <c r="I4" s="16"/>
    </row>
  </sheetData>
  <pageMargins left="0.7" right="0.7" top="0.75" bottom="0.75" header="0.3" footer="0.3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zoomScale="125" zoomScaleNormal="125" zoomScalePageLayoutView="125" workbookViewId="0">
      <selection activeCell="F4" sqref="F4"/>
    </sheetView>
  </sheetViews>
  <sheetFormatPr baseColWidth="10" defaultRowHeight="14.4" x14ac:dyDescent="0.3"/>
  <cols>
    <col min="1" max="1" width="22.44140625" customWidth="1"/>
    <col min="2" max="2" width="14.33203125" style="2" customWidth="1"/>
    <col min="3" max="3" width="10.109375" style="4" customWidth="1"/>
    <col min="4" max="5" width="19.109375" style="4" customWidth="1"/>
    <col min="6" max="6" width="20.44140625" style="4" customWidth="1"/>
  </cols>
  <sheetData>
    <row r="2" spans="1:6" s="1" customFormat="1" ht="96.75" customHeight="1" x14ac:dyDescent="0.3">
      <c r="A2" s="1" t="s">
        <v>1</v>
      </c>
      <c r="B2" s="14" t="s">
        <v>13</v>
      </c>
      <c r="C2" s="21" t="s">
        <v>11</v>
      </c>
      <c r="D2" s="3" t="s">
        <v>10</v>
      </c>
      <c r="E2" s="3" t="s">
        <v>20</v>
      </c>
      <c r="F2" s="3" t="s">
        <v>12</v>
      </c>
    </row>
    <row r="3" spans="1:6" x14ac:dyDescent="0.3">
      <c r="A3" t="s">
        <v>14</v>
      </c>
      <c r="B3" s="18"/>
      <c r="C3" s="19">
        <f>SUMIF(Tableau4[Référence produit],A3,Tableau4[Quantité])</f>
        <v>100000</v>
      </c>
      <c r="D3" s="4">
        <f>SUMIF(Tableau4[Référence produit],A3,Tableau4[Quantité])-Tableau7[[#This Row],[Stock Dépot ]]-Tableau7[[#This Row],[Quantité livrée  ]]</f>
        <v>50000</v>
      </c>
      <c r="E3" s="4">
        <f>SUMIF(Tableau5[refProd],A3,Tableau5[QuantRec])-Tableau7[[#This Row],[Quantité livrée  ]]</f>
        <v>50000</v>
      </c>
      <c r="F3" s="4">
        <f>SUMIFS(QuantLiv,RéfProdLiv,A3,Dateexp,"&gt;"&amp;0)</f>
        <v>0</v>
      </c>
    </row>
    <row r="4" spans="1:6" x14ac:dyDescent="0.3">
      <c r="A4" t="s">
        <v>15</v>
      </c>
      <c r="B4" s="18"/>
      <c r="C4" s="19">
        <f>SUMIF(Tableau4[Référence produit],A4,Tableau4[Quantité])</f>
        <v>10000</v>
      </c>
      <c r="D4" s="4">
        <f>SUMIF(Tableau4[Référence produit],A4,Tableau4[Quantité])-Tableau7[[#This Row],[Stock Dépot ]]-Tableau7[[#This Row],[Quantité livrée  ]]</f>
        <v>3000</v>
      </c>
      <c r="E4" s="4">
        <f>SUMIF(Tableau5[refProd],A4,Tableau5[QuantRec])-Tableau7[[#This Row],[Quantité livrée  ]]</f>
        <v>2000</v>
      </c>
      <c r="F4" s="4">
        <f>SUMIFS(QuantLiv,RéfProdLiv,A4,Dateexp,"&gt;"&amp;0)</f>
        <v>5000</v>
      </c>
    </row>
    <row r="7" spans="1:6" x14ac:dyDescent="0.3">
      <c r="E7" s="4" t="e">
        <f>SUMIFS('Bon de livraison'!$E$3:$E$4,Tableau6[[#Headers],[RéfProdLiv]],'Etat des stocks  '!$A3,'Bon de livraison'!$G$3:$G$4,"&gt;"&amp;DATE(1900,1,1))</f>
        <v>#VALUE!</v>
      </c>
    </row>
  </sheetData>
  <pageMargins left="0.7" right="0.7" top="0.75" bottom="0.75" header="0.3" footer="0.3"/>
  <pageSetup paperSize="9" orientation="portrait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Commande client -&gt; fournisseur</vt:lpstr>
      <vt:lpstr>Bon de reception </vt:lpstr>
      <vt:lpstr>Bon de livraison</vt:lpstr>
      <vt:lpstr>Etat des stocks  </vt:lpstr>
      <vt:lpstr>Adresse_de_livraison</vt:lpstr>
      <vt:lpstr>Contact_Livraison</vt:lpstr>
      <vt:lpstr>Date_d_appel</vt:lpstr>
      <vt:lpstr>Date_prévue_de_livraison</vt:lpstr>
      <vt:lpstr>Dateexp</vt:lpstr>
      <vt:lpstr>Description</vt:lpstr>
      <vt:lpstr>Numéro_de_commande</vt:lpstr>
      <vt:lpstr>QuantLiv</vt:lpstr>
      <vt:lpstr>RéfProdLiv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André BOSCHI</cp:lastModifiedBy>
  <dcterms:created xsi:type="dcterms:W3CDTF">2015-01-23T08:36:10Z</dcterms:created>
  <dcterms:modified xsi:type="dcterms:W3CDTF">2015-01-28T13:35:51Z</dcterms:modified>
</cp:coreProperties>
</file>