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8" i="1" l="1"/>
  <c r="D27" i="1"/>
  <c r="D26" i="1"/>
  <c r="D25" i="1"/>
  <c r="D24" i="1"/>
  <c r="I6" i="1"/>
  <c r="I7" i="1" s="1"/>
  <c r="F20" i="1"/>
  <c r="E27" i="1" l="1"/>
  <c r="E18" i="1"/>
  <c r="I27" i="1"/>
  <c r="H27" i="1"/>
  <c r="E24" i="1"/>
  <c r="E26" i="1"/>
  <c r="E28" i="1"/>
  <c r="E25" i="1"/>
  <c r="H28" i="1"/>
  <c r="I28" i="1" l="1"/>
  <c r="H18" i="1"/>
  <c r="I25" i="1"/>
  <c r="H25" i="1"/>
  <c r="I26" i="1"/>
  <c r="H26" i="1"/>
  <c r="I24" i="1"/>
  <c r="H24" i="1"/>
</calcChain>
</file>

<file path=xl/sharedStrings.xml><?xml version="1.0" encoding="utf-8"?>
<sst xmlns="http://schemas.openxmlformats.org/spreadsheetml/2006/main" count="55" uniqueCount="55">
  <si>
    <t xml:space="preserve">M. et Mme.    - Devis n° </t>
  </si>
  <si>
    <t>Eléments de la proposition</t>
  </si>
  <si>
    <t>Lieu de construction</t>
  </si>
  <si>
    <t>Altitude</t>
  </si>
  <si>
    <t>Zone climatique</t>
  </si>
  <si>
    <t>Station d'observation</t>
  </si>
  <si>
    <t>Degrés jours Unifiés</t>
  </si>
  <si>
    <t>Température de confort</t>
  </si>
  <si>
    <t>Température Ext. De base corrigée</t>
  </si>
  <si>
    <t>Surface équipée</t>
  </si>
  <si>
    <t>Déperdition totale</t>
  </si>
  <si>
    <t>Puissance à installer (Déper. + 20%)</t>
  </si>
  <si>
    <t>Puissance installée</t>
  </si>
  <si>
    <t>Puissance consommée</t>
  </si>
  <si>
    <t>COP Nominal (1)</t>
  </si>
  <si>
    <t>G Référence</t>
  </si>
  <si>
    <t>Puissance appoint électrique</t>
  </si>
  <si>
    <t>Température d'équilibre</t>
  </si>
  <si>
    <t>(1) COP Nominal de la PAC aux valeurs réglementaires selon la norme EN 14511-2.</t>
  </si>
  <si>
    <t>Projection financère</t>
  </si>
  <si>
    <t xml:space="preserve">Kwh par an. Soit </t>
  </si>
  <si>
    <t>par an.</t>
  </si>
  <si>
    <r>
      <t xml:space="preserve">Consommation </t>
    </r>
    <r>
      <rPr>
        <b/>
        <sz val="11"/>
        <color theme="1"/>
        <rFont val="Calibri"/>
        <family val="2"/>
        <scheme val="minor"/>
      </rPr>
      <t>Pompe A Chaleur</t>
    </r>
  </si>
  <si>
    <t>Projection réalisée à titre indicatif et non garantie, pour une habitation conforme à la règlementation thermique en vigueur)</t>
  </si>
  <si>
    <t>Energie nécessaire pour chauffer votre habitation sur un an</t>
  </si>
  <si>
    <t>Kwh (hors réversibilité, piscine, ECS)</t>
  </si>
  <si>
    <t>H2</t>
  </si>
  <si>
    <t>St Inglevert</t>
  </si>
  <si>
    <t>21°</t>
  </si>
  <si>
    <t>(-9° C)</t>
  </si>
  <si>
    <t>Volume chauffé</t>
  </si>
  <si>
    <t>Energie</t>
  </si>
  <si>
    <t>Rendement moyen</t>
  </si>
  <si>
    <t>Prix Kwh</t>
  </si>
  <si>
    <t>Prix kwh corrigé</t>
  </si>
  <si>
    <t>Conso. annuelle</t>
  </si>
  <si>
    <t>Entretien</t>
  </si>
  <si>
    <t>Total Cout annuel</t>
  </si>
  <si>
    <t>Cumul conso Sur 15 ans*</t>
  </si>
  <si>
    <t>Electricité</t>
  </si>
  <si>
    <t>Gaz propane</t>
  </si>
  <si>
    <t>Fuel</t>
  </si>
  <si>
    <t>Gaz naturel</t>
  </si>
  <si>
    <t>PAC</t>
  </si>
  <si>
    <t xml:space="preserve">Source: www.industrie.gouv.fr - </t>
  </si>
  <si>
    <t>Prix TTC TVA à 20,00 %</t>
  </si>
  <si>
    <t>Les consommations pour l'Electricité sont calculées hors label Vivrelec</t>
  </si>
  <si>
    <t xml:space="preserve"> **abonnement Gaz naturel calculé avec abonnement électrique</t>
  </si>
  <si>
    <t>Abonnement EDF/GDF**</t>
  </si>
  <si>
    <t>**abonnement électrique base 12 KW</t>
  </si>
  <si>
    <t xml:space="preserve">     6 Kw + abonnement Gaz</t>
  </si>
  <si>
    <t xml:space="preserve"> * calculé avec une hausse de 5 % par an du cout des énergies</t>
  </si>
  <si>
    <r>
      <t xml:space="preserve">Opale Géothermie                                                                                                              </t>
    </r>
    <r>
      <rPr>
        <sz val="11"/>
        <color rgb="FF0070C0"/>
        <rFont val="Calibri"/>
        <family val="2"/>
        <scheme val="minor"/>
      </rPr>
      <t>www.opalegeothermie.com</t>
    </r>
  </si>
  <si>
    <t>ZA du Plat d'Or - 62610 Autingues - tél. 03 21 35 42 84 - e-mail : opalegeothermie@orange.fr</t>
  </si>
  <si>
    <t>Sarl au capital de 8000 € - RCS BOULOGNE / MER 493 883 805 - code APE : 4322B - N° TVA FR9549388380500019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</si>
</sst>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/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5" borderId="0" xfId="0" applyFill="1"/>
    <xf numFmtId="0" fontId="0" fillId="6" borderId="7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1" fontId="1" fillId="4" borderId="0" xfId="0" applyNumberFormat="1" applyFont="1" applyFill="1" applyAlignment="1">
      <alignment horizontal="center" vertical="center"/>
    </xf>
    <xf numFmtId="1" fontId="6" fillId="0" borderId="4" xfId="0" applyNumberFormat="1" applyFont="1" applyBorder="1" applyAlignment="1">
      <alignment horizontal="center"/>
    </xf>
    <xf numFmtId="1" fontId="6" fillId="0" borderId="11" xfId="0" applyNumberFormat="1" applyFont="1" applyBorder="1" applyAlignment="1">
      <alignment horizontal="center"/>
    </xf>
    <xf numFmtId="0" fontId="6" fillId="0" borderId="8" xfId="0" applyFont="1" applyBorder="1"/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/>
    </xf>
    <xf numFmtId="0" fontId="6" fillId="0" borderId="10" xfId="0" applyFont="1" applyBorder="1"/>
    <xf numFmtId="0" fontId="6" fillId="0" borderId="11" xfId="0" applyFont="1" applyBorder="1" applyAlignment="1">
      <alignment horizontal="center"/>
    </xf>
    <xf numFmtId="0" fontId="6" fillId="6" borderId="11" xfId="0" applyFont="1" applyFill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/>
    </xf>
    <xf numFmtId="1" fontId="6" fillId="0" borderId="9" xfId="0" applyNumberFormat="1" applyFont="1" applyBorder="1" applyAlignment="1">
      <alignment horizontal="center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Fill="1" applyBorder="1"/>
    <xf numFmtId="1" fontId="1" fillId="4" borderId="0" xfId="0" applyNumberFormat="1" applyFont="1" applyFill="1" applyAlignment="1">
      <alignment horizontal="center"/>
    </xf>
    <xf numFmtId="0" fontId="0" fillId="7" borderId="0" xfId="0" applyFill="1" applyAlignment="1"/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Feuil1!$E$22</c:f>
              <c:strCache>
                <c:ptCount val="1"/>
                <c:pt idx="0">
                  <c:v>Conso. annuelle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</c:spPr>
          </c:dPt>
          <c:dPt>
            <c:idx val="1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rgbClr val="FFC000"/>
              </a:solidFill>
            </c:spPr>
          </c:dPt>
          <c:dPt>
            <c:idx val="3"/>
            <c:invertIfNegative val="0"/>
            <c:bubble3D val="0"/>
            <c:spPr>
              <a:solidFill>
                <a:schemeClr val="accent4">
                  <a:lumMod val="75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cat>
            <c:strRef>
              <c:f>Feuil1!$A$24:$A$28</c:f>
              <c:strCache>
                <c:ptCount val="5"/>
                <c:pt idx="0">
                  <c:v>Electricité</c:v>
                </c:pt>
                <c:pt idx="1">
                  <c:v>Gaz propane</c:v>
                </c:pt>
                <c:pt idx="2">
                  <c:v>Fuel</c:v>
                </c:pt>
                <c:pt idx="3">
                  <c:v>Gaz naturel</c:v>
                </c:pt>
                <c:pt idx="4">
                  <c:v>PAC</c:v>
                </c:pt>
              </c:strCache>
            </c:strRef>
          </c:cat>
          <c:val>
            <c:numRef>
              <c:f>Feuil1!$E$24:$E$28</c:f>
              <c:numCache>
                <c:formatCode>0</c:formatCode>
                <c:ptCount val="5"/>
                <c:pt idx="0">
                  <c:v>1318.9224489795918</c:v>
                </c:pt>
                <c:pt idx="1">
                  <c:v>1935.3600000000001</c:v>
                </c:pt>
                <c:pt idx="2">
                  <c:v>1382.4</c:v>
                </c:pt>
                <c:pt idx="3">
                  <c:v>1105.9199999999998</c:v>
                </c:pt>
                <c:pt idx="4">
                  <c:v>517.0175999999999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3811584"/>
        <c:axId val="63813120"/>
      </c:barChart>
      <c:catAx>
        <c:axId val="63811584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63813120"/>
        <c:crosses val="autoZero"/>
        <c:auto val="1"/>
        <c:lblAlgn val="ctr"/>
        <c:lblOffset val="100"/>
        <c:noMultiLvlLbl val="0"/>
      </c:catAx>
      <c:valAx>
        <c:axId val="6381312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63811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Feuil1!$H$22</c:f>
              <c:strCache>
                <c:ptCount val="1"/>
                <c:pt idx="0">
                  <c:v>Total Cout annuel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</c:spPr>
          </c:dPt>
          <c:dPt>
            <c:idx val="1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rgbClr val="FFC000"/>
              </a:solidFill>
            </c:spPr>
          </c:dPt>
          <c:dPt>
            <c:idx val="3"/>
            <c:invertIfNegative val="0"/>
            <c:bubble3D val="0"/>
            <c:spPr>
              <a:solidFill>
                <a:schemeClr val="accent4">
                  <a:lumMod val="75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cat>
            <c:strRef>
              <c:f>Feuil1!$A$24:$A$28</c:f>
              <c:strCache>
                <c:ptCount val="5"/>
                <c:pt idx="0">
                  <c:v>Electricité</c:v>
                </c:pt>
                <c:pt idx="1">
                  <c:v>Gaz propane</c:v>
                </c:pt>
                <c:pt idx="2">
                  <c:v>Fuel</c:v>
                </c:pt>
                <c:pt idx="3">
                  <c:v>Gaz naturel</c:v>
                </c:pt>
                <c:pt idx="4">
                  <c:v>PAC</c:v>
                </c:pt>
              </c:strCache>
            </c:strRef>
          </c:cat>
          <c:val>
            <c:numRef>
              <c:f>Feuil1!$H$24:$H$28</c:f>
              <c:numCache>
                <c:formatCode>0</c:formatCode>
                <c:ptCount val="5"/>
                <c:pt idx="0">
                  <c:v>1522.9224489795918</c:v>
                </c:pt>
                <c:pt idx="1">
                  <c:v>2222.42</c:v>
                </c:pt>
                <c:pt idx="2">
                  <c:v>1695.46</c:v>
                </c:pt>
                <c:pt idx="3">
                  <c:v>1545.1499999999999</c:v>
                </c:pt>
                <c:pt idx="4">
                  <c:v>891.0175999999999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9068160"/>
        <c:axId val="79069952"/>
      </c:barChart>
      <c:catAx>
        <c:axId val="79068160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79069952"/>
        <c:crosses val="autoZero"/>
        <c:auto val="1"/>
        <c:lblAlgn val="ctr"/>
        <c:lblOffset val="100"/>
        <c:noMultiLvlLbl val="0"/>
      </c:catAx>
      <c:valAx>
        <c:axId val="7906995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790681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33</xdr:row>
      <xdr:rowOff>47624</xdr:rowOff>
    </xdr:from>
    <xdr:to>
      <xdr:col>4</xdr:col>
      <xdr:colOff>104775</xdr:colOff>
      <xdr:row>51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485775</xdr:colOff>
      <xdr:row>33</xdr:row>
      <xdr:rowOff>76199</xdr:rowOff>
    </xdr:from>
    <xdr:to>
      <xdr:col>8</xdr:col>
      <xdr:colOff>590550</xdr:colOff>
      <xdr:row>51</xdr:row>
      <xdr:rowOff>61912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view="pageLayout" topLeftCell="A21" zoomScaleNormal="100" workbookViewId="0">
      <selection activeCell="K41" sqref="K41"/>
    </sheetView>
  </sheetViews>
  <sheetFormatPr baseColWidth="10" defaultColWidth="10.5703125" defaultRowHeight="15" x14ac:dyDescent="0.25"/>
  <cols>
    <col min="1" max="9" width="11" customWidth="1"/>
  </cols>
  <sheetData>
    <row r="1" spans="1:9" x14ac:dyDescent="0.25">
      <c r="A1" s="25" t="s">
        <v>0</v>
      </c>
      <c r="B1" s="26"/>
      <c r="C1" s="26"/>
      <c r="D1" s="26"/>
      <c r="E1" s="26"/>
      <c r="F1" s="26"/>
      <c r="G1" s="26"/>
      <c r="H1" s="26"/>
      <c r="I1" s="26"/>
    </row>
    <row r="2" spans="1:9" x14ac:dyDescent="0.25">
      <c r="A2" s="26"/>
      <c r="B2" s="26"/>
      <c r="C2" s="26"/>
      <c r="D2" s="26"/>
      <c r="E2" s="26"/>
      <c r="F2" s="26"/>
      <c r="G2" s="26"/>
      <c r="H2" s="26"/>
      <c r="I2" s="26"/>
    </row>
    <row r="3" spans="1:9" ht="15.75" thickBot="1" x14ac:dyDescent="0.3"/>
    <row r="4" spans="1:9" ht="21.75" customHeight="1" thickBot="1" x14ac:dyDescent="0.3">
      <c r="C4" s="27" t="s">
        <v>1</v>
      </c>
      <c r="D4" s="28"/>
      <c r="E4" s="28"/>
      <c r="F4" s="28"/>
      <c r="G4" s="29"/>
    </row>
    <row r="5" spans="1:9" ht="15.75" thickBot="1" x14ac:dyDescent="0.3"/>
    <row r="6" spans="1:9" x14ac:dyDescent="0.25">
      <c r="A6" s="30" t="s">
        <v>2</v>
      </c>
      <c r="B6" s="31"/>
      <c r="C6" s="31"/>
      <c r="D6" s="5"/>
      <c r="F6" s="30" t="s">
        <v>10</v>
      </c>
      <c r="G6" s="31"/>
      <c r="H6" s="31"/>
      <c r="I6" s="2">
        <f>I11*D14*30</f>
        <v>6000</v>
      </c>
    </row>
    <row r="7" spans="1:9" x14ac:dyDescent="0.25">
      <c r="A7" s="32" t="s">
        <v>3</v>
      </c>
      <c r="B7" s="33"/>
      <c r="C7" s="33"/>
      <c r="D7" s="3">
        <v>30</v>
      </c>
      <c r="F7" s="32" t="s">
        <v>11</v>
      </c>
      <c r="G7" s="33"/>
      <c r="H7" s="33"/>
      <c r="I7" s="3">
        <f>I6*1.2</f>
        <v>7200</v>
      </c>
    </row>
    <row r="8" spans="1:9" x14ac:dyDescent="0.25">
      <c r="A8" s="32" t="s">
        <v>4</v>
      </c>
      <c r="B8" s="33"/>
      <c r="C8" s="33"/>
      <c r="D8" s="3" t="s">
        <v>26</v>
      </c>
      <c r="F8" s="32" t="s">
        <v>12</v>
      </c>
      <c r="G8" s="33"/>
      <c r="H8" s="33"/>
      <c r="I8" s="7"/>
    </row>
    <row r="9" spans="1:9" x14ac:dyDescent="0.25">
      <c r="A9" s="32" t="s">
        <v>5</v>
      </c>
      <c r="B9" s="33"/>
      <c r="C9" s="33"/>
      <c r="D9" s="3" t="s">
        <v>27</v>
      </c>
      <c r="F9" s="32" t="s">
        <v>13</v>
      </c>
      <c r="G9" s="33"/>
      <c r="H9" s="33"/>
      <c r="I9" s="7"/>
    </row>
    <row r="10" spans="1:9" x14ac:dyDescent="0.25">
      <c r="A10" s="32" t="s">
        <v>6</v>
      </c>
      <c r="B10" s="33"/>
      <c r="C10" s="33"/>
      <c r="D10" s="3">
        <v>2550</v>
      </c>
      <c r="F10" s="32" t="s">
        <v>14</v>
      </c>
      <c r="G10" s="33"/>
      <c r="H10" s="33"/>
      <c r="I10" s="7"/>
    </row>
    <row r="11" spans="1:9" x14ac:dyDescent="0.25">
      <c r="A11" s="32" t="s">
        <v>7</v>
      </c>
      <c r="B11" s="33"/>
      <c r="C11" s="33"/>
      <c r="D11" s="3" t="s">
        <v>28</v>
      </c>
      <c r="F11" s="32" t="s">
        <v>15</v>
      </c>
      <c r="G11" s="33"/>
      <c r="H11" s="33"/>
      <c r="I11" s="7">
        <v>0.8</v>
      </c>
    </row>
    <row r="12" spans="1:9" x14ac:dyDescent="0.25">
      <c r="A12" s="32" t="s">
        <v>8</v>
      </c>
      <c r="B12" s="33"/>
      <c r="C12" s="33"/>
      <c r="D12" s="3" t="s">
        <v>29</v>
      </c>
      <c r="F12" s="32" t="s">
        <v>16</v>
      </c>
      <c r="G12" s="33"/>
      <c r="H12" s="33"/>
      <c r="I12" s="7"/>
    </row>
    <row r="13" spans="1:9" ht="15.75" thickBot="1" x14ac:dyDescent="0.3">
      <c r="A13" s="32" t="s">
        <v>9</v>
      </c>
      <c r="B13" s="33"/>
      <c r="C13" s="33"/>
      <c r="D13" s="7"/>
      <c r="F13" s="34" t="s">
        <v>17</v>
      </c>
      <c r="G13" s="35"/>
      <c r="H13" s="35"/>
      <c r="I13" s="6"/>
    </row>
    <row r="14" spans="1:9" ht="15.75" thickBot="1" x14ac:dyDescent="0.3">
      <c r="A14" s="41" t="s">
        <v>30</v>
      </c>
      <c r="B14" s="42"/>
      <c r="C14" s="43"/>
      <c r="D14" s="6">
        <v>250</v>
      </c>
      <c r="E14" s="36" t="s">
        <v>18</v>
      </c>
      <c r="F14" s="36"/>
      <c r="G14" s="36"/>
      <c r="H14" s="36"/>
      <c r="I14" s="36"/>
    </row>
    <row r="15" spans="1:9" ht="15.75" thickBot="1" x14ac:dyDescent="0.3"/>
    <row r="16" spans="1:9" ht="21.75" customHeight="1" thickBot="1" x14ac:dyDescent="0.3">
      <c r="C16" s="27" t="s">
        <v>19</v>
      </c>
      <c r="D16" s="28"/>
      <c r="E16" s="28"/>
      <c r="F16" s="28"/>
      <c r="G16" s="29"/>
    </row>
    <row r="18" spans="1:11" x14ac:dyDescent="0.25">
      <c r="B18" s="37" t="s">
        <v>22</v>
      </c>
      <c r="C18" s="37"/>
      <c r="D18" s="37"/>
      <c r="E18" s="8">
        <f>F20/C28</f>
        <v>4700.16</v>
      </c>
      <c r="F18" s="37" t="s">
        <v>20</v>
      </c>
      <c r="G18" s="37"/>
      <c r="H18" s="23">
        <f>E28</f>
        <v>517.0175999999999</v>
      </c>
      <c r="I18" t="s">
        <v>21</v>
      </c>
    </row>
    <row r="19" spans="1:11" x14ac:dyDescent="0.25">
      <c r="A19" s="40" t="s">
        <v>23</v>
      </c>
      <c r="B19" s="37"/>
      <c r="C19" s="37"/>
      <c r="D19" s="37"/>
      <c r="E19" s="37"/>
      <c r="F19" s="37"/>
      <c r="G19" s="37"/>
      <c r="H19" s="37"/>
      <c r="I19" s="37"/>
    </row>
    <row r="20" spans="1:11" x14ac:dyDescent="0.25">
      <c r="A20" s="1"/>
      <c r="B20" s="1" t="s">
        <v>24</v>
      </c>
      <c r="C20" s="1"/>
      <c r="D20" s="1"/>
      <c r="E20" s="1"/>
      <c r="F20" s="8">
        <f>(24*D10*I11*1.2*D14*0.8)/1000</f>
        <v>11750.4</v>
      </c>
      <c r="G20" s="1" t="s">
        <v>25</v>
      </c>
      <c r="H20" s="1"/>
      <c r="I20" s="1"/>
    </row>
    <row r="21" spans="1:11" ht="15.75" thickBot="1" x14ac:dyDescent="0.3"/>
    <row r="22" spans="1:11" x14ac:dyDescent="0.25">
      <c r="A22" s="44" t="s">
        <v>31</v>
      </c>
      <c r="B22" s="46" t="s">
        <v>33</v>
      </c>
      <c r="C22" s="46" t="s">
        <v>32</v>
      </c>
      <c r="D22" s="46" t="s">
        <v>34</v>
      </c>
      <c r="E22" s="46" t="s">
        <v>35</v>
      </c>
      <c r="F22" s="48" t="s">
        <v>48</v>
      </c>
      <c r="G22" s="46" t="s">
        <v>36</v>
      </c>
      <c r="H22" s="46" t="s">
        <v>37</v>
      </c>
      <c r="I22" s="38" t="s">
        <v>38</v>
      </c>
    </row>
    <row r="23" spans="1:11" x14ac:dyDescent="0.25">
      <c r="A23" s="45"/>
      <c r="B23" s="47"/>
      <c r="C23" s="47"/>
      <c r="D23" s="47"/>
      <c r="E23" s="47"/>
      <c r="F23" s="49"/>
      <c r="G23" s="47"/>
      <c r="H23" s="47"/>
      <c r="I23" s="39"/>
    </row>
    <row r="24" spans="1:11" x14ac:dyDescent="0.25">
      <c r="A24" s="11" t="s">
        <v>39</v>
      </c>
      <c r="B24" s="12">
        <v>0.11</v>
      </c>
      <c r="C24" s="13">
        <v>0.98</v>
      </c>
      <c r="D24" s="14">
        <f>B24/C24</f>
        <v>0.11224489795918367</v>
      </c>
      <c r="E24" s="9">
        <f>D24*F20</f>
        <v>1318.9224489795918</v>
      </c>
      <c r="F24" s="12">
        <v>204</v>
      </c>
      <c r="G24" s="12">
        <v>0</v>
      </c>
      <c r="H24" s="9">
        <f>E24+F24+G24</f>
        <v>1522.9224489795918</v>
      </c>
      <c r="I24" s="19">
        <f>E24*21.58</f>
        <v>28462.346448979588</v>
      </c>
    </row>
    <row r="25" spans="1:11" x14ac:dyDescent="0.25">
      <c r="A25" s="11" t="s">
        <v>40</v>
      </c>
      <c r="B25" s="12">
        <v>0.14000000000000001</v>
      </c>
      <c r="C25" s="13">
        <v>0.85</v>
      </c>
      <c r="D25" s="14">
        <f>B25/C25</f>
        <v>0.1647058823529412</v>
      </c>
      <c r="E25" s="9">
        <f>D25*F20</f>
        <v>1935.3600000000001</v>
      </c>
      <c r="F25" s="12">
        <v>109.06</v>
      </c>
      <c r="G25" s="12">
        <v>178</v>
      </c>
      <c r="H25" s="9">
        <f>E25+F25+G25</f>
        <v>2222.42</v>
      </c>
      <c r="I25" s="19">
        <f>E25*21.58</f>
        <v>41765.068800000001</v>
      </c>
    </row>
    <row r="26" spans="1:11" x14ac:dyDescent="0.25">
      <c r="A26" s="11" t="s">
        <v>41</v>
      </c>
      <c r="B26" s="12">
        <v>0.1</v>
      </c>
      <c r="C26" s="13">
        <v>0.85</v>
      </c>
      <c r="D26" s="14">
        <f>B26/C26</f>
        <v>0.11764705882352942</v>
      </c>
      <c r="E26" s="9">
        <f>D26*F20</f>
        <v>1382.4</v>
      </c>
      <c r="F26" s="12">
        <v>109.06</v>
      </c>
      <c r="G26" s="12">
        <v>204</v>
      </c>
      <c r="H26" s="9">
        <f>E26+F26+G26</f>
        <v>1695.46</v>
      </c>
      <c r="I26" s="19">
        <f>E26*21.58</f>
        <v>29832.191999999999</v>
      </c>
    </row>
    <row r="27" spans="1:11" x14ac:dyDescent="0.25">
      <c r="A27" s="11" t="s">
        <v>42</v>
      </c>
      <c r="B27" s="12">
        <v>0.08</v>
      </c>
      <c r="C27" s="13">
        <v>0.85</v>
      </c>
      <c r="D27" s="14">
        <f>B27/C27</f>
        <v>9.4117647058823528E-2</v>
      </c>
      <c r="E27" s="9">
        <f>D27*F20</f>
        <v>1105.9199999999998</v>
      </c>
      <c r="F27" s="12">
        <v>261.23</v>
      </c>
      <c r="G27" s="12">
        <v>178</v>
      </c>
      <c r="H27" s="9">
        <f>E27+F27+G27</f>
        <v>1545.1499999999999</v>
      </c>
      <c r="I27" s="19">
        <f>E27*21.58</f>
        <v>23865.753599999996</v>
      </c>
    </row>
    <row r="28" spans="1:11" ht="15.75" thickBot="1" x14ac:dyDescent="0.3">
      <c r="A28" s="15" t="s">
        <v>43</v>
      </c>
      <c r="B28" s="16">
        <v>0.11</v>
      </c>
      <c r="C28" s="17">
        <v>2.5</v>
      </c>
      <c r="D28" s="18">
        <f>B28/C28</f>
        <v>4.3999999999999997E-2</v>
      </c>
      <c r="E28" s="10">
        <f>D28*F20</f>
        <v>517.0175999999999</v>
      </c>
      <c r="F28" s="16">
        <v>204</v>
      </c>
      <c r="G28" s="16">
        <v>170</v>
      </c>
      <c r="H28" s="10">
        <f>E28+F28+G28</f>
        <v>891.0175999999999</v>
      </c>
      <c r="I28" s="19">
        <f>E28*21.58</f>
        <v>11157.239807999997</v>
      </c>
    </row>
    <row r="29" spans="1:11" x14ac:dyDescent="0.25">
      <c r="E29" s="4"/>
    </row>
    <row r="30" spans="1:11" ht="12" customHeight="1" x14ac:dyDescent="0.25">
      <c r="A30" s="22" t="s">
        <v>44</v>
      </c>
      <c r="B30" s="20"/>
      <c r="C30" s="21"/>
      <c r="D30" s="21"/>
      <c r="E30" s="21"/>
      <c r="F30" s="21" t="s">
        <v>51</v>
      </c>
      <c r="G30" s="21"/>
      <c r="H30" s="21"/>
      <c r="I30" s="21"/>
      <c r="J30" s="21"/>
    </row>
    <row r="31" spans="1:11" ht="11.25" customHeight="1" x14ac:dyDescent="0.25">
      <c r="A31" s="22" t="s">
        <v>45</v>
      </c>
      <c r="B31" s="21"/>
      <c r="C31" s="21"/>
      <c r="D31" s="21"/>
      <c r="E31" s="21"/>
      <c r="F31" s="21" t="s">
        <v>47</v>
      </c>
      <c r="G31" s="21"/>
      <c r="H31" s="21"/>
      <c r="I31" s="21"/>
      <c r="J31" s="21"/>
      <c r="K31" s="21"/>
    </row>
    <row r="32" spans="1:11" ht="10.5" customHeight="1" x14ac:dyDescent="0.25">
      <c r="A32" s="22" t="s">
        <v>46</v>
      </c>
      <c r="B32" s="21"/>
      <c r="C32" s="21"/>
      <c r="D32" s="21"/>
      <c r="E32" s="21"/>
      <c r="F32" s="21" t="s">
        <v>50</v>
      </c>
    </row>
    <row r="33" spans="6:6" ht="10.5" customHeight="1" x14ac:dyDescent="0.25">
      <c r="F33" s="22" t="s">
        <v>49</v>
      </c>
    </row>
    <row r="53" spans="1:9" x14ac:dyDescent="0.25">
      <c r="A53" s="24" t="s">
        <v>52</v>
      </c>
      <c r="B53" s="24"/>
      <c r="C53" s="24"/>
      <c r="D53" s="24"/>
      <c r="E53" s="24"/>
      <c r="F53" s="24"/>
      <c r="G53" s="24"/>
      <c r="H53" s="24"/>
      <c r="I53" s="24"/>
    </row>
    <row r="54" spans="1:9" x14ac:dyDescent="0.25">
      <c r="A54" s="24" t="s">
        <v>53</v>
      </c>
      <c r="B54" s="24"/>
      <c r="C54" s="24"/>
      <c r="D54" s="24"/>
      <c r="E54" s="24"/>
      <c r="F54" s="24"/>
      <c r="G54" s="24"/>
      <c r="H54" s="24"/>
      <c r="I54" s="24"/>
    </row>
    <row r="55" spans="1:9" x14ac:dyDescent="0.25">
      <c r="A55" s="24" t="s">
        <v>54</v>
      </c>
      <c r="B55" s="24"/>
      <c r="C55" s="24"/>
      <c r="D55" s="24"/>
      <c r="E55" s="24"/>
      <c r="F55" s="24"/>
      <c r="G55" s="24"/>
      <c r="H55" s="24"/>
      <c r="I55" s="24"/>
    </row>
  </sheetData>
  <mergeCells count="33">
    <mergeCell ref="E14:I14"/>
    <mergeCell ref="C16:G16"/>
    <mergeCell ref="B18:D18"/>
    <mergeCell ref="F18:G18"/>
    <mergeCell ref="I22:I23"/>
    <mergeCell ref="A19:I19"/>
    <mergeCell ref="A14:C14"/>
    <mergeCell ref="A22:A23"/>
    <mergeCell ref="B22:B23"/>
    <mergeCell ref="C22:C23"/>
    <mergeCell ref="D22:D23"/>
    <mergeCell ref="E22:E23"/>
    <mergeCell ref="F22:F23"/>
    <mergeCell ref="G22:G23"/>
    <mergeCell ref="H22:H23"/>
    <mergeCell ref="A10:C10"/>
    <mergeCell ref="A11:C11"/>
    <mergeCell ref="A12:C12"/>
    <mergeCell ref="A13:C13"/>
    <mergeCell ref="F6:H6"/>
    <mergeCell ref="F7:H7"/>
    <mergeCell ref="F8:H8"/>
    <mergeCell ref="F9:H9"/>
    <mergeCell ref="F10:H10"/>
    <mergeCell ref="F11:H11"/>
    <mergeCell ref="A9:C9"/>
    <mergeCell ref="F12:H12"/>
    <mergeCell ref="F13:H13"/>
    <mergeCell ref="A1:I2"/>
    <mergeCell ref="C4:G4"/>
    <mergeCell ref="A6:C6"/>
    <mergeCell ref="A7:C7"/>
    <mergeCell ref="A8:C8"/>
  </mergeCells>
  <pageMargins left="0.23622047244094491" right="0.23622047244094491" top="0.19685039370078741" bottom="0.19685039370078741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André BOSCHI</cp:lastModifiedBy>
  <cp:lastPrinted>2014-04-01T06:45:35Z</cp:lastPrinted>
  <dcterms:created xsi:type="dcterms:W3CDTF">2014-03-31T14:03:05Z</dcterms:created>
  <dcterms:modified xsi:type="dcterms:W3CDTF">2014-04-01T09:43:19Z</dcterms:modified>
</cp:coreProperties>
</file>