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75" yWindow="0" windowWidth="12120" windowHeight="9105" tabRatio="442" activeTab="3"/>
  </bookViews>
  <sheets>
    <sheet name="Levée" sheetId="1" r:id="rId1"/>
    <sheet name="Pénalités" sheetId="2" r:id="rId2"/>
    <sheet name="Répartition de Fin d'année" sheetId="3" r:id="rId3"/>
    <sheet name="Final" sheetId="4" r:id="rId4"/>
  </sheets>
  <definedNames>
    <definedName name="_xlnm._FilterDatabase" localSheetId="2" hidden="1">'Répartition de Fin d''année'!$A$2:$D$167</definedName>
    <definedName name="Case_1">Final!$A$1:$N$11</definedName>
    <definedName name="Case_10">Final!$A$109:$N$119</definedName>
    <definedName name="Case_100">Final!$A$1189:$N$1199</definedName>
    <definedName name="Case_11">Final!$A$121:$N$131</definedName>
    <definedName name="Case_12">Final!$A$133:$N$143</definedName>
    <definedName name="Case_13">Final!$A$145:$N$155</definedName>
    <definedName name="Case_14">Final!$A$157:$N$167</definedName>
    <definedName name="Case_15">Final!$A$169:$N$179</definedName>
    <definedName name="Case_16">Final!$A$181:$N$191</definedName>
    <definedName name="Case_17">Final!$A$193:$N$203</definedName>
    <definedName name="Case_18">Final!$A$205:$N$215</definedName>
    <definedName name="Case_19">Final!$A$217:$N$227</definedName>
    <definedName name="Case_2">Final!$A$13:$N$23</definedName>
    <definedName name="Case_20">Final!$A$229:$N$239</definedName>
    <definedName name="Case_21">Final!$A$241:$N$251</definedName>
    <definedName name="Case_22">Final!$A$253:$N$263</definedName>
    <definedName name="Case_23">Final!$A$265:$N$275</definedName>
    <definedName name="Case_24">Final!$A$277:$N$287</definedName>
    <definedName name="Case_25">Final!$A$289:$N$299</definedName>
    <definedName name="Case_26">Final!$A$313:$N$323</definedName>
    <definedName name="Case_27">Final!$A$313:$N$323</definedName>
    <definedName name="Case_28">Final!$A$325:$N$335</definedName>
    <definedName name="Case_29">Final!$A$337:$N$347</definedName>
    <definedName name="Case_3">Final!$A$25:$N$35</definedName>
    <definedName name="Case_30">Final!$A$349:$N$359</definedName>
    <definedName name="Case_31">Final!$A$361:$N$371</definedName>
    <definedName name="Case_32">Final!$A$373:$N$383</definedName>
    <definedName name="Case_33">Final!$A$385:$N$395</definedName>
    <definedName name="Case_34">Final!$A$397:$N$407</definedName>
    <definedName name="Case_35">Final!$A$409:$N$419</definedName>
    <definedName name="Case_36">Final!$A$421:$N$431</definedName>
    <definedName name="Case_37">Final!$A$433:$N$443</definedName>
    <definedName name="Case_38">Final!$A$445:$N$455</definedName>
    <definedName name="Case_39">Final!$A$457:$N$467</definedName>
    <definedName name="Case_4">Final!$A$37:$N$47</definedName>
    <definedName name="Case_40">Final!$A$469:$N$479</definedName>
    <definedName name="Case_41">Final!$A$481:$N$491</definedName>
    <definedName name="Case_42">Final!$A$493:$N$503</definedName>
    <definedName name="Case_43">Final!$A$505:$N$515</definedName>
    <definedName name="Case_44">Final!$A$517:$N$527</definedName>
    <definedName name="Case_45">Final!$A$529:$N$539</definedName>
    <definedName name="Case_46">Final!$A$541:$N$551</definedName>
    <definedName name="Case_47">Final!$A$553:$N$563</definedName>
    <definedName name="Case_48">Final!$A$565:$N$575</definedName>
    <definedName name="Case_49">Final!$A$577:$N$587</definedName>
    <definedName name="Case_5">Final!$A$49:$N$59</definedName>
    <definedName name="Case_50">Final!$A$589:$N$599</definedName>
    <definedName name="Case_51">Final!$A$601:$N$611</definedName>
    <definedName name="Case_53">Final!$A$625:$N$635</definedName>
    <definedName name="Case_54">Final!$A$637:$N$647</definedName>
    <definedName name="Case_55">Final!$A$649:$N$659</definedName>
    <definedName name="Case_56">Final!$A$661:$N$671</definedName>
    <definedName name="Case_57">Final!$A$673:$N$683</definedName>
    <definedName name="Case_58">Final!$A$685:$N$695</definedName>
    <definedName name="Case_59">Final!$A$697:$N$707</definedName>
    <definedName name="Case_6">Final!$A$61:$N$71</definedName>
    <definedName name="Case_60">Final!$A$709:$N$719</definedName>
    <definedName name="Case_61">Final!$A$721:$N$731</definedName>
    <definedName name="Case_62">Final!$A$733:$N$743</definedName>
    <definedName name="Case_63">Final!$A$745:$N$755</definedName>
    <definedName name="Case_64">Final!$A$757:$N$767</definedName>
    <definedName name="Case_65">Final!$A$769:$N$779</definedName>
    <definedName name="Case_66">Final!$A$781:$N$791</definedName>
    <definedName name="Case_67">Final!$A$793:$N$803</definedName>
    <definedName name="Case_68">Final!$A$805:$N$815</definedName>
    <definedName name="Case_69">Final!$A$817:$N$827</definedName>
    <definedName name="Case_7">Final!$A$73:$N$83</definedName>
    <definedName name="Case_70">Final!$A$829:$N$839</definedName>
    <definedName name="Case_71">Final!$A$841:$N$851</definedName>
    <definedName name="Case_74">Final!$A$877:$N$887</definedName>
    <definedName name="Case_75">Final!$A$889:$N$899</definedName>
    <definedName name="Case_76">Final!$A$901:$N$911</definedName>
    <definedName name="Case_8">Final!$A$85:$N$95</definedName>
    <definedName name="Case_80">Final!$A$949:$N$959</definedName>
    <definedName name="Case_81">Final!$A$961:$N$971</definedName>
    <definedName name="Case_82">Final!$A$973:$N$983</definedName>
    <definedName name="Case_83">Final!$A$985:$N$995</definedName>
    <definedName name="Case_84">Final!$A$997:$N$1007</definedName>
    <definedName name="Case_85">Final!$A$1009:$N$1019</definedName>
    <definedName name="Case_86">Final!$A$1021:$N$1031</definedName>
    <definedName name="Case_87">Final!$A$1033:$N$1043</definedName>
    <definedName name="Case_88">Final!$A$1045:$N$1055</definedName>
    <definedName name="Case_89">Final!$A$1057:$N$1067</definedName>
    <definedName name="Case_9">Final!$A$97:$N$107</definedName>
    <definedName name="Case_90">Final!$A$1069:$N$1079</definedName>
    <definedName name="Case_91">Final!$A$1081:$N$1091</definedName>
    <definedName name="Case_92">Final!$A$1093:$N$1103</definedName>
    <definedName name="Case_93">Final!$A$1105:$N$1115</definedName>
    <definedName name="Case_94">Final!$A$1117:$N$1127</definedName>
    <definedName name="Case_95">Final!$A$1129:$N$1139</definedName>
    <definedName name="Case_96">Final!$A$1141:$N$1151</definedName>
    <definedName name="Case_97">Final!$A$1153:$N$1163</definedName>
    <definedName name="Case_98">Final!$A$1165:$N$1175</definedName>
    <definedName name="Case_99">Final!$A$1177:$N$1187</definedName>
    <definedName name="_xlnm.Print_Titles" localSheetId="2">'Répartition de Fin d''année'!$2:$2</definedName>
    <definedName name="list">'Répartition de Fin d''année'!$B$3:$D$167</definedName>
    <definedName name="list2">'Répartition de Fin d''année'!$A$3:$D$202</definedName>
    <definedName name="P_1">Pénalités!$C$6:$C$205</definedName>
    <definedName name="P_10">Pénalités!$L$6:$L$205</definedName>
    <definedName name="P_11">Pénalités!$M$6:$M$205</definedName>
    <definedName name="P_12">Pénalités!$N$6:$N$205</definedName>
    <definedName name="P_13">Pénalités!#REF!</definedName>
    <definedName name="P_14">Pénalités!#REF!</definedName>
    <definedName name="P_15">Pénalités!#REF!</definedName>
    <definedName name="P_16">Pénalités!#REF!</definedName>
    <definedName name="P_17">Pénalités!#REF!</definedName>
    <definedName name="P_18">Pénalités!#REF!</definedName>
    <definedName name="P_19">Pénalités!#REF!</definedName>
    <definedName name="P_2">Pénalités!$D$6:$D$205</definedName>
    <definedName name="P_20">Pénalités!#REF!</definedName>
    <definedName name="P_21">Pénalités!#REF!</definedName>
    <definedName name="P_22">Pénalités!#REF!</definedName>
    <definedName name="P_23">Pénalités!#REF!</definedName>
    <definedName name="P_24">Pénalités!#REF!</definedName>
    <definedName name="P_25">Pénalités!#REF!</definedName>
    <definedName name="P_26">Pénalités!#REF!</definedName>
    <definedName name="P_27">Pénalités!#REF!</definedName>
    <definedName name="P_28">Pénalités!#REF!</definedName>
    <definedName name="P_29">Pénalités!#REF!</definedName>
    <definedName name="P_3">Pénalités!$E$6:$E$205</definedName>
    <definedName name="P_30">Pénalités!#REF!</definedName>
    <definedName name="P_31">Pénalités!#REF!</definedName>
    <definedName name="P_32">Pénalités!#REF!</definedName>
    <definedName name="P_33">Pénalités!#REF!</definedName>
    <definedName name="P_34">Levée!#REF!</definedName>
    <definedName name="P_35">Levée!#REF!</definedName>
    <definedName name="P_36">Levée!#REF!</definedName>
    <definedName name="P_37">Levée!#REF!</definedName>
    <definedName name="P_38">Levée!#REF!</definedName>
    <definedName name="P_39">Levée!#REF!</definedName>
    <definedName name="P_4">Pénalités!$F$6:$F$205</definedName>
    <definedName name="P_40">Levée!#REF!</definedName>
    <definedName name="P_41">Levée!#REF!</definedName>
    <definedName name="P_42">Levée!#REF!</definedName>
    <definedName name="P_43">Levée!#REF!</definedName>
    <definedName name="P_44">Levée!#REF!</definedName>
    <definedName name="P_45">Levée!#REF!</definedName>
    <definedName name="P_46">Levée!#REF!</definedName>
    <definedName name="P_47">Levée!#REF!</definedName>
    <definedName name="P_48">Levée!#REF!</definedName>
    <definedName name="P_49">Levée!#REF!</definedName>
    <definedName name="P_5">Pénalités!$G$6:$G$205</definedName>
    <definedName name="P_50">Levée!#REF!</definedName>
    <definedName name="P_51">Levée!#REF!</definedName>
    <definedName name="P_52">Levée!#REF!</definedName>
    <definedName name="P_6">Pénalités!$H$6:$H$205</definedName>
    <definedName name="P_7">Pénalités!$I$6:$I$205</definedName>
    <definedName name="P_8">Pénalités!$J$6:$J$205</definedName>
    <definedName name="P_9">Pénalités!$K$6:$K$205</definedName>
    <definedName name="_xlnm.Print_Area" localSheetId="0">Levée!$A$4:$O$208</definedName>
    <definedName name="_xlnm.Print_Area" localSheetId="1">Pénalités!$A$5:$O$207</definedName>
    <definedName name="_xlnm.Print_Area" localSheetId="2">'Répartition de Fin d''année'!$A$2:$N$205</definedName>
  </definedNames>
  <calcPr calcId="145621"/>
</workbook>
</file>

<file path=xl/calcChain.xml><?xml version="1.0" encoding="utf-8"?>
<calcChain xmlns="http://schemas.openxmlformats.org/spreadsheetml/2006/main">
  <c r="O46" i="4" l="1"/>
  <c r="M46" i="4"/>
  <c r="L46" i="4"/>
  <c r="K46" i="4"/>
  <c r="J46" i="4"/>
  <c r="I46" i="4"/>
  <c r="H46" i="4"/>
  <c r="G46" i="4"/>
  <c r="F46" i="4"/>
  <c r="E46" i="4"/>
  <c r="D46" i="4"/>
  <c r="C46" i="4"/>
  <c r="B46" i="4"/>
  <c r="N46" i="4" s="1"/>
  <c r="G40" i="4" s="1"/>
  <c r="M45" i="4"/>
  <c r="M47" i="4" s="1"/>
  <c r="L45" i="4"/>
  <c r="L47" i="4" s="1"/>
  <c r="K45" i="4"/>
  <c r="K47" i="4" s="1"/>
  <c r="J45" i="4"/>
  <c r="J47" i="4" s="1"/>
  <c r="I45" i="4"/>
  <c r="I47" i="4" s="1"/>
  <c r="H45" i="4"/>
  <c r="H47" i="4" s="1"/>
  <c r="G45" i="4"/>
  <c r="G47" i="4" s="1"/>
  <c r="F45" i="4"/>
  <c r="F47" i="4" s="1"/>
  <c r="E45" i="4"/>
  <c r="E47" i="4" s="1"/>
  <c r="D45" i="4"/>
  <c r="D47" i="4" s="1"/>
  <c r="C45" i="4"/>
  <c r="C47" i="4" s="1"/>
  <c r="B45" i="4"/>
  <c r="O45" i="4" s="1"/>
  <c r="O44" i="4"/>
  <c r="O43" i="4"/>
  <c r="G39" i="4"/>
  <c r="G38" i="4"/>
  <c r="G37" i="4"/>
  <c r="O36" i="4"/>
  <c r="G35" i="4"/>
  <c r="M34" i="4"/>
  <c r="L34" i="4"/>
  <c r="K34" i="4"/>
  <c r="J34" i="4"/>
  <c r="I34" i="4"/>
  <c r="H34" i="4"/>
  <c r="G34" i="4"/>
  <c r="F34" i="4"/>
  <c r="E34" i="4"/>
  <c r="D34" i="4"/>
  <c r="N34" i="4" s="1"/>
  <c r="G28" i="4" s="1"/>
  <c r="C34" i="4"/>
  <c r="B34" i="4"/>
  <c r="O34" i="4" s="1"/>
  <c r="M33" i="4"/>
  <c r="M35" i="4" s="1"/>
  <c r="L33" i="4"/>
  <c r="L35" i="4" s="1"/>
  <c r="K33" i="4"/>
  <c r="K35" i="4" s="1"/>
  <c r="J33" i="4"/>
  <c r="J35" i="4" s="1"/>
  <c r="I33" i="4"/>
  <c r="I35" i="4" s="1"/>
  <c r="H33" i="4"/>
  <c r="H35" i="4" s="1"/>
  <c r="G33" i="4"/>
  <c r="F33" i="4"/>
  <c r="F35" i="4" s="1"/>
  <c r="E33" i="4"/>
  <c r="E35" i="4" s="1"/>
  <c r="D33" i="4"/>
  <c r="D35" i="4" s="1"/>
  <c r="C33" i="4"/>
  <c r="C35" i="4" s="1"/>
  <c r="B33" i="4"/>
  <c r="O33" i="4" s="1"/>
  <c r="O32" i="4"/>
  <c r="O31" i="4"/>
  <c r="G26" i="4"/>
  <c r="G27" i="4" s="1"/>
  <c r="G30" i="4" s="1"/>
  <c r="G25" i="4"/>
  <c r="G14" i="4"/>
  <c r="G42" i="4" l="1"/>
  <c r="N45" i="4"/>
  <c r="N47" i="4" s="1"/>
  <c r="B47" i="4"/>
  <c r="O47" i="4" s="1"/>
  <c r="N33" i="4"/>
  <c r="N35" i="4" s="1"/>
  <c r="B35" i="4"/>
  <c r="O35" i="4" s="1"/>
  <c r="G13" i="4"/>
  <c r="O19" i="4"/>
  <c r="O20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B22" i="4"/>
  <c r="O22" i="4" s="1"/>
  <c r="C22" i="4"/>
  <c r="D22" i="4"/>
  <c r="E22" i="4"/>
  <c r="F22" i="4"/>
  <c r="G22" i="4"/>
  <c r="H22" i="4"/>
  <c r="I22" i="4"/>
  <c r="J22" i="4"/>
  <c r="K22" i="4"/>
  <c r="L22" i="4"/>
  <c r="M22" i="4"/>
  <c r="N22" i="4"/>
  <c r="G16" i="4" s="1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O24" i="4"/>
  <c r="G15" i="4" l="1"/>
  <c r="G18" i="4" s="1"/>
  <c r="C10" i="4"/>
  <c r="D10" i="4"/>
  <c r="E10" i="4"/>
  <c r="F10" i="4"/>
  <c r="G10" i="4"/>
  <c r="H10" i="4"/>
  <c r="I10" i="4"/>
  <c r="J10" i="4"/>
  <c r="K10" i="4"/>
  <c r="L10" i="4"/>
  <c r="M10" i="4"/>
  <c r="C9" i="4"/>
  <c r="D9" i="4"/>
  <c r="E9" i="4"/>
  <c r="F9" i="4"/>
  <c r="G9" i="4"/>
  <c r="H9" i="4"/>
  <c r="I9" i="4"/>
  <c r="J9" i="4"/>
  <c r="K9" i="4"/>
  <c r="L9" i="4"/>
  <c r="M9" i="4"/>
  <c r="B10" i="4"/>
  <c r="B9" i="4"/>
  <c r="G2" i="4"/>
  <c r="O12" i="4"/>
  <c r="N10" i="4"/>
  <c r="G4" i="4" s="1"/>
  <c r="M11" i="4"/>
  <c r="L11" i="4"/>
  <c r="K11" i="4"/>
  <c r="J11" i="4"/>
  <c r="I11" i="4"/>
  <c r="H11" i="4"/>
  <c r="G11" i="4"/>
  <c r="F11" i="4"/>
  <c r="E11" i="4"/>
  <c r="D11" i="4"/>
  <c r="C11" i="4"/>
  <c r="O8" i="4"/>
  <c r="O7" i="4"/>
  <c r="B11" i="4" l="1"/>
  <c r="O11" i="4" s="1"/>
  <c r="G1" i="4"/>
  <c r="O9" i="4"/>
  <c r="O10" i="4"/>
  <c r="N9" i="4"/>
  <c r="N11" i="4" s="1"/>
  <c r="O169" i="3" l="1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P205" i="2" s="1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D207" i="1"/>
  <c r="E207" i="1"/>
  <c r="F207" i="1"/>
  <c r="G207" i="1"/>
  <c r="H207" i="1"/>
  <c r="I207" i="1"/>
  <c r="J207" i="1"/>
  <c r="K207" i="1"/>
  <c r="L207" i="1"/>
  <c r="M207" i="1"/>
  <c r="N207" i="1"/>
  <c r="C207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C2194" i="4" l="1"/>
  <c r="D2194" i="4"/>
  <c r="E2194" i="4"/>
  <c r="F2194" i="4"/>
  <c r="G2194" i="4"/>
  <c r="H2194" i="4"/>
  <c r="I2194" i="4"/>
  <c r="J2194" i="4"/>
  <c r="K2194" i="4"/>
  <c r="L2194" i="4"/>
  <c r="M2194" i="4"/>
  <c r="C2193" i="4"/>
  <c r="D2193" i="4"/>
  <c r="E2193" i="4"/>
  <c r="F2193" i="4"/>
  <c r="G2193" i="4"/>
  <c r="H2193" i="4"/>
  <c r="I2193" i="4"/>
  <c r="J2193" i="4"/>
  <c r="K2193" i="4"/>
  <c r="L2193" i="4"/>
  <c r="M2193" i="4"/>
  <c r="C2182" i="4"/>
  <c r="D2182" i="4"/>
  <c r="E2182" i="4"/>
  <c r="F2182" i="4"/>
  <c r="G2182" i="4"/>
  <c r="H2182" i="4"/>
  <c r="I2182" i="4"/>
  <c r="J2182" i="4"/>
  <c r="K2182" i="4"/>
  <c r="L2182" i="4"/>
  <c r="M2182" i="4"/>
  <c r="C2181" i="4"/>
  <c r="D2181" i="4"/>
  <c r="E2181" i="4"/>
  <c r="F2181" i="4"/>
  <c r="G2181" i="4"/>
  <c r="H2181" i="4"/>
  <c r="I2181" i="4"/>
  <c r="J2181" i="4"/>
  <c r="K2181" i="4"/>
  <c r="L2181" i="4"/>
  <c r="M2181" i="4"/>
  <c r="C2170" i="4"/>
  <c r="D2170" i="4"/>
  <c r="E2170" i="4"/>
  <c r="F2170" i="4"/>
  <c r="G2170" i="4"/>
  <c r="H2170" i="4"/>
  <c r="I2170" i="4"/>
  <c r="J2170" i="4"/>
  <c r="K2170" i="4"/>
  <c r="L2170" i="4"/>
  <c r="M2170" i="4"/>
  <c r="C2169" i="4"/>
  <c r="D2169" i="4"/>
  <c r="E2169" i="4"/>
  <c r="F2169" i="4"/>
  <c r="G2169" i="4"/>
  <c r="H2169" i="4"/>
  <c r="I2169" i="4"/>
  <c r="J2169" i="4"/>
  <c r="K2169" i="4"/>
  <c r="L2169" i="4"/>
  <c r="M2169" i="4"/>
  <c r="C2158" i="4"/>
  <c r="D2158" i="4"/>
  <c r="E2158" i="4"/>
  <c r="F2158" i="4"/>
  <c r="G2158" i="4"/>
  <c r="H2158" i="4"/>
  <c r="I2158" i="4"/>
  <c r="J2158" i="4"/>
  <c r="K2158" i="4"/>
  <c r="L2158" i="4"/>
  <c r="M2158" i="4"/>
  <c r="C2157" i="4"/>
  <c r="D2157" i="4"/>
  <c r="E2157" i="4"/>
  <c r="F2157" i="4"/>
  <c r="G2157" i="4"/>
  <c r="H2157" i="4"/>
  <c r="I2157" i="4"/>
  <c r="J2157" i="4"/>
  <c r="K2157" i="4"/>
  <c r="L2157" i="4"/>
  <c r="M2157" i="4"/>
  <c r="C2146" i="4"/>
  <c r="D2146" i="4"/>
  <c r="E2146" i="4"/>
  <c r="F2146" i="4"/>
  <c r="G2146" i="4"/>
  <c r="H2146" i="4"/>
  <c r="I2146" i="4"/>
  <c r="J2146" i="4"/>
  <c r="K2146" i="4"/>
  <c r="L2146" i="4"/>
  <c r="M2146" i="4"/>
  <c r="C2145" i="4"/>
  <c r="D2145" i="4"/>
  <c r="E2145" i="4"/>
  <c r="F2145" i="4"/>
  <c r="G2145" i="4"/>
  <c r="H2145" i="4"/>
  <c r="I2145" i="4"/>
  <c r="J2145" i="4"/>
  <c r="K2145" i="4"/>
  <c r="L2145" i="4"/>
  <c r="M2145" i="4"/>
  <c r="C2134" i="4"/>
  <c r="D2134" i="4"/>
  <c r="E2134" i="4"/>
  <c r="F2134" i="4"/>
  <c r="G2134" i="4"/>
  <c r="H2134" i="4"/>
  <c r="I2134" i="4"/>
  <c r="J2134" i="4"/>
  <c r="K2134" i="4"/>
  <c r="L2134" i="4"/>
  <c r="M2134" i="4"/>
  <c r="C2133" i="4"/>
  <c r="D2133" i="4"/>
  <c r="E2133" i="4"/>
  <c r="F2133" i="4"/>
  <c r="G2133" i="4"/>
  <c r="H2133" i="4"/>
  <c r="I2133" i="4"/>
  <c r="J2133" i="4"/>
  <c r="K2133" i="4"/>
  <c r="L2133" i="4"/>
  <c r="M2133" i="4"/>
  <c r="C2122" i="4"/>
  <c r="C2123" i="4" s="1"/>
  <c r="D2122" i="4"/>
  <c r="E2122" i="4"/>
  <c r="E2123" i="4" s="1"/>
  <c r="F2122" i="4"/>
  <c r="G2122" i="4"/>
  <c r="G2123" i="4" s="1"/>
  <c r="H2122" i="4"/>
  <c r="I2122" i="4"/>
  <c r="I2123" i="4" s="1"/>
  <c r="J2122" i="4"/>
  <c r="K2122" i="4"/>
  <c r="K2123" i="4" s="1"/>
  <c r="L2122" i="4"/>
  <c r="M2122" i="4"/>
  <c r="M2123" i="4" s="1"/>
  <c r="C2121" i="4"/>
  <c r="D2121" i="4"/>
  <c r="E2121" i="4"/>
  <c r="F2121" i="4"/>
  <c r="G2121" i="4"/>
  <c r="H2121" i="4"/>
  <c r="I2121" i="4"/>
  <c r="J2121" i="4"/>
  <c r="K2121" i="4"/>
  <c r="L2121" i="4"/>
  <c r="M2121" i="4"/>
  <c r="C2110" i="4"/>
  <c r="C2111" i="4" s="1"/>
  <c r="D2110" i="4"/>
  <c r="E2110" i="4"/>
  <c r="E2111" i="4" s="1"/>
  <c r="F2110" i="4"/>
  <c r="G2110" i="4"/>
  <c r="G2111" i="4" s="1"/>
  <c r="H2110" i="4"/>
  <c r="I2110" i="4"/>
  <c r="I2111" i="4" s="1"/>
  <c r="J2110" i="4"/>
  <c r="K2110" i="4"/>
  <c r="K2111" i="4" s="1"/>
  <c r="L2110" i="4"/>
  <c r="M2110" i="4"/>
  <c r="M2111" i="4" s="1"/>
  <c r="C2109" i="4"/>
  <c r="D2109" i="4"/>
  <c r="E2109" i="4"/>
  <c r="F2109" i="4"/>
  <c r="G2109" i="4"/>
  <c r="H2109" i="4"/>
  <c r="I2109" i="4"/>
  <c r="J2109" i="4"/>
  <c r="K2109" i="4"/>
  <c r="L2109" i="4"/>
  <c r="M2109" i="4"/>
  <c r="C2098" i="4"/>
  <c r="C2099" i="4" s="1"/>
  <c r="D2098" i="4"/>
  <c r="E2098" i="4"/>
  <c r="E2099" i="4" s="1"/>
  <c r="F2098" i="4"/>
  <c r="G2098" i="4"/>
  <c r="G2099" i="4" s="1"/>
  <c r="H2098" i="4"/>
  <c r="I2098" i="4"/>
  <c r="I2099" i="4" s="1"/>
  <c r="J2098" i="4"/>
  <c r="K2098" i="4"/>
  <c r="K2099" i="4" s="1"/>
  <c r="L2098" i="4"/>
  <c r="M2098" i="4"/>
  <c r="M2099" i="4" s="1"/>
  <c r="C2097" i="4"/>
  <c r="D2097" i="4"/>
  <c r="E2097" i="4"/>
  <c r="F2097" i="4"/>
  <c r="G2097" i="4"/>
  <c r="H2097" i="4"/>
  <c r="I2097" i="4"/>
  <c r="J2097" i="4"/>
  <c r="K2097" i="4"/>
  <c r="L2097" i="4"/>
  <c r="M2097" i="4"/>
  <c r="C2086" i="4"/>
  <c r="D2086" i="4"/>
  <c r="E2086" i="4"/>
  <c r="F2086" i="4"/>
  <c r="G2086" i="4"/>
  <c r="G2087" i="4" s="1"/>
  <c r="H2086" i="4"/>
  <c r="I2086" i="4"/>
  <c r="J2086" i="4"/>
  <c r="K2086" i="4"/>
  <c r="K2087" i="4" s="1"/>
  <c r="L2086" i="4"/>
  <c r="M2086" i="4"/>
  <c r="C2085" i="4"/>
  <c r="D2085" i="4"/>
  <c r="E2085" i="4"/>
  <c r="F2085" i="4"/>
  <c r="F2087" i="4" s="1"/>
  <c r="G2085" i="4"/>
  <c r="H2085" i="4"/>
  <c r="I2085" i="4"/>
  <c r="J2085" i="4"/>
  <c r="J2087" i="4" s="1"/>
  <c r="K2085" i="4"/>
  <c r="L2085" i="4"/>
  <c r="M2085" i="4"/>
  <c r="C2074" i="4"/>
  <c r="D2074" i="4"/>
  <c r="E2074" i="4"/>
  <c r="F2074" i="4"/>
  <c r="G2074" i="4"/>
  <c r="G2075" i="4" s="1"/>
  <c r="H2074" i="4"/>
  <c r="I2074" i="4"/>
  <c r="I2075" i="4" s="1"/>
  <c r="J2074" i="4"/>
  <c r="K2074" i="4"/>
  <c r="L2074" i="4"/>
  <c r="M2074" i="4"/>
  <c r="C2073" i="4"/>
  <c r="D2073" i="4"/>
  <c r="E2073" i="4"/>
  <c r="F2073" i="4"/>
  <c r="F2075" i="4" s="1"/>
  <c r="G2073" i="4"/>
  <c r="H2073" i="4"/>
  <c r="I2073" i="4"/>
  <c r="J2073" i="4"/>
  <c r="J2075" i="4" s="1"/>
  <c r="K2073" i="4"/>
  <c r="L2073" i="4"/>
  <c r="M2073" i="4"/>
  <c r="C2062" i="4"/>
  <c r="D2062" i="4"/>
  <c r="E2062" i="4"/>
  <c r="F2062" i="4"/>
  <c r="G2062" i="4"/>
  <c r="G2063" i="4" s="1"/>
  <c r="H2062" i="4"/>
  <c r="I2062" i="4"/>
  <c r="J2062" i="4"/>
  <c r="K2062" i="4"/>
  <c r="K2063" i="4" s="1"/>
  <c r="L2062" i="4"/>
  <c r="M2062" i="4"/>
  <c r="C2061" i="4"/>
  <c r="D2061" i="4"/>
  <c r="E2061" i="4"/>
  <c r="F2061" i="4"/>
  <c r="F2063" i="4" s="1"/>
  <c r="G2061" i="4"/>
  <c r="H2061" i="4"/>
  <c r="I2061" i="4"/>
  <c r="J2061" i="4"/>
  <c r="K2061" i="4"/>
  <c r="L2061" i="4"/>
  <c r="L2063" i="4" s="1"/>
  <c r="M2061" i="4"/>
  <c r="C2050" i="4"/>
  <c r="D2050" i="4"/>
  <c r="E2050" i="4"/>
  <c r="E2051" i="4" s="1"/>
  <c r="F2050" i="4"/>
  <c r="G2050" i="4"/>
  <c r="H2050" i="4"/>
  <c r="I2050" i="4"/>
  <c r="I2051" i="4" s="1"/>
  <c r="J2050" i="4"/>
  <c r="K2050" i="4"/>
  <c r="L2050" i="4"/>
  <c r="M2050" i="4"/>
  <c r="M2051" i="4" s="1"/>
  <c r="C2049" i="4"/>
  <c r="D2049" i="4"/>
  <c r="E2049" i="4"/>
  <c r="F2049" i="4"/>
  <c r="F2051" i="4" s="1"/>
  <c r="G2049" i="4"/>
  <c r="H2049" i="4"/>
  <c r="I2049" i="4"/>
  <c r="J2049" i="4"/>
  <c r="J2051" i="4" s="1"/>
  <c r="K2049" i="4"/>
  <c r="L2049" i="4"/>
  <c r="M2049" i="4"/>
  <c r="C2038" i="4"/>
  <c r="D2038" i="4"/>
  <c r="E2038" i="4"/>
  <c r="F2038" i="4"/>
  <c r="G2038" i="4"/>
  <c r="G2039" i="4" s="1"/>
  <c r="H2038" i="4"/>
  <c r="I2038" i="4"/>
  <c r="J2038" i="4"/>
  <c r="K2038" i="4"/>
  <c r="K2039" i="4" s="1"/>
  <c r="L2038" i="4"/>
  <c r="M2038" i="4"/>
  <c r="C2037" i="4"/>
  <c r="D2037" i="4"/>
  <c r="E2037" i="4"/>
  <c r="F2037" i="4"/>
  <c r="F2039" i="4" s="1"/>
  <c r="G2037" i="4"/>
  <c r="H2037" i="4"/>
  <c r="I2037" i="4"/>
  <c r="J2037" i="4"/>
  <c r="J2039" i="4" s="1"/>
  <c r="K2037" i="4"/>
  <c r="L2037" i="4"/>
  <c r="M2037" i="4"/>
  <c r="C2026" i="4"/>
  <c r="D2026" i="4"/>
  <c r="E2026" i="4"/>
  <c r="E2027" i="4" s="1"/>
  <c r="F2026" i="4"/>
  <c r="G2026" i="4"/>
  <c r="H2026" i="4"/>
  <c r="I2026" i="4"/>
  <c r="I2027" i="4" s="1"/>
  <c r="J2026" i="4"/>
  <c r="K2026" i="4"/>
  <c r="L2026" i="4"/>
  <c r="M2026" i="4"/>
  <c r="M2027" i="4" s="1"/>
  <c r="C2025" i="4"/>
  <c r="D2025" i="4"/>
  <c r="E2025" i="4"/>
  <c r="F2025" i="4"/>
  <c r="F2027" i="4" s="1"/>
  <c r="G2025" i="4"/>
  <c r="H2025" i="4"/>
  <c r="I2025" i="4"/>
  <c r="J2025" i="4"/>
  <c r="J2027" i="4" s="1"/>
  <c r="K2025" i="4"/>
  <c r="L2025" i="4"/>
  <c r="M2025" i="4"/>
  <c r="C2014" i="4"/>
  <c r="D2014" i="4"/>
  <c r="E2014" i="4"/>
  <c r="E2015" i="4" s="1"/>
  <c r="F2014" i="4"/>
  <c r="G2014" i="4"/>
  <c r="H2014" i="4"/>
  <c r="I2014" i="4"/>
  <c r="I2015" i="4" s="1"/>
  <c r="J2014" i="4"/>
  <c r="K2014" i="4"/>
  <c r="L2014" i="4"/>
  <c r="M2014" i="4"/>
  <c r="M2015" i="4" s="1"/>
  <c r="C2013" i="4"/>
  <c r="D2013" i="4"/>
  <c r="D2015" i="4" s="1"/>
  <c r="E2013" i="4"/>
  <c r="F2013" i="4"/>
  <c r="G2013" i="4"/>
  <c r="H2013" i="4"/>
  <c r="H2015" i="4" s="1"/>
  <c r="I2013" i="4"/>
  <c r="J2013" i="4"/>
  <c r="J2015" i="4" s="1"/>
  <c r="K2013" i="4"/>
  <c r="L2013" i="4"/>
  <c r="L2015" i="4" s="1"/>
  <c r="M2013" i="4"/>
  <c r="C2002" i="4"/>
  <c r="C2003" i="4" s="1"/>
  <c r="D2002" i="4"/>
  <c r="E2002" i="4"/>
  <c r="E2003" i="4" s="1"/>
  <c r="F2002" i="4"/>
  <c r="G2002" i="4"/>
  <c r="H2002" i="4"/>
  <c r="I2002" i="4"/>
  <c r="I2003" i="4" s="1"/>
  <c r="J2002" i="4"/>
  <c r="K2002" i="4"/>
  <c r="K2003" i="4" s="1"/>
  <c r="L2002" i="4"/>
  <c r="M2002" i="4"/>
  <c r="M2003" i="4" s="1"/>
  <c r="C2001" i="4"/>
  <c r="D2001" i="4"/>
  <c r="E2001" i="4"/>
  <c r="F2001" i="4"/>
  <c r="F2003" i="4" s="1"/>
  <c r="G2001" i="4"/>
  <c r="H2001" i="4"/>
  <c r="H2003" i="4" s="1"/>
  <c r="I2001" i="4"/>
  <c r="J2001" i="4"/>
  <c r="J2003" i="4" s="1"/>
  <c r="K2001" i="4"/>
  <c r="L2001" i="4"/>
  <c r="M2001" i="4"/>
  <c r="B2194" i="4"/>
  <c r="B2193" i="4"/>
  <c r="B2182" i="4"/>
  <c r="B2181" i="4"/>
  <c r="B2170" i="4"/>
  <c r="B2169" i="4"/>
  <c r="B2158" i="4"/>
  <c r="B2157" i="4"/>
  <c r="B2146" i="4"/>
  <c r="N2146" i="4" s="1"/>
  <c r="B2145" i="4"/>
  <c r="B2134" i="4"/>
  <c r="N2134" i="4" s="1"/>
  <c r="B2133" i="4"/>
  <c r="B2122" i="4"/>
  <c r="N2122" i="4" s="1"/>
  <c r="B2121" i="4"/>
  <c r="B2110" i="4"/>
  <c r="N2110" i="4" s="1"/>
  <c r="B2109" i="4"/>
  <c r="B2098" i="4"/>
  <c r="N2098" i="4" s="1"/>
  <c r="B2097" i="4"/>
  <c r="B2086" i="4"/>
  <c r="B2087" i="4" s="1"/>
  <c r="B2085" i="4"/>
  <c r="B2074" i="4"/>
  <c r="B2073" i="4"/>
  <c r="B2062" i="4"/>
  <c r="B2061" i="4"/>
  <c r="B2050" i="4"/>
  <c r="B2049" i="4"/>
  <c r="B2038" i="4"/>
  <c r="B2037" i="4"/>
  <c r="B2026" i="4"/>
  <c r="B2025" i="4"/>
  <c r="B2014" i="4"/>
  <c r="B2015" i="4" s="1"/>
  <c r="B2013" i="4"/>
  <c r="B2002" i="4"/>
  <c r="N2002" i="4" s="1"/>
  <c r="B2001" i="4"/>
  <c r="D2003" i="4"/>
  <c r="L2003" i="4"/>
  <c r="G2003" i="4"/>
  <c r="N2014" i="4"/>
  <c r="G2015" i="4"/>
  <c r="K2015" i="4"/>
  <c r="F2015" i="4"/>
  <c r="N2025" i="4"/>
  <c r="D2027" i="4"/>
  <c r="H2027" i="4"/>
  <c r="L2027" i="4"/>
  <c r="C2027" i="4"/>
  <c r="G2027" i="4"/>
  <c r="K2027" i="4"/>
  <c r="N2037" i="4"/>
  <c r="E2039" i="4"/>
  <c r="I2039" i="4"/>
  <c r="M2039" i="4"/>
  <c r="D2039" i="4"/>
  <c r="H2039" i="4"/>
  <c r="L2039" i="4"/>
  <c r="D2051" i="4"/>
  <c r="H2051" i="4"/>
  <c r="L2051" i="4"/>
  <c r="C2051" i="4"/>
  <c r="G2051" i="4"/>
  <c r="K2051" i="4"/>
  <c r="B2063" i="4"/>
  <c r="J2063" i="4"/>
  <c r="E2063" i="4"/>
  <c r="I2063" i="4"/>
  <c r="M2063" i="4"/>
  <c r="H2063" i="4"/>
  <c r="E2075" i="4"/>
  <c r="M2075" i="4"/>
  <c r="D2075" i="4"/>
  <c r="H2075" i="4"/>
  <c r="L2075" i="4"/>
  <c r="C2075" i="4"/>
  <c r="K2075" i="4"/>
  <c r="E2087" i="4"/>
  <c r="I2087" i="4"/>
  <c r="M2087" i="4"/>
  <c r="D2087" i="4"/>
  <c r="H2087" i="4"/>
  <c r="L2087" i="4"/>
  <c r="D2099" i="4"/>
  <c r="F2099" i="4"/>
  <c r="H2099" i="4"/>
  <c r="J2099" i="4"/>
  <c r="L2099" i="4"/>
  <c r="N2109" i="4"/>
  <c r="B2111" i="4"/>
  <c r="D2111" i="4"/>
  <c r="F2111" i="4"/>
  <c r="H2111" i="4"/>
  <c r="J2111" i="4"/>
  <c r="L2111" i="4"/>
  <c r="N2121" i="4"/>
  <c r="B2123" i="4"/>
  <c r="D2123" i="4"/>
  <c r="F2123" i="4"/>
  <c r="H2123" i="4"/>
  <c r="J2123" i="4"/>
  <c r="L2123" i="4"/>
  <c r="N2133" i="4"/>
  <c r="B2135" i="4"/>
  <c r="D2135" i="4"/>
  <c r="F2135" i="4"/>
  <c r="H2135" i="4"/>
  <c r="J2135" i="4"/>
  <c r="L2135" i="4"/>
  <c r="N2145" i="4"/>
  <c r="B2147" i="4"/>
  <c r="D2147" i="4"/>
  <c r="F2147" i="4"/>
  <c r="H2147" i="4"/>
  <c r="I2147" i="4"/>
  <c r="J2147" i="4"/>
  <c r="K2147" i="4"/>
  <c r="L2147" i="4"/>
  <c r="M2147" i="4"/>
  <c r="N2157" i="4"/>
  <c r="N2158" i="4"/>
  <c r="B2159" i="4"/>
  <c r="C2159" i="4"/>
  <c r="D2159" i="4"/>
  <c r="E2159" i="4"/>
  <c r="F2159" i="4"/>
  <c r="G2159" i="4"/>
  <c r="H2159" i="4"/>
  <c r="I2159" i="4"/>
  <c r="J2159" i="4"/>
  <c r="K2159" i="4"/>
  <c r="L2159" i="4"/>
  <c r="M2159" i="4"/>
  <c r="N2169" i="4"/>
  <c r="N2170" i="4"/>
  <c r="B2171" i="4"/>
  <c r="C2171" i="4"/>
  <c r="D2171" i="4"/>
  <c r="E2171" i="4"/>
  <c r="F2171" i="4"/>
  <c r="G2171" i="4"/>
  <c r="H2171" i="4"/>
  <c r="I2171" i="4"/>
  <c r="J2171" i="4"/>
  <c r="K2171" i="4"/>
  <c r="L2171" i="4"/>
  <c r="M2171" i="4"/>
  <c r="N2181" i="4"/>
  <c r="N2182" i="4"/>
  <c r="B2183" i="4"/>
  <c r="C2183" i="4"/>
  <c r="D2183" i="4"/>
  <c r="E2183" i="4"/>
  <c r="F2183" i="4"/>
  <c r="G2183" i="4"/>
  <c r="H2183" i="4"/>
  <c r="I2183" i="4"/>
  <c r="J2183" i="4"/>
  <c r="K2183" i="4"/>
  <c r="L2183" i="4"/>
  <c r="M2183" i="4"/>
  <c r="N2183" i="4"/>
  <c r="N2193" i="4"/>
  <c r="N2194" i="4"/>
  <c r="B2195" i="4"/>
  <c r="C2195" i="4"/>
  <c r="D2195" i="4"/>
  <c r="E2195" i="4"/>
  <c r="F2195" i="4"/>
  <c r="G2195" i="4"/>
  <c r="H2195" i="4"/>
  <c r="I2195" i="4"/>
  <c r="J2195" i="4"/>
  <c r="K2195" i="4"/>
  <c r="L2195" i="4"/>
  <c r="M2195" i="4"/>
  <c r="C1989" i="4"/>
  <c r="D1989" i="4"/>
  <c r="D1991" i="4" s="1"/>
  <c r="E1989" i="4"/>
  <c r="F1989" i="4"/>
  <c r="G1989" i="4"/>
  <c r="H1989" i="4"/>
  <c r="H1991" i="4" s="1"/>
  <c r="I1989" i="4"/>
  <c r="J1989" i="4"/>
  <c r="J1991" i="4" s="1"/>
  <c r="K1989" i="4"/>
  <c r="L1989" i="4"/>
  <c r="L1991" i="4" s="1"/>
  <c r="M1989" i="4"/>
  <c r="C1990" i="4"/>
  <c r="C1991" i="4" s="1"/>
  <c r="D1990" i="4"/>
  <c r="E1990" i="4"/>
  <c r="E1991" i="4" s="1"/>
  <c r="F1990" i="4"/>
  <c r="G1990" i="4"/>
  <c r="G1991" i="4" s="1"/>
  <c r="H1990" i="4"/>
  <c r="I1990" i="4"/>
  <c r="J1990" i="4"/>
  <c r="K1990" i="4"/>
  <c r="K1991" i="4" s="1"/>
  <c r="L1990" i="4"/>
  <c r="M1990" i="4"/>
  <c r="M1991" i="4" s="1"/>
  <c r="B1990" i="4"/>
  <c r="B1989" i="4"/>
  <c r="N1989" i="4" s="1"/>
  <c r="F1991" i="4"/>
  <c r="N1990" i="4"/>
  <c r="I1991" i="4"/>
  <c r="M2135" i="4" l="1"/>
  <c r="K2135" i="4"/>
  <c r="I2135" i="4"/>
  <c r="G2135" i="4"/>
  <c r="E2135" i="4"/>
  <c r="C2135" i="4"/>
  <c r="G2147" i="4"/>
  <c r="E2147" i="4"/>
  <c r="C2147" i="4"/>
  <c r="B1991" i="4"/>
  <c r="N2159" i="4"/>
  <c r="B2099" i="4"/>
  <c r="B2027" i="4"/>
  <c r="N2026" i="4"/>
  <c r="N2038" i="4"/>
  <c r="N2039" i="4" s="1"/>
  <c r="B2039" i="4"/>
  <c r="B2051" i="4"/>
  <c r="N2050" i="4"/>
  <c r="B2075" i="4"/>
  <c r="N2074" i="4"/>
  <c r="N2061" i="4"/>
  <c r="D2063" i="4"/>
  <c r="N2085" i="4"/>
  <c r="N2013" i="4"/>
  <c r="N2111" i="4"/>
  <c r="B2003" i="4"/>
  <c r="N2195" i="4"/>
  <c r="N2171" i="4"/>
  <c r="N2135" i="4"/>
  <c r="N2147" i="4"/>
  <c r="N2123" i="4"/>
  <c r="N2027" i="4"/>
  <c r="N2015" i="4"/>
  <c r="N2001" i="4"/>
  <c r="N2003" i="4" s="1"/>
  <c r="N2097" i="4"/>
  <c r="N2099" i="4" s="1"/>
  <c r="N2086" i="4"/>
  <c r="N2087" i="4" s="1"/>
  <c r="C2087" i="4"/>
  <c r="N2049" i="4"/>
  <c r="N2051" i="4" s="1"/>
  <c r="N2073" i="4"/>
  <c r="N2075" i="4" s="1"/>
  <c r="N2062" i="4"/>
  <c r="N2063" i="4" s="1"/>
  <c r="C2063" i="4"/>
  <c r="C2039" i="4"/>
  <c r="C2015" i="4"/>
  <c r="N1991" i="4"/>
  <c r="C1978" i="4" l="1"/>
  <c r="D1978" i="4"/>
  <c r="E1978" i="4"/>
  <c r="F1978" i="4"/>
  <c r="G1978" i="4"/>
  <c r="H1978" i="4"/>
  <c r="I1978" i="4"/>
  <c r="J1978" i="4"/>
  <c r="K1978" i="4"/>
  <c r="L1978" i="4"/>
  <c r="M1978" i="4"/>
  <c r="B1978" i="4"/>
  <c r="C1977" i="4"/>
  <c r="C1979" i="4" s="1"/>
  <c r="D1977" i="4"/>
  <c r="E1977" i="4"/>
  <c r="E1979" i="4" s="1"/>
  <c r="F1977" i="4"/>
  <c r="G1977" i="4"/>
  <c r="G1979" i="4" s="1"/>
  <c r="H1977" i="4"/>
  <c r="I1977" i="4"/>
  <c r="I1979" i="4" s="1"/>
  <c r="J1977" i="4"/>
  <c r="J1979" i="4" s="1"/>
  <c r="K1977" i="4"/>
  <c r="K1979" i="4" s="1"/>
  <c r="L1977" i="4"/>
  <c r="M1977" i="4"/>
  <c r="M1979" i="4" s="1"/>
  <c r="B1977" i="4"/>
  <c r="L1979" i="4"/>
  <c r="H1979" i="4"/>
  <c r="F1979" i="4"/>
  <c r="D1979" i="4"/>
  <c r="B1979" i="4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B168" i="2"/>
  <c r="B169" i="2"/>
  <c r="B170" i="2"/>
  <c r="B171" i="2"/>
  <c r="B164" i="3"/>
  <c r="B165" i="3"/>
  <c r="B166" i="3"/>
  <c r="B167" i="3"/>
  <c r="B168" i="3"/>
  <c r="C168" i="3"/>
  <c r="D168" i="3" s="1"/>
  <c r="E168" i="3" s="1"/>
  <c r="O171" i="2"/>
  <c r="P171" i="2" s="1"/>
  <c r="O170" i="2"/>
  <c r="P170" i="2" s="1"/>
  <c r="N1978" i="4" l="1"/>
  <c r="N1977" i="4"/>
  <c r="G168" i="3"/>
  <c r="F168" i="3"/>
  <c r="C1965" i="4"/>
  <c r="D1965" i="4"/>
  <c r="E1965" i="4"/>
  <c r="F1965" i="4"/>
  <c r="G1965" i="4"/>
  <c r="H1965" i="4"/>
  <c r="I1965" i="4"/>
  <c r="J1965" i="4"/>
  <c r="K1965" i="4"/>
  <c r="L1965" i="4"/>
  <c r="M1965" i="4"/>
  <c r="C1966" i="4"/>
  <c r="D1966" i="4"/>
  <c r="E1966" i="4"/>
  <c r="F1966" i="4"/>
  <c r="G1966" i="4"/>
  <c r="H1966" i="4"/>
  <c r="I1966" i="4"/>
  <c r="J1966" i="4"/>
  <c r="K1966" i="4"/>
  <c r="L1966" i="4"/>
  <c r="M1966" i="4"/>
  <c r="B1966" i="4"/>
  <c r="B1965" i="4"/>
  <c r="C1953" i="4"/>
  <c r="D1953" i="4"/>
  <c r="E1953" i="4"/>
  <c r="F1953" i="4"/>
  <c r="G1953" i="4"/>
  <c r="H1953" i="4"/>
  <c r="I1953" i="4"/>
  <c r="J1953" i="4"/>
  <c r="K1953" i="4"/>
  <c r="L1953" i="4"/>
  <c r="M1953" i="4"/>
  <c r="C1954" i="4"/>
  <c r="D1954" i="4"/>
  <c r="E1954" i="4"/>
  <c r="F1954" i="4"/>
  <c r="G1954" i="4"/>
  <c r="H1954" i="4"/>
  <c r="I1954" i="4"/>
  <c r="J1954" i="4"/>
  <c r="K1954" i="4"/>
  <c r="L1954" i="4"/>
  <c r="M1954" i="4"/>
  <c r="B1954" i="4"/>
  <c r="B1953" i="4"/>
  <c r="C1941" i="4"/>
  <c r="D1941" i="4"/>
  <c r="E1941" i="4"/>
  <c r="F1941" i="4"/>
  <c r="G1941" i="4"/>
  <c r="H1941" i="4"/>
  <c r="I1941" i="4"/>
  <c r="J1941" i="4"/>
  <c r="K1941" i="4"/>
  <c r="L1941" i="4"/>
  <c r="M1941" i="4"/>
  <c r="C1942" i="4"/>
  <c r="D1942" i="4"/>
  <c r="E1942" i="4"/>
  <c r="F1942" i="4"/>
  <c r="G1942" i="4"/>
  <c r="H1942" i="4"/>
  <c r="I1942" i="4"/>
  <c r="J1942" i="4"/>
  <c r="K1942" i="4"/>
  <c r="L1942" i="4"/>
  <c r="M1942" i="4"/>
  <c r="B1942" i="4"/>
  <c r="B1941" i="4"/>
  <c r="C1929" i="4"/>
  <c r="D1929" i="4"/>
  <c r="E1929" i="4"/>
  <c r="F1929" i="4"/>
  <c r="G1929" i="4"/>
  <c r="H1929" i="4"/>
  <c r="I1929" i="4"/>
  <c r="J1929" i="4"/>
  <c r="K1929" i="4"/>
  <c r="L1929" i="4"/>
  <c r="M1929" i="4"/>
  <c r="C1930" i="4"/>
  <c r="D1930" i="4"/>
  <c r="E1930" i="4"/>
  <c r="F1930" i="4"/>
  <c r="G1930" i="4"/>
  <c r="H1930" i="4"/>
  <c r="I1930" i="4"/>
  <c r="J1930" i="4"/>
  <c r="K1930" i="4"/>
  <c r="L1930" i="4"/>
  <c r="M1930" i="4"/>
  <c r="B1930" i="4"/>
  <c r="B1929" i="4"/>
  <c r="C1917" i="4"/>
  <c r="D1917" i="4"/>
  <c r="E1917" i="4"/>
  <c r="F1917" i="4"/>
  <c r="G1917" i="4"/>
  <c r="H1917" i="4"/>
  <c r="I1917" i="4"/>
  <c r="J1917" i="4"/>
  <c r="K1917" i="4"/>
  <c r="L1917" i="4"/>
  <c r="M1917" i="4"/>
  <c r="M1919" i="4" s="1"/>
  <c r="C1918" i="4"/>
  <c r="D1918" i="4"/>
  <c r="E1918" i="4"/>
  <c r="F1918" i="4"/>
  <c r="G1918" i="4"/>
  <c r="H1918" i="4"/>
  <c r="I1918" i="4"/>
  <c r="J1918" i="4"/>
  <c r="K1918" i="4"/>
  <c r="L1918" i="4"/>
  <c r="M1918" i="4"/>
  <c r="B1918" i="4"/>
  <c r="B1917" i="4"/>
  <c r="J1919" i="4"/>
  <c r="I1919" i="4"/>
  <c r="E1919" i="4" l="1"/>
  <c r="K1919" i="4"/>
  <c r="G1919" i="4"/>
  <c r="C1919" i="4"/>
  <c r="N1979" i="4"/>
  <c r="F1919" i="4"/>
  <c r="H168" i="3"/>
  <c r="I168" i="3"/>
  <c r="J168" i="3" s="1"/>
  <c r="L1919" i="4"/>
  <c r="H1919" i="4"/>
  <c r="D1919" i="4"/>
  <c r="N1918" i="4"/>
  <c r="N1917" i="4"/>
  <c r="B1919" i="4"/>
  <c r="N1929" i="4"/>
  <c r="B1931" i="4"/>
  <c r="D1931" i="4"/>
  <c r="F1931" i="4"/>
  <c r="H1931" i="4"/>
  <c r="J1931" i="4"/>
  <c r="L1931" i="4"/>
  <c r="N1930" i="4"/>
  <c r="C1931" i="4"/>
  <c r="E1931" i="4"/>
  <c r="G1931" i="4"/>
  <c r="I1931" i="4"/>
  <c r="K1931" i="4"/>
  <c r="M1931" i="4"/>
  <c r="N1941" i="4"/>
  <c r="N1942" i="4"/>
  <c r="E1943" i="4"/>
  <c r="G1943" i="4"/>
  <c r="I1943" i="4"/>
  <c r="K1943" i="4"/>
  <c r="M1943" i="4"/>
  <c r="B1943" i="4"/>
  <c r="D1943" i="4"/>
  <c r="F1943" i="4"/>
  <c r="H1943" i="4"/>
  <c r="J1943" i="4"/>
  <c r="L1943" i="4"/>
  <c r="N1953" i="4"/>
  <c r="B1955" i="4"/>
  <c r="D1955" i="4"/>
  <c r="F1955" i="4"/>
  <c r="H1955" i="4"/>
  <c r="J1955" i="4"/>
  <c r="L1955" i="4"/>
  <c r="N1954" i="4"/>
  <c r="C1955" i="4"/>
  <c r="E1955" i="4"/>
  <c r="G1955" i="4"/>
  <c r="I1955" i="4"/>
  <c r="K1955" i="4"/>
  <c r="M1955" i="4"/>
  <c r="N1965" i="4"/>
  <c r="N1966" i="4"/>
  <c r="E1967" i="4"/>
  <c r="G1967" i="4"/>
  <c r="I1967" i="4"/>
  <c r="K1967" i="4"/>
  <c r="M1967" i="4"/>
  <c r="B1967" i="4"/>
  <c r="D1967" i="4"/>
  <c r="F1967" i="4"/>
  <c r="H1967" i="4"/>
  <c r="J1967" i="4"/>
  <c r="L1967" i="4"/>
  <c r="K168" i="3" l="1"/>
  <c r="L168" i="3"/>
  <c r="N1967" i="4"/>
  <c r="N1919" i="4"/>
  <c r="N1943" i="4"/>
  <c r="N1955" i="4"/>
  <c r="N1931" i="4"/>
  <c r="C1967" i="4"/>
  <c r="C1943" i="4"/>
  <c r="B156" i="3"/>
  <c r="B157" i="3"/>
  <c r="B158" i="3"/>
  <c r="B159" i="3"/>
  <c r="B160" i="3"/>
  <c r="B161" i="3"/>
  <c r="B162" i="3"/>
  <c r="B163" i="3"/>
  <c r="O165" i="2"/>
  <c r="P165" i="2" s="1"/>
  <c r="O166" i="2"/>
  <c r="P166" i="2" s="1"/>
  <c r="O167" i="2"/>
  <c r="P167" i="2" s="1"/>
  <c r="O168" i="2"/>
  <c r="P168" i="2" s="1"/>
  <c r="O169" i="2"/>
  <c r="P169" i="2" s="1"/>
  <c r="B159" i="2"/>
  <c r="B160" i="2"/>
  <c r="B161" i="2"/>
  <c r="B162" i="2"/>
  <c r="B163" i="2"/>
  <c r="B164" i="2"/>
  <c r="B165" i="2"/>
  <c r="B166" i="2"/>
  <c r="B167" i="2"/>
  <c r="O165" i="1"/>
  <c r="C162" i="3" s="1"/>
  <c r="O166" i="1"/>
  <c r="C163" i="3" s="1"/>
  <c r="O167" i="1"/>
  <c r="O168" i="1"/>
  <c r="C165" i="3" s="1"/>
  <c r="O169" i="1"/>
  <c r="C166" i="3" s="1"/>
  <c r="D166" i="3" s="1"/>
  <c r="E166" i="3" s="1"/>
  <c r="O170" i="1"/>
  <c r="C167" i="3" s="1"/>
  <c r="C164" i="3" l="1"/>
  <c r="M168" i="3"/>
  <c r="D162" i="3"/>
  <c r="F166" i="3"/>
  <c r="G166" i="3"/>
  <c r="D165" i="3"/>
  <c r="D164" i="3"/>
  <c r="D163" i="3"/>
  <c r="M1906" i="4"/>
  <c r="L1906" i="4"/>
  <c r="K1906" i="4"/>
  <c r="J1906" i="4"/>
  <c r="I1906" i="4"/>
  <c r="H1906" i="4"/>
  <c r="G1906" i="4"/>
  <c r="F1906" i="4"/>
  <c r="E1906" i="4"/>
  <c r="D1906" i="4"/>
  <c r="C1906" i="4"/>
  <c r="B1906" i="4"/>
  <c r="M1905" i="4"/>
  <c r="L1905" i="4"/>
  <c r="K1905" i="4"/>
  <c r="J1905" i="4"/>
  <c r="I1905" i="4"/>
  <c r="H1905" i="4"/>
  <c r="G1905" i="4"/>
  <c r="F1905" i="4"/>
  <c r="E1905" i="4"/>
  <c r="D1905" i="4"/>
  <c r="C1905" i="4"/>
  <c r="B1905" i="4"/>
  <c r="M1894" i="4"/>
  <c r="L1894" i="4"/>
  <c r="K1894" i="4"/>
  <c r="J1894" i="4"/>
  <c r="I1894" i="4"/>
  <c r="H1894" i="4"/>
  <c r="G1894" i="4"/>
  <c r="F1894" i="4"/>
  <c r="E1894" i="4"/>
  <c r="D1894" i="4"/>
  <c r="C1894" i="4"/>
  <c r="B1894" i="4"/>
  <c r="M1893" i="4"/>
  <c r="L1893" i="4"/>
  <c r="K1893" i="4"/>
  <c r="K1895" i="4" s="1"/>
  <c r="J1893" i="4"/>
  <c r="I1893" i="4"/>
  <c r="H1893" i="4"/>
  <c r="G1893" i="4"/>
  <c r="F1893" i="4"/>
  <c r="E1893" i="4"/>
  <c r="D1893" i="4"/>
  <c r="C1893" i="4"/>
  <c r="C1895" i="4" s="1"/>
  <c r="B1893" i="4"/>
  <c r="M1882" i="4"/>
  <c r="L1882" i="4"/>
  <c r="K1882" i="4"/>
  <c r="J1882" i="4"/>
  <c r="I1882" i="4"/>
  <c r="H1882" i="4"/>
  <c r="G1882" i="4"/>
  <c r="F1882" i="4"/>
  <c r="E1882" i="4"/>
  <c r="D1882" i="4"/>
  <c r="C1882" i="4"/>
  <c r="B1882" i="4"/>
  <c r="M1881" i="4"/>
  <c r="M1883" i="4" s="1"/>
  <c r="L1881" i="4"/>
  <c r="K1881" i="4"/>
  <c r="K1883" i="4" s="1"/>
  <c r="J1881" i="4"/>
  <c r="I1881" i="4"/>
  <c r="I1883" i="4" s="1"/>
  <c r="H1881" i="4"/>
  <c r="G1881" i="4"/>
  <c r="G1883" i="4" s="1"/>
  <c r="F1881" i="4"/>
  <c r="E1881" i="4"/>
  <c r="E1883" i="4" s="1"/>
  <c r="D1881" i="4"/>
  <c r="C1881" i="4"/>
  <c r="C1883" i="4" s="1"/>
  <c r="B1881" i="4"/>
  <c r="B1883" i="4" s="1"/>
  <c r="M1870" i="4"/>
  <c r="L1870" i="4"/>
  <c r="K1870" i="4"/>
  <c r="J1870" i="4"/>
  <c r="I1870" i="4"/>
  <c r="H1870" i="4"/>
  <c r="G1870" i="4"/>
  <c r="F1870" i="4"/>
  <c r="E1870" i="4"/>
  <c r="D1870" i="4"/>
  <c r="C1870" i="4"/>
  <c r="B1870" i="4"/>
  <c r="M1869" i="4"/>
  <c r="L1869" i="4"/>
  <c r="K1869" i="4"/>
  <c r="J1869" i="4"/>
  <c r="I1869" i="4"/>
  <c r="H1869" i="4"/>
  <c r="G1869" i="4"/>
  <c r="F1869" i="4"/>
  <c r="E1869" i="4"/>
  <c r="D1869" i="4"/>
  <c r="C1869" i="4"/>
  <c r="B1869" i="4"/>
  <c r="M1858" i="4"/>
  <c r="L1858" i="4"/>
  <c r="K1858" i="4"/>
  <c r="J1858" i="4"/>
  <c r="I1858" i="4"/>
  <c r="H1858" i="4"/>
  <c r="G1858" i="4"/>
  <c r="F1858" i="4"/>
  <c r="E1858" i="4"/>
  <c r="D1858" i="4"/>
  <c r="C1858" i="4"/>
  <c r="B1858" i="4"/>
  <c r="M1857" i="4"/>
  <c r="L1857" i="4"/>
  <c r="K1857" i="4"/>
  <c r="J1857" i="4"/>
  <c r="I1857" i="4"/>
  <c r="H1857" i="4"/>
  <c r="G1857" i="4"/>
  <c r="F1857" i="4"/>
  <c r="F1859" i="4" s="1"/>
  <c r="E1857" i="4"/>
  <c r="D1857" i="4"/>
  <c r="C1857" i="4"/>
  <c r="B1857" i="4"/>
  <c r="B1859" i="4" s="1"/>
  <c r="M1846" i="4"/>
  <c r="L1846" i="4"/>
  <c r="K1846" i="4"/>
  <c r="J1846" i="4"/>
  <c r="I1846" i="4"/>
  <c r="H1846" i="4"/>
  <c r="G1846" i="4"/>
  <c r="F1846" i="4"/>
  <c r="E1846" i="4"/>
  <c r="D1846" i="4"/>
  <c r="C1846" i="4"/>
  <c r="B1846" i="4"/>
  <c r="M1845" i="4"/>
  <c r="L1845" i="4"/>
  <c r="K1845" i="4"/>
  <c r="K1847" i="4" s="1"/>
  <c r="J1845" i="4"/>
  <c r="J1847" i="4" s="1"/>
  <c r="I1845" i="4"/>
  <c r="I1847" i="4" s="1"/>
  <c r="H1845" i="4"/>
  <c r="H1847" i="4" s="1"/>
  <c r="G1845" i="4"/>
  <c r="F1845" i="4"/>
  <c r="F1847" i="4" s="1"/>
  <c r="E1845" i="4"/>
  <c r="E1847" i="4" s="1"/>
  <c r="D1845" i="4"/>
  <c r="D1847" i="4" s="1"/>
  <c r="C1845" i="4"/>
  <c r="C1847" i="4" s="1"/>
  <c r="B1845" i="4"/>
  <c r="B1847" i="4" s="1"/>
  <c r="H1907" i="4"/>
  <c r="D1907" i="4"/>
  <c r="M1895" i="4"/>
  <c r="G1895" i="4"/>
  <c r="J1883" i="4"/>
  <c r="F1883" i="4"/>
  <c r="N1870" i="4"/>
  <c r="J1871" i="4"/>
  <c r="F1871" i="4"/>
  <c r="B1871" i="4"/>
  <c r="M1859" i="4"/>
  <c r="L1859" i="4"/>
  <c r="K1859" i="4"/>
  <c r="J1859" i="4"/>
  <c r="I1859" i="4"/>
  <c r="H1859" i="4"/>
  <c r="G1859" i="4"/>
  <c r="D1859" i="4"/>
  <c r="N168" i="3" l="1"/>
  <c r="O168" i="3" s="1"/>
  <c r="D1871" i="4"/>
  <c r="H1871" i="4"/>
  <c r="L1871" i="4"/>
  <c r="D1883" i="4"/>
  <c r="H1883" i="4"/>
  <c r="L1883" i="4"/>
  <c r="B1895" i="4"/>
  <c r="D1895" i="4"/>
  <c r="F1895" i="4"/>
  <c r="H1895" i="4"/>
  <c r="J1895" i="4"/>
  <c r="L1895" i="4"/>
  <c r="F1907" i="4"/>
  <c r="J1907" i="4"/>
  <c r="L1907" i="4"/>
  <c r="E1859" i="4"/>
  <c r="C1871" i="4"/>
  <c r="E1871" i="4"/>
  <c r="G1871" i="4"/>
  <c r="I1871" i="4"/>
  <c r="K1871" i="4"/>
  <c r="M1871" i="4"/>
  <c r="E1895" i="4"/>
  <c r="I1895" i="4"/>
  <c r="C1907" i="4"/>
  <c r="E1907" i="4"/>
  <c r="G1907" i="4"/>
  <c r="I1907" i="4"/>
  <c r="K1907" i="4"/>
  <c r="M1907" i="4"/>
  <c r="N1882" i="4"/>
  <c r="N1906" i="4"/>
  <c r="B1907" i="4"/>
  <c r="N1858" i="4"/>
  <c r="N1894" i="4"/>
  <c r="C1859" i="4"/>
  <c r="E162" i="3"/>
  <c r="H166" i="3"/>
  <c r="I166" i="3" s="1"/>
  <c r="E165" i="3"/>
  <c r="E164" i="3"/>
  <c r="E163" i="3"/>
  <c r="G1847" i="4"/>
  <c r="M1847" i="4"/>
  <c r="L1847" i="4"/>
  <c r="N1846" i="4"/>
  <c r="N1845" i="4"/>
  <c r="N1905" i="4"/>
  <c r="N1893" i="4"/>
  <c r="N1881" i="4"/>
  <c r="N1883" i="4" s="1"/>
  <c r="N1869" i="4"/>
  <c r="N1871" i="4" s="1"/>
  <c r="N1857" i="4"/>
  <c r="O159" i="2"/>
  <c r="P159" i="2" s="1"/>
  <c r="O160" i="2"/>
  <c r="P160" i="2" s="1"/>
  <c r="O161" i="2"/>
  <c r="P161" i="2" s="1"/>
  <c r="O162" i="2"/>
  <c r="P162" i="2" s="1"/>
  <c r="O163" i="2"/>
  <c r="P163" i="2" s="1"/>
  <c r="O164" i="2"/>
  <c r="P164" i="2" s="1"/>
  <c r="O164" i="1"/>
  <c r="C161" i="3" s="1"/>
  <c r="D161" i="3" s="1"/>
  <c r="E161" i="3" s="1"/>
  <c r="O163" i="1"/>
  <c r="C160" i="3" s="1"/>
  <c r="D160" i="3" s="1"/>
  <c r="E160" i="3" s="1"/>
  <c r="G160" i="3" s="1"/>
  <c r="O162" i="1"/>
  <c r="C159" i="3" s="1"/>
  <c r="D159" i="3" s="1"/>
  <c r="E159" i="3" s="1"/>
  <c r="G159" i="3" s="1"/>
  <c r="O161" i="1"/>
  <c r="C158" i="3" s="1"/>
  <c r="D158" i="3" s="1"/>
  <c r="E158" i="3" s="1"/>
  <c r="O160" i="1"/>
  <c r="C157" i="3" s="1"/>
  <c r="D157" i="3" s="1"/>
  <c r="E157" i="3" s="1"/>
  <c r="G157" i="3" s="1"/>
  <c r="O159" i="1"/>
  <c r="C156" i="3" s="1"/>
  <c r="D156" i="3" s="1"/>
  <c r="E156" i="3" s="1"/>
  <c r="G156" i="3" s="1"/>
  <c r="O209" i="1"/>
  <c r="B207" i="1"/>
  <c r="O6" i="1"/>
  <c r="O7" i="1"/>
  <c r="C4" i="3" s="1"/>
  <c r="D4" i="3" s="1"/>
  <c r="E4" i="3" s="1"/>
  <c r="O8" i="1"/>
  <c r="C5" i="3" s="1"/>
  <c r="O9" i="1"/>
  <c r="C6" i="3" s="1"/>
  <c r="D6" i="3" s="1"/>
  <c r="E6" i="3" s="1"/>
  <c r="F6" i="3" s="1"/>
  <c r="O10" i="1"/>
  <c r="C7" i="3" s="1"/>
  <c r="D7" i="3" s="1"/>
  <c r="O11" i="1"/>
  <c r="C8" i="3" s="1"/>
  <c r="D8" i="3" s="1"/>
  <c r="E8" i="3" s="1"/>
  <c r="F8" i="3" s="1"/>
  <c r="O12" i="1"/>
  <c r="C9" i="3" s="1"/>
  <c r="D9" i="3" s="1"/>
  <c r="O13" i="1"/>
  <c r="C10" i="3" s="1"/>
  <c r="D10" i="3" s="1"/>
  <c r="E10" i="3" s="1"/>
  <c r="F10" i="3" s="1"/>
  <c r="O14" i="1"/>
  <c r="C11" i="3" s="1"/>
  <c r="D11" i="3" s="1"/>
  <c r="O15" i="1"/>
  <c r="C12" i="3" s="1"/>
  <c r="D12" i="3" s="1"/>
  <c r="O16" i="1"/>
  <c r="C13" i="3" s="1"/>
  <c r="D13" i="3" s="1"/>
  <c r="O17" i="1"/>
  <c r="C14" i="3" s="1"/>
  <c r="D14" i="3" s="1"/>
  <c r="E14" i="3" s="1"/>
  <c r="O18" i="1"/>
  <c r="C15" i="3" s="1"/>
  <c r="D15" i="3" s="1"/>
  <c r="O19" i="1"/>
  <c r="C16" i="3" s="1"/>
  <c r="D16" i="3" s="1"/>
  <c r="E16" i="3" s="1"/>
  <c r="O20" i="1"/>
  <c r="C17" i="3" s="1"/>
  <c r="D17" i="3" s="1"/>
  <c r="O21" i="1"/>
  <c r="C18" i="3" s="1"/>
  <c r="D18" i="3" s="1"/>
  <c r="E18" i="3" s="1"/>
  <c r="O22" i="1"/>
  <c r="C19" i="3" s="1"/>
  <c r="D19" i="3" s="1"/>
  <c r="O23" i="1"/>
  <c r="C20" i="3" s="1"/>
  <c r="D20" i="3" s="1"/>
  <c r="E20" i="3" s="1"/>
  <c r="O24" i="1"/>
  <c r="C21" i="3" s="1"/>
  <c r="D21" i="3" s="1"/>
  <c r="O25" i="1"/>
  <c r="C22" i="3" s="1"/>
  <c r="D22" i="3" s="1"/>
  <c r="E22" i="3" s="1"/>
  <c r="F22" i="3" s="1"/>
  <c r="O26" i="1"/>
  <c r="C23" i="3" s="1"/>
  <c r="D23" i="3" s="1"/>
  <c r="O27" i="1"/>
  <c r="C24" i="3" s="1"/>
  <c r="D24" i="3" s="1"/>
  <c r="E24" i="3" s="1"/>
  <c r="O28" i="1"/>
  <c r="C25" i="3" s="1"/>
  <c r="D25" i="3" s="1"/>
  <c r="O29" i="1"/>
  <c r="C26" i="3" s="1"/>
  <c r="D26" i="3" s="1"/>
  <c r="E26" i="3" s="1"/>
  <c r="F26" i="3" s="1"/>
  <c r="O30" i="1"/>
  <c r="C27" i="3" s="1"/>
  <c r="D27" i="3" s="1"/>
  <c r="O31" i="1"/>
  <c r="C28" i="3" s="1"/>
  <c r="D28" i="3" s="1"/>
  <c r="E28" i="3" s="1"/>
  <c r="F28" i="3" s="1"/>
  <c r="O32" i="1"/>
  <c r="C29" i="3" s="1"/>
  <c r="D29" i="3" s="1"/>
  <c r="O33" i="1"/>
  <c r="C30" i="3" s="1"/>
  <c r="D30" i="3" s="1"/>
  <c r="E30" i="3" s="1"/>
  <c r="F30" i="3" s="1"/>
  <c r="O35" i="1"/>
  <c r="C32" i="3" s="1"/>
  <c r="D32" i="3" s="1"/>
  <c r="O36" i="1"/>
  <c r="C33" i="3" s="1"/>
  <c r="D33" i="3" s="1"/>
  <c r="E33" i="3" s="1"/>
  <c r="O37" i="1"/>
  <c r="C34" i="3" s="1"/>
  <c r="D34" i="3" s="1"/>
  <c r="O38" i="1"/>
  <c r="C35" i="3" s="1"/>
  <c r="D35" i="3" s="1"/>
  <c r="E35" i="3" s="1"/>
  <c r="O39" i="1"/>
  <c r="C36" i="3" s="1"/>
  <c r="D36" i="3" s="1"/>
  <c r="O40" i="1"/>
  <c r="C37" i="3" s="1"/>
  <c r="D37" i="3" s="1"/>
  <c r="E37" i="3" s="1"/>
  <c r="O41" i="1"/>
  <c r="C38" i="3" s="1"/>
  <c r="D38" i="3" s="1"/>
  <c r="O42" i="1"/>
  <c r="C39" i="3" s="1"/>
  <c r="D39" i="3" s="1"/>
  <c r="E39" i="3" s="1"/>
  <c r="O43" i="1"/>
  <c r="C40" i="3" s="1"/>
  <c r="D40" i="3" s="1"/>
  <c r="O44" i="1"/>
  <c r="C41" i="3" s="1"/>
  <c r="D41" i="3" s="1"/>
  <c r="E41" i="3" s="1"/>
  <c r="O46" i="1"/>
  <c r="C43" i="3" s="1"/>
  <c r="D43" i="3" s="1"/>
  <c r="E43" i="3" s="1"/>
  <c r="O47" i="1"/>
  <c r="C44" i="3" s="1"/>
  <c r="D44" i="3" s="1"/>
  <c r="E44" i="3" s="1"/>
  <c r="O49" i="1"/>
  <c r="C46" i="3" s="1"/>
  <c r="D46" i="3" s="1"/>
  <c r="O50" i="1"/>
  <c r="C47" i="3" s="1"/>
  <c r="D47" i="3" s="1"/>
  <c r="E47" i="3" s="1"/>
  <c r="F47" i="3" s="1"/>
  <c r="O51" i="1"/>
  <c r="C48" i="3" s="1"/>
  <c r="D48" i="3" s="1"/>
  <c r="O52" i="1"/>
  <c r="C49" i="3" s="1"/>
  <c r="D49" i="3" s="1"/>
  <c r="E49" i="3" s="1"/>
  <c r="G49" i="3" s="1"/>
  <c r="O53" i="1"/>
  <c r="C50" i="3" s="1"/>
  <c r="D50" i="3" s="1"/>
  <c r="O54" i="1"/>
  <c r="C51" i="3" s="1"/>
  <c r="D51" i="3" s="1"/>
  <c r="E51" i="3" s="1"/>
  <c r="F51" i="3" s="1"/>
  <c r="O56" i="1"/>
  <c r="C53" i="3" s="1"/>
  <c r="D53" i="3" s="1"/>
  <c r="O57" i="1"/>
  <c r="C54" i="3" s="1"/>
  <c r="D54" i="3" s="1"/>
  <c r="E54" i="3" s="1"/>
  <c r="G54" i="3" s="1"/>
  <c r="O58" i="1"/>
  <c r="C55" i="3" s="1"/>
  <c r="D55" i="3" s="1"/>
  <c r="O59" i="1"/>
  <c r="C56" i="3" s="1"/>
  <c r="D56" i="3" s="1"/>
  <c r="E56" i="3" s="1"/>
  <c r="G56" i="3" s="1"/>
  <c r="O60" i="1"/>
  <c r="C57" i="3" s="1"/>
  <c r="D57" i="3" s="1"/>
  <c r="O61" i="1"/>
  <c r="C58" i="3" s="1"/>
  <c r="D58" i="3" s="1"/>
  <c r="E58" i="3" s="1"/>
  <c r="F58" i="3" s="1"/>
  <c r="O62" i="1"/>
  <c r="C59" i="3" s="1"/>
  <c r="D59" i="3" s="1"/>
  <c r="E59" i="3" s="1"/>
  <c r="G59" i="3" s="1"/>
  <c r="O63" i="1"/>
  <c r="C60" i="3" s="1"/>
  <c r="D60" i="3" s="1"/>
  <c r="E60" i="3" s="1"/>
  <c r="F60" i="3" s="1"/>
  <c r="O64" i="1"/>
  <c r="C61" i="3" s="1"/>
  <c r="D61" i="3" s="1"/>
  <c r="O65" i="1"/>
  <c r="C62" i="3" s="1"/>
  <c r="D62" i="3" s="1"/>
  <c r="E62" i="3" s="1"/>
  <c r="F62" i="3" s="1"/>
  <c r="O66" i="1"/>
  <c r="C63" i="3" s="1"/>
  <c r="D63" i="3" s="1"/>
  <c r="E63" i="3" s="1"/>
  <c r="G63" i="3" s="1"/>
  <c r="O67" i="1"/>
  <c r="C64" i="3" s="1"/>
  <c r="D64" i="3" s="1"/>
  <c r="E64" i="3" s="1"/>
  <c r="F64" i="3" s="1"/>
  <c r="O68" i="1"/>
  <c r="C65" i="3" s="1"/>
  <c r="D65" i="3" s="1"/>
  <c r="O69" i="1"/>
  <c r="C66" i="3" s="1"/>
  <c r="D66" i="3" s="1"/>
  <c r="E66" i="3" s="1"/>
  <c r="F66" i="3" s="1"/>
  <c r="O70" i="1"/>
  <c r="C67" i="3" s="1"/>
  <c r="D67" i="3" s="1"/>
  <c r="O71" i="1"/>
  <c r="C68" i="3" s="1"/>
  <c r="D68" i="3" s="1"/>
  <c r="E68" i="3" s="1"/>
  <c r="F68" i="3" s="1"/>
  <c r="O72" i="1"/>
  <c r="C69" i="3" s="1"/>
  <c r="D69" i="3" s="1"/>
  <c r="O73" i="1"/>
  <c r="C70" i="3" s="1"/>
  <c r="D70" i="3" s="1"/>
  <c r="E70" i="3" s="1"/>
  <c r="G70" i="3" s="1"/>
  <c r="O74" i="1"/>
  <c r="C71" i="3" s="1"/>
  <c r="D71" i="3" s="1"/>
  <c r="O75" i="1"/>
  <c r="C72" i="3" s="1"/>
  <c r="D72" i="3" s="1"/>
  <c r="E72" i="3" s="1"/>
  <c r="G72" i="3" s="1"/>
  <c r="O76" i="1"/>
  <c r="C73" i="3" s="1"/>
  <c r="D73" i="3" s="1"/>
  <c r="O77" i="1"/>
  <c r="C74" i="3" s="1"/>
  <c r="D74" i="3" s="1"/>
  <c r="E74" i="3" s="1"/>
  <c r="F74" i="3" s="1"/>
  <c r="O78" i="1"/>
  <c r="C75" i="3" s="1"/>
  <c r="D75" i="3" s="1"/>
  <c r="O79" i="1"/>
  <c r="C76" i="3" s="1"/>
  <c r="D76" i="3" s="1"/>
  <c r="E76" i="3" s="1"/>
  <c r="F76" i="3" s="1"/>
  <c r="O80" i="1"/>
  <c r="C77" i="3" s="1"/>
  <c r="D77" i="3" s="1"/>
  <c r="O81" i="1"/>
  <c r="C78" i="3" s="1"/>
  <c r="D78" i="3" s="1"/>
  <c r="E78" i="3" s="1"/>
  <c r="F78" i="3" s="1"/>
  <c r="O82" i="1"/>
  <c r="C79" i="3" s="1"/>
  <c r="D79" i="3" s="1"/>
  <c r="O83" i="1"/>
  <c r="C80" i="3" s="1"/>
  <c r="D80" i="3" s="1"/>
  <c r="E80" i="3" s="1"/>
  <c r="F80" i="3" s="1"/>
  <c r="O84" i="1"/>
  <c r="C81" i="3" s="1"/>
  <c r="D81" i="3" s="1"/>
  <c r="O85" i="1"/>
  <c r="C82" i="3" s="1"/>
  <c r="D82" i="3" s="1"/>
  <c r="E82" i="3" s="1"/>
  <c r="F82" i="3" s="1"/>
  <c r="O86" i="1"/>
  <c r="C83" i="3" s="1"/>
  <c r="D83" i="3" s="1"/>
  <c r="O87" i="1"/>
  <c r="C84" i="3" s="1"/>
  <c r="D84" i="3" s="1"/>
  <c r="E84" i="3" s="1"/>
  <c r="O88" i="1"/>
  <c r="C85" i="3" s="1"/>
  <c r="D85" i="3" s="1"/>
  <c r="O89" i="1"/>
  <c r="C86" i="3" s="1"/>
  <c r="D86" i="3" s="1"/>
  <c r="E86" i="3" s="1"/>
  <c r="O91" i="1"/>
  <c r="C88" i="3" s="1"/>
  <c r="D88" i="3" s="1"/>
  <c r="O92" i="1"/>
  <c r="C89" i="3" s="1"/>
  <c r="D89" i="3" s="1"/>
  <c r="E89" i="3" s="1"/>
  <c r="O93" i="1"/>
  <c r="C90" i="3" s="1"/>
  <c r="D90" i="3" s="1"/>
  <c r="O94" i="1"/>
  <c r="C91" i="3" s="1"/>
  <c r="D91" i="3" s="1"/>
  <c r="E91" i="3" s="1"/>
  <c r="O95" i="1"/>
  <c r="C92" i="3" s="1"/>
  <c r="D92" i="3" s="1"/>
  <c r="O96" i="1"/>
  <c r="C93" i="3" s="1"/>
  <c r="D93" i="3" s="1"/>
  <c r="E93" i="3" s="1"/>
  <c r="O98" i="1"/>
  <c r="C95" i="3" s="1"/>
  <c r="D95" i="3" s="1"/>
  <c r="O99" i="1"/>
  <c r="C96" i="3" s="1"/>
  <c r="D96" i="3" s="1"/>
  <c r="E96" i="3" s="1"/>
  <c r="F96" i="3" s="1"/>
  <c r="O100" i="1"/>
  <c r="C97" i="3" s="1"/>
  <c r="D97" i="3" s="1"/>
  <c r="O101" i="1"/>
  <c r="C98" i="3" s="1"/>
  <c r="D98" i="3" s="1"/>
  <c r="E98" i="3" s="1"/>
  <c r="F98" i="3" s="1"/>
  <c r="O102" i="1"/>
  <c r="C99" i="3" s="1"/>
  <c r="D99" i="3" s="1"/>
  <c r="O103" i="1"/>
  <c r="C100" i="3" s="1"/>
  <c r="D100" i="3" s="1"/>
  <c r="E100" i="3" s="1"/>
  <c r="O104" i="1"/>
  <c r="C101" i="3" s="1"/>
  <c r="D101" i="3" s="1"/>
  <c r="O105" i="1"/>
  <c r="C102" i="3" s="1"/>
  <c r="D102" i="3" s="1"/>
  <c r="E102" i="3" s="1"/>
  <c r="O106" i="1"/>
  <c r="C103" i="3" s="1"/>
  <c r="D103" i="3" s="1"/>
  <c r="E103" i="3" s="1"/>
  <c r="F103" i="3" s="1"/>
  <c r="O107" i="1"/>
  <c r="C104" i="3" s="1"/>
  <c r="D104" i="3" s="1"/>
  <c r="E104" i="3" s="1"/>
  <c r="F104" i="3" s="1"/>
  <c r="O108" i="1"/>
  <c r="C105" i="3" s="1"/>
  <c r="D105" i="3" s="1"/>
  <c r="E105" i="3" s="1"/>
  <c r="O111" i="1"/>
  <c r="C108" i="3" s="1"/>
  <c r="D108" i="3" s="1"/>
  <c r="E108" i="3" s="1"/>
  <c r="F108" i="3" s="1"/>
  <c r="O112" i="1"/>
  <c r="C109" i="3" s="1"/>
  <c r="D109" i="3" s="1"/>
  <c r="E109" i="3" s="1"/>
  <c r="O114" i="1"/>
  <c r="C111" i="3" s="1"/>
  <c r="D111" i="3" s="1"/>
  <c r="E111" i="3" s="1"/>
  <c r="O115" i="1"/>
  <c r="C112" i="3" s="1"/>
  <c r="D112" i="3" s="1"/>
  <c r="E112" i="3" s="1"/>
  <c r="F112" i="3" s="1"/>
  <c r="O116" i="1"/>
  <c r="C113" i="3" s="1"/>
  <c r="O117" i="1"/>
  <c r="C114" i="3" s="1"/>
  <c r="D114" i="3" s="1"/>
  <c r="E114" i="3" s="1"/>
  <c r="O120" i="1"/>
  <c r="C117" i="3" s="1"/>
  <c r="D117" i="3" s="1"/>
  <c r="E117" i="3" s="1"/>
  <c r="F117" i="3" s="1"/>
  <c r="O122" i="1"/>
  <c r="C119" i="3" s="1"/>
  <c r="D119" i="3" s="1"/>
  <c r="E119" i="3" s="1"/>
  <c r="F119" i="3" s="1"/>
  <c r="O124" i="1"/>
  <c r="C121" i="3" s="1"/>
  <c r="D121" i="3" s="1"/>
  <c r="E121" i="3" s="1"/>
  <c r="F121" i="3" s="1"/>
  <c r="O125" i="1"/>
  <c r="C122" i="3" s="1"/>
  <c r="O126" i="1"/>
  <c r="C123" i="3" s="1"/>
  <c r="D123" i="3" s="1"/>
  <c r="E123" i="3" s="1"/>
  <c r="O127" i="1"/>
  <c r="C124" i="3" s="1"/>
  <c r="D124" i="3" s="1"/>
  <c r="E124" i="3" s="1"/>
  <c r="F124" i="3" s="1"/>
  <c r="O123" i="1"/>
  <c r="C120" i="3" s="1"/>
  <c r="D120" i="3" s="1"/>
  <c r="E120" i="3" s="1"/>
  <c r="O128" i="1"/>
  <c r="C125" i="3" s="1"/>
  <c r="D125" i="3" s="1"/>
  <c r="E125" i="3" s="1"/>
  <c r="O129" i="1"/>
  <c r="C126" i="3" s="1"/>
  <c r="D126" i="3" s="1"/>
  <c r="E126" i="3" s="1"/>
  <c r="F126" i="3" s="1"/>
  <c r="O130" i="1"/>
  <c r="C127" i="3" s="1"/>
  <c r="D127" i="3" s="1"/>
  <c r="E127" i="3" s="1"/>
  <c r="O131" i="1"/>
  <c r="C128" i="3" s="1"/>
  <c r="D128" i="3" s="1"/>
  <c r="E128" i="3" s="1"/>
  <c r="O132" i="1"/>
  <c r="C129" i="3" s="1"/>
  <c r="D129" i="3" s="1"/>
  <c r="E129" i="3" s="1"/>
  <c r="F129" i="3" s="1"/>
  <c r="O133" i="1"/>
  <c r="C130" i="3" s="1"/>
  <c r="D130" i="3" s="1"/>
  <c r="E130" i="3" s="1"/>
  <c r="O134" i="1"/>
  <c r="C131" i="3" s="1"/>
  <c r="D131" i="3" s="1"/>
  <c r="E131" i="3" s="1"/>
  <c r="F131" i="3" s="1"/>
  <c r="O135" i="1"/>
  <c r="C132" i="3" s="1"/>
  <c r="O136" i="1"/>
  <c r="C133" i="3" s="1"/>
  <c r="D133" i="3" s="1"/>
  <c r="E133" i="3" s="1"/>
  <c r="F133" i="3" s="1"/>
  <c r="O137" i="1"/>
  <c r="C134" i="3" s="1"/>
  <c r="D134" i="3" s="1"/>
  <c r="E134" i="3" s="1"/>
  <c r="O138" i="1"/>
  <c r="C135" i="3" s="1"/>
  <c r="D135" i="3" s="1"/>
  <c r="E135" i="3" s="1"/>
  <c r="O139" i="1"/>
  <c r="C136" i="3" s="1"/>
  <c r="D136" i="3" s="1"/>
  <c r="O140" i="1"/>
  <c r="C137" i="3" s="1"/>
  <c r="D137" i="3" s="1"/>
  <c r="E137" i="3" s="1"/>
  <c r="O141" i="1"/>
  <c r="C138" i="3" s="1"/>
  <c r="D138" i="3" s="1"/>
  <c r="E138" i="3" s="1"/>
  <c r="G138" i="3" s="1"/>
  <c r="O142" i="1"/>
  <c r="C139" i="3" s="1"/>
  <c r="D139" i="3" s="1"/>
  <c r="E139" i="3" s="1"/>
  <c r="O143" i="1"/>
  <c r="C140" i="3" s="1"/>
  <c r="D140" i="3" s="1"/>
  <c r="E140" i="3" s="1"/>
  <c r="O144" i="1"/>
  <c r="C141" i="3" s="1"/>
  <c r="D141" i="3" s="1"/>
  <c r="E141" i="3" s="1"/>
  <c r="O145" i="1"/>
  <c r="C142" i="3" s="1"/>
  <c r="D142" i="3" s="1"/>
  <c r="E142" i="3" s="1"/>
  <c r="O152" i="1"/>
  <c r="C149" i="3" s="1"/>
  <c r="D149" i="3" s="1"/>
  <c r="E149" i="3" s="1"/>
  <c r="O153" i="1"/>
  <c r="C150" i="3" s="1"/>
  <c r="D150" i="3" s="1"/>
  <c r="E150" i="3" s="1"/>
  <c r="O154" i="1"/>
  <c r="C151" i="3" s="1"/>
  <c r="D151" i="3" s="1"/>
  <c r="E151" i="3" s="1"/>
  <c r="O150" i="1"/>
  <c r="C147" i="3" s="1"/>
  <c r="D147" i="3" s="1"/>
  <c r="E147" i="3" s="1"/>
  <c r="O34" i="1"/>
  <c r="C31" i="3" s="1"/>
  <c r="D31" i="3" s="1"/>
  <c r="O45" i="1"/>
  <c r="C42" i="3" s="1"/>
  <c r="D42" i="3" s="1"/>
  <c r="E42" i="3" s="1"/>
  <c r="F42" i="3" s="1"/>
  <c r="O48" i="1"/>
  <c r="C45" i="3" s="1"/>
  <c r="D45" i="3" s="1"/>
  <c r="O55" i="1"/>
  <c r="C52" i="3" s="1"/>
  <c r="D52" i="3" s="1"/>
  <c r="E52" i="3" s="1"/>
  <c r="G52" i="3" s="1"/>
  <c r="O90" i="1"/>
  <c r="C87" i="3" s="1"/>
  <c r="D87" i="3" s="1"/>
  <c r="O97" i="1"/>
  <c r="C94" i="3" s="1"/>
  <c r="D94" i="3" s="1"/>
  <c r="E94" i="3" s="1"/>
  <c r="F94" i="3" s="1"/>
  <c r="O109" i="1"/>
  <c r="C106" i="3" s="1"/>
  <c r="D106" i="3" s="1"/>
  <c r="E106" i="3" s="1"/>
  <c r="F106" i="3" s="1"/>
  <c r="O110" i="1"/>
  <c r="C107" i="3" s="1"/>
  <c r="D107" i="3" s="1"/>
  <c r="E107" i="3" s="1"/>
  <c r="O113" i="1"/>
  <c r="C110" i="3" s="1"/>
  <c r="D110" i="3" s="1"/>
  <c r="E110" i="3" s="1"/>
  <c r="F110" i="3" s="1"/>
  <c r="O118" i="1"/>
  <c r="C115" i="3" s="1"/>
  <c r="D115" i="3" s="1"/>
  <c r="E115" i="3" s="1"/>
  <c r="F115" i="3" s="1"/>
  <c r="O119" i="1"/>
  <c r="C116" i="3" s="1"/>
  <c r="D116" i="3" s="1"/>
  <c r="E116" i="3" s="1"/>
  <c r="O121" i="1"/>
  <c r="C118" i="3" s="1"/>
  <c r="D118" i="3" s="1"/>
  <c r="E118" i="3" s="1"/>
  <c r="O146" i="1"/>
  <c r="C143" i="3" s="1"/>
  <c r="D143" i="3" s="1"/>
  <c r="E143" i="3" s="1"/>
  <c r="O147" i="1"/>
  <c r="C144" i="3" s="1"/>
  <c r="D144" i="3" s="1"/>
  <c r="E144" i="3" s="1"/>
  <c r="O148" i="1"/>
  <c r="C145" i="3" s="1"/>
  <c r="D145" i="3" s="1"/>
  <c r="E145" i="3" s="1"/>
  <c r="O149" i="1"/>
  <c r="C146" i="3" s="1"/>
  <c r="D146" i="3" s="1"/>
  <c r="E146" i="3" s="1"/>
  <c r="O151" i="1"/>
  <c r="C148" i="3" s="1"/>
  <c r="D148" i="3" s="1"/>
  <c r="E148" i="3" s="1"/>
  <c r="O155" i="1"/>
  <c r="C152" i="3" s="1"/>
  <c r="D152" i="3" s="1"/>
  <c r="E152" i="3" s="1"/>
  <c r="O156" i="1"/>
  <c r="C153" i="3" s="1"/>
  <c r="D153" i="3" s="1"/>
  <c r="E153" i="3" s="1"/>
  <c r="O157" i="1"/>
  <c r="C154" i="3" s="1"/>
  <c r="D154" i="3" s="1"/>
  <c r="E154" i="3" s="1"/>
  <c r="O158" i="1"/>
  <c r="C155" i="3" s="1"/>
  <c r="D155" i="3" s="1"/>
  <c r="E155" i="3" s="1"/>
  <c r="E203" i="3"/>
  <c r="O150" i="2"/>
  <c r="P150" i="2" s="1"/>
  <c r="E136" i="3"/>
  <c r="F136" i="3" s="1"/>
  <c r="O137" i="2"/>
  <c r="D132" i="3"/>
  <c r="E132" i="3" s="1"/>
  <c r="O130" i="2"/>
  <c r="P130" i="2" s="1"/>
  <c r="O125" i="2"/>
  <c r="D122" i="3"/>
  <c r="E122" i="3" s="1"/>
  <c r="O116" i="2"/>
  <c r="D113" i="3"/>
  <c r="E113" i="3" s="1"/>
  <c r="O106" i="2"/>
  <c r="O101" i="2"/>
  <c r="O90" i="2"/>
  <c r="P90" i="2" s="1"/>
  <c r="O86" i="2"/>
  <c r="O71" i="2"/>
  <c r="O68" i="2"/>
  <c r="P68" i="2" s="1"/>
  <c r="O67" i="2"/>
  <c r="O60" i="2"/>
  <c r="O50" i="2"/>
  <c r="O46" i="2"/>
  <c r="P46" i="2" s="1"/>
  <c r="O28" i="2"/>
  <c r="O25" i="2"/>
  <c r="P25" i="2" s="1"/>
  <c r="O23" i="2"/>
  <c r="O15" i="2"/>
  <c r="O7" i="2"/>
  <c r="O49" i="4"/>
  <c r="O50" i="4"/>
  <c r="O51" i="4"/>
  <c r="O52" i="4"/>
  <c r="O53" i="4"/>
  <c r="O55" i="4"/>
  <c r="O56" i="4"/>
  <c r="B57" i="4"/>
  <c r="O60" i="4"/>
  <c r="O61" i="4"/>
  <c r="O62" i="4"/>
  <c r="O63" i="4"/>
  <c r="O64" i="4"/>
  <c r="O65" i="4"/>
  <c r="O67" i="4"/>
  <c r="O68" i="4"/>
  <c r="B69" i="4"/>
  <c r="O69" i="4" s="1"/>
  <c r="O72" i="4"/>
  <c r="O73" i="4"/>
  <c r="O74" i="4"/>
  <c r="O75" i="4"/>
  <c r="O76" i="4"/>
  <c r="O77" i="4"/>
  <c r="O79" i="4"/>
  <c r="O80" i="4"/>
  <c r="B81" i="4"/>
  <c r="O84" i="4"/>
  <c r="O85" i="4"/>
  <c r="O86" i="4"/>
  <c r="O87" i="4"/>
  <c r="O88" i="4"/>
  <c r="O89" i="4"/>
  <c r="O91" i="4"/>
  <c r="O92" i="4"/>
  <c r="B93" i="4"/>
  <c r="O93" i="4" s="1"/>
  <c r="O96" i="4"/>
  <c r="O97" i="4"/>
  <c r="O98" i="4"/>
  <c r="O99" i="4"/>
  <c r="O100" i="4"/>
  <c r="O101" i="4"/>
  <c r="O103" i="4"/>
  <c r="O104" i="4"/>
  <c r="B105" i="4"/>
  <c r="O108" i="4"/>
  <c r="O109" i="4"/>
  <c r="O110" i="4"/>
  <c r="O111" i="4"/>
  <c r="O112" i="4"/>
  <c r="O113" i="4"/>
  <c r="O115" i="4"/>
  <c r="O116" i="4"/>
  <c r="B117" i="4"/>
  <c r="O117" i="4" s="1"/>
  <c r="O120" i="4"/>
  <c r="O121" i="4"/>
  <c r="O122" i="4"/>
  <c r="O123" i="4"/>
  <c r="O124" i="4"/>
  <c r="O125" i="4"/>
  <c r="O127" i="4"/>
  <c r="O128" i="4"/>
  <c r="B129" i="4"/>
  <c r="O132" i="4"/>
  <c r="O133" i="4"/>
  <c r="O134" i="4"/>
  <c r="O135" i="4"/>
  <c r="O136" i="4"/>
  <c r="O137" i="4"/>
  <c r="O139" i="4"/>
  <c r="O140" i="4"/>
  <c r="B141" i="4"/>
  <c r="O141" i="4" s="1"/>
  <c r="O144" i="4"/>
  <c r="O145" i="4"/>
  <c r="O146" i="4"/>
  <c r="O147" i="4"/>
  <c r="O148" i="4"/>
  <c r="O149" i="4"/>
  <c r="O151" i="4"/>
  <c r="O152" i="4"/>
  <c r="B153" i="4"/>
  <c r="O156" i="4"/>
  <c r="O157" i="4"/>
  <c r="O158" i="4"/>
  <c r="O159" i="4"/>
  <c r="O160" i="4"/>
  <c r="O161" i="4"/>
  <c r="O163" i="4"/>
  <c r="O164" i="4"/>
  <c r="B165" i="4"/>
  <c r="O165" i="4" s="1"/>
  <c r="O168" i="4"/>
  <c r="O169" i="4"/>
  <c r="O170" i="4"/>
  <c r="O171" i="4"/>
  <c r="O172" i="4"/>
  <c r="O173" i="4"/>
  <c r="O175" i="4"/>
  <c r="O176" i="4"/>
  <c r="B177" i="4"/>
  <c r="O180" i="4"/>
  <c r="O181" i="4"/>
  <c r="O182" i="4"/>
  <c r="O183" i="4"/>
  <c r="O184" i="4"/>
  <c r="O185" i="4"/>
  <c r="O187" i="4"/>
  <c r="O188" i="4"/>
  <c r="B189" i="4"/>
  <c r="O189" i="4" s="1"/>
  <c r="O192" i="4"/>
  <c r="O193" i="4"/>
  <c r="O194" i="4"/>
  <c r="O195" i="4"/>
  <c r="O196" i="4"/>
  <c r="O197" i="4"/>
  <c r="O199" i="4"/>
  <c r="O200" i="4"/>
  <c r="B201" i="4"/>
  <c r="O204" i="4"/>
  <c r="O205" i="4"/>
  <c r="O206" i="4"/>
  <c r="O207" i="4"/>
  <c r="O208" i="4"/>
  <c r="O209" i="4"/>
  <c r="O211" i="4"/>
  <c r="O212" i="4"/>
  <c r="B213" i="4"/>
  <c r="O213" i="4" s="1"/>
  <c r="O216" i="4"/>
  <c r="O217" i="4"/>
  <c r="O218" i="4"/>
  <c r="O219" i="4"/>
  <c r="O220" i="4"/>
  <c r="O221" i="4"/>
  <c r="O223" i="4"/>
  <c r="O224" i="4"/>
  <c r="B225" i="4"/>
  <c r="O228" i="4"/>
  <c r="O229" i="4"/>
  <c r="O230" i="4"/>
  <c r="O231" i="4"/>
  <c r="O232" i="4"/>
  <c r="O233" i="4"/>
  <c r="O235" i="4"/>
  <c r="O236" i="4"/>
  <c r="B237" i="4"/>
  <c r="O237" i="4" s="1"/>
  <c r="O240" i="4"/>
  <c r="O241" i="4"/>
  <c r="O242" i="4"/>
  <c r="O243" i="4"/>
  <c r="O244" i="4"/>
  <c r="O245" i="4"/>
  <c r="O247" i="4"/>
  <c r="O248" i="4"/>
  <c r="B249" i="4"/>
  <c r="O252" i="4"/>
  <c r="O253" i="4"/>
  <c r="O254" i="4"/>
  <c r="O255" i="4"/>
  <c r="O256" i="4"/>
  <c r="O257" i="4"/>
  <c r="O259" i="4"/>
  <c r="O260" i="4"/>
  <c r="B261" i="4"/>
  <c r="O261" i="4" s="1"/>
  <c r="O264" i="4"/>
  <c r="O265" i="4"/>
  <c r="O266" i="4"/>
  <c r="O267" i="4"/>
  <c r="O268" i="4"/>
  <c r="O269" i="4"/>
  <c r="O271" i="4"/>
  <c r="O272" i="4"/>
  <c r="B273" i="4"/>
  <c r="O276" i="4"/>
  <c r="O277" i="4"/>
  <c r="O278" i="4"/>
  <c r="O279" i="4"/>
  <c r="O280" i="4"/>
  <c r="O281" i="4"/>
  <c r="O283" i="4"/>
  <c r="O284" i="4"/>
  <c r="B285" i="4"/>
  <c r="O285" i="4" s="1"/>
  <c r="O288" i="4"/>
  <c r="O289" i="4"/>
  <c r="O290" i="4"/>
  <c r="O291" i="4"/>
  <c r="O292" i="4"/>
  <c r="O293" i="4"/>
  <c r="O295" i="4"/>
  <c r="O296" i="4"/>
  <c r="B297" i="4"/>
  <c r="O300" i="4"/>
  <c r="O301" i="4"/>
  <c r="O302" i="4"/>
  <c r="O303" i="4"/>
  <c r="O304" i="4"/>
  <c r="O305" i="4"/>
  <c r="O307" i="4"/>
  <c r="O308" i="4"/>
  <c r="B309" i="4"/>
  <c r="O312" i="4"/>
  <c r="O313" i="4"/>
  <c r="O314" i="4"/>
  <c r="O315" i="4"/>
  <c r="O316" i="4"/>
  <c r="O317" i="4"/>
  <c r="O319" i="4"/>
  <c r="O320" i="4"/>
  <c r="B321" i="4"/>
  <c r="O324" i="4"/>
  <c r="O325" i="4"/>
  <c r="O326" i="4"/>
  <c r="O327" i="4"/>
  <c r="O328" i="4"/>
  <c r="O329" i="4"/>
  <c r="O331" i="4"/>
  <c r="O332" i="4"/>
  <c r="B333" i="4"/>
  <c r="O333" i="4" s="1"/>
  <c r="O336" i="4"/>
  <c r="O337" i="4"/>
  <c r="O338" i="4"/>
  <c r="O339" i="4"/>
  <c r="O340" i="4"/>
  <c r="O341" i="4"/>
  <c r="O343" i="4"/>
  <c r="O344" i="4"/>
  <c r="B345" i="4"/>
  <c r="O345" i="4" s="1"/>
  <c r="O348" i="4"/>
  <c r="O349" i="4"/>
  <c r="O350" i="4"/>
  <c r="O351" i="4"/>
  <c r="O352" i="4"/>
  <c r="O353" i="4"/>
  <c r="O355" i="4"/>
  <c r="O356" i="4"/>
  <c r="B357" i="4"/>
  <c r="O357" i="4" s="1"/>
  <c r="O360" i="4"/>
  <c r="O361" i="4"/>
  <c r="O362" i="4"/>
  <c r="O363" i="4"/>
  <c r="O364" i="4"/>
  <c r="O365" i="4"/>
  <c r="O367" i="4"/>
  <c r="O368" i="4"/>
  <c r="B369" i="4"/>
  <c r="O369" i="4" s="1"/>
  <c r="O372" i="4"/>
  <c r="O373" i="4"/>
  <c r="O374" i="4"/>
  <c r="O375" i="4"/>
  <c r="O376" i="4"/>
  <c r="O377" i="4"/>
  <c r="O379" i="4"/>
  <c r="O380" i="4"/>
  <c r="B381" i="4"/>
  <c r="O381" i="4" s="1"/>
  <c r="O384" i="4"/>
  <c r="O385" i="4"/>
  <c r="O386" i="4"/>
  <c r="O387" i="4"/>
  <c r="O388" i="4"/>
  <c r="O389" i="4"/>
  <c r="O391" i="4"/>
  <c r="O392" i="4"/>
  <c r="B393" i="4"/>
  <c r="O393" i="4" s="1"/>
  <c r="O396" i="4"/>
  <c r="O397" i="4"/>
  <c r="O398" i="4"/>
  <c r="O399" i="4"/>
  <c r="O400" i="4"/>
  <c r="O401" i="4"/>
  <c r="O403" i="4"/>
  <c r="O404" i="4"/>
  <c r="B405" i="4"/>
  <c r="O408" i="4"/>
  <c r="O409" i="4"/>
  <c r="O410" i="4"/>
  <c r="O411" i="4"/>
  <c r="O412" i="4"/>
  <c r="O413" i="4"/>
  <c r="O415" i="4"/>
  <c r="O416" i="4"/>
  <c r="B417" i="4"/>
  <c r="O417" i="4" s="1"/>
  <c r="O420" i="4"/>
  <c r="O421" i="4"/>
  <c r="O422" i="4"/>
  <c r="O423" i="4"/>
  <c r="O424" i="4"/>
  <c r="O425" i="4"/>
  <c r="O427" i="4"/>
  <c r="O428" i="4"/>
  <c r="B429" i="4"/>
  <c r="O429" i="4" s="1"/>
  <c r="O432" i="4"/>
  <c r="O433" i="4"/>
  <c r="O434" i="4"/>
  <c r="O435" i="4"/>
  <c r="O436" i="4"/>
  <c r="O437" i="4"/>
  <c r="O439" i="4"/>
  <c r="O440" i="4"/>
  <c r="B441" i="4"/>
  <c r="O441" i="4" s="1"/>
  <c r="O444" i="4"/>
  <c r="O445" i="4"/>
  <c r="O446" i="4"/>
  <c r="O447" i="4"/>
  <c r="O448" i="4"/>
  <c r="O449" i="4"/>
  <c r="O451" i="4"/>
  <c r="O452" i="4"/>
  <c r="B453" i="4"/>
  <c r="O453" i="4" s="1"/>
  <c r="O456" i="4"/>
  <c r="O457" i="4"/>
  <c r="O458" i="4"/>
  <c r="O459" i="4"/>
  <c r="O460" i="4"/>
  <c r="O461" i="4"/>
  <c r="O463" i="4"/>
  <c r="O464" i="4"/>
  <c r="B465" i="4"/>
  <c r="O465" i="4" s="1"/>
  <c r="O468" i="4"/>
  <c r="O469" i="4"/>
  <c r="O470" i="4"/>
  <c r="O471" i="4"/>
  <c r="O472" i="4"/>
  <c r="O473" i="4"/>
  <c r="O475" i="4"/>
  <c r="O476" i="4"/>
  <c r="B477" i="4"/>
  <c r="O477" i="4" s="1"/>
  <c r="O480" i="4"/>
  <c r="O481" i="4"/>
  <c r="O482" i="4"/>
  <c r="O483" i="4"/>
  <c r="O484" i="4"/>
  <c r="O485" i="4"/>
  <c r="O487" i="4"/>
  <c r="O488" i="4"/>
  <c r="B489" i="4"/>
  <c r="O489" i="4" s="1"/>
  <c r="O492" i="4"/>
  <c r="O493" i="4"/>
  <c r="O494" i="4"/>
  <c r="O495" i="4"/>
  <c r="O496" i="4"/>
  <c r="O497" i="4"/>
  <c r="O499" i="4"/>
  <c r="O500" i="4"/>
  <c r="B501" i="4"/>
  <c r="O504" i="4"/>
  <c r="O505" i="4"/>
  <c r="O506" i="4"/>
  <c r="O507" i="4"/>
  <c r="O508" i="4"/>
  <c r="O509" i="4"/>
  <c r="O511" i="4"/>
  <c r="O512" i="4"/>
  <c r="B513" i="4"/>
  <c r="O513" i="4" s="1"/>
  <c r="O516" i="4"/>
  <c r="O517" i="4"/>
  <c r="O518" i="4"/>
  <c r="O519" i="4"/>
  <c r="O520" i="4"/>
  <c r="O521" i="4"/>
  <c r="O523" i="4"/>
  <c r="O524" i="4"/>
  <c r="B525" i="4"/>
  <c r="O525" i="4" s="1"/>
  <c r="O528" i="4"/>
  <c r="O529" i="4"/>
  <c r="O530" i="4"/>
  <c r="O531" i="4"/>
  <c r="O532" i="4"/>
  <c r="O533" i="4"/>
  <c r="O535" i="4"/>
  <c r="O536" i="4"/>
  <c r="B537" i="4"/>
  <c r="O537" i="4" s="1"/>
  <c r="O540" i="4"/>
  <c r="O541" i="4"/>
  <c r="O542" i="4"/>
  <c r="O543" i="4"/>
  <c r="O544" i="4"/>
  <c r="O545" i="4"/>
  <c r="O547" i="4"/>
  <c r="O548" i="4"/>
  <c r="B549" i="4"/>
  <c r="O549" i="4" s="1"/>
  <c r="O552" i="4"/>
  <c r="O553" i="4"/>
  <c r="O554" i="4"/>
  <c r="O555" i="4"/>
  <c r="O556" i="4"/>
  <c r="O557" i="4"/>
  <c r="O559" i="4"/>
  <c r="O560" i="4"/>
  <c r="B561" i="4"/>
  <c r="O561" i="4" s="1"/>
  <c r="O564" i="4"/>
  <c r="O565" i="4"/>
  <c r="O566" i="4"/>
  <c r="O567" i="4"/>
  <c r="O568" i="4"/>
  <c r="O569" i="4"/>
  <c r="O571" i="4"/>
  <c r="O572" i="4"/>
  <c r="B573" i="4"/>
  <c r="O573" i="4" s="1"/>
  <c r="O576" i="4"/>
  <c r="O577" i="4"/>
  <c r="O578" i="4"/>
  <c r="O579" i="4"/>
  <c r="O580" i="4"/>
  <c r="O581" i="4"/>
  <c r="O583" i="4"/>
  <c r="O584" i="4"/>
  <c r="B585" i="4"/>
  <c r="O585" i="4" s="1"/>
  <c r="O588" i="4"/>
  <c r="O589" i="4"/>
  <c r="O590" i="4"/>
  <c r="O591" i="4"/>
  <c r="O592" i="4"/>
  <c r="O593" i="4"/>
  <c r="O595" i="4"/>
  <c r="O596" i="4"/>
  <c r="B597" i="4"/>
  <c r="O600" i="4"/>
  <c r="O601" i="4"/>
  <c r="O602" i="4"/>
  <c r="O603" i="4"/>
  <c r="O604" i="4"/>
  <c r="O605" i="4"/>
  <c r="O607" i="4"/>
  <c r="O608" i="4"/>
  <c r="B609" i="4"/>
  <c r="O609" i="4" s="1"/>
  <c r="O612" i="4"/>
  <c r="O613" i="4"/>
  <c r="O614" i="4"/>
  <c r="O615" i="4"/>
  <c r="O616" i="4"/>
  <c r="O617" i="4"/>
  <c r="O619" i="4"/>
  <c r="O620" i="4"/>
  <c r="B621" i="4"/>
  <c r="O621" i="4" s="1"/>
  <c r="O624" i="4"/>
  <c r="O625" i="4"/>
  <c r="O626" i="4"/>
  <c r="O627" i="4"/>
  <c r="O628" i="4"/>
  <c r="O629" i="4"/>
  <c r="O631" i="4"/>
  <c r="O632" i="4"/>
  <c r="B633" i="4"/>
  <c r="O633" i="4" s="1"/>
  <c r="O636" i="4"/>
  <c r="O637" i="4"/>
  <c r="O638" i="4"/>
  <c r="O639" i="4"/>
  <c r="O640" i="4"/>
  <c r="O641" i="4"/>
  <c r="O643" i="4"/>
  <c r="O644" i="4"/>
  <c r="B645" i="4"/>
  <c r="O645" i="4" s="1"/>
  <c r="O648" i="4"/>
  <c r="O649" i="4"/>
  <c r="O650" i="4"/>
  <c r="O651" i="4"/>
  <c r="O652" i="4"/>
  <c r="O653" i="4"/>
  <c r="O655" i="4"/>
  <c r="O656" i="4"/>
  <c r="B657" i="4"/>
  <c r="O657" i="4" s="1"/>
  <c r="O660" i="4"/>
  <c r="O661" i="4"/>
  <c r="O662" i="4"/>
  <c r="O663" i="4"/>
  <c r="O664" i="4"/>
  <c r="O665" i="4"/>
  <c r="O667" i="4"/>
  <c r="O668" i="4"/>
  <c r="B669" i="4"/>
  <c r="O669" i="4" s="1"/>
  <c r="O672" i="4"/>
  <c r="O673" i="4"/>
  <c r="O674" i="4"/>
  <c r="O675" i="4"/>
  <c r="O676" i="4"/>
  <c r="O677" i="4"/>
  <c r="O679" i="4"/>
  <c r="O680" i="4"/>
  <c r="B681" i="4"/>
  <c r="O681" i="4" s="1"/>
  <c r="O684" i="4"/>
  <c r="O685" i="4"/>
  <c r="O686" i="4"/>
  <c r="O687" i="4"/>
  <c r="O688" i="4"/>
  <c r="O689" i="4"/>
  <c r="O691" i="4"/>
  <c r="O692" i="4"/>
  <c r="B693" i="4"/>
  <c r="O696" i="4"/>
  <c r="O697" i="4"/>
  <c r="O698" i="4"/>
  <c r="O699" i="4"/>
  <c r="O700" i="4"/>
  <c r="O701" i="4"/>
  <c r="O703" i="4"/>
  <c r="O704" i="4"/>
  <c r="B705" i="4"/>
  <c r="O705" i="4" s="1"/>
  <c r="O708" i="4"/>
  <c r="O709" i="4"/>
  <c r="O710" i="4"/>
  <c r="O711" i="4"/>
  <c r="O712" i="4"/>
  <c r="O713" i="4"/>
  <c r="O715" i="4"/>
  <c r="O716" i="4"/>
  <c r="B717" i="4"/>
  <c r="O717" i="4" s="1"/>
  <c r="O720" i="4"/>
  <c r="O721" i="4"/>
  <c r="O722" i="4"/>
  <c r="O723" i="4"/>
  <c r="O724" i="4"/>
  <c r="O725" i="4"/>
  <c r="O727" i="4"/>
  <c r="O728" i="4"/>
  <c r="B729" i="4"/>
  <c r="O729" i="4" s="1"/>
  <c r="O732" i="4"/>
  <c r="O733" i="4"/>
  <c r="O734" i="4"/>
  <c r="O735" i="4"/>
  <c r="O736" i="4"/>
  <c r="O737" i="4"/>
  <c r="O739" i="4"/>
  <c r="O740" i="4"/>
  <c r="B741" i="4"/>
  <c r="O741" i="4" s="1"/>
  <c r="O744" i="4"/>
  <c r="O745" i="4"/>
  <c r="O746" i="4"/>
  <c r="O747" i="4"/>
  <c r="O748" i="4"/>
  <c r="O749" i="4"/>
  <c r="O751" i="4"/>
  <c r="O752" i="4"/>
  <c r="B753" i="4"/>
  <c r="O753" i="4" s="1"/>
  <c r="O756" i="4"/>
  <c r="O757" i="4"/>
  <c r="O758" i="4"/>
  <c r="O759" i="4"/>
  <c r="O760" i="4"/>
  <c r="O761" i="4"/>
  <c r="O763" i="4"/>
  <c r="O764" i="4"/>
  <c r="B765" i="4"/>
  <c r="O765" i="4" s="1"/>
  <c r="O768" i="4"/>
  <c r="O769" i="4"/>
  <c r="O770" i="4"/>
  <c r="O771" i="4"/>
  <c r="O772" i="4"/>
  <c r="O773" i="4"/>
  <c r="O775" i="4"/>
  <c r="O776" i="4"/>
  <c r="B777" i="4"/>
  <c r="O777" i="4" s="1"/>
  <c r="O780" i="4"/>
  <c r="O781" i="4"/>
  <c r="O782" i="4"/>
  <c r="O783" i="4"/>
  <c r="O784" i="4"/>
  <c r="O785" i="4"/>
  <c r="O787" i="4"/>
  <c r="O788" i="4"/>
  <c r="B789" i="4"/>
  <c r="O792" i="4"/>
  <c r="O793" i="4"/>
  <c r="O794" i="4"/>
  <c r="O795" i="4"/>
  <c r="O796" i="4"/>
  <c r="O797" i="4"/>
  <c r="O799" i="4"/>
  <c r="O800" i="4"/>
  <c r="B801" i="4"/>
  <c r="O801" i="4" s="1"/>
  <c r="O804" i="4"/>
  <c r="O805" i="4"/>
  <c r="O806" i="4"/>
  <c r="O807" i="4"/>
  <c r="O808" i="4"/>
  <c r="O809" i="4"/>
  <c r="O811" i="4"/>
  <c r="O812" i="4"/>
  <c r="B813" i="4"/>
  <c r="O813" i="4" s="1"/>
  <c r="O816" i="4"/>
  <c r="O817" i="4"/>
  <c r="O818" i="4"/>
  <c r="O819" i="4"/>
  <c r="O820" i="4"/>
  <c r="O821" i="4"/>
  <c r="O823" i="4"/>
  <c r="O824" i="4"/>
  <c r="B825" i="4"/>
  <c r="O825" i="4" s="1"/>
  <c r="O828" i="4"/>
  <c r="O829" i="4"/>
  <c r="O830" i="4"/>
  <c r="O831" i="4"/>
  <c r="O832" i="4"/>
  <c r="O833" i="4"/>
  <c r="O835" i="4"/>
  <c r="O836" i="4"/>
  <c r="B837" i="4"/>
  <c r="O837" i="4" s="1"/>
  <c r="O840" i="4"/>
  <c r="O841" i="4"/>
  <c r="O842" i="4"/>
  <c r="O843" i="4"/>
  <c r="O844" i="4"/>
  <c r="O845" i="4"/>
  <c r="O847" i="4"/>
  <c r="O848" i="4"/>
  <c r="B849" i="4"/>
  <c r="O849" i="4" s="1"/>
  <c r="O852" i="4"/>
  <c r="O853" i="4"/>
  <c r="O854" i="4"/>
  <c r="O855" i="4"/>
  <c r="O856" i="4"/>
  <c r="O857" i="4"/>
  <c r="O859" i="4"/>
  <c r="O860" i="4"/>
  <c r="B861" i="4"/>
  <c r="O861" i="4" s="1"/>
  <c r="O864" i="4"/>
  <c r="O865" i="4"/>
  <c r="O866" i="4"/>
  <c r="O867" i="4"/>
  <c r="O868" i="4"/>
  <c r="O869" i="4"/>
  <c r="O871" i="4"/>
  <c r="O872" i="4"/>
  <c r="B873" i="4"/>
  <c r="O873" i="4" s="1"/>
  <c r="O876" i="4"/>
  <c r="O877" i="4"/>
  <c r="O878" i="4"/>
  <c r="O879" i="4"/>
  <c r="O880" i="4"/>
  <c r="O881" i="4"/>
  <c r="O883" i="4"/>
  <c r="O884" i="4"/>
  <c r="B885" i="4"/>
  <c r="O888" i="4"/>
  <c r="O889" i="4"/>
  <c r="O890" i="4"/>
  <c r="O891" i="4"/>
  <c r="O892" i="4"/>
  <c r="O893" i="4"/>
  <c r="O895" i="4"/>
  <c r="O896" i="4"/>
  <c r="B897" i="4"/>
  <c r="O897" i="4" s="1"/>
  <c r="O900" i="4"/>
  <c r="O901" i="4"/>
  <c r="O902" i="4"/>
  <c r="O903" i="4"/>
  <c r="O904" i="4"/>
  <c r="O905" i="4"/>
  <c r="O907" i="4"/>
  <c r="O908" i="4"/>
  <c r="B909" i="4"/>
  <c r="O909" i="4" s="1"/>
  <c r="O912" i="4"/>
  <c r="O913" i="4"/>
  <c r="O914" i="4"/>
  <c r="O915" i="4"/>
  <c r="O916" i="4"/>
  <c r="O917" i="4"/>
  <c r="O919" i="4"/>
  <c r="O920" i="4"/>
  <c r="B921" i="4"/>
  <c r="O921" i="4" s="1"/>
  <c r="O924" i="4"/>
  <c r="O925" i="4"/>
  <c r="O926" i="4"/>
  <c r="O927" i="4"/>
  <c r="O928" i="4"/>
  <c r="O929" i="4"/>
  <c r="O931" i="4"/>
  <c r="O932" i="4"/>
  <c r="B933" i="4"/>
  <c r="O933" i="4" s="1"/>
  <c r="O936" i="4"/>
  <c r="O937" i="4"/>
  <c r="O938" i="4"/>
  <c r="O939" i="4"/>
  <c r="O940" i="4"/>
  <c r="O941" i="4"/>
  <c r="O943" i="4"/>
  <c r="O944" i="4"/>
  <c r="B945" i="4"/>
  <c r="O945" i="4" s="1"/>
  <c r="O948" i="4"/>
  <c r="O949" i="4"/>
  <c r="O950" i="4"/>
  <c r="O951" i="4"/>
  <c r="O952" i="4"/>
  <c r="O953" i="4"/>
  <c r="O955" i="4"/>
  <c r="O956" i="4"/>
  <c r="B957" i="4"/>
  <c r="O957" i="4" s="1"/>
  <c r="O960" i="4"/>
  <c r="O961" i="4"/>
  <c r="O962" i="4"/>
  <c r="O963" i="4"/>
  <c r="O964" i="4"/>
  <c r="O965" i="4"/>
  <c r="O967" i="4"/>
  <c r="O968" i="4"/>
  <c r="B969" i="4"/>
  <c r="O969" i="4" s="1"/>
  <c r="O972" i="4"/>
  <c r="O973" i="4"/>
  <c r="O974" i="4"/>
  <c r="O975" i="4"/>
  <c r="O976" i="4"/>
  <c r="O977" i="4"/>
  <c r="O979" i="4"/>
  <c r="O980" i="4"/>
  <c r="B981" i="4"/>
  <c r="O984" i="4"/>
  <c r="O985" i="4"/>
  <c r="O986" i="4"/>
  <c r="O987" i="4"/>
  <c r="O988" i="4"/>
  <c r="O989" i="4"/>
  <c r="O991" i="4"/>
  <c r="O992" i="4"/>
  <c r="B993" i="4"/>
  <c r="O993" i="4" s="1"/>
  <c r="O996" i="4"/>
  <c r="O997" i="4"/>
  <c r="O998" i="4"/>
  <c r="O999" i="4"/>
  <c r="O1000" i="4"/>
  <c r="O1001" i="4"/>
  <c r="O1003" i="4"/>
  <c r="O1004" i="4"/>
  <c r="B1005" i="4"/>
  <c r="O1005" i="4" s="1"/>
  <c r="O1008" i="4"/>
  <c r="O1009" i="4"/>
  <c r="O1010" i="4"/>
  <c r="O1011" i="4"/>
  <c r="O1012" i="4"/>
  <c r="O1013" i="4"/>
  <c r="O1015" i="4"/>
  <c r="O1016" i="4"/>
  <c r="B1017" i="4"/>
  <c r="O1017" i="4" s="1"/>
  <c r="O1020" i="4"/>
  <c r="O1021" i="4"/>
  <c r="O1022" i="4"/>
  <c r="O1023" i="4"/>
  <c r="O1024" i="4"/>
  <c r="O1025" i="4"/>
  <c r="O1027" i="4"/>
  <c r="O1028" i="4"/>
  <c r="B1029" i="4"/>
  <c r="O1029" i="4" s="1"/>
  <c r="O1032" i="4"/>
  <c r="O1033" i="4"/>
  <c r="O1034" i="4"/>
  <c r="O1035" i="4"/>
  <c r="O1036" i="4"/>
  <c r="O1037" i="4"/>
  <c r="O1039" i="4"/>
  <c r="O1040" i="4"/>
  <c r="B1041" i="4"/>
  <c r="O1041" i="4" s="1"/>
  <c r="O1044" i="4"/>
  <c r="O1045" i="4"/>
  <c r="O1046" i="4"/>
  <c r="O1047" i="4"/>
  <c r="O1048" i="4"/>
  <c r="O1049" i="4"/>
  <c r="O1051" i="4"/>
  <c r="O1052" i="4"/>
  <c r="B1053" i="4"/>
  <c r="O1053" i="4" s="1"/>
  <c r="O1056" i="4"/>
  <c r="O1057" i="4"/>
  <c r="O1058" i="4"/>
  <c r="O1059" i="4"/>
  <c r="O1060" i="4"/>
  <c r="O1061" i="4"/>
  <c r="O1063" i="4"/>
  <c r="O1064" i="4"/>
  <c r="B1065" i="4"/>
  <c r="O1065" i="4" s="1"/>
  <c r="O1068" i="4"/>
  <c r="O1069" i="4"/>
  <c r="O1070" i="4"/>
  <c r="O1071" i="4"/>
  <c r="O1072" i="4"/>
  <c r="O1073" i="4"/>
  <c r="O1075" i="4"/>
  <c r="O1076" i="4"/>
  <c r="B1077" i="4"/>
  <c r="O1080" i="4"/>
  <c r="O1081" i="4"/>
  <c r="O1082" i="4"/>
  <c r="O1083" i="4"/>
  <c r="O1084" i="4"/>
  <c r="O1085" i="4"/>
  <c r="O1087" i="4"/>
  <c r="O1088" i="4"/>
  <c r="B1089" i="4"/>
  <c r="O1089" i="4" s="1"/>
  <c r="O1092" i="4"/>
  <c r="O1093" i="4"/>
  <c r="O1094" i="4"/>
  <c r="O1095" i="4"/>
  <c r="O1096" i="4"/>
  <c r="O1097" i="4"/>
  <c r="O1099" i="4"/>
  <c r="O1100" i="4"/>
  <c r="B1101" i="4"/>
  <c r="O1101" i="4" s="1"/>
  <c r="O1104" i="4"/>
  <c r="O1105" i="4"/>
  <c r="O1106" i="4"/>
  <c r="O1107" i="4"/>
  <c r="O1108" i="4"/>
  <c r="O1109" i="4"/>
  <c r="O1111" i="4"/>
  <c r="O1112" i="4"/>
  <c r="B1113" i="4"/>
  <c r="O1113" i="4" s="1"/>
  <c r="O1116" i="4"/>
  <c r="O1117" i="4"/>
  <c r="O1118" i="4"/>
  <c r="O1119" i="4"/>
  <c r="O1120" i="4"/>
  <c r="O1121" i="4"/>
  <c r="O1123" i="4"/>
  <c r="O1124" i="4"/>
  <c r="B1125" i="4"/>
  <c r="O1125" i="4" s="1"/>
  <c r="O1128" i="4"/>
  <c r="O1129" i="4"/>
  <c r="O1130" i="4"/>
  <c r="O1131" i="4"/>
  <c r="O1132" i="4"/>
  <c r="O1133" i="4"/>
  <c r="O1135" i="4"/>
  <c r="O1136" i="4"/>
  <c r="B1137" i="4"/>
  <c r="O1137" i="4" s="1"/>
  <c r="O1140" i="4"/>
  <c r="O1141" i="4"/>
  <c r="O1142" i="4"/>
  <c r="O1143" i="4"/>
  <c r="O1144" i="4"/>
  <c r="O1145" i="4"/>
  <c r="O1147" i="4"/>
  <c r="O1148" i="4"/>
  <c r="B1149" i="4"/>
  <c r="O1149" i="4" s="1"/>
  <c r="O1152" i="4"/>
  <c r="O1153" i="4"/>
  <c r="O1154" i="4"/>
  <c r="O1155" i="4"/>
  <c r="O1156" i="4"/>
  <c r="O1157" i="4"/>
  <c r="O1159" i="4"/>
  <c r="O1160" i="4"/>
  <c r="B1161" i="4"/>
  <c r="O1161" i="4" s="1"/>
  <c r="O1164" i="4"/>
  <c r="O1165" i="4"/>
  <c r="O1166" i="4"/>
  <c r="O1167" i="4"/>
  <c r="O1168" i="4"/>
  <c r="O1169" i="4"/>
  <c r="O1171" i="4"/>
  <c r="O1172" i="4"/>
  <c r="B1173" i="4"/>
  <c r="O1176" i="4"/>
  <c r="O1177" i="4"/>
  <c r="O1178" i="4"/>
  <c r="O1179" i="4"/>
  <c r="O1180" i="4"/>
  <c r="O1181" i="4"/>
  <c r="O1183" i="4"/>
  <c r="O1184" i="4"/>
  <c r="B1185" i="4"/>
  <c r="O1185" i="4" s="1"/>
  <c r="O1188" i="4"/>
  <c r="O1189" i="4"/>
  <c r="O1190" i="4"/>
  <c r="O1191" i="4"/>
  <c r="O1192" i="4"/>
  <c r="O1193" i="4"/>
  <c r="O1195" i="4"/>
  <c r="O1196" i="4"/>
  <c r="B1197" i="4"/>
  <c r="O1197" i="4" s="1"/>
  <c r="O1200" i="4"/>
  <c r="O1201" i="4"/>
  <c r="O1202" i="4"/>
  <c r="O1203" i="4"/>
  <c r="O1204" i="4"/>
  <c r="O1205" i="4"/>
  <c r="O1207" i="4"/>
  <c r="O1208" i="4"/>
  <c r="B1209" i="4"/>
  <c r="O1209" i="4" s="1"/>
  <c r="O1212" i="4"/>
  <c r="O1213" i="4"/>
  <c r="O1214" i="4"/>
  <c r="O1215" i="4"/>
  <c r="O1216" i="4"/>
  <c r="O1217" i="4"/>
  <c r="O1219" i="4"/>
  <c r="O1220" i="4"/>
  <c r="B1221" i="4"/>
  <c r="O1221" i="4" s="1"/>
  <c r="O1224" i="4"/>
  <c r="O1225" i="4"/>
  <c r="O1226" i="4"/>
  <c r="O1227" i="4"/>
  <c r="O1228" i="4"/>
  <c r="O1229" i="4"/>
  <c r="O1231" i="4"/>
  <c r="O1232" i="4"/>
  <c r="B1233" i="4"/>
  <c r="O1233" i="4" s="1"/>
  <c r="O1236" i="4"/>
  <c r="O1237" i="4"/>
  <c r="O1238" i="4"/>
  <c r="O1239" i="4"/>
  <c r="O1240" i="4"/>
  <c r="O1241" i="4"/>
  <c r="O1243" i="4"/>
  <c r="O1244" i="4"/>
  <c r="B1245" i="4"/>
  <c r="O1245" i="4" s="1"/>
  <c r="B1246" i="4"/>
  <c r="O1246" i="4" s="1"/>
  <c r="O1248" i="4"/>
  <c r="O1249" i="4"/>
  <c r="O1250" i="4"/>
  <c r="O1251" i="4"/>
  <c r="O1252" i="4"/>
  <c r="O1253" i="4"/>
  <c r="O1255" i="4"/>
  <c r="O1256" i="4"/>
  <c r="B1257" i="4"/>
  <c r="O1257" i="4" s="1"/>
  <c r="O1260" i="4"/>
  <c r="O1261" i="4"/>
  <c r="O1262" i="4"/>
  <c r="O1263" i="4"/>
  <c r="O1264" i="4"/>
  <c r="O1265" i="4"/>
  <c r="O1267" i="4"/>
  <c r="O1268" i="4"/>
  <c r="B1269" i="4"/>
  <c r="O1272" i="4"/>
  <c r="O1273" i="4"/>
  <c r="O1274" i="4"/>
  <c r="O1275" i="4"/>
  <c r="O1276" i="4"/>
  <c r="O1277" i="4"/>
  <c r="O1279" i="4"/>
  <c r="O1280" i="4"/>
  <c r="B1281" i="4"/>
  <c r="O1281" i="4" s="1"/>
  <c r="O1284" i="4"/>
  <c r="O1285" i="4"/>
  <c r="O1286" i="4"/>
  <c r="O1287" i="4"/>
  <c r="O1288" i="4"/>
  <c r="O1289" i="4"/>
  <c r="O1291" i="4"/>
  <c r="O1292" i="4"/>
  <c r="B1293" i="4"/>
  <c r="O1296" i="4"/>
  <c r="O1297" i="4"/>
  <c r="O1298" i="4"/>
  <c r="O1299" i="4"/>
  <c r="O1300" i="4"/>
  <c r="O1301" i="4"/>
  <c r="O1303" i="4"/>
  <c r="O1304" i="4"/>
  <c r="B1305" i="4"/>
  <c r="O1305" i="4" s="1"/>
  <c r="O1308" i="4"/>
  <c r="O1309" i="4"/>
  <c r="O1310" i="4"/>
  <c r="O1311" i="4"/>
  <c r="O1312" i="4"/>
  <c r="O1313" i="4"/>
  <c r="O1315" i="4"/>
  <c r="O1316" i="4"/>
  <c r="B1317" i="4"/>
  <c r="O1317" i="4" s="1"/>
  <c r="O1320" i="4"/>
  <c r="O1321" i="4"/>
  <c r="O1322" i="4"/>
  <c r="O1323" i="4"/>
  <c r="O1324" i="4"/>
  <c r="O1325" i="4"/>
  <c r="O1327" i="4"/>
  <c r="O1328" i="4"/>
  <c r="B1329" i="4"/>
  <c r="O1329" i="4" s="1"/>
  <c r="O1332" i="4"/>
  <c r="O1333" i="4"/>
  <c r="O1334" i="4"/>
  <c r="O1335" i="4"/>
  <c r="O1336" i="4"/>
  <c r="O1337" i="4"/>
  <c r="O1339" i="4"/>
  <c r="O1340" i="4"/>
  <c r="B1341" i="4"/>
  <c r="O1344" i="4"/>
  <c r="O1345" i="4"/>
  <c r="O1346" i="4"/>
  <c r="O1347" i="4"/>
  <c r="O1348" i="4"/>
  <c r="O1349" i="4"/>
  <c r="O1351" i="4"/>
  <c r="O1352" i="4"/>
  <c r="B1353" i="4"/>
  <c r="O1353" i="4" s="1"/>
  <c r="O1356" i="4"/>
  <c r="O1357" i="4"/>
  <c r="O1358" i="4"/>
  <c r="O1359" i="4"/>
  <c r="O1360" i="4"/>
  <c r="O1361" i="4"/>
  <c r="O1363" i="4"/>
  <c r="O1364" i="4"/>
  <c r="B1365" i="4"/>
  <c r="O1365" i="4" s="1"/>
  <c r="O1368" i="4"/>
  <c r="O1369" i="4"/>
  <c r="O1370" i="4"/>
  <c r="O1371" i="4"/>
  <c r="O1372" i="4"/>
  <c r="O1373" i="4"/>
  <c r="O1375" i="4"/>
  <c r="O1376" i="4"/>
  <c r="B1377" i="4"/>
  <c r="O1377" i="4" s="1"/>
  <c r="O1380" i="4"/>
  <c r="O1381" i="4"/>
  <c r="O1382" i="4"/>
  <c r="O1383" i="4"/>
  <c r="O1384" i="4"/>
  <c r="O1385" i="4"/>
  <c r="O1387" i="4"/>
  <c r="O1388" i="4"/>
  <c r="B1389" i="4"/>
  <c r="O1392" i="4"/>
  <c r="O1393" i="4"/>
  <c r="O1394" i="4"/>
  <c r="O1395" i="4"/>
  <c r="O1396" i="4"/>
  <c r="O1397" i="4"/>
  <c r="O1399" i="4"/>
  <c r="O1400" i="4"/>
  <c r="B1401" i="4"/>
  <c r="O1401" i="4" s="1"/>
  <c r="O1404" i="4"/>
  <c r="O1405" i="4"/>
  <c r="O1406" i="4"/>
  <c r="O1407" i="4"/>
  <c r="O1408" i="4"/>
  <c r="O1409" i="4"/>
  <c r="O1411" i="4"/>
  <c r="O1412" i="4"/>
  <c r="B1413" i="4"/>
  <c r="O1413" i="4" s="1"/>
  <c r="O1416" i="4"/>
  <c r="O1417" i="4"/>
  <c r="O1418" i="4"/>
  <c r="O1419" i="4"/>
  <c r="O1420" i="4"/>
  <c r="O1421" i="4"/>
  <c r="O1423" i="4"/>
  <c r="O1424" i="4"/>
  <c r="B1425" i="4"/>
  <c r="O1425" i="4" s="1"/>
  <c r="O1428" i="4"/>
  <c r="O1429" i="4"/>
  <c r="O1430" i="4"/>
  <c r="O1431" i="4"/>
  <c r="O1432" i="4"/>
  <c r="O1433" i="4"/>
  <c r="O1435" i="4"/>
  <c r="O1436" i="4"/>
  <c r="B1437" i="4"/>
  <c r="O1440" i="4"/>
  <c r="O1441" i="4"/>
  <c r="O1442" i="4"/>
  <c r="O1443" i="4"/>
  <c r="O1444" i="4"/>
  <c r="O1445" i="4"/>
  <c r="O1447" i="4"/>
  <c r="O1448" i="4"/>
  <c r="B1449" i="4"/>
  <c r="O1449" i="4" s="1"/>
  <c r="O1452" i="4"/>
  <c r="O1453" i="4"/>
  <c r="O1454" i="4"/>
  <c r="O1455" i="4"/>
  <c r="O1456" i="4"/>
  <c r="O1457" i="4"/>
  <c r="O1459" i="4"/>
  <c r="O1460" i="4"/>
  <c r="B1461" i="4"/>
  <c r="O1461" i="4" s="1"/>
  <c r="O1464" i="4"/>
  <c r="O1465" i="4"/>
  <c r="O1466" i="4"/>
  <c r="O1467" i="4"/>
  <c r="O1468" i="4"/>
  <c r="O1469" i="4"/>
  <c r="O1471" i="4"/>
  <c r="O1472" i="4"/>
  <c r="B1473" i="4"/>
  <c r="O1473" i="4" s="1"/>
  <c r="O1476" i="4"/>
  <c r="O1477" i="4"/>
  <c r="O1478" i="4"/>
  <c r="O1479" i="4"/>
  <c r="O1480" i="4"/>
  <c r="O1481" i="4"/>
  <c r="O1483" i="4"/>
  <c r="O1484" i="4"/>
  <c r="B1485" i="4"/>
  <c r="O1488" i="4"/>
  <c r="O1489" i="4"/>
  <c r="O1490" i="4"/>
  <c r="O1491" i="4"/>
  <c r="O1492" i="4"/>
  <c r="O1493" i="4"/>
  <c r="O1495" i="4"/>
  <c r="O1496" i="4"/>
  <c r="B1497" i="4"/>
  <c r="O1497" i="4" s="1"/>
  <c r="O1500" i="4"/>
  <c r="O1501" i="4"/>
  <c r="O1502" i="4"/>
  <c r="O1503" i="4"/>
  <c r="O1504" i="4"/>
  <c r="O1505" i="4"/>
  <c r="O1507" i="4"/>
  <c r="O1508" i="4"/>
  <c r="B1509" i="4"/>
  <c r="O1509" i="4" s="1"/>
  <c r="O1512" i="4"/>
  <c r="O1513" i="4"/>
  <c r="O1514" i="4"/>
  <c r="O1515" i="4"/>
  <c r="O1516" i="4"/>
  <c r="O1517" i="4"/>
  <c r="O1519" i="4"/>
  <c r="O1520" i="4"/>
  <c r="B1521" i="4"/>
  <c r="O1521" i="4" s="1"/>
  <c r="O1524" i="4"/>
  <c r="O1525" i="4"/>
  <c r="O1526" i="4"/>
  <c r="O1527" i="4"/>
  <c r="O1528" i="4"/>
  <c r="O1529" i="4"/>
  <c r="O1531" i="4"/>
  <c r="O1532" i="4"/>
  <c r="B1533" i="4"/>
  <c r="O1536" i="4"/>
  <c r="O1537" i="4"/>
  <c r="O1538" i="4"/>
  <c r="O1539" i="4"/>
  <c r="O1540" i="4"/>
  <c r="O1541" i="4"/>
  <c r="O1543" i="4"/>
  <c r="O1544" i="4"/>
  <c r="B1545" i="4"/>
  <c r="O1545" i="4" s="1"/>
  <c r="O1548" i="4"/>
  <c r="O1549" i="4"/>
  <c r="O1550" i="4"/>
  <c r="O1551" i="4"/>
  <c r="O1552" i="4"/>
  <c r="O1553" i="4"/>
  <c r="O1555" i="4"/>
  <c r="O1556" i="4"/>
  <c r="B1557" i="4"/>
  <c r="O1557" i="4" s="1"/>
  <c r="O1560" i="4"/>
  <c r="O1561" i="4"/>
  <c r="O1562" i="4"/>
  <c r="O1563" i="4"/>
  <c r="O1564" i="4"/>
  <c r="O1565" i="4"/>
  <c r="O1567" i="4"/>
  <c r="O1568" i="4"/>
  <c r="B1569" i="4"/>
  <c r="O1569" i="4" s="1"/>
  <c r="O1572" i="4"/>
  <c r="O1573" i="4"/>
  <c r="O1574" i="4"/>
  <c r="O1575" i="4"/>
  <c r="O1576" i="4"/>
  <c r="O1577" i="4"/>
  <c r="O1579" i="4"/>
  <c r="O1580" i="4"/>
  <c r="B1581" i="4"/>
  <c r="O1584" i="4"/>
  <c r="O1585" i="4"/>
  <c r="O1586" i="4"/>
  <c r="O1587" i="4"/>
  <c r="O1588" i="4"/>
  <c r="O1589" i="4"/>
  <c r="O1591" i="4"/>
  <c r="O1592" i="4"/>
  <c r="B1593" i="4"/>
  <c r="O1593" i="4" s="1"/>
  <c r="O1596" i="4"/>
  <c r="O1597" i="4"/>
  <c r="O1598" i="4"/>
  <c r="O1599" i="4"/>
  <c r="O1600" i="4"/>
  <c r="O1601" i="4"/>
  <c r="O1603" i="4"/>
  <c r="O1604" i="4"/>
  <c r="B1605" i="4"/>
  <c r="O1605" i="4" s="1"/>
  <c r="O1608" i="4"/>
  <c r="O1609" i="4"/>
  <c r="O1610" i="4"/>
  <c r="O1611" i="4"/>
  <c r="O1612" i="4"/>
  <c r="O1613" i="4"/>
  <c r="O1615" i="4"/>
  <c r="O1616" i="4"/>
  <c r="B1617" i="4"/>
  <c r="O1617" i="4" s="1"/>
  <c r="O1620" i="4"/>
  <c r="O1621" i="4"/>
  <c r="O1622" i="4"/>
  <c r="O1623" i="4"/>
  <c r="O1624" i="4"/>
  <c r="O1625" i="4"/>
  <c r="O1627" i="4"/>
  <c r="O1628" i="4"/>
  <c r="B1629" i="4"/>
  <c r="O1632" i="4"/>
  <c r="O1633" i="4"/>
  <c r="O1634" i="4"/>
  <c r="O1635" i="4"/>
  <c r="O1636" i="4"/>
  <c r="O1637" i="4"/>
  <c r="O1639" i="4"/>
  <c r="O1640" i="4"/>
  <c r="B1641" i="4"/>
  <c r="O1641" i="4" s="1"/>
  <c r="O1644" i="4"/>
  <c r="O1645" i="4"/>
  <c r="O1646" i="4"/>
  <c r="O1647" i="4"/>
  <c r="O1648" i="4"/>
  <c r="O1649" i="4"/>
  <c r="O1651" i="4"/>
  <c r="O1652" i="4"/>
  <c r="B1653" i="4"/>
  <c r="O1656" i="4"/>
  <c r="O1657" i="4"/>
  <c r="O1658" i="4"/>
  <c r="O1659" i="4"/>
  <c r="O1660" i="4"/>
  <c r="O1661" i="4"/>
  <c r="O1663" i="4"/>
  <c r="O1664" i="4"/>
  <c r="B1665" i="4"/>
  <c r="O1665" i="4" s="1"/>
  <c r="O1668" i="4"/>
  <c r="O1669" i="4"/>
  <c r="O1670" i="4"/>
  <c r="O1671" i="4"/>
  <c r="O1672" i="4"/>
  <c r="O1673" i="4"/>
  <c r="O1675" i="4"/>
  <c r="O1676" i="4"/>
  <c r="B1677" i="4"/>
  <c r="O1680" i="4"/>
  <c r="O1681" i="4"/>
  <c r="O1682" i="4"/>
  <c r="O1683" i="4"/>
  <c r="O1684" i="4"/>
  <c r="O1685" i="4"/>
  <c r="O1687" i="4"/>
  <c r="O1688" i="4"/>
  <c r="B1689" i="4"/>
  <c r="O1689" i="4" s="1"/>
  <c r="O1692" i="4"/>
  <c r="O1693" i="4"/>
  <c r="O1694" i="4"/>
  <c r="O1695" i="4"/>
  <c r="O1696" i="4"/>
  <c r="O1697" i="4"/>
  <c r="O1699" i="4"/>
  <c r="O1700" i="4"/>
  <c r="B1701" i="4"/>
  <c r="O1701" i="4" s="1"/>
  <c r="O1704" i="4"/>
  <c r="O1705" i="4"/>
  <c r="O1706" i="4"/>
  <c r="O1707" i="4"/>
  <c r="O1708" i="4"/>
  <c r="O1709" i="4"/>
  <c r="O1711" i="4"/>
  <c r="O1712" i="4"/>
  <c r="B1713" i="4"/>
  <c r="O1716" i="4"/>
  <c r="O1717" i="4"/>
  <c r="O1718" i="4"/>
  <c r="O1719" i="4"/>
  <c r="O1720" i="4"/>
  <c r="O1721" i="4"/>
  <c r="O1723" i="4"/>
  <c r="O1724" i="4"/>
  <c r="B1725" i="4"/>
  <c r="O1725" i="4" s="1"/>
  <c r="O1728" i="4"/>
  <c r="O1729" i="4"/>
  <c r="O1730" i="4"/>
  <c r="O1731" i="4"/>
  <c r="O1732" i="4"/>
  <c r="O1733" i="4"/>
  <c r="O1735" i="4"/>
  <c r="O1736" i="4"/>
  <c r="B1737" i="4"/>
  <c r="O1737" i="4" s="1"/>
  <c r="O1740" i="4"/>
  <c r="O1741" i="4"/>
  <c r="O1742" i="4"/>
  <c r="O1743" i="4"/>
  <c r="O1744" i="4"/>
  <c r="O1745" i="4"/>
  <c r="O1747" i="4"/>
  <c r="O1748" i="4"/>
  <c r="B1749" i="4"/>
  <c r="O1749" i="4" s="1"/>
  <c r="O1752" i="4"/>
  <c r="O1753" i="4"/>
  <c r="O1754" i="4"/>
  <c r="O1755" i="4"/>
  <c r="O1756" i="4"/>
  <c r="O1757" i="4"/>
  <c r="O1759" i="4"/>
  <c r="O1760" i="4"/>
  <c r="B1761" i="4"/>
  <c r="O1764" i="4"/>
  <c r="O1765" i="4"/>
  <c r="O1766" i="4"/>
  <c r="O1767" i="4"/>
  <c r="O1768" i="4"/>
  <c r="O1769" i="4"/>
  <c r="O1771" i="4"/>
  <c r="O1772" i="4"/>
  <c r="B1773" i="4"/>
  <c r="O1773" i="4" s="1"/>
  <c r="O1776" i="4"/>
  <c r="O1777" i="4"/>
  <c r="O1778" i="4"/>
  <c r="O1779" i="4"/>
  <c r="O1780" i="4"/>
  <c r="O1781" i="4"/>
  <c r="O1783" i="4"/>
  <c r="O1784" i="4"/>
  <c r="B1785" i="4"/>
  <c r="O1785" i="4" s="1"/>
  <c r="O1788" i="4"/>
  <c r="O1789" i="4"/>
  <c r="O1790" i="4"/>
  <c r="O1791" i="4"/>
  <c r="O1792" i="4"/>
  <c r="O1793" i="4"/>
  <c r="O1795" i="4"/>
  <c r="O1796" i="4"/>
  <c r="B1797" i="4"/>
  <c r="O1797" i="4" s="1"/>
  <c r="O1800" i="4"/>
  <c r="O1801" i="4"/>
  <c r="O1802" i="4"/>
  <c r="O1803" i="4"/>
  <c r="O1804" i="4"/>
  <c r="O1805" i="4"/>
  <c r="O1807" i="4"/>
  <c r="O1808" i="4"/>
  <c r="B1809" i="4"/>
  <c r="O1812" i="4"/>
  <c r="O1813" i="4"/>
  <c r="O1814" i="4"/>
  <c r="O1815" i="4"/>
  <c r="O1816" i="4"/>
  <c r="O1817" i="4"/>
  <c r="O1819" i="4"/>
  <c r="O1820" i="4"/>
  <c r="B1821" i="4"/>
  <c r="O1821" i="4" s="1"/>
  <c r="O1824" i="4"/>
  <c r="O1825" i="4"/>
  <c r="O1826" i="4"/>
  <c r="O1827" i="4"/>
  <c r="O1828" i="4"/>
  <c r="O1829" i="4"/>
  <c r="O1831" i="4"/>
  <c r="O1832" i="4"/>
  <c r="B1833" i="4"/>
  <c r="O1833" i="4" s="1"/>
  <c r="O1836" i="4"/>
  <c r="O1837" i="4"/>
  <c r="O1838" i="4"/>
  <c r="O1839" i="4"/>
  <c r="O1840" i="4"/>
  <c r="O1841" i="4"/>
  <c r="O1843" i="4"/>
  <c r="O1844" i="4"/>
  <c r="O1845" i="4"/>
  <c r="O1848" i="4"/>
  <c r="C1246" i="4"/>
  <c r="D1246" i="4"/>
  <c r="E1246" i="4"/>
  <c r="F1246" i="4"/>
  <c r="G1246" i="4"/>
  <c r="H1246" i="4"/>
  <c r="I1246" i="4"/>
  <c r="J1246" i="4"/>
  <c r="K1246" i="4"/>
  <c r="L1246" i="4"/>
  <c r="M1246" i="4"/>
  <c r="C1245" i="4"/>
  <c r="D1245" i="4"/>
  <c r="E1245" i="4"/>
  <c r="F1245" i="4"/>
  <c r="G1245" i="4"/>
  <c r="H1245" i="4"/>
  <c r="I1245" i="4"/>
  <c r="J1245" i="4"/>
  <c r="K1245" i="4"/>
  <c r="L1245" i="4"/>
  <c r="M1245" i="4"/>
  <c r="C1833" i="4"/>
  <c r="D1833" i="4"/>
  <c r="E1833" i="4"/>
  <c r="F1833" i="4"/>
  <c r="G1833" i="4"/>
  <c r="H1833" i="4"/>
  <c r="I1833" i="4"/>
  <c r="J1833" i="4"/>
  <c r="K1833" i="4"/>
  <c r="L1833" i="4"/>
  <c r="M1833" i="4"/>
  <c r="C1821" i="4"/>
  <c r="D1821" i="4"/>
  <c r="E1821" i="4"/>
  <c r="F1821" i="4"/>
  <c r="G1821" i="4"/>
  <c r="H1821" i="4"/>
  <c r="I1821" i="4"/>
  <c r="J1821" i="4"/>
  <c r="K1821" i="4"/>
  <c r="L1821" i="4"/>
  <c r="M1821" i="4"/>
  <c r="C1809" i="4"/>
  <c r="D1809" i="4"/>
  <c r="E1809" i="4"/>
  <c r="F1809" i="4"/>
  <c r="G1809" i="4"/>
  <c r="H1809" i="4"/>
  <c r="I1809" i="4"/>
  <c r="J1809" i="4"/>
  <c r="K1809" i="4"/>
  <c r="L1809" i="4"/>
  <c r="M1809" i="4"/>
  <c r="C1797" i="4"/>
  <c r="D1797" i="4"/>
  <c r="E1797" i="4"/>
  <c r="F1797" i="4"/>
  <c r="G1797" i="4"/>
  <c r="H1797" i="4"/>
  <c r="I1797" i="4"/>
  <c r="J1797" i="4"/>
  <c r="K1797" i="4"/>
  <c r="L1797" i="4"/>
  <c r="M1797" i="4"/>
  <c r="C1785" i="4"/>
  <c r="D1785" i="4"/>
  <c r="E1785" i="4"/>
  <c r="F1785" i="4"/>
  <c r="G1785" i="4"/>
  <c r="H1785" i="4"/>
  <c r="I1785" i="4"/>
  <c r="J1785" i="4"/>
  <c r="K1785" i="4"/>
  <c r="L1785" i="4"/>
  <c r="M1785" i="4"/>
  <c r="C1773" i="4"/>
  <c r="D1773" i="4"/>
  <c r="E1773" i="4"/>
  <c r="F1773" i="4"/>
  <c r="G1773" i="4"/>
  <c r="H1773" i="4"/>
  <c r="I1773" i="4"/>
  <c r="J1773" i="4"/>
  <c r="K1773" i="4"/>
  <c r="L1773" i="4"/>
  <c r="M1773" i="4"/>
  <c r="C1761" i="4"/>
  <c r="D1761" i="4"/>
  <c r="E1761" i="4"/>
  <c r="F1761" i="4"/>
  <c r="G1761" i="4"/>
  <c r="H1761" i="4"/>
  <c r="I1761" i="4"/>
  <c r="J1761" i="4"/>
  <c r="K1761" i="4"/>
  <c r="L1761" i="4"/>
  <c r="M1761" i="4"/>
  <c r="C1749" i="4"/>
  <c r="D1749" i="4"/>
  <c r="E1749" i="4"/>
  <c r="F1749" i="4"/>
  <c r="G1749" i="4"/>
  <c r="H1749" i="4"/>
  <c r="I1749" i="4"/>
  <c r="J1749" i="4"/>
  <c r="K1749" i="4"/>
  <c r="L1749" i="4"/>
  <c r="M1749" i="4"/>
  <c r="C1737" i="4"/>
  <c r="D1737" i="4"/>
  <c r="E1737" i="4"/>
  <c r="F1737" i="4"/>
  <c r="G1737" i="4"/>
  <c r="H1737" i="4"/>
  <c r="I1737" i="4"/>
  <c r="J1737" i="4"/>
  <c r="K1737" i="4"/>
  <c r="L1737" i="4"/>
  <c r="M1737" i="4"/>
  <c r="C1725" i="4"/>
  <c r="D1725" i="4"/>
  <c r="E1725" i="4"/>
  <c r="F1725" i="4"/>
  <c r="G1725" i="4"/>
  <c r="H1725" i="4"/>
  <c r="I1725" i="4"/>
  <c r="J1725" i="4"/>
  <c r="K1725" i="4"/>
  <c r="L1725" i="4"/>
  <c r="M1725" i="4"/>
  <c r="C1713" i="4"/>
  <c r="D1713" i="4"/>
  <c r="E1713" i="4"/>
  <c r="F1713" i="4"/>
  <c r="G1713" i="4"/>
  <c r="H1713" i="4"/>
  <c r="I1713" i="4"/>
  <c r="J1713" i="4"/>
  <c r="K1713" i="4"/>
  <c r="L1713" i="4"/>
  <c r="M1713" i="4"/>
  <c r="C1701" i="4"/>
  <c r="D1701" i="4"/>
  <c r="E1701" i="4"/>
  <c r="F1701" i="4"/>
  <c r="G1701" i="4"/>
  <c r="H1701" i="4"/>
  <c r="I1701" i="4"/>
  <c r="J1701" i="4"/>
  <c r="K1701" i="4"/>
  <c r="L1701" i="4"/>
  <c r="M1701" i="4"/>
  <c r="C1689" i="4"/>
  <c r="D1689" i="4"/>
  <c r="E1689" i="4"/>
  <c r="F1689" i="4"/>
  <c r="G1689" i="4"/>
  <c r="H1689" i="4"/>
  <c r="I1689" i="4"/>
  <c r="J1689" i="4"/>
  <c r="K1689" i="4"/>
  <c r="L1689" i="4"/>
  <c r="M1689" i="4"/>
  <c r="C1677" i="4"/>
  <c r="D1677" i="4"/>
  <c r="E1677" i="4"/>
  <c r="F1677" i="4"/>
  <c r="G1677" i="4"/>
  <c r="H1677" i="4"/>
  <c r="I1677" i="4"/>
  <c r="J1677" i="4"/>
  <c r="K1677" i="4"/>
  <c r="L1677" i="4"/>
  <c r="M1677" i="4"/>
  <c r="C1665" i="4"/>
  <c r="D1665" i="4"/>
  <c r="E1665" i="4"/>
  <c r="F1665" i="4"/>
  <c r="G1665" i="4"/>
  <c r="H1665" i="4"/>
  <c r="I1665" i="4"/>
  <c r="J1665" i="4"/>
  <c r="K1665" i="4"/>
  <c r="L1665" i="4"/>
  <c r="M1665" i="4"/>
  <c r="C1653" i="4"/>
  <c r="D1653" i="4"/>
  <c r="E1653" i="4"/>
  <c r="F1653" i="4"/>
  <c r="G1653" i="4"/>
  <c r="H1653" i="4"/>
  <c r="I1653" i="4"/>
  <c r="J1653" i="4"/>
  <c r="K1653" i="4"/>
  <c r="L1653" i="4"/>
  <c r="M1653" i="4"/>
  <c r="C1641" i="4"/>
  <c r="D1641" i="4"/>
  <c r="E1641" i="4"/>
  <c r="F1641" i="4"/>
  <c r="G1641" i="4"/>
  <c r="H1641" i="4"/>
  <c r="I1641" i="4"/>
  <c r="J1641" i="4"/>
  <c r="K1641" i="4"/>
  <c r="L1641" i="4"/>
  <c r="M1641" i="4"/>
  <c r="C1629" i="4"/>
  <c r="D1629" i="4"/>
  <c r="E1629" i="4"/>
  <c r="F1629" i="4"/>
  <c r="G1629" i="4"/>
  <c r="H1629" i="4"/>
  <c r="I1629" i="4"/>
  <c r="J1629" i="4"/>
  <c r="K1629" i="4"/>
  <c r="L1629" i="4"/>
  <c r="M1629" i="4"/>
  <c r="C1617" i="4"/>
  <c r="D1617" i="4"/>
  <c r="E1617" i="4"/>
  <c r="F1617" i="4"/>
  <c r="G1617" i="4"/>
  <c r="H1617" i="4"/>
  <c r="I1617" i="4"/>
  <c r="J1617" i="4"/>
  <c r="K1617" i="4"/>
  <c r="L1617" i="4"/>
  <c r="M1617" i="4"/>
  <c r="C1605" i="4"/>
  <c r="D1605" i="4"/>
  <c r="E1605" i="4"/>
  <c r="F1605" i="4"/>
  <c r="G1605" i="4"/>
  <c r="H1605" i="4"/>
  <c r="I1605" i="4"/>
  <c r="J1605" i="4"/>
  <c r="K1605" i="4"/>
  <c r="L1605" i="4"/>
  <c r="M1605" i="4"/>
  <c r="C1593" i="4"/>
  <c r="D1593" i="4"/>
  <c r="E1593" i="4"/>
  <c r="F1593" i="4"/>
  <c r="G1593" i="4"/>
  <c r="H1593" i="4"/>
  <c r="I1593" i="4"/>
  <c r="J1593" i="4"/>
  <c r="K1593" i="4"/>
  <c r="L1593" i="4"/>
  <c r="M1593" i="4"/>
  <c r="C1581" i="4"/>
  <c r="D1581" i="4"/>
  <c r="E1581" i="4"/>
  <c r="F1581" i="4"/>
  <c r="G1581" i="4"/>
  <c r="H1581" i="4"/>
  <c r="I1581" i="4"/>
  <c r="J1581" i="4"/>
  <c r="K1581" i="4"/>
  <c r="L1581" i="4"/>
  <c r="M1581" i="4"/>
  <c r="C1569" i="4"/>
  <c r="D1569" i="4"/>
  <c r="E1569" i="4"/>
  <c r="F1569" i="4"/>
  <c r="G1569" i="4"/>
  <c r="H1569" i="4"/>
  <c r="I1569" i="4"/>
  <c r="J1569" i="4"/>
  <c r="K1569" i="4"/>
  <c r="L1569" i="4"/>
  <c r="M1569" i="4"/>
  <c r="C1557" i="4"/>
  <c r="D1557" i="4"/>
  <c r="E1557" i="4"/>
  <c r="F1557" i="4"/>
  <c r="G1557" i="4"/>
  <c r="H1557" i="4"/>
  <c r="I1557" i="4"/>
  <c r="J1557" i="4"/>
  <c r="K1557" i="4"/>
  <c r="L1557" i="4"/>
  <c r="M1557" i="4"/>
  <c r="C1545" i="4"/>
  <c r="D1545" i="4"/>
  <c r="E1545" i="4"/>
  <c r="F1545" i="4"/>
  <c r="G1545" i="4"/>
  <c r="H1545" i="4"/>
  <c r="I1545" i="4"/>
  <c r="J1545" i="4"/>
  <c r="K1545" i="4"/>
  <c r="L1545" i="4"/>
  <c r="M1545" i="4"/>
  <c r="C1533" i="4"/>
  <c r="D1533" i="4"/>
  <c r="E1533" i="4"/>
  <c r="F1533" i="4"/>
  <c r="G1533" i="4"/>
  <c r="H1533" i="4"/>
  <c r="I1533" i="4"/>
  <c r="J1533" i="4"/>
  <c r="K1533" i="4"/>
  <c r="L1533" i="4"/>
  <c r="M1533" i="4"/>
  <c r="C1521" i="4"/>
  <c r="D1521" i="4"/>
  <c r="E1521" i="4"/>
  <c r="F1521" i="4"/>
  <c r="G1521" i="4"/>
  <c r="H1521" i="4"/>
  <c r="I1521" i="4"/>
  <c r="J1521" i="4"/>
  <c r="K1521" i="4"/>
  <c r="L1521" i="4"/>
  <c r="M1521" i="4"/>
  <c r="C1509" i="4"/>
  <c r="D1509" i="4"/>
  <c r="E1509" i="4"/>
  <c r="F1509" i="4"/>
  <c r="G1509" i="4"/>
  <c r="H1509" i="4"/>
  <c r="I1509" i="4"/>
  <c r="J1509" i="4"/>
  <c r="K1509" i="4"/>
  <c r="L1509" i="4"/>
  <c r="M1509" i="4"/>
  <c r="C1497" i="4"/>
  <c r="D1497" i="4"/>
  <c r="E1497" i="4"/>
  <c r="F1497" i="4"/>
  <c r="G1497" i="4"/>
  <c r="H1497" i="4"/>
  <c r="I1497" i="4"/>
  <c r="J1497" i="4"/>
  <c r="K1497" i="4"/>
  <c r="L1497" i="4"/>
  <c r="M1497" i="4"/>
  <c r="C1485" i="4"/>
  <c r="D1485" i="4"/>
  <c r="E1485" i="4"/>
  <c r="F1485" i="4"/>
  <c r="G1485" i="4"/>
  <c r="H1485" i="4"/>
  <c r="I1485" i="4"/>
  <c r="J1485" i="4"/>
  <c r="K1485" i="4"/>
  <c r="L1485" i="4"/>
  <c r="M1485" i="4"/>
  <c r="C1473" i="4"/>
  <c r="D1473" i="4"/>
  <c r="E1473" i="4"/>
  <c r="F1473" i="4"/>
  <c r="G1473" i="4"/>
  <c r="H1473" i="4"/>
  <c r="I1473" i="4"/>
  <c r="J1473" i="4"/>
  <c r="K1473" i="4"/>
  <c r="L1473" i="4"/>
  <c r="M1473" i="4"/>
  <c r="C1461" i="4"/>
  <c r="D1461" i="4"/>
  <c r="E1461" i="4"/>
  <c r="F1461" i="4"/>
  <c r="G1461" i="4"/>
  <c r="H1461" i="4"/>
  <c r="I1461" i="4"/>
  <c r="J1461" i="4"/>
  <c r="K1461" i="4"/>
  <c r="L1461" i="4"/>
  <c r="M1461" i="4"/>
  <c r="C1449" i="4"/>
  <c r="D1449" i="4"/>
  <c r="E1449" i="4"/>
  <c r="F1449" i="4"/>
  <c r="G1449" i="4"/>
  <c r="H1449" i="4"/>
  <c r="I1449" i="4"/>
  <c r="J1449" i="4"/>
  <c r="K1449" i="4"/>
  <c r="L1449" i="4"/>
  <c r="M1449" i="4"/>
  <c r="C1437" i="4"/>
  <c r="D1437" i="4"/>
  <c r="E1437" i="4"/>
  <c r="F1437" i="4"/>
  <c r="G1437" i="4"/>
  <c r="H1437" i="4"/>
  <c r="I1437" i="4"/>
  <c r="J1437" i="4"/>
  <c r="K1437" i="4"/>
  <c r="L1437" i="4"/>
  <c r="M1437" i="4"/>
  <c r="C1425" i="4"/>
  <c r="D1425" i="4"/>
  <c r="E1425" i="4"/>
  <c r="F1425" i="4"/>
  <c r="G1425" i="4"/>
  <c r="H1425" i="4"/>
  <c r="I1425" i="4"/>
  <c r="J1425" i="4"/>
  <c r="K1425" i="4"/>
  <c r="L1425" i="4"/>
  <c r="M1425" i="4"/>
  <c r="C1413" i="4"/>
  <c r="D1413" i="4"/>
  <c r="E1413" i="4"/>
  <c r="F1413" i="4"/>
  <c r="G1413" i="4"/>
  <c r="H1413" i="4"/>
  <c r="I1413" i="4"/>
  <c r="J1413" i="4"/>
  <c r="K1413" i="4"/>
  <c r="L1413" i="4"/>
  <c r="M1413" i="4"/>
  <c r="C1401" i="4"/>
  <c r="D1401" i="4"/>
  <c r="E1401" i="4"/>
  <c r="F1401" i="4"/>
  <c r="G1401" i="4"/>
  <c r="H1401" i="4"/>
  <c r="I1401" i="4"/>
  <c r="J1401" i="4"/>
  <c r="K1401" i="4"/>
  <c r="L1401" i="4"/>
  <c r="M1401" i="4"/>
  <c r="C1389" i="4"/>
  <c r="D1389" i="4"/>
  <c r="E1389" i="4"/>
  <c r="F1389" i="4"/>
  <c r="G1389" i="4"/>
  <c r="H1389" i="4"/>
  <c r="I1389" i="4"/>
  <c r="J1389" i="4"/>
  <c r="K1389" i="4"/>
  <c r="L1389" i="4"/>
  <c r="M1389" i="4"/>
  <c r="C1377" i="4"/>
  <c r="D1377" i="4"/>
  <c r="E1377" i="4"/>
  <c r="F1377" i="4"/>
  <c r="G1377" i="4"/>
  <c r="H1377" i="4"/>
  <c r="I1377" i="4"/>
  <c r="J1377" i="4"/>
  <c r="K1377" i="4"/>
  <c r="L1377" i="4"/>
  <c r="M1377" i="4"/>
  <c r="C1365" i="4"/>
  <c r="D1365" i="4"/>
  <c r="E1365" i="4"/>
  <c r="F1365" i="4"/>
  <c r="G1365" i="4"/>
  <c r="H1365" i="4"/>
  <c r="I1365" i="4"/>
  <c r="J1365" i="4"/>
  <c r="K1365" i="4"/>
  <c r="L1365" i="4"/>
  <c r="M1365" i="4"/>
  <c r="C1353" i="4"/>
  <c r="D1353" i="4"/>
  <c r="E1353" i="4"/>
  <c r="F1353" i="4"/>
  <c r="G1353" i="4"/>
  <c r="H1353" i="4"/>
  <c r="I1353" i="4"/>
  <c r="J1353" i="4"/>
  <c r="K1353" i="4"/>
  <c r="L1353" i="4"/>
  <c r="M1353" i="4"/>
  <c r="C1341" i="4"/>
  <c r="D1341" i="4"/>
  <c r="E1341" i="4"/>
  <c r="F1341" i="4"/>
  <c r="G1341" i="4"/>
  <c r="H1341" i="4"/>
  <c r="I1341" i="4"/>
  <c r="J1341" i="4"/>
  <c r="K1341" i="4"/>
  <c r="L1341" i="4"/>
  <c r="M1341" i="4"/>
  <c r="C1329" i="4"/>
  <c r="D1329" i="4"/>
  <c r="E1329" i="4"/>
  <c r="F1329" i="4"/>
  <c r="G1329" i="4"/>
  <c r="H1329" i="4"/>
  <c r="I1329" i="4"/>
  <c r="J1329" i="4"/>
  <c r="K1329" i="4"/>
  <c r="L1329" i="4"/>
  <c r="M1329" i="4"/>
  <c r="C1317" i="4"/>
  <c r="D1317" i="4"/>
  <c r="E1317" i="4"/>
  <c r="F1317" i="4"/>
  <c r="G1317" i="4"/>
  <c r="H1317" i="4"/>
  <c r="I1317" i="4"/>
  <c r="J1317" i="4"/>
  <c r="K1317" i="4"/>
  <c r="L1317" i="4"/>
  <c r="M1317" i="4"/>
  <c r="C1305" i="4"/>
  <c r="D1305" i="4"/>
  <c r="E1305" i="4"/>
  <c r="F1305" i="4"/>
  <c r="G1305" i="4"/>
  <c r="H1305" i="4"/>
  <c r="I1305" i="4"/>
  <c r="J1305" i="4"/>
  <c r="K1305" i="4"/>
  <c r="L1305" i="4"/>
  <c r="M1305" i="4"/>
  <c r="C1293" i="4"/>
  <c r="D1293" i="4"/>
  <c r="E1293" i="4"/>
  <c r="F1293" i="4"/>
  <c r="G1293" i="4"/>
  <c r="H1293" i="4"/>
  <c r="I1293" i="4"/>
  <c r="J1293" i="4"/>
  <c r="K1293" i="4"/>
  <c r="L1293" i="4"/>
  <c r="M1293" i="4"/>
  <c r="C1281" i="4"/>
  <c r="D1281" i="4"/>
  <c r="E1281" i="4"/>
  <c r="F1281" i="4"/>
  <c r="G1281" i="4"/>
  <c r="H1281" i="4"/>
  <c r="I1281" i="4"/>
  <c r="J1281" i="4"/>
  <c r="K1281" i="4"/>
  <c r="L1281" i="4"/>
  <c r="M1281" i="4"/>
  <c r="C1269" i="4"/>
  <c r="D1269" i="4"/>
  <c r="E1269" i="4"/>
  <c r="F1269" i="4"/>
  <c r="G1269" i="4"/>
  <c r="H1269" i="4"/>
  <c r="I1269" i="4"/>
  <c r="J1269" i="4"/>
  <c r="K1269" i="4"/>
  <c r="L1269" i="4"/>
  <c r="M1269" i="4"/>
  <c r="C1257" i="4"/>
  <c r="D1257" i="4"/>
  <c r="E1257" i="4"/>
  <c r="F1257" i="4"/>
  <c r="G1257" i="4"/>
  <c r="H1257" i="4"/>
  <c r="I1257" i="4"/>
  <c r="J1257" i="4"/>
  <c r="K1257" i="4"/>
  <c r="L1257" i="4"/>
  <c r="M1257" i="4"/>
  <c r="C1233" i="4"/>
  <c r="D1233" i="4"/>
  <c r="E1233" i="4"/>
  <c r="F1233" i="4"/>
  <c r="G1233" i="4"/>
  <c r="H1233" i="4"/>
  <c r="I1233" i="4"/>
  <c r="J1233" i="4"/>
  <c r="K1233" i="4"/>
  <c r="L1233" i="4"/>
  <c r="M1233" i="4"/>
  <c r="C1221" i="4"/>
  <c r="D1221" i="4"/>
  <c r="E1221" i="4"/>
  <c r="F1221" i="4"/>
  <c r="G1221" i="4"/>
  <c r="H1221" i="4"/>
  <c r="I1221" i="4"/>
  <c r="J1221" i="4"/>
  <c r="K1221" i="4"/>
  <c r="L1221" i="4"/>
  <c r="M1221" i="4"/>
  <c r="C1209" i="4"/>
  <c r="D1209" i="4"/>
  <c r="E1209" i="4"/>
  <c r="F1209" i="4"/>
  <c r="G1209" i="4"/>
  <c r="H1209" i="4"/>
  <c r="I1209" i="4"/>
  <c r="J1209" i="4"/>
  <c r="K1209" i="4"/>
  <c r="L1209" i="4"/>
  <c r="M1209" i="4"/>
  <c r="C1197" i="4"/>
  <c r="D1197" i="4"/>
  <c r="E1197" i="4"/>
  <c r="F1197" i="4"/>
  <c r="G1197" i="4"/>
  <c r="H1197" i="4"/>
  <c r="I1197" i="4"/>
  <c r="J1197" i="4"/>
  <c r="K1197" i="4"/>
  <c r="L1197" i="4"/>
  <c r="M1197" i="4"/>
  <c r="C1185" i="4"/>
  <c r="D1185" i="4"/>
  <c r="E1185" i="4"/>
  <c r="F1185" i="4"/>
  <c r="G1185" i="4"/>
  <c r="H1185" i="4"/>
  <c r="I1185" i="4"/>
  <c r="J1185" i="4"/>
  <c r="K1185" i="4"/>
  <c r="L1185" i="4"/>
  <c r="M1185" i="4"/>
  <c r="C1173" i="4"/>
  <c r="D1173" i="4"/>
  <c r="E1173" i="4"/>
  <c r="F1173" i="4"/>
  <c r="G1173" i="4"/>
  <c r="H1173" i="4"/>
  <c r="I1173" i="4"/>
  <c r="J1173" i="4"/>
  <c r="K1173" i="4"/>
  <c r="L1173" i="4"/>
  <c r="M1173" i="4"/>
  <c r="C1161" i="4"/>
  <c r="D1161" i="4"/>
  <c r="E1161" i="4"/>
  <c r="F1161" i="4"/>
  <c r="G1161" i="4"/>
  <c r="H1161" i="4"/>
  <c r="I1161" i="4"/>
  <c r="J1161" i="4"/>
  <c r="K1161" i="4"/>
  <c r="L1161" i="4"/>
  <c r="M1161" i="4"/>
  <c r="C1149" i="4"/>
  <c r="D1149" i="4"/>
  <c r="E1149" i="4"/>
  <c r="F1149" i="4"/>
  <c r="G1149" i="4"/>
  <c r="H1149" i="4"/>
  <c r="I1149" i="4"/>
  <c r="J1149" i="4"/>
  <c r="K1149" i="4"/>
  <c r="L1149" i="4"/>
  <c r="M1149" i="4"/>
  <c r="C1137" i="4"/>
  <c r="D1137" i="4"/>
  <c r="E1137" i="4"/>
  <c r="F1137" i="4"/>
  <c r="G1137" i="4"/>
  <c r="H1137" i="4"/>
  <c r="I1137" i="4"/>
  <c r="J1137" i="4"/>
  <c r="K1137" i="4"/>
  <c r="L1137" i="4"/>
  <c r="M1137" i="4"/>
  <c r="C1125" i="4"/>
  <c r="D1125" i="4"/>
  <c r="E1125" i="4"/>
  <c r="F1125" i="4"/>
  <c r="G1125" i="4"/>
  <c r="H1125" i="4"/>
  <c r="I1125" i="4"/>
  <c r="J1125" i="4"/>
  <c r="K1125" i="4"/>
  <c r="L1125" i="4"/>
  <c r="M1125" i="4"/>
  <c r="C1113" i="4"/>
  <c r="D1113" i="4"/>
  <c r="E1113" i="4"/>
  <c r="F1113" i="4"/>
  <c r="G1113" i="4"/>
  <c r="H1113" i="4"/>
  <c r="I1113" i="4"/>
  <c r="J1113" i="4"/>
  <c r="K1113" i="4"/>
  <c r="L1113" i="4"/>
  <c r="M1113" i="4"/>
  <c r="C1101" i="4"/>
  <c r="D1101" i="4"/>
  <c r="E1101" i="4"/>
  <c r="F1101" i="4"/>
  <c r="G1101" i="4"/>
  <c r="H1101" i="4"/>
  <c r="I1101" i="4"/>
  <c r="J1101" i="4"/>
  <c r="K1101" i="4"/>
  <c r="L1101" i="4"/>
  <c r="M1101" i="4"/>
  <c r="C1089" i="4"/>
  <c r="D1089" i="4"/>
  <c r="E1089" i="4"/>
  <c r="F1089" i="4"/>
  <c r="G1089" i="4"/>
  <c r="H1089" i="4"/>
  <c r="I1089" i="4"/>
  <c r="J1089" i="4"/>
  <c r="K1089" i="4"/>
  <c r="L1089" i="4"/>
  <c r="M1089" i="4"/>
  <c r="C1077" i="4"/>
  <c r="D1077" i="4"/>
  <c r="E1077" i="4"/>
  <c r="F1077" i="4"/>
  <c r="G1077" i="4"/>
  <c r="H1077" i="4"/>
  <c r="I1077" i="4"/>
  <c r="J1077" i="4"/>
  <c r="K1077" i="4"/>
  <c r="L1077" i="4"/>
  <c r="M1077" i="4"/>
  <c r="C1065" i="4"/>
  <c r="D1065" i="4"/>
  <c r="E1065" i="4"/>
  <c r="F1065" i="4"/>
  <c r="G1065" i="4"/>
  <c r="H1065" i="4"/>
  <c r="I1065" i="4"/>
  <c r="J1065" i="4"/>
  <c r="K1065" i="4"/>
  <c r="L1065" i="4"/>
  <c r="M1065" i="4"/>
  <c r="C1053" i="4"/>
  <c r="D1053" i="4"/>
  <c r="E1053" i="4"/>
  <c r="F1053" i="4"/>
  <c r="G1053" i="4"/>
  <c r="H1053" i="4"/>
  <c r="I1053" i="4"/>
  <c r="J1053" i="4"/>
  <c r="K1053" i="4"/>
  <c r="L1053" i="4"/>
  <c r="M1053" i="4"/>
  <c r="C1041" i="4"/>
  <c r="D1041" i="4"/>
  <c r="E1041" i="4"/>
  <c r="F1041" i="4"/>
  <c r="G1041" i="4"/>
  <c r="H1041" i="4"/>
  <c r="I1041" i="4"/>
  <c r="J1041" i="4"/>
  <c r="K1041" i="4"/>
  <c r="L1041" i="4"/>
  <c r="M1041" i="4"/>
  <c r="C1029" i="4"/>
  <c r="D1029" i="4"/>
  <c r="E1029" i="4"/>
  <c r="F1029" i="4"/>
  <c r="G1029" i="4"/>
  <c r="H1029" i="4"/>
  <c r="I1029" i="4"/>
  <c r="J1029" i="4"/>
  <c r="K1029" i="4"/>
  <c r="L1029" i="4"/>
  <c r="M1029" i="4"/>
  <c r="C1017" i="4"/>
  <c r="D1017" i="4"/>
  <c r="E1017" i="4"/>
  <c r="F1017" i="4"/>
  <c r="G1017" i="4"/>
  <c r="H1017" i="4"/>
  <c r="I1017" i="4"/>
  <c r="J1017" i="4"/>
  <c r="K1017" i="4"/>
  <c r="L1017" i="4"/>
  <c r="M1017" i="4"/>
  <c r="C1005" i="4"/>
  <c r="D1005" i="4"/>
  <c r="E1005" i="4"/>
  <c r="F1005" i="4"/>
  <c r="G1005" i="4"/>
  <c r="H1005" i="4"/>
  <c r="I1005" i="4"/>
  <c r="J1005" i="4"/>
  <c r="K1005" i="4"/>
  <c r="L1005" i="4"/>
  <c r="M1005" i="4"/>
  <c r="C993" i="4"/>
  <c r="D993" i="4"/>
  <c r="E993" i="4"/>
  <c r="F993" i="4"/>
  <c r="G993" i="4"/>
  <c r="H993" i="4"/>
  <c r="I993" i="4"/>
  <c r="J993" i="4"/>
  <c r="K993" i="4"/>
  <c r="L993" i="4"/>
  <c r="M993" i="4"/>
  <c r="C981" i="4"/>
  <c r="D981" i="4"/>
  <c r="E981" i="4"/>
  <c r="F981" i="4"/>
  <c r="G981" i="4"/>
  <c r="H981" i="4"/>
  <c r="I981" i="4"/>
  <c r="J981" i="4"/>
  <c r="K981" i="4"/>
  <c r="L981" i="4"/>
  <c r="M981" i="4"/>
  <c r="C969" i="4"/>
  <c r="D969" i="4"/>
  <c r="E969" i="4"/>
  <c r="F969" i="4"/>
  <c r="G969" i="4"/>
  <c r="H969" i="4"/>
  <c r="I969" i="4"/>
  <c r="J969" i="4"/>
  <c r="K969" i="4"/>
  <c r="L969" i="4"/>
  <c r="M969" i="4"/>
  <c r="C957" i="4"/>
  <c r="D957" i="4"/>
  <c r="E957" i="4"/>
  <c r="F957" i="4"/>
  <c r="G957" i="4"/>
  <c r="H957" i="4"/>
  <c r="I957" i="4"/>
  <c r="J957" i="4"/>
  <c r="K957" i="4"/>
  <c r="L957" i="4"/>
  <c r="M957" i="4"/>
  <c r="C945" i="4"/>
  <c r="D945" i="4"/>
  <c r="E945" i="4"/>
  <c r="F945" i="4"/>
  <c r="G945" i="4"/>
  <c r="H945" i="4"/>
  <c r="I945" i="4"/>
  <c r="J945" i="4"/>
  <c r="K945" i="4"/>
  <c r="L945" i="4"/>
  <c r="M945" i="4"/>
  <c r="C933" i="4"/>
  <c r="D933" i="4"/>
  <c r="E933" i="4"/>
  <c r="F933" i="4"/>
  <c r="G933" i="4"/>
  <c r="H933" i="4"/>
  <c r="I933" i="4"/>
  <c r="J933" i="4"/>
  <c r="K933" i="4"/>
  <c r="L933" i="4"/>
  <c r="M933" i="4"/>
  <c r="C921" i="4"/>
  <c r="D921" i="4"/>
  <c r="E921" i="4"/>
  <c r="F921" i="4"/>
  <c r="G921" i="4"/>
  <c r="H921" i="4"/>
  <c r="I921" i="4"/>
  <c r="J921" i="4"/>
  <c r="K921" i="4"/>
  <c r="L921" i="4"/>
  <c r="M921" i="4"/>
  <c r="C909" i="4"/>
  <c r="D909" i="4"/>
  <c r="E909" i="4"/>
  <c r="F909" i="4"/>
  <c r="G909" i="4"/>
  <c r="H909" i="4"/>
  <c r="I909" i="4"/>
  <c r="J909" i="4"/>
  <c r="K909" i="4"/>
  <c r="L909" i="4"/>
  <c r="M909" i="4"/>
  <c r="C897" i="4"/>
  <c r="D897" i="4"/>
  <c r="E897" i="4"/>
  <c r="F897" i="4"/>
  <c r="G897" i="4"/>
  <c r="H897" i="4"/>
  <c r="I897" i="4"/>
  <c r="J897" i="4"/>
  <c r="K897" i="4"/>
  <c r="L897" i="4"/>
  <c r="M897" i="4"/>
  <c r="C885" i="4"/>
  <c r="D885" i="4"/>
  <c r="E885" i="4"/>
  <c r="F885" i="4"/>
  <c r="G885" i="4"/>
  <c r="H885" i="4"/>
  <c r="I885" i="4"/>
  <c r="J885" i="4"/>
  <c r="K885" i="4"/>
  <c r="L885" i="4"/>
  <c r="M885" i="4"/>
  <c r="C873" i="4"/>
  <c r="D873" i="4"/>
  <c r="E873" i="4"/>
  <c r="F873" i="4"/>
  <c r="G873" i="4"/>
  <c r="H873" i="4"/>
  <c r="I873" i="4"/>
  <c r="J873" i="4"/>
  <c r="K873" i="4"/>
  <c r="L873" i="4"/>
  <c r="M873" i="4"/>
  <c r="C861" i="4"/>
  <c r="D861" i="4"/>
  <c r="E861" i="4"/>
  <c r="F861" i="4"/>
  <c r="G861" i="4"/>
  <c r="H861" i="4"/>
  <c r="I861" i="4"/>
  <c r="J861" i="4"/>
  <c r="K861" i="4"/>
  <c r="L861" i="4"/>
  <c r="M861" i="4"/>
  <c r="C849" i="4"/>
  <c r="D849" i="4"/>
  <c r="E849" i="4"/>
  <c r="F849" i="4"/>
  <c r="G849" i="4"/>
  <c r="H849" i="4"/>
  <c r="I849" i="4"/>
  <c r="J849" i="4"/>
  <c r="K849" i="4"/>
  <c r="L849" i="4"/>
  <c r="M849" i="4"/>
  <c r="C837" i="4"/>
  <c r="D837" i="4"/>
  <c r="E837" i="4"/>
  <c r="F837" i="4"/>
  <c r="G837" i="4"/>
  <c r="H837" i="4"/>
  <c r="I837" i="4"/>
  <c r="J837" i="4"/>
  <c r="K837" i="4"/>
  <c r="L837" i="4"/>
  <c r="M837" i="4"/>
  <c r="C825" i="4"/>
  <c r="D825" i="4"/>
  <c r="E825" i="4"/>
  <c r="F825" i="4"/>
  <c r="G825" i="4"/>
  <c r="H825" i="4"/>
  <c r="I825" i="4"/>
  <c r="J825" i="4"/>
  <c r="K825" i="4"/>
  <c r="L825" i="4"/>
  <c r="M825" i="4"/>
  <c r="C813" i="4"/>
  <c r="D813" i="4"/>
  <c r="E813" i="4"/>
  <c r="F813" i="4"/>
  <c r="G813" i="4"/>
  <c r="H813" i="4"/>
  <c r="I813" i="4"/>
  <c r="J813" i="4"/>
  <c r="K813" i="4"/>
  <c r="L813" i="4"/>
  <c r="M813" i="4"/>
  <c r="C801" i="4"/>
  <c r="D801" i="4"/>
  <c r="E801" i="4"/>
  <c r="F801" i="4"/>
  <c r="G801" i="4"/>
  <c r="H801" i="4"/>
  <c r="I801" i="4"/>
  <c r="J801" i="4"/>
  <c r="K801" i="4"/>
  <c r="L801" i="4"/>
  <c r="M801" i="4"/>
  <c r="C789" i="4"/>
  <c r="D789" i="4"/>
  <c r="E789" i="4"/>
  <c r="F789" i="4"/>
  <c r="G789" i="4"/>
  <c r="H789" i="4"/>
  <c r="I789" i="4"/>
  <c r="J789" i="4"/>
  <c r="K789" i="4"/>
  <c r="L789" i="4"/>
  <c r="M789" i="4"/>
  <c r="C777" i="4"/>
  <c r="D777" i="4"/>
  <c r="E777" i="4"/>
  <c r="F777" i="4"/>
  <c r="G777" i="4"/>
  <c r="H777" i="4"/>
  <c r="I777" i="4"/>
  <c r="J777" i="4"/>
  <c r="K777" i="4"/>
  <c r="L777" i="4"/>
  <c r="M777" i="4"/>
  <c r="C765" i="4"/>
  <c r="D765" i="4"/>
  <c r="E765" i="4"/>
  <c r="F765" i="4"/>
  <c r="G765" i="4"/>
  <c r="H765" i="4"/>
  <c r="I765" i="4"/>
  <c r="J765" i="4"/>
  <c r="K765" i="4"/>
  <c r="L765" i="4"/>
  <c r="M765" i="4"/>
  <c r="C753" i="4"/>
  <c r="D753" i="4"/>
  <c r="E753" i="4"/>
  <c r="F753" i="4"/>
  <c r="G753" i="4"/>
  <c r="H753" i="4"/>
  <c r="I753" i="4"/>
  <c r="J753" i="4"/>
  <c r="K753" i="4"/>
  <c r="L753" i="4"/>
  <c r="M753" i="4"/>
  <c r="C741" i="4"/>
  <c r="D741" i="4"/>
  <c r="E741" i="4"/>
  <c r="F741" i="4"/>
  <c r="G741" i="4"/>
  <c r="H741" i="4"/>
  <c r="I741" i="4"/>
  <c r="J741" i="4"/>
  <c r="K741" i="4"/>
  <c r="L741" i="4"/>
  <c r="M741" i="4"/>
  <c r="C729" i="4"/>
  <c r="D729" i="4"/>
  <c r="E729" i="4"/>
  <c r="F729" i="4"/>
  <c r="G729" i="4"/>
  <c r="H729" i="4"/>
  <c r="I729" i="4"/>
  <c r="J729" i="4"/>
  <c r="K729" i="4"/>
  <c r="L729" i="4"/>
  <c r="M729" i="4"/>
  <c r="C717" i="4"/>
  <c r="D717" i="4"/>
  <c r="E717" i="4"/>
  <c r="F717" i="4"/>
  <c r="G717" i="4"/>
  <c r="H717" i="4"/>
  <c r="I717" i="4"/>
  <c r="J717" i="4"/>
  <c r="K717" i="4"/>
  <c r="L717" i="4"/>
  <c r="M717" i="4"/>
  <c r="C705" i="4"/>
  <c r="D705" i="4"/>
  <c r="E705" i="4"/>
  <c r="F705" i="4"/>
  <c r="G705" i="4"/>
  <c r="H705" i="4"/>
  <c r="I705" i="4"/>
  <c r="J705" i="4"/>
  <c r="K705" i="4"/>
  <c r="L705" i="4"/>
  <c r="M705" i="4"/>
  <c r="C693" i="4"/>
  <c r="D693" i="4"/>
  <c r="E693" i="4"/>
  <c r="F693" i="4"/>
  <c r="G693" i="4"/>
  <c r="H693" i="4"/>
  <c r="I693" i="4"/>
  <c r="J693" i="4"/>
  <c r="K693" i="4"/>
  <c r="L693" i="4"/>
  <c r="M693" i="4"/>
  <c r="C681" i="4"/>
  <c r="D681" i="4"/>
  <c r="E681" i="4"/>
  <c r="F681" i="4"/>
  <c r="G681" i="4"/>
  <c r="H681" i="4"/>
  <c r="I681" i="4"/>
  <c r="J681" i="4"/>
  <c r="K681" i="4"/>
  <c r="L681" i="4"/>
  <c r="M681" i="4"/>
  <c r="C669" i="4"/>
  <c r="D669" i="4"/>
  <c r="E669" i="4"/>
  <c r="F669" i="4"/>
  <c r="G669" i="4"/>
  <c r="H669" i="4"/>
  <c r="I669" i="4"/>
  <c r="J669" i="4"/>
  <c r="K669" i="4"/>
  <c r="L669" i="4"/>
  <c r="M669" i="4"/>
  <c r="C657" i="4"/>
  <c r="D657" i="4"/>
  <c r="E657" i="4"/>
  <c r="F657" i="4"/>
  <c r="G657" i="4"/>
  <c r="H657" i="4"/>
  <c r="I657" i="4"/>
  <c r="J657" i="4"/>
  <c r="K657" i="4"/>
  <c r="L657" i="4"/>
  <c r="M657" i="4"/>
  <c r="C645" i="4"/>
  <c r="D645" i="4"/>
  <c r="E645" i="4"/>
  <c r="F645" i="4"/>
  <c r="G645" i="4"/>
  <c r="H645" i="4"/>
  <c r="I645" i="4"/>
  <c r="J645" i="4"/>
  <c r="K645" i="4"/>
  <c r="L645" i="4"/>
  <c r="M645" i="4"/>
  <c r="C633" i="4"/>
  <c r="D633" i="4"/>
  <c r="E633" i="4"/>
  <c r="F633" i="4"/>
  <c r="G633" i="4"/>
  <c r="H633" i="4"/>
  <c r="I633" i="4"/>
  <c r="J633" i="4"/>
  <c r="K633" i="4"/>
  <c r="L633" i="4"/>
  <c r="M633" i="4"/>
  <c r="C621" i="4"/>
  <c r="D621" i="4"/>
  <c r="E621" i="4"/>
  <c r="F621" i="4"/>
  <c r="G621" i="4"/>
  <c r="H621" i="4"/>
  <c r="I621" i="4"/>
  <c r="J621" i="4"/>
  <c r="K621" i="4"/>
  <c r="L621" i="4"/>
  <c r="M621" i="4"/>
  <c r="C609" i="4"/>
  <c r="D609" i="4"/>
  <c r="E609" i="4"/>
  <c r="F609" i="4"/>
  <c r="G609" i="4"/>
  <c r="H609" i="4"/>
  <c r="I609" i="4"/>
  <c r="J609" i="4"/>
  <c r="K609" i="4"/>
  <c r="L609" i="4"/>
  <c r="M609" i="4"/>
  <c r="C597" i="4"/>
  <c r="D597" i="4"/>
  <c r="E597" i="4"/>
  <c r="F597" i="4"/>
  <c r="G597" i="4"/>
  <c r="H597" i="4"/>
  <c r="I597" i="4"/>
  <c r="J597" i="4"/>
  <c r="K597" i="4"/>
  <c r="L597" i="4"/>
  <c r="M597" i="4"/>
  <c r="C585" i="4"/>
  <c r="D585" i="4"/>
  <c r="E585" i="4"/>
  <c r="F585" i="4"/>
  <c r="G585" i="4"/>
  <c r="H585" i="4"/>
  <c r="I585" i="4"/>
  <c r="J585" i="4"/>
  <c r="K585" i="4"/>
  <c r="L585" i="4"/>
  <c r="M585" i="4"/>
  <c r="C573" i="4"/>
  <c r="D573" i="4"/>
  <c r="E573" i="4"/>
  <c r="F573" i="4"/>
  <c r="G573" i="4"/>
  <c r="H573" i="4"/>
  <c r="I573" i="4"/>
  <c r="J573" i="4"/>
  <c r="K573" i="4"/>
  <c r="L573" i="4"/>
  <c r="M573" i="4"/>
  <c r="C561" i="4"/>
  <c r="D561" i="4"/>
  <c r="E561" i="4"/>
  <c r="F561" i="4"/>
  <c r="G561" i="4"/>
  <c r="H561" i="4"/>
  <c r="I561" i="4"/>
  <c r="J561" i="4"/>
  <c r="K561" i="4"/>
  <c r="L561" i="4"/>
  <c r="M561" i="4"/>
  <c r="C549" i="4"/>
  <c r="D549" i="4"/>
  <c r="E549" i="4"/>
  <c r="F549" i="4"/>
  <c r="G549" i="4"/>
  <c r="H549" i="4"/>
  <c r="I549" i="4"/>
  <c r="J549" i="4"/>
  <c r="K549" i="4"/>
  <c r="L549" i="4"/>
  <c r="M549" i="4"/>
  <c r="C537" i="4"/>
  <c r="D537" i="4"/>
  <c r="E537" i="4"/>
  <c r="F537" i="4"/>
  <c r="G537" i="4"/>
  <c r="H537" i="4"/>
  <c r="I537" i="4"/>
  <c r="J537" i="4"/>
  <c r="K537" i="4"/>
  <c r="L537" i="4"/>
  <c r="M537" i="4"/>
  <c r="C525" i="4"/>
  <c r="D525" i="4"/>
  <c r="E525" i="4"/>
  <c r="F525" i="4"/>
  <c r="G525" i="4"/>
  <c r="H525" i="4"/>
  <c r="I525" i="4"/>
  <c r="J525" i="4"/>
  <c r="K525" i="4"/>
  <c r="L525" i="4"/>
  <c r="M525" i="4"/>
  <c r="C513" i="4"/>
  <c r="D513" i="4"/>
  <c r="E513" i="4"/>
  <c r="F513" i="4"/>
  <c r="G513" i="4"/>
  <c r="H513" i="4"/>
  <c r="I513" i="4"/>
  <c r="J513" i="4"/>
  <c r="K513" i="4"/>
  <c r="L513" i="4"/>
  <c r="M513" i="4"/>
  <c r="C501" i="4"/>
  <c r="D501" i="4"/>
  <c r="E501" i="4"/>
  <c r="F501" i="4"/>
  <c r="G501" i="4"/>
  <c r="H501" i="4"/>
  <c r="I501" i="4"/>
  <c r="J501" i="4"/>
  <c r="K501" i="4"/>
  <c r="L501" i="4"/>
  <c r="M501" i="4"/>
  <c r="C489" i="4"/>
  <c r="D489" i="4"/>
  <c r="E489" i="4"/>
  <c r="F489" i="4"/>
  <c r="G489" i="4"/>
  <c r="H489" i="4"/>
  <c r="I489" i="4"/>
  <c r="J489" i="4"/>
  <c r="K489" i="4"/>
  <c r="L489" i="4"/>
  <c r="M489" i="4"/>
  <c r="C477" i="4"/>
  <c r="D477" i="4"/>
  <c r="E477" i="4"/>
  <c r="F477" i="4"/>
  <c r="G477" i="4"/>
  <c r="H477" i="4"/>
  <c r="I477" i="4"/>
  <c r="J477" i="4"/>
  <c r="K477" i="4"/>
  <c r="L477" i="4"/>
  <c r="M477" i="4"/>
  <c r="C465" i="4"/>
  <c r="D465" i="4"/>
  <c r="E465" i="4"/>
  <c r="F465" i="4"/>
  <c r="G465" i="4"/>
  <c r="H465" i="4"/>
  <c r="I465" i="4"/>
  <c r="J465" i="4"/>
  <c r="K465" i="4"/>
  <c r="L465" i="4"/>
  <c r="M465" i="4"/>
  <c r="C453" i="4"/>
  <c r="D453" i="4"/>
  <c r="E453" i="4"/>
  <c r="F453" i="4"/>
  <c r="G453" i="4"/>
  <c r="H453" i="4"/>
  <c r="I453" i="4"/>
  <c r="J453" i="4"/>
  <c r="K453" i="4"/>
  <c r="L453" i="4"/>
  <c r="M453" i="4"/>
  <c r="C441" i="4"/>
  <c r="D441" i="4"/>
  <c r="E441" i="4"/>
  <c r="F441" i="4"/>
  <c r="G441" i="4"/>
  <c r="H441" i="4"/>
  <c r="I441" i="4"/>
  <c r="J441" i="4"/>
  <c r="K441" i="4"/>
  <c r="L441" i="4"/>
  <c r="M441" i="4"/>
  <c r="C429" i="4"/>
  <c r="D429" i="4"/>
  <c r="E429" i="4"/>
  <c r="F429" i="4"/>
  <c r="G429" i="4"/>
  <c r="H429" i="4"/>
  <c r="I429" i="4"/>
  <c r="J429" i="4"/>
  <c r="K429" i="4"/>
  <c r="L429" i="4"/>
  <c r="M429" i="4"/>
  <c r="C417" i="4"/>
  <c r="D417" i="4"/>
  <c r="E417" i="4"/>
  <c r="F417" i="4"/>
  <c r="G417" i="4"/>
  <c r="H417" i="4"/>
  <c r="I417" i="4"/>
  <c r="J417" i="4"/>
  <c r="K417" i="4"/>
  <c r="L417" i="4"/>
  <c r="M417" i="4"/>
  <c r="C405" i="4"/>
  <c r="D405" i="4"/>
  <c r="E405" i="4"/>
  <c r="F405" i="4"/>
  <c r="G405" i="4"/>
  <c r="H405" i="4"/>
  <c r="I405" i="4"/>
  <c r="J405" i="4"/>
  <c r="K405" i="4"/>
  <c r="L405" i="4"/>
  <c r="M405" i="4"/>
  <c r="C393" i="4"/>
  <c r="D393" i="4"/>
  <c r="E393" i="4"/>
  <c r="F393" i="4"/>
  <c r="G393" i="4"/>
  <c r="H393" i="4"/>
  <c r="I393" i="4"/>
  <c r="J393" i="4"/>
  <c r="K393" i="4"/>
  <c r="L393" i="4"/>
  <c r="M393" i="4"/>
  <c r="C381" i="4"/>
  <c r="D381" i="4"/>
  <c r="E381" i="4"/>
  <c r="F381" i="4"/>
  <c r="G381" i="4"/>
  <c r="H381" i="4"/>
  <c r="I381" i="4"/>
  <c r="J381" i="4"/>
  <c r="K381" i="4"/>
  <c r="L381" i="4"/>
  <c r="M381" i="4"/>
  <c r="C369" i="4"/>
  <c r="D369" i="4"/>
  <c r="E369" i="4"/>
  <c r="F369" i="4"/>
  <c r="G369" i="4"/>
  <c r="H369" i="4"/>
  <c r="I369" i="4"/>
  <c r="J369" i="4"/>
  <c r="K369" i="4"/>
  <c r="L369" i="4"/>
  <c r="M369" i="4"/>
  <c r="C357" i="4"/>
  <c r="D357" i="4"/>
  <c r="E357" i="4"/>
  <c r="F357" i="4"/>
  <c r="G357" i="4"/>
  <c r="H357" i="4"/>
  <c r="I357" i="4"/>
  <c r="J357" i="4"/>
  <c r="K357" i="4"/>
  <c r="L357" i="4"/>
  <c r="M357" i="4"/>
  <c r="C345" i="4"/>
  <c r="D345" i="4"/>
  <c r="E345" i="4"/>
  <c r="F345" i="4"/>
  <c r="G345" i="4"/>
  <c r="H345" i="4"/>
  <c r="I345" i="4"/>
  <c r="J345" i="4"/>
  <c r="K345" i="4"/>
  <c r="L345" i="4"/>
  <c r="M345" i="4"/>
  <c r="C333" i="4"/>
  <c r="D333" i="4"/>
  <c r="E333" i="4"/>
  <c r="F333" i="4"/>
  <c r="G333" i="4"/>
  <c r="H333" i="4"/>
  <c r="I333" i="4"/>
  <c r="J333" i="4"/>
  <c r="K333" i="4"/>
  <c r="L333" i="4"/>
  <c r="M333" i="4"/>
  <c r="C321" i="4"/>
  <c r="D321" i="4"/>
  <c r="E321" i="4"/>
  <c r="F321" i="4"/>
  <c r="G321" i="4"/>
  <c r="H321" i="4"/>
  <c r="I321" i="4"/>
  <c r="J321" i="4"/>
  <c r="K321" i="4"/>
  <c r="L321" i="4"/>
  <c r="M321" i="4"/>
  <c r="C309" i="4"/>
  <c r="D309" i="4"/>
  <c r="E309" i="4"/>
  <c r="F309" i="4"/>
  <c r="G309" i="4"/>
  <c r="H309" i="4"/>
  <c r="I309" i="4"/>
  <c r="J309" i="4"/>
  <c r="K309" i="4"/>
  <c r="L309" i="4"/>
  <c r="M309" i="4"/>
  <c r="C297" i="4"/>
  <c r="D297" i="4"/>
  <c r="E297" i="4"/>
  <c r="F297" i="4"/>
  <c r="G297" i="4"/>
  <c r="H297" i="4"/>
  <c r="I297" i="4"/>
  <c r="J297" i="4"/>
  <c r="K297" i="4"/>
  <c r="L297" i="4"/>
  <c r="M297" i="4"/>
  <c r="C285" i="4"/>
  <c r="D285" i="4"/>
  <c r="E285" i="4"/>
  <c r="F285" i="4"/>
  <c r="G285" i="4"/>
  <c r="H285" i="4"/>
  <c r="I285" i="4"/>
  <c r="J285" i="4"/>
  <c r="K285" i="4"/>
  <c r="L285" i="4"/>
  <c r="M285" i="4"/>
  <c r="C273" i="4"/>
  <c r="D273" i="4"/>
  <c r="E273" i="4"/>
  <c r="F273" i="4"/>
  <c r="G273" i="4"/>
  <c r="H273" i="4"/>
  <c r="I273" i="4"/>
  <c r="J273" i="4"/>
  <c r="K273" i="4"/>
  <c r="L273" i="4"/>
  <c r="M273" i="4"/>
  <c r="C261" i="4"/>
  <c r="D261" i="4"/>
  <c r="E261" i="4"/>
  <c r="F261" i="4"/>
  <c r="G261" i="4"/>
  <c r="H261" i="4"/>
  <c r="I261" i="4"/>
  <c r="J261" i="4"/>
  <c r="K261" i="4"/>
  <c r="L261" i="4"/>
  <c r="M261" i="4"/>
  <c r="C249" i="4"/>
  <c r="D249" i="4"/>
  <c r="E249" i="4"/>
  <c r="F249" i="4"/>
  <c r="G249" i="4"/>
  <c r="H249" i="4"/>
  <c r="I249" i="4"/>
  <c r="J249" i="4"/>
  <c r="K249" i="4"/>
  <c r="L249" i="4"/>
  <c r="M249" i="4"/>
  <c r="C237" i="4"/>
  <c r="D237" i="4"/>
  <c r="E237" i="4"/>
  <c r="F237" i="4"/>
  <c r="G237" i="4"/>
  <c r="H237" i="4"/>
  <c r="I237" i="4"/>
  <c r="J237" i="4"/>
  <c r="K237" i="4"/>
  <c r="L237" i="4"/>
  <c r="M237" i="4"/>
  <c r="C225" i="4"/>
  <c r="D225" i="4"/>
  <c r="E225" i="4"/>
  <c r="F225" i="4"/>
  <c r="G225" i="4"/>
  <c r="H225" i="4"/>
  <c r="I225" i="4"/>
  <c r="J225" i="4"/>
  <c r="K225" i="4"/>
  <c r="L225" i="4"/>
  <c r="M225" i="4"/>
  <c r="C213" i="4"/>
  <c r="D213" i="4"/>
  <c r="E213" i="4"/>
  <c r="F213" i="4"/>
  <c r="G213" i="4"/>
  <c r="H213" i="4"/>
  <c r="I213" i="4"/>
  <c r="J213" i="4"/>
  <c r="K213" i="4"/>
  <c r="L213" i="4"/>
  <c r="M213" i="4"/>
  <c r="C201" i="4"/>
  <c r="D201" i="4"/>
  <c r="E201" i="4"/>
  <c r="F201" i="4"/>
  <c r="G201" i="4"/>
  <c r="H201" i="4"/>
  <c r="I201" i="4"/>
  <c r="J201" i="4"/>
  <c r="K201" i="4"/>
  <c r="L201" i="4"/>
  <c r="M201" i="4"/>
  <c r="C189" i="4"/>
  <c r="D189" i="4"/>
  <c r="E189" i="4"/>
  <c r="F189" i="4"/>
  <c r="G189" i="4"/>
  <c r="H189" i="4"/>
  <c r="I189" i="4"/>
  <c r="J189" i="4"/>
  <c r="K189" i="4"/>
  <c r="L189" i="4"/>
  <c r="M189" i="4"/>
  <c r="C177" i="4"/>
  <c r="D177" i="4"/>
  <c r="E177" i="4"/>
  <c r="F177" i="4"/>
  <c r="G177" i="4"/>
  <c r="H177" i="4"/>
  <c r="I177" i="4"/>
  <c r="J177" i="4"/>
  <c r="K177" i="4"/>
  <c r="L177" i="4"/>
  <c r="M177" i="4"/>
  <c r="C165" i="4"/>
  <c r="D165" i="4"/>
  <c r="E165" i="4"/>
  <c r="F165" i="4"/>
  <c r="G165" i="4"/>
  <c r="H165" i="4"/>
  <c r="I165" i="4"/>
  <c r="J165" i="4"/>
  <c r="K165" i="4"/>
  <c r="L165" i="4"/>
  <c r="M165" i="4"/>
  <c r="C153" i="4"/>
  <c r="D153" i="4"/>
  <c r="E153" i="4"/>
  <c r="F153" i="4"/>
  <c r="G153" i="4"/>
  <c r="H153" i="4"/>
  <c r="I153" i="4"/>
  <c r="J153" i="4"/>
  <c r="K153" i="4"/>
  <c r="L153" i="4"/>
  <c r="M153" i="4"/>
  <c r="C141" i="4"/>
  <c r="D141" i="4"/>
  <c r="E141" i="4"/>
  <c r="F141" i="4"/>
  <c r="G141" i="4"/>
  <c r="H141" i="4"/>
  <c r="I141" i="4"/>
  <c r="J141" i="4"/>
  <c r="K141" i="4"/>
  <c r="L141" i="4"/>
  <c r="M141" i="4"/>
  <c r="C129" i="4"/>
  <c r="D129" i="4"/>
  <c r="E129" i="4"/>
  <c r="F129" i="4"/>
  <c r="G129" i="4"/>
  <c r="H129" i="4"/>
  <c r="I129" i="4"/>
  <c r="J129" i="4"/>
  <c r="K129" i="4"/>
  <c r="L129" i="4"/>
  <c r="M129" i="4"/>
  <c r="C117" i="4"/>
  <c r="D117" i="4"/>
  <c r="E117" i="4"/>
  <c r="F117" i="4"/>
  <c r="G117" i="4"/>
  <c r="H117" i="4"/>
  <c r="I117" i="4"/>
  <c r="J117" i="4"/>
  <c r="K117" i="4"/>
  <c r="L117" i="4"/>
  <c r="M117" i="4"/>
  <c r="C105" i="4"/>
  <c r="D105" i="4"/>
  <c r="E105" i="4"/>
  <c r="F105" i="4"/>
  <c r="G105" i="4"/>
  <c r="H105" i="4"/>
  <c r="I105" i="4"/>
  <c r="J105" i="4"/>
  <c r="K105" i="4"/>
  <c r="L105" i="4"/>
  <c r="M105" i="4"/>
  <c r="C93" i="4"/>
  <c r="D93" i="4"/>
  <c r="E93" i="4"/>
  <c r="F93" i="4"/>
  <c r="G93" i="4"/>
  <c r="H93" i="4"/>
  <c r="I93" i="4"/>
  <c r="J93" i="4"/>
  <c r="K93" i="4"/>
  <c r="L93" i="4"/>
  <c r="M93" i="4"/>
  <c r="C81" i="4"/>
  <c r="D81" i="4"/>
  <c r="E81" i="4"/>
  <c r="F81" i="4"/>
  <c r="G81" i="4"/>
  <c r="H81" i="4"/>
  <c r="I81" i="4"/>
  <c r="J81" i="4"/>
  <c r="K81" i="4"/>
  <c r="L81" i="4"/>
  <c r="M81" i="4"/>
  <c r="C69" i="4"/>
  <c r="D69" i="4"/>
  <c r="E69" i="4"/>
  <c r="F69" i="4"/>
  <c r="G69" i="4"/>
  <c r="H69" i="4"/>
  <c r="I69" i="4"/>
  <c r="J69" i="4"/>
  <c r="K69" i="4"/>
  <c r="L69" i="4"/>
  <c r="M69" i="4"/>
  <c r="C57" i="4"/>
  <c r="D57" i="4"/>
  <c r="E57" i="4"/>
  <c r="F57" i="4"/>
  <c r="G57" i="4"/>
  <c r="H57" i="4"/>
  <c r="I57" i="4"/>
  <c r="J57" i="4"/>
  <c r="K57" i="4"/>
  <c r="L57" i="4"/>
  <c r="M57" i="4"/>
  <c r="G1190" i="4"/>
  <c r="G1202" i="4" s="1"/>
  <c r="G1178" i="4"/>
  <c r="G1181" i="4" s="1"/>
  <c r="G1166" i="4"/>
  <c r="G1154" i="4"/>
  <c r="G1157" i="4" s="1"/>
  <c r="G1142" i="4"/>
  <c r="G1130" i="4"/>
  <c r="G1133" i="4" s="1"/>
  <c r="G1118" i="4"/>
  <c r="G1121" i="4" s="1"/>
  <c r="G1106" i="4"/>
  <c r="G1107" i="4" s="1"/>
  <c r="G1094" i="4"/>
  <c r="G1082" i="4"/>
  <c r="G1070" i="4"/>
  <c r="G1073" i="4" s="1"/>
  <c r="G1058" i="4"/>
  <c r="G1061" i="4" s="1"/>
  <c r="G1046" i="4"/>
  <c r="G1049" i="4" s="1"/>
  <c r="G1034" i="4"/>
  <c r="G1022" i="4"/>
  <c r="G1025" i="4" s="1"/>
  <c r="G1010" i="4"/>
  <c r="G1013" i="4" s="1"/>
  <c r="G998" i="4"/>
  <c r="G1001" i="4" s="1"/>
  <c r="G986" i="4"/>
  <c r="G989" i="4" s="1"/>
  <c r="G974" i="4"/>
  <c r="G962" i="4"/>
  <c r="G966" i="4" s="1"/>
  <c r="O966" i="4" s="1"/>
  <c r="G950" i="4"/>
  <c r="G938" i="4"/>
  <c r="G941" i="4" s="1"/>
  <c r="G926" i="4"/>
  <c r="G914" i="4"/>
  <c r="G917" i="4" s="1"/>
  <c r="G902" i="4"/>
  <c r="G905" i="4" s="1"/>
  <c r="G890" i="4"/>
  <c r="G893" i="4" s="1"/>
  <c r="G878" i="4"/>
  <c r="G881" i="4" s="1"/>
  <c r="G866" i="4"/>
  <c r="G869" i="4" s="1"/>
  <c r="G854" i="4"/>
  <c r="G842" i="4"/>
  <c r="G845" i="4" s="1"/>
  <c r="G830" i="4"/>
  <c r="G833" i="4" s="1"/>
  <c r="G818" i="4"/>
  <c r="G821" i="4" s="1"/>
  <c r="G806" i="4"/>
  <c r="G794" i="4"/>
  <c r="G797" i="4" s="1"/>
  <c r="G782" i="4"/>
  <c r="G770" i="4"/>
  <c r="G773" i="4" s="1"/>
  <c r="G758" i="4"/>
  <c r="G761" i="4" s="1"/>
  <c r="G746" i="4"/>
  <c r="G749" i="4" s="1"/>
  <c r="G734" i="4"/>
  <c r="G722" i="4"/>
  <c r="G725" i="4" s="1"/>
  <c r="G710" i="4"/>
  <c r="G713" i="4" s="1"/>
  <c r="G698" i="4"/>
  <c r="G701" i="4" s="1"/>
  <c r="G686" i="4"/>
  <c r="G689" i="4" s="1"/>
  <c r="G674" i="4"/>
  <c r="G677" i="4" s="1"/>
  <c r="G662" i="4"/>
  <c r="G650" i="4"/>
  <c r="G654" i="4" s="1"/>
  <c r="O654" i="4" s="1"/>
  <c r="G638" i="4"/>
  <c r="G626" i="4"/>
  <c r="G629" i="4" s="1"/>
  <c r="G614" i="4"/>
  <c r="G602" i="4"/>
  <c r="G605" i="4" s="1"/>
  <c r="G590" i="4"/>
  <c r="G593" i="4" s="1"/>
  <c r="G578" i="4"/>
  <c r="G581" i="4" s="1"/>
  <c r="G566" i="4"/>
  <c r="G554" i="4"/>
  <c r="G557" i="4" s="1"/>
  <c r="G542" i="4"/>
  <c r="G545" i="4" s="1"/>
  <c r="G530" i="4"/>
  <c r="G533" i="4" s="1"/>
  <c r="G518" i="4"/>
  <c r="G521" i="4" s="1"/>
  <c r="G506" i="4"/>
  <c r="G509" i="4" s="1"/>
  <c r="G494" i="4"/>
  <c r="G482" i="4"/>
  <c r="G486" i="4" s="1"/>
  <c r="O486" i="4" s="1"/>
  <c r="G470" i="4"/>
  <c r="G473" i="4" s="1"/>
  <c r="G458" i="4"/>
  <c r="G461" i="4" s="1"/>
  <c r="G446" i="4"/>
  <c r="G449" i="4" s="1"/>
  <c r="G434" i="4"/>
  <c r="G422" i="4"/>
  <c r="G410" i="4"/>
  <c r="G413" i="4" s="1"/>
  <c r="G398" i="4"/>
  <c r="G401" i="4" s="1"/>
  <c r="G386" i="4"/>
  <c r="G389" i="4" s="1"/>
  <c r="G374" i="4"/>
  <c r="G338" i="4"/>
  <c r="G341" i="4" s="1"/>
  <c r="G350" i="4"/>
  <c r="G353" i="4" s="1"/>
  <c r="G362" i="4"/>
  <c r="G326" i="4"/>
  <c r="G329" i="4" s="1"/>
  <c r="G314" i="4"/>
  <c r="G317" i="4" s="1"/>
  <c r="G302" i="4"/>
  <c r="G290" i="4"/>
  <c r="G293" i="4" s="1"/>
  <c r="G278" i="4"/>
  <c r="G281" i="4" s="1"/>
  <c r="G266" i="4"/>
  <c r="G269" i="4" s="1"/>
  <c r="G254" i="4"/>
  <c r="G257" i="4" s="1"/>
  <c r="G242" i="4"/>
  <c r="G245" i="4" s="1"/>
  <c r="G230" i="4"/>
  <c r="G218" i="4"/>
  <c r="G221" i="4" s="1"/>
  <c r="G206" i="4"/>
  <c r="G209" i="4" s="1"/>
  <c r="G194" i="4"/>
  <c r="G197" i="4" s="1"/>
  <c r="G182" i="4"/>
  <c r="G170" i="4"/>
  <c r="G173" i="4" s="1"/>
  <c r="G158" i="4"/>
  <c r="G161" i="4" s="1"/>
  <c r="G146" i="4"/>
  <c r="G149" i="4" s="1"/>
  <c r="G134" i="4"/>
  <c r="G137" i="4" s="1"/>
  <c r="G122" i="4"/>
  <c r="G125" i="4" s="1"/>
  <c r="G110" i="4"/>
  <c r="G113" i="4" s="1"/>
  <c r="G98" i="4"/>
  <c r="G101" i="4" s="1"/>
  <c r="G86" i="4"/>
  <c r="G74" i="4"/>
  <c r="G77" i="4" s="1"/>
  <c r="G62" i="4"/>
  <c r="G65" i="4" s="1"/>
  <c r="G50" i="4"/>
  <c r="G53" i="4" s="1"/>
  <c r="B58" i="4"/>
  <c r="O58" i="4" s="1"/>
  <c r="C58" i="4"/>
  <c r="D58" i="4"/>
  <c r="E58" i="4"/>
  <c r="F58" i="4"/>
  <c r="G58" i="4"/>
  <c r="H58" i="4"/>
  <c r="I58" i="4"/>
  <c r="J58" i="4"/>
  <c r="K58" i="4"/>
  <c r="L58" i="4"/>
  <c r="M58" i="4"/>
  <c r="B70" i="4"/>
  <c r="O70" i="4" s="1"/>
  <c r="C70" i="4"/>
  <c r="D70" i="4"/>
  <c r="E70" i="4"/>
  <c r="F70" i="4"/>
  <c r="G70" i="4"/>
  <c r="H70" i="4"/>
  <c r="I70" i="4"/>
  <c r="J70" i="4"/>
  <c r="K70" i="4"/>
  <c r="L70" i="4"/>
  <c r="M70" i="4"/>
  <c r="B82" i="4"/>
  <c r="O82" i="4" s="1"/>
  <c r="C82" i="4"/>
  <c r="D82" i="4"/>
  <c r="E82" i="4"/>
  <c r="F82" i="4"/>
  <c r="G82" i="4"/>
  <c r="H82" i="4"/>
  <c r="I82" i="4"/>
  <c r="J82" i="4"/>
  <c r="K82" i="4"/>
  <c r="L82" i="4"/>
  <c r="M82" i="4"/>
  <c r="B94" i="4"/>
  <c r="O94" i="4" s="1"/>
  <c r="C94" i="4"/>
  <c r="D94" i="4"/>
  <c r="E94" i="4"/>
  <c r="F94" i="4"/>
  <c r="G94" i="4"/>
  <c r="H94" i="4"/>
  <c r="I94" i="4"/>
  <c r="J94" i="4"/>
  <c r="K94" i="4"/>
  <c r="L94" i="4"/>
  <c r="M94" i="4"/>
  <c r="B106" i="4"/>
  <c r="O106" i="4" s="1"/>
  <c r="C106" i="4"/>
  <c r="D106" i="4"/>
  <c r="E106" i="4"/>
  <c r="F106" i="4"/>
  <c r="G106" i="4"/>
  <c r="H106" i="4"/>
  <c r="I106" i="4"/>
  <c r="J106" i="4"/>
  <c r="K106" i="4"/>
  <c r="L106" i="4"/>
  <c r="M106" i="4"/>
  <c r="B118" i="4"/>
  <c r="O118" i="4" s="1"/>
  <c r="C118" i="4"/>
  <c r="D118" i="4"/>
  <c r="E118" i="4"/>
  <c r="F118" i="4"/>
  <c r="G118" i="4"/>
  <c r="H118" i="4"/>
  <c r="I118" i="4"/>
  <c r="J118" i="4"/>
  <c r="K118" i="4"/>
  <c r="L118" i="4"/>
  <c r="M118" i="4"/>
  <c r="B130" i="4"/>
  <c r="O130" i="4" s="1"/>
  <c r="C130" i="4"/>
  <c r="D130" i="4"/>
  <c r="E130" i="4"/>
  <c r="F130" i="4"/>
  <c r="G130" i="4"/>
  <c r="H130" i="4"/>
  <c r="I130" i="4"/>
  <c r="J130" i="4"/>
  <c r="K130" i="4"/>
  <c r="L130" i="4"/>
  <c r="M130" i="4"/>
  <c r="B142" i="4"/>
  <c r="O142" i="4" s="1"/>
  <c r="C142" i="4"/>
  <c r="D142" i="4"/>
  <c r="E142" i="4"/>
  <c r="F142" i="4"/>
  <c r="G142" i="4"/>
  <c r="H142" i="4"/>
  <c r="I142" i="4"/>
  <c r="J142" i="4"/>
  <c r="K142" i="4"/>
  <c r="L142" i="4"/>
  <c r="M142" i="4"/>
  <c r="B154" i="4"/>
  <c r="O154" i="4" s="1"/>
  <c r="C154" i="4"/>
  <c r="D154" i="4"/>
  <c r="E154" i="4"/>
  <c r="F154" i="4"/>
  <c r="G154" i="4"/>
  <c r="H154" i="4"/>
  <c r="I154" i="4"/>
  <c r="J154" i="4"/>
  <c r="K154" i="4"/>
  <c r="L154" i="4"/>
  <c r="L155" i="4" s="1"/>
  <c r="M154" i="4"/>
  <c r="B166" i="4"/>
  <c r="O166" i="4" s="1"/>
  <c r="C166" i="4"/>
  <c r="D166" i="4"/>
  <c r="E166" i="4"/>
  <c r="F166" i="4"/>
  <c r="G166" i="4"/>
  <c r="H166" i="4"/>
  <c r="I166" i="4"/>
  <c r="J166" i="4"/>
  <c r="K166" i="4"/>
  <c r="L166" i="4"/>
  <c r="M166" i="4"/>
  <c r="B178" i="4"/>
  <c r="O178" i="4" s="1"/>
  <c r="C178" i="4"/>
  <c r="D178" i="4"/>
  <c r="E178" i="4"/>
  <c r="F178" i="4"/>
  <c r="G178" i="4"/>
  <c r="H178" i="4"/>
  <c r="I178" i="4"/>
  <c r="J178" i="4"/>
  <c r="K178" i="4"/>
  <c r="L178" i="4"/>
  <c r="M178" i="4"/>
  <c r="B190" i="4"/>
  <c r="O190" i="4" s="1"/>
  <c r="C190" i="4"/>
  <c r="D190" i="4"/>
  <c r="E190" i="4"/>
  <c r="F190" i="4"/>
  <c r="G190" i="4"/>
  <c r="H190" i="4"/>
  <c r="I190" i="4"/>
  <c r="J190" i="4"/>
  <c r="K190" i="4"/>
  <c r="L190" i="4"/>
  <c r="M190" i="4"/>
  <c r="B202" i="4"/>
  <c r="O202" i="4" s="1"/>
  <c r="C202" i="4"/>
  <c r="D202" i="4"/>
  <c r="E202" i="4"/>
  <c r="F202" i="4"/>
  <c r="G202" i="4"/>
  <c r="H202" i="4"/>
  <c r="I202" i="4"/>
  <c r="J202" i="4"/>
  <c r="K202" i="4"/>
  <c r="L202" i="4"/>
  <c r="M202" i="4"/>
  <c r="B214" i="4"/>
  <c r="O214" i="4" s="1"/>
  <c r="C214" i="4"/>
  <c r="D214" i="4"/>
  <c r="E214" i="4"/>
  <c r="F214" i="4"/>
  <c r="G214" i="4"/>
  <c r="H214" i="4"/>
  <c r="I214" i="4"/>
  <c r="J214" i="4"/>
  <c r="K214" i="4"/>
  <c r="L214" i="4"/>
  <c r="M214" i="4"/>
  <c r="B226" i="4"/>
  <c r="O226" i="4" s="1"/>
  <c r="C226" i="4"/>
  <c r="D226" i="4"/>
  <c r="D227" i="4" s="1"/>
  <c r="E226" i="4"/>
  <c r="F226" i="4"/>
  <c r="G226" i="4"/>
  <c r="G227" i="4" s="1"/>
  <c r="H226" i="4"/>
  <c r="I226" i="4"/>
  <c r="J226" i="4"/>
  <c r="K226" i="4"/>
  <c r="L226" i="4"/>
  <c r="M226" i="4"/>
  <c r="B238" i="4"/>
  <c r="O238" i="4" s="1"/>
  <c r="C238" i="4"/>
  <c r="D238" i="4"/>
  <c r="E238" i="4"/>
  <c r="F238" i="4"/>
  <c r="G238" i="4"/>
  <c r="H238" i="4"/>
  <c r="I238" i="4"/>
  <c r="J238" i="4"/>
  <c r="K238" i="4"/>
  <c r="L238" i="4"/>
  <c r="M238" i="4"/>
  <c r="B250" i="4"/>
  <c r="O250" i="4" s="1"/>
  <c r="C250" i="4"/>
  <c r="D250" i="4"/>
  <c r="E250" i="4"/>
  <c r="F250" i="4"/>
  <c r="G250" i="4"/>
  <c r="H250" i="4"/>
  <c r="I250" i="4"/>
  <c r="J250" i="4"/>
  <c r="K250" i="4"/>
  <c r="L250" i="4"/>
  <c r="M250" i="4"/>
  <c r="B262" i="4"/>
  <c r="O262" i="4" s="1"/>
  <c r="C262" i="4"/>
  <c r="D262" i="4"/>
  <c r="E262" i="4"/>
  <c r="F262" i="4"/>
  <c r="G262" i="4"/>
  <c r="H262" i="4"/>
  <c r="I262" i="4"/>
  <c r="J262" i="4"/>
  <c r="K262" i="4"/>
  <c r="L262" i="4"/>
  <c r="M262" i="4"/>
  <c r="B274" i="4"/>
  <c r="O274" i="4" s="1"/>
  <c r="C274" i="4"/>
  <c r="D274" i="4"/>
  <c r="E274" i="4"/>
  <c r="F274" i="4"/>
  <c r="G274" i="4"/>
  <c r="H274" i="4"/>
  <c r="I274" i="4"/>
  <c r="J274" i="4"/>
  <c r="K274" i="4"/>
  <c r="L274" i="4"/>
  <c r="M274" i="4"/>
  <c r="B286" i="4"/>
  <c r="O286" i="4" s="1"/>
  <c r="C286" i="4"/>
  <c r="D286" i="4"/>
  <c r="E286" i="4"/>
  <c r="F286" i="4"/>
  <c r="G286" i="4"/>
  <c r="H286" i="4"/>
  <c r="I286" i="4"/>
  <c r="J286" i="4"/>
  <c r="K286" i="4"/>
  <c r="L286" i="4"/>
  <c r="M286" i="4"/>
  <c r="B298" i="4"/>
  <c r="O298" i="4" s="1"/>
  <c r="C298" i="4"/>
  <c r="D298" i="4"/>
  <c r="E298" i="4"/>
  <c r="F298" i="4"/>
  <c r="G298" i="4"/>
  <c r="H298" i="4"/>
  <c r="I298" i="4"/>
  <c r="J298" i="4"/>
  <c r="K298" i="4"/>
  <c r="L298" i="4"/>
  <c r="M298" i="4"/>
  <c r="B310" i="4"/>
  <c r="O310" i="4" s="1"/>
  <c r="C310" i="4"/>
  <c r="D310" i="4"/>
  <c r="E310" i="4"/>
  <c r="F310" i="4"/>
  <c r="G310" i="4"/>
  <c r="H310" i="4"/>
  <c r="I310" i="4"/>
  <c r="J310" i="4"/>
  <c r="K310" i="4"/>
  <c r="L310" i="4"/>
  <c r="M310" i="4"/>
  <c r="B322" i="4"/>
  <c r="O322" i="4" s="1"/>
  <c r="C322" i="4"/>
  <c r="D322" i="4"/>
  <c r="E322" i="4"/>
  <c r="F322" i="4"/>
  <c r="G322" i="4"/>
  <c r="H322" i="4"/>
  <c r="I322" i="4"/>
  <c r="J322" i="4"/>
  <c r="K322" i="4"/>
  <c r="L322" i="4"/>
  <c r="M322" i="4"/>
  <c r="B334" i="4"/>
  <c r="O334" i="4" s="1"/>
  <c r="C334" i="4"/>
  <c r="D334" i="4"/>
  <c r="E334" i="4"/>
  <c r="F334" i="4"/>
  <c r="G334" i="4"/>
  <c r="H334" i="4"/>
  <c r="I334" i="4"/>
  <c r="J334" i="4"/>
  <c r="K334" i="4"/>
  <c r="L334" i="4"/>
  <c r="M334" i="4"/>
  <c r="B346" i="4"/>
  <c r="O346" i="4" s="1"/>
  <c r="C346" i="4"/>
  <c r="D346" i="4"/>
  <c r="E346" i="4"/>
  <c r="F346" i="4"/>
  <c r="G346" i="4"/>
  <c r="H346" i="4"/>
  <c r="I346" i="4"/>
  <c r="J346" i="4"/>
  <c r="K346" i="4"/>
  <c r="L346" i="4"/>
  <c r="M346" i="4"/>
  <c r="B358" i="4"/>
  <c r="O358" i="4" s="1"/>
  <c r="C358" i="4"/>
  <c r="D358" i="4"/>
  <c r="E358" i="4"/>
  <c r="F358" i="4"/>
  <c r="G358" i="4"/>
  <c r="H358" i="4"/>
  <c r="I358" i="4"/>
  <c r="J358" i="4"/>
  <c r="K358" i="4"/>
  <c r="L358" i="4"/>
  <c r="M358" i="4"/>
  <c r="B370" i="4"/>
  <c r="O370" i="4" s="1"/>
  <c r="C370" i="4"/>
  <c r="D370" i="4"/>
  <c r="E370" i="4"/>
  <c r="F370" i="4"/>
  <c r="G370" i="4"/>
  <c r="H370" i="4"/>
  <c r="I370" i="4"/>
  <c r="J370" i="4"/>
  <c r="K370" i="4"/>
  <c r="L370" i="4"/>
  <c r="M370" i="4"/>
  <c r="B382" i="4"/>
  <c r="O382" i="4" s="1"/>
  <c r="C382" i="4"/>
  <c r="D382" i="4"/>
  <c r="E382" i="4"/>
  <c r="F382" i="4"/>
  <c r="G382" i="4"/>
  <c r="H382" i="4"/>
  <c r="I382" i="4"/>
  <c r="J382" i="4"/>
  <c r="K382" i="4"/>
  <c r="L382" i="4"/>
  <c r="M382" i="4"/>
  <c r="B394" i="4"/>
  <c r="O394" i="4" s="1"/>
  <c r="C394" i="4"/>
  <c r="D394" i="4"/>
  <c r="E394" i="4"/>
  <c r="F394" i="4"/>
  <c r="G394" i="4"/>
  <c r="H394" i="4"/>
  <c r="I394" i="4"/>
  <c r="J394" i="4"/>
  <c r="K394" i="4"/>
  <c r="L394" i="4"/>
  <c r="M394" i="4"/>
  <c r="B406" i="4"/>
  <c r="O406" i="4" s="1"/>
  <c r="C406" i="4"/>
  <c r="D406" i="4"/>
  <c r="E406" i="4"/>
  <c r="F406" i="4"/>
  <c r="G406" i="4"/>
  <c r="H406" i="4"/>
  <c r="I406" i="4"/>
  <c r="J406" i="4"/>
  <c r="K406" i="4"/>
  <c r="L406" i="4"/>
  <c r="M406" i="4"/>
  <c r="B418" i="4"/>
  <c r="C418" i="4"/>
  <c r="D418" i="4"/>
  <c r="E418" i="4"/>
  <c r="F418" i="4"/>
  <c r="G418" i="4"/>
  <c r="H418" i="4"/>
  <c r="I418" i="4"/>
  <c r="J418" i="4"/>
  <c r="K418" i="4"/>
  <c r="L418" i="4"/>
  <c r="M418" i="4"/>
  <c r="B430" i="4"/>
  <c r="O430" i="4" s="1"/>
  <c r="C430" i="4"/>
  <c r="D430" i="4"/>
  <c r="E430" i="4"/>
  <c r="F430" i="4"/>
  <c r="G430" i="4"/>
  <c r="H430" i="4"/>
  <c r="I430" i="4"/>
  <c r="J430" i="4"/>
  <c r="K430" i="4"/>
  <c r="L430" i="4"/>
  <c r="M430" i="4"/>
  <c r="B442" i="4"/>
  <c r="O442" i="4" s="1"/>
  <c r="C442" i="4"/>
  <c r="D442" i="4"/>
  <c r="E442" i="4"/>
  <c r="F442" i="4"/>
  <c r="G442" i="4"/>
  <c r="H442" i="4"/>
  <c r="I442" i="4"/>
  <c r="J442" i="4"/>
  <c r="K442" i="4"/>
  <c r="L442" i="4"/>
  <c r="M442" i="4"/>
  <c r="B454" i="4"/>
  <c r="O454" i="4" s="1"/>
  <c r="C454" i="4"/>
  <c r="D454" i="4"/>
  <c r="E454" i="4"/>
  <c r="F454" i="4"/>
  <c r="G454" i="4"/>
  <c r="H454" i="4"/>
  <c r="I454" i="4"/>
  <c r="J454" i="4"/>
  <c r="K454" i="4"/>
  <c r="L454" i="4"/>
  <c r="M454" i="4"/>
  <c r="B466" i="4"/>
  <c r="O466" i="4" s="1"/>
  <c r="C466" i="4"/>
  <c r="D466" i="4"/>
  <c r="E466" i="4"/>
  <c r="F466" i="4"/>
  <c r="G466" i="4"/>
  <c r="H466" i="4"/>
  <c r="I466" i="4"/>
  <c r="J466" i="4"/>
  <c r="K466" i="4"/>
  <c r="L466" i="4"/>
  <c r="M466" i="4"/>
  <c r="B478" i="4"/>
  <c r="O478" i="4" s="1"/>
  <c r="C478" i="4"/>
  <c r="D478" i="4"/>
  <c r="E478" i="4"/>
  <c r="F478" i="4"/>
  <c r="G478" i="4"/>
  <c r="H478" i="4"/>
  <c r="I478" i="4"/>
  <c r="J478" i="4"/>
  <c r="K478" i="4"/>
  <c r="L478" i="4"/>
  <c r="M478" i="4"/>
  <c r="B490" i="4"/>
  <c r="O490" i="4" s="1"/>
  <c r="C490" i="4"/>
  <c r="D490" i="4"/>
  <c r="E490" i="4"/>
  <c r="E491" i="4" s="1"/>
  <c r="F490" i="4"/>
  <c r="G490" i="4"/>
  <c r="H490" i="4"/>
  <c r="I490" i="4"/>
  <c r="J490" i="4"/>
  <c r="K490" i="4"/>
  <c r="L490" i="4"/>
  <c r="M490" i="4"/>
  <c r="B502" i="4"/>
  <c r="O502" i="4" s="1"/>
  <c r="C502" i="4"/>
  <c r="D502" i="4"/>
  <c r="E502" i="4"/>
  <c r="F502" i="4"/>
  <c r="G502" i="4"/>
  <c r="H502" i="4"/>
  <c r="I502" i="4"/>
  <c r="J502" i="4"/>
  <c r="K502" i="4"/>
  <c r="L502" i="4"/>
  <c r="M502" i="4"/>
  <c r="B514" i="4"/>
  <c r="C514" i="4"/>
  <c r="D514" i="4"/>
  <c r="E514" i="4"/>
  <c r="F514" i="4"/>
  <c r="G514" i="4"/>
  <c r="H514" i="4"/>
  <c r="I514" i="4"/>
  <c r="J514" i="4"/>
  <c r="K514" i="4"/>
  <c r="L514" i="4"/>
  <c r="M514" i="4"/>
  <c r="B526" i="4"/>
  <c r="O526" i="4" s="1"/>
  <c r="C526" i="4"/>
  <c r="D526" i="4"/>
  <c r="E526" i="4"/>
  <c r="F526" i="4"/>
  <c r="G526" i="4"/>
  <c r="H526" i="4"/>
  <c r="I526" i="4"/>
  <c r="J526" i="4"/>
  <c r="K526" i="4"/>
  <c r="L526" i="4"/>
  <c r="M526" i="4"/>
  <c r="B538" i="4"/>
  <c r="O538" i="4" s="1"/>
  <c r="C538" i="4"/>
  <c r="D538" i="4"/>
  <c r="E538" i="4"/>
  <c r="F538" i="4"/>
  <c r="G538" i="4"/>
  <c r="H538" i="4"/>
  <c r="I538" i="4"/>
  <c r="J538" i="4"/>
  <c r="K538" i="4"/>
  <c r="L538" i="4"/>
  <c r="M538" i="4"/>
  <c r="B550" i="4"/>
  <c r="O550" i="4" s="1"/>
  <c r="C550" i="4"/>
  <c r="D550" i="4"/>
  <c r="E550" i="4"/>
  <c r="F550" i="4"/>
  <c r="G550" i="4"/>
  <c r="H550" i="4"/>
  <c r="I550" i="4"/>
  <c r="J550" i="4"/>
  <c r="K550" i="4"/>
  <c r="L550" i="4"/>
  <c r="M550" i="4"/>
  <c r="B562" i="4"/>
  <c r="O562" i="4" s="1"/>
  <c r="C562" i="4"/>
  <c r="D562" i="4"/>
  <c r="E562" i="4"/>
  <c r="F562" i="4"/>
  <c r="G562" i="4"/>
  <c r="H562" i="4"/>
  <c r="I562" i="4"/>
  <c r="J562" i="4"/>
  <c r="K562" i="4"/>
  <c r="L562" i="4"/>
  <c r="M562" i="4"/>
  <c r="B574" i="4"/>
  <c r="O574" i="4" s="1"/>
  <c r="C574" i="4"/>
  <c r="D574" i="4"/>
  <c r="E574" i="4"/>
  <c r="F574" i="4"/>
  <c r="G574" i="4"/>
  <c r="H574" i="4"/>
  <c r="I574" i="4"/>
  <c r="J574" i="4"/>
  <c r="K574" i="4"/>
  <c r="L574" i="4"/>
  <c r="M574" i="4"/>
  <c r="B586" i="4"/>
  <c r="O586" i="4" s="1"/>
  <c r="C586" i="4"/>
  <c r="D586" i="4"/>
  <c r="E586" i="4"/>
  <c r="F586" i="4"/>
  <c r="G586" i="4"/>
  <c r="H586" i="4"/>
  <c r="I586" i="4"/>
  <c r="J586" i="4"/>
  <c r="K586" i="4"/>
  <c r="L586" i="4"/>
  <c r="M586" i="4"/>
  <c r="B598" i="4"/>
  <c r="O598" i="4" s="1"/>
  <c r="C598" i="4"/>
  <c r="D598" i="4"/>
  <c r="E598" i="4"/>
  <c r="F598" i="4"/>
  <c r="F599" i="4" s="1"/>
  <c r="G598" i="4"/>
  <c r="H598" i="4"/>
  <c r="I598" i="4"/>
  <c r="J598" i="4"/>
  <c r="K598" i="4"/>
  <c r="L598" i="4"/>
  <c r="M598" i="4"/>
  <c r="B610" i="4"/>
  <c r="C610" i="4"/>
  <c r="D610" i="4"/>
  <c r="E610" i="4"/>
  <c r="F610" i="4"/>
  <c r="G610" i="4"/>
  <c r="H610" i="4"/>
  <c r="I610" i="4"/>
  <c r="J610" i="4"/>
  <c r="K610" i="4"/>
  <c r="L610" i="4"/>
  <c r="M610" i="4"/>
  <c r="B622" i="4"/>
  <c r="O622" i="4" s="1"/>
  <c r="C622" i="4"/>
  <c r="D622" i="4"/>
  <c r="E622" i="4"/>
  <c r="F622" i="4"/>
  <c r="G622" i="4"/>
  <c r="H622" i="4"/>
  <c r="I622" i="4"/>
  <c r="J622" i="4"/>
  <c r="K622" i="4"/>
  <c r="L622" i="4"/>
  <c r="M622" i="4"/>
  <c r="B634" i="4"/>
  <c r="O634" i="4" s="1"/>
  <c r="C634" i="4"/>
  <c r="D634" i="4"/>
  <c r="E634" i="4"/>
  <c r="F634" i="4"/>
  <c r="G634" i="4"/>
  <c r="H634" i="4"/>
  <c r="I634" i="4"/>
  <c r="J634" i="4"/>
  <c r="J635" i="4" s="1"/>
  <c r="K634" i="4"/>
  <c r="L634" i="4"/>
  <c r="M634" i="4"/>
  <c r="B646" i="4"/>
  <c r="O646" i="4" s="1"/>
  <c r="C646" i="4"/>
  <c r="D646" i="4"/>
  <c r="E646" i="4"/>
  <c r="F646" i="4"/>
  <c r="G646" i="4"/>
  <c r="H646" i="4"/>
  <c r="I646" i="4"/>
  <c r="J646" i="4"/>
  <c r="K646" i="4"/>
  <c r="L646" i="4"/>
  <c r="M646" i="4"/>
  <c r="B658" i="4"/>
  <c r="O658" i="4" s="1"/>
  <c r="C658" i="4"/>
  <c r="D658" i="4"/>
  <c r="E658" i="4"/>
  <c r="F658" i="4"/>
  <c r="G658" i="4"/>
  <c r="H658" i="4"/>
  <c r="I658" i="4"/>
  <c r="J658" i="4"/>
  <c r="K658" i="4"/>
  <c r="L658" i="4"/>
  <c r="M658" i="4"/>
  <c r="B670" i="4"/>
  <c r="O670" i="4" s="1"/>
  <c r="C670" i="4"/>
  <c r="D670" i="4"/>
  <c r="E670" i="4"/>
  <c r="F670" i="4"/>
  <c r="G670" i="4"/>
  <c r="H670" i="4"/>
  <c r="I670" i="4"/>
  <c r="J670" i="4"/>
  <c r="K670" i="4"/>
  <c r="L670" i="4"/>
  <c r="M670" i="4"/>
  <c r="B682" i="4"/>
  <c r="O682" i="4" s="1"/>
  <c r="C682" i="4"/>
  <c r="D682" i="4"/>
  <c r="E682" i="4"/>
  <c r="F682" i="4"/>
  <c r="G682" i="4"/>
  <c r="H682" i="4"/>
  <c r="I682" i="4"/>
  <c r="J682" i="4"/>
  <c r="K682" i="4"/>
  <c r="L682" i="4"/>
  <c r="L683" i="4" s="1"/>
  <c r="M682" i="4"/>
  <c r="B694" i="4"/>
  <c r="O694" i="4" s="1"/>
  <c r="C694" i="4"/>
  <c r="D694" i="4"/>
  <c r="E694" i="4"/>
  <c r="F694" i="4"/>
  <c r="G694" i="4"/>
  <c r="H694" i="4"/>
  <c r="I694" i="4"/>
  <c r="J694" i="4"/>
  <c r="K694" i="4"/>
  <c r="L694" i="4"/>
  <c r="M694" i="4"/>
  <c r="B706" i="4"/>
  <c r="C706" i="4"/>
  <c r="D706" i="4"/>
  <c r="E706" i="4"/>
  <c r="F706" i="4"/>
  <c r="G706" i="4"/>
  <c r="H706" i="4"/>
  <c r="I706" i="4"/>
  <c r="J706" i="4"/>
  <c r="K706" i="4"/>
  <c r="L706" i="4"/>
  <c r="M706" i="4"/>
  <c r="B718" i="4"/>
  <c r="C718" i="4"/>
  <c r="D718" i="4"/>
  <c r="E718" i="4"/>
  <c r="F718" i="4"/>
  <c r="G718" i="4"/>
  <c r="H718" i="4"/>
  <c r="I718" i="4"/>
  <c r="J718" i="4"/>
  <c r="K718" i="4"/>
  <c r="L718" i="4"/>
  <c r="M718" i="4"/>
  <c r="B730" i="4"/>
  <c r="O730" i="4" s="1"/>
  <c r="C730" i="4"/>
  <c r="D730" i="4"/>
  <c r="E730" i="4"/>
  <c r="F730" i="4"/>
  <c r="G730" i="4"/>
  <c r="H730" i="4"/>
  <c r="I730" i="4"/>
  <c r="J730" i="4"/>
  <c r="K730" i="4"/>
  <c r="L730" i="4"/>
  <c r="M730" i="4"/>
  <c r="B742" i="4"/>
  <c r="O742" i="4" s="1"/>
  <c r="C742" i="4"/>
  <c r="D742" i="4"/>
  <c r="E742" i="4"/>
  <c r="F742" i="4"/>
  <c r="G742" i="4"/>
  <c r="H742" i="4"/>
  <c r="I742" i="4"/>
  <c r="J742" i="4"/>
  <c r="K742" i="4"/>
  <c r="L742" i="4"/>
  <c r="M742" i="4"/>
  <c r="B754" i="4"/>
  <c r="O754" i="4" s="1"/>
  <c r="C754" i="4"/>
  <c r="D754" i="4"/>
  <c r="E754" i="4"/>
  <c r="F754" i="4"/>
  <c r="G754" i="4"/>
  <c r="H754" i="4"/>
  <c r="I754" i="4"/>
  <c r="J754" i="4"/>
  <c r="K754" i="4"/>
  <c r="L754" i="4"/>
  <c r="M754" i="4"/>
  <c r="B766" i="4"/>
  <c r="O766" i="4" s="1"/>
  <c r="C766" i="4"/>
  <c r="D766" i="4"/>
  <c r="E766" i="4"/>
  <c r="F766" i="4"/>
  <c r="G766" i="4"/>
  <c r="H766" i="4"/>
  <c r="I766" i="4"/>
  <c r="J766" i="4"/>
  <c r="K766" i="4"/>
  <c r="L766" i="4"/>
  <c r="M766" i="4"/>
  <c r="B778" i="4"/>
  <c r="O778" i="4" s="1"/>
  <c r="C778" i="4"/>
  <c r="D778" i="4"/>
  <c r="E778" i="4"/>
  <c r="F778" i="4"/>
  <c r="G778" i="4"/>
  <c r="H778" i="4"/>
  <c r="I778" i="4"/>
  <c r="J778" i="4"/>
  <c r="K778" i="4"/>
  <c r="L778" i="4"/>
  <c r="M778" i="4"/>
  <c r="B790" i="4"/>
  <c r="O790" i="4" s="1"/>
  <c r="C790" i="4"/>
  <c r="D790" i="4"/>
  <c r="E790" i="4"/>
  <c r="F790" i="4"/>
  <c r="G790" i="4"/>
  <c r="H790" i="4"/>
  <c r="I790" i="4"/>
  <c r="J790" i="4"/>
  <c r="K790" i="4"/>
  <c r="L790" i="4"/>
  <c r="M790" i="4"/>
  <c r="B802" i="4"/>
  <c r="C802" i="4"/>
  <c r="D802" i="4"/>
  <c r="E802" i="4"/>
  <c r="F802" i="4"/>
  <c r="G802" i="4"/>
  <c r="H802" i="4"/>
  <c r="I802" i="4"/>
  <c r="J802" i="4"/>
  <c r="K802" i="4"/>
  <c r="L802" i="4"/>
  <c r="M802" i="4"/>
  <c r="B814" i="4"/>
  <c r="O814" i="4" s="1"/>
  <c r="C814" i="4"/>
  <c r="D814" i="4"/>
  <c r="E814" i="4"/>
  <c r="F814" i="4"/>
  <c r="G814" i="4"/>
  <c r="H814" i="4"/>
  <c r="I814" i="4"/>
  <c r="J814" i="4"/>
  <c r="K814" i="4"/>
  <c r="L814" i="4"/>
  <c r="M814" i="4"/>
  <c r="B826" i="4"/>
  <c r="O826" i="4" s="1"/>
  <c r="C826" i="4"/>
  <c r="D826" i="4"/>
  <c r="E826" i="4"/>
  <c r="F826" i="4"/>
  <c r="G826" i="4"/>
  <c r="H826" i="4"/>
  <c r="I826" i="4"/>
  <c r="J826" i="4"/>
  <c r="K826" i="4"/>
  <c r="L826" i="4"/>
  <c r="M826" i="4"/>
  <c r="B838" i="4"/>
  <c r="O838" i="4" s="1"/>
  <c r="C838" i="4"/>
  <c r="D838" i="4"/>
  <c r="E838" i="4"/>
  <c r="F838" i="4"/>
  <c r="G838" i="4"/>
  <c r="H838" i="4"/>
  <c r="I838" i="4"/>
  <c r="J838" i="4"/>
  <c r="K838" i="4"/>
  <c r="L838" i="4"/>
  <c r="M838" i="4"/>
  <c r="B850" i="4"/>
  <c r="O850" i="4" s="1"/>
  <c r="C850" i="4"/>
  <c r="D850" i="4"/>
  <c r="E850" i="4"/>
  <c r="F850" i="4"/>
  <c r="G850" i="4"/>
  <c r="H850" i="4"/>
  <c r="I850" i="4"/>
  <c r="J850" i="4"/>
  <c r="K850" i="4"/>
  <c r="L850" i="4"/>
  <c r="M850" i="4"/>
  <c r="B862" i="4"/>
  <c r="O862" i="4" s="1"/>
  <c r="C862" i="4"/>
  <c r="D862" i="4"/>
  <c r="E862" i="4"/>
  <c r="F862" i="4"/>
  <c r="G862" i="4"/>
  <c r="H862" i="4"/>
  <c r="I862" i="4"/>
  <c r="J862" i="4"/>
  <c r="K862" i="4"/>
  <c r="L862" i="4"/>
  <c r="M862" i="4"/>
  <c r="B874" i="4"/>
  <c r="O874" i="4" s="1"/>
  <c r="C874" i="4"/>
  <c r="D874" i="4"/>
  <c r="E874" i="4"/>
  <c r="F874" i="4"/>
  <c r="G874" i="4"/>
  <c r="H874" i="4"/>
  <c r="I874" i="4"/>
  <c r="J874" i="4"/>
  <c r="K874" i="4"/>
  <c r="L874" i="4"/>
  <c r="M874" i="4"/>
  <c r="B886" i="4"/>
  <c r="O886" i="4" s="1"/>
  <c r="C886" i="4"/>
  <c r="D886" i="4"/>
  <c r="E886" i="4"/>
  <c r="F886" i="4"/>
  <c r="G886" i="4"/>
  <c r="H886" i="4"/>
  <c r="I886" i="4"/>
  <c r="J886" i="4"/>
  <c r="K886" i="4"/>
  <c r="L886" i="4"/>
  <c r="M886" i="4"/>
  <c r="B898" i="4"/>
  <c r="C898" i="4"/>
  <c r="D898" i="4"/>
  <c r="E898" i="4"/>
  <c r="F898" i="4"/>
  <c r="G898" i="4"/>
  <c r="H898" i="4"/>
  <c r="I898" i="4"/>
  <c r="J898" i="4"/>
  <c r="K898" i="4"/>
  <c r="L898" i="4"/>
  <c r="M898" i="4"/>
  <c r="B910" i="4"/>
  <c r="O910" i="4" s="1"/>
  <c r="C910" i="4"/>
  <c r="D910" i="4"/>
  <c r="E910" i="4"/>
  <c r="F910" i="4"/>
  <c r="G910" i="4"/>
  <c r="H910" i="4"/>
  <c r="I910" i="4"/>
  <c r="J910" i="4"/>
  <c r="K910" i="4"/>
  <c r="L910" i="4"/>
  <c r="M910" i="4"/>
  <c r="B922" i="4"/>
  <c r="O922" i="4" s="1"/>
  <c r="C922" i="4"/>
  <c r="D922" i="4"/>
  <c r="E922" i="4"/>
  <c r="F922" i="4"/>
  <c r="G922" i="4"/>
  <c r="H922" i="4"/>
  <c r="I922" i="4"/>
  <c r="J922" i="4"/>
  <c r="K922" i="4"/>
  <c r="L922" i="4"/>
  <c r="M922" i="4"/>
  <c r="B934" i="4"/>
  <c r="O934" i="4" s="1"/>
  <c r="C934" i="4"/>
  <c r="D934" i="4"/>
  <c r="D935" i="4" s="1"/>
  <c r="E934" i="4"/>
  <c r="F934" i="4"/>
  <c r="G934" i="4"/>
  <c r="H934" i="4"/>
  <c r="I934" i="4"/>
  <c r="J934" i="4"/>
  <c r="K934" i="4"/>
  <c r="L934" i="4"/>
  <c r="M934" i="4"/>
  <c r="B946" i="4"/>
  <c r="O946" i="4" s="1"/>
  <c r="C946" i="4"/>
  <c r="D946" i="4"/>
  <c r="E946" i="4"/>
  <c r="F946" i="4"/>
  <c r="G946" i="4"/>
  <c r="H946" i="4"/>
  <c r="I946" i="4"/>
  <c r="J946" i="4"/>
  <c r="K946" i="4"/>
  <c r="L946" i="4"/>
  <c r="M946" i="4"/>
  <c r="B958" i="4"/>
  <c r="O958" i="4" s="1"/>
  <c r="C958" i="4"/>
  <c r="D958" i="4"/>
  <c r="E958" i="4"/>
  <c r="F958" i="4"/>
  <c r="G958" i="4"/>
  <c r="H958" i="4"/>
  <c r="I958" i="4"/>
  <c r="J958" i="4"/>
  <c r="K958" i="4"/>
  <c r="L958" i="4"/>
  <c r="M958" i="4"/>
  <c r="B970" i="4"/>
  <c r="O970" i="4" s="1"/>
  <c r="C970" i="4"/>
  <c r="D970" i="4"/>
  <c r="E970" i="4"/>
  <c r="F970" i="4"/>
  <c r="G970" i="4"/>
  <c r="H970" i="4"/>
  <c r="I970" i="4"/>
  <c r="J970" i="4"/>
  <c r="K970" i="4"/>
  <c r="L970" i="4"/>
  <c r="M970" i="4"/>
  <c r="B982" i="4"/>
  <c r="O982" i="4" s="1"/>
  <c r="C982" i="4"/>
  <c r="D982" i="4"/>
  <c r="E982" i="4"/>
  <c r="F982" i="4"/>
  <c r="G982" i="4"/>
  <c r="H982" i="4"/>
  <c r="I982" i="4"/>
  <c r="J982" i="4"/>
  <c r="K982" i="4"/>
  <c r="L982" i="4"/>
  <c r="M982" i="4"/>
  <c r="B994" i="4"/>
  <c r="C994" i="4"/>
  <c r="D994" i="4"/>
  <c r="E994" i="4"/>
  <c r="F994" i="4"/>
  <c r="G994" i="4"/>
  <c r="G995" i="4" s="1"/>
  <c r="H994" i="4"/>
  <c r="I994" i="4"/>
  <c r="J994" i="4"/>
  <c r="K994" i="4"/>
  <c r="L994" i="4"/>
  <c r="M994" i="4"/>
  <c r="B1006" i="4"/>
  <c r="O1006" i="4" s="1"/>
  <c r="C1006" i="4"/>
  <c r="D1006" i="4"/>
  <c r="E1006" i="4"/>
  <c r="F1006" i="4"/>
  <c r="G1006" i="4"/>
  <c r="H1006" i="4"/>
  <c r="I1006" i="4"/>
  <c r="J1006" i="4"/>
  <c r="K1006" i="4"/>
  <c r="L1006" i="4"/>
  <c r="M1006" i="4"/>
  <c r="B1018" i="4"/>
  <c r="O1018" i="4" s="1"/>
  <c r="C1018" i="4"/>
  <c r="D1018" i="4"/>
  <c r="E1018" i="4"/>
  <c r="F1018" i="4"/>
  <c r="G1018" i="4"/>
  <c r="H1018" i="4"/>
  <c r="H1019" i="4" s="1"/>
  <c r="I1018" i="4"/>
  <c r="J1018" i="4"/>
  <c r="K1018" i="4"/>
  <c r="L1018" i="4"/>
  <c r="M1018" i="4"/>
  <c r="B1030" i="4"/>
  <c r="O1030" i="4" s="1"/>
  <c r="C1030" i="4"/>
  <c r="D1030" i="4"/>
  <c r="E1030" i="4"/>
  <c r="F1030" i="4"/>
  <c r="G1030" i="4"/>
  <c r="H1030" i="4"/>
  <c r="I1030" i="4"/>
  <c r="J1030" i="4"/>
  <c r="K1030" i="4"/>
  <c r="L1030" i="4"/>
  <c r="M1030" i="4"/>
  <c r="B1042" i="4"/>
  <c r="O1042" i="4" s="1"/>
  <c r="C1042" i="4"/>
  <c r="D1042" i="4"/>
  <c r="E1042" i="4"/>
  <c r="F1042" i="4"/>
  <c r="G1042" i="4"/>
  <c r="H1042" i="4"/>
  <c r="I1042" i="4"/>
  <c r="J1042" i="4"/>
  <c r="K1042" i="4"/>
  <c r="L1042" i="4"/>
  <c r="M1042" i="4"/>
  <c r="B1054" i="4"/>
  <c r="O1054" i="4" s="1"/>
  <c r="C1054" i="4"/>
  <c r="D1054" i="4"/>
  <c r="E1054" i="4"/>
  <c r="F1054" i="4"/>
  <c r="G1054" i="4"/>
  <c r="H1054" i="4"/>
  <c r="I1054" i="4"/>
  <c r="J1054" i="4"/>
  <c r="K1054" i="4"/>
  <c r="L1054" i="4"/>
  <c r="M1054" i="4"/>
  <c r="B1066" i="4"/>
  <c r="O1066" i="4" s="1"/>
  <c r="C1066" i="4"/>
  <c r="D1066" i="4"/>
  <c r="E1066" i="4"/>
  <c r="F1066" i="4"/>
  <c r="G1066" i="4"/>
  <c r="H1066" i="4"/>
  <c r="I1066" i="4"/>
  <c r="J1066" i="4"/>
  <c r="K1066" i="4"/>
  <c r="L1066" i="4"/>
  <c r="L1067" i="4" s="1"/>
  <c r="M1066" i="4"/>
  <c r="B1078" i="4"/>
  <c r="O1078" i="4" s="1"/>
  <c r="C1078" i="4"/>
  <c r="D1078" i="4"/>
  <c r="E1078" i="4"/>
  <c r="F1078" i="4"/>
  <c r="G1078" i="4"/>
  <c r="H1078" i="4"/>
  <c r="I1078" i="4"/>
  <c r="J1078" i="4"/>
  <c r="K1078" i="4"/>
  <c r="L1078" i="4"/>
  <c r="M1078" i="4"/>
  <c r="B1090" i="4"/>
  <c r="C1090" i="4"/>
  <c r="D1090" i="4"/>
  <c r="E1090" i="4"/>
  <c r="F1090" i="4"/>
  <c r="G1090" i="4"/>
  <c r="H1090" i="4"/>
  <c r="I1090" i="4"/>
  <c r="J1090" i="4"/>
  <c r="K1090" i="4"/>
  <c r="L1090" i="4"/>
  <c r="M1090" i="4"/>
  <c r="B1102" i="4"/>
  <c r="O1102" i="4" s="1"/>
  <c r="C1102" i="4"/>
  <c r="D1102" i="4"/>
  <c r="E1102" i="4"/>
  <c r="F1102" i="4"/>
  <c r="G1102" i="4"/>
  <c r="H1102" i="4"/>
  <c r="I1102" i="4"/>
  <c r="J1102" i="4"/>
  <c r="K1102" i="4"/>
  <c r="L1102" i="4"/>
  <c r="M1102" i="4"/>
  <c r="B1114" i="4"/>
  <c r="O1114" i="4" s="1"/>
  <c r="C1114" i="4"/>
  <c r="D1114" i="4"/>
  <c r="E1114" i="4"/>
  <c r="F1114" i="4"/>
  <c r="G1114" i="4"/>
  <c r="H1114" i="4"/>
  <c r="I1114" i="4"/>
  <c r="J1114" i="4"/>
  <c r="K1114" i="4"/>
  <c r="L1114" i="4"/>
  <c r="M1114" i="4"/>
  <c r="B1126" i="4"/>
  <c r="O1126" i="4" s="1"/>
  <c r="C1126" i="4"/>
  <c r="D1126" i="4"/>
  <c r="E1126" i="4"/>
  <c r="F1126" i="4"/>
  <c r="G1126" i="4"/>
  <c r="H1126" i="4"/>
  <c r="I1126" i="4"/>
  <c r="J1126" i="4"/>
  <c r="K1126" i="4"/>
  <c r="L1126" i="4"/>
  <c r="M1126" i="4"/>
  <c r="B1138" i="4"/>
  <c r="C1138" i="4"/>
  <c r="D1138" i="4"/>
  <c r="E1138" i="4"/>
  <c r="F1138" i="4"/>
  <c r="G1138" i="4"/>
  <c r="H1138" i="4"/>
  <c r="I1138" i="4"/>
  <c r="J1138" i="4"/>
  <c r="K1138" i="4"/>
  <c r="L1138" i="4"/>
  <c r="M1138" i="4"/>
  <c r="B1150" i="4"/>
  <c r="O1150" i="4" s="1"/>
  <c r="C1150" i="4"/>
  <c r="D1150" i="4"/>
  <c r="E1150" i="4"/>
  <c r="F1150" i="4"/>
  <c r="G1150" i="4"/>
  <c r="H1150" i="4"/>
  <c r="I1150" i="4"/>
  <c r="J1150" i="4"/>
  <c r="K1150" i="4"/>
  <c r="L1150" i="4"/>
  <c r="M1150" i="4"/>
  <c r="B1162" i="4"/>
  <c r="O1162" i="4" s="1"/>
  <c r="C1162" i="4"/>
  <c r="D1162" i="4"/>
  <c r="E1162" i="4"/>
  <c r="F1162" i="4"/>
  <c r="G1162" i="4"/>
  <c r="H1162" i="4"/>
  <c r="I1162" i="4"/>
  <c r="J1162" i="4"/>
  <c r="K1162" i="4"/>
  <c r="L1162" i="4"/>
  <c r="M1162" i="4"/>
  <c r="B1174" i="4"/>
  <c r="O1174" i="4" s="1"/>
  <c r="C1174" i="4"/>
  <c r="D1174" i="4"/>
  <c r="E1174" i="4"/>
  <c r="F1174" i="4"/>
  <c r="G1174" i="4"/>
  <c r="H1174" i="4"/>
  <c r="I1174" i="4"/>
  <c r="J1174" i="4"/>
  <c r="K1174" i="4"/>
  <c r="L1174" i="4"/>
  <c r="M1174" i="4"/>
  <c r="B1186" i="4"/>
  <c r="C1186" i="4"/>
  <c r="D1186" i="4"/>
  <c r="E1186" i="4"/>
  <c r="F1186" i="4"/>
  <c r="G1186" i="4"/>
  <c r="H1186" i="4"/>
  <c r="I1186" i="4"/>
  <c r="J1186" i="4"/>
  <c r="K1186" i="4"/>
  <c r="L1186" i="4"/>
  <c r="M1186" i="4"/>
  <c r="B1198" i="4"/>
  <c r="O1198" i="4" s="1"/>
  <c r="C1198" i="4"/>
  <c r="D1198" i="4"/>
  <c r="E1198" i="4"/>
  <c r="F1198" i="4"/>
  <c r="G1198" i="4"/>
  <c r="H1198" i="4"/>
  <c r="I1198" i="4"/>
  <c r="J1198" i="4"/>
  <c r="K1198" i="4"/>
  <c r="L1198" i="4"/>
  <c r="M1198" i="4"/>
  <c r="B1210" i="4"/>
  <c r="O1210" i="4" s="1"/>
  <c r="C1210" i="4"/>
  <c r="D1210" i="4"/>
  <c r="E1210" i="4"/>
  <c r="F1210" i="4"/>
  <c r="G1210" i="4"/>
  <c r="H1210" i="4"/>
  <c r="I1210" i="4"/>
  <c r="J1210" i="4"/>
  <c r="K1210" i="4"/>
  <c r="L1210" i="4"/>
  <c r="M1210" i="4"/>
  <c r="B1222" i="4"/>
  <c r="O1222" i="4" s="1"/>
  <c r="C1222" i="4"/>
  <c r="D1222" i="4"/>
  <c r="E1222" i="4"/>
  <c r="F1222" i="4"/>
  <c r="G1222" i="4"/>
  <c r="H1222" i="4"/>
  <c r="I1222" i="4"/>
  <c r="J1222" i="4"/>
  <c r="K1222" i="4"/>
  <c r="L1222" i="4"/>
  <c r="M1222" i="4"/>
  <c r="B1234" i="4"/>
  <c r="O1234" i="4" s="1"/>
  <c r="C1234" i="4"/>
  <c r="D1234" i="4"/>
  <c r="E1234" i="4"/>
  <c r="F1234" i="4"/>
  <c r="G1234" i="4"/>
  <c r="H1234" i="4"/>
  <c r="I1234" i="4"/>
  <c r="J1234" i="4"/>
  <c r="K1234" i="4"/>
  <c r="L1234" i="4"/>
  <c r="M1234" i="4"/>
  <c r="B1258" i="4"/>
  <c r="O1258" i="4" s="1"/>
  <c r="C1258" i="4"/>
  <c r="D1258" i="4"/>
  <c r="E1258" i="4"/>
  <c r="F1258" i="4"/>
  <c r="G1258" i="4"/>
  <c r="H1258" i="4"/>
  <c r="I1258" i="4"/>
  <c r="J1258" i="4"/>
  <c r="K1258" i="4"/>
  <c r="L1258" i="4"/>
  <c r="M1258" i="4"/>
  <c r="B1270" i="4"/>
  <c r="O1270" i="4" s="1"/>
  <c r="C1270" i="4"/>
  <c r="D1270" i="4"/>
  <c r="E1270" i="4"/>
  <c r="E1271" i="4" s="1"/>
  <c r="F1270" i="4"/>
  <c r="G1270" i="4"/>
  <c r="H1270" i="4"/>
  <c r="I1270" i="4"/>
  <c r="J1270" i="4"/>
  <c r="K1270" i="4"/>
  <c r="L1270" i="4"/>
  <c r="M1270" i="4"/>
  <c r="B1282" i="4"/>
  <c r="O1282" i="4" s="1"/>
  <c r="C1282" i="4"/>
  <c r="D1282" i="4"/>
  <c r="E1282" i="4"/>
  <c r="F1282" i="4"/>
  <c r="G1282" i="4"/>
  <c r="H1282" i="4"/>
  <c r="I1282" i="4"/>
  <c r="J1282" i="4"/>
  <c r="K1282" i="4"/>
  <c r="L1282" i="4"/>
  <c r="M1282" i="4"/>
  <c r="B1294" i="4"/>
  <c r="C1294" i="4"/>
  <c r="D1294" i="4"/>
  <c r="E1294" i="4"/>
  <c r="F1294" i="4"/>
  <c r="G1294" i="4"/>
  <c r="H1294" i="4"/>
  <c r="I1294" i="4"/>
  <c r="J1294" i="4"/>
  <c r="K1294" i="4"/>
  <c r="L1294" i="4"/>
  <c r="M1294" i="4"/>
  <c r="B1306" i="4"/>
  <c r="O1306" i="4" s="1"/>
  <c r="C1306" i="4"/>
  <c r="D1306" i="4"/>
  <c r="E1306" i="4"/>
  <c r="F1306" i="4"/>
  <c r="G1306" i="4"/>
  <c r="H1306" i="4"/>
  <c r="I1306" i="4"/>
  <c r="J1306" i="4"/>
  <c r="K1306" i="4"/>
  <c r="L1306" i="4"/>
  <c r="M1306" i="4"/>
  <c r="B1318" i="4"/>
  <c r="O1318" i="4" s="1"/>
  <c r="C1318" i="4"/>
  <c r="D1318" i="4"/>
  <c r="E1318" i="4"/>
  <c r="F1318" i="4"/>
  <c r="G1318" i="4"/>
  <c r="H1318" i="4"/>
  <c r="I1318" i="4"/>
  <c r="J1318" i="4"/>
  <c r="K1318" i="4"/>
  <c r="L1318" i="4"/>
  <c r="M1318" i="4"/>
  <c r="B1330" i="4"/>
  <c r="O1330" i="4" s="1"/>
  <c r="C1330" i="4"/>
  <c r="D1330" i="4"/>
  <c r="E1330" i="4"/>
  <c r="F1330" i="4"/>
  <c r="G1330" i="4"/>
  <c r="H1330" i="4"/>
  <c r="I1330" i="4"/>
  <c r="J1330" i="4"/>
  <c r="K1330" i="4"/>
  <c r="L1330" i="4"/>
  <c r="M1330" i="4"/>
  <c r="B1342" i="4"/>
  <c r="C1342" i="4"/>
  <c r="D1342" i="4"/>
  <c r="E1342" i="4"/>
  <c r="F1342" i="4"/>
  <c r="G1342" i="4"/>
  <c r="H1342" i="4"/>
  <c r="I1342" i="4"/>
  <c r="J1342" i="4"/>
  <c r="K1342" i="4"/>
  <c r="L1342" i="4"/>
  <c r="M1342" i="4"/>
  <c r="B1354" i="4"/>
  <c r="O1354" i="4" s="1"/>
  <c r="C1354" i="4"/>
  <c r="D1354" i="4"/>
  <c r="E1354" i="4"/>
  <c r="F1354" i="4"/>
  <c r="G1354" i="4"/>
  <c r="H1354" i="4"/>
  <c r="I1354" i="4"/>
  <c r="J1354" i="4"/>
  <c r="K1354" i="4"/>
  <c r="L1354" i="4"/>
  <c r="M1354" i="4"/>
  <c r="B1366" i="4"/>
  <c r="O1366" i="4" s="1"/>
  <c r="C1366" i="4"/>
  <c r="D1366" i="4"/>
  <c r="E1366" i="4"/>
  <c r="F1366" i="4"/>
  <c r="G1366" i="4"/>
  <c r="H1366" i="4"/>
  <c r="I1366" i="4"/>
  <c r="J1366" i="4"/>
  <c r="K1366" i="4"/>
  <c r="L1366" i="4"/>
  <c r="M1366" i="4"/>
  <c r="B1378" i="4"/>
  <c r="O1378" i="4" s="1"/>
  <c r="C1378" i="4"/>
  <c r="D1378" i="4"/>
  <c r="E1378" i="4"/>
  <c r="F1378" i="4"/>
  <c r="G1378" i="4"/>
  <c r="H1378" i="4"/>
  <c r="I1378" i="4"/>
  <c r="J1378" i="4"/>
  <c r="K1378" i="4"/>
  <c r="L1378" i="4"/>
  <c r="M1378" i="4"/>
  <c r="B1390" i="4"/>
  <c r="C1390" i="4"/>
  <c r="D1390" i="4"/>
  <c r="E1390" i="4"/>
  <c r="F1390" i="4"/>
  <c r="G1390" i="4"/>
  <c r="H1390" i="4"/>
  <c r="I1390" i="4"/>
  <c r="J1390" i="4"/>
  <c r="K1390" i="4"/>
  <c r="L1390" i="4"/>
  <c r="M1390" i="4"/>
  <c r="B1402" i="4"/>
  <c r="O1402" i="4" s="1"/>
  <c r="C1402" i="4"/>
  <c r="D1402" i="4"/>
  <c r="E1402" i="4"/>
  <c r="F1402" i="4"/>
  <c r="G1402" i="4"/>
  <c r="H1402" i="4"/>
  <c r="I1402" i="4"/>
  <c r="J1402" i="4"/>
  <c r="K1402" i="4"/>
  <c r="L1402" i="4"/>
  <c r="M1402" i="4"/>
  <c r="B1414" i="4"/>
  <c r="O1414" i="4" s="1"/>
  <c r="C1414" i="4"/>
  <c r="D1414" i="4"/>
  <c r="E1414" i="4"/>
  <c r="F1414" i="4"/>
  <c r="G1414" i="4"/>
  <c r="H1414" i="4"/>
  <c r="I1414" i="4"/>
  <c r="J1414" i="4"/>
  <c r="K1414" i="4"/>
  <c r="L1414" i="4"/>
  <c r="M1414" i="4"/>
  <c r="B1426" i="4"/>
  <c r="O1426" i="4" s="1"/>
  <c r="C1426" i="4"/>
  <c r="D1426" i="4"/>
  <c r="E1426" i="4"/>
  <c r="F1426" i="4"/>
  <c r="G1426" i="4"/>
  <c r="H1426" i="4"/>
  <c r="I1426" i="4"/>
  <c r="J1426" i="4"/>
  <c r="K1426" i="4"/>
  <c r="L1426" i="4"/>
  <c r="M1426" i="4"/>
  <c r="B1438" i="4"/>
  <c r="C1438" i="4"/>
  <c r="D1438" i="4"/>
  <c r="E1438" i="4"/>
  <c r="F1438" i="4"/>
  <c r="G1438" i="4"/>
  <c r="H1438" i="4"/>
  <c r="I1438" i="4"/>
  <c r="J1438" i="4"/>
  <c r="K1438" i="4"/>
  <c r="L1438" i="4"/>
  <c r="M1438" i="4"/>
  <c r="B1450" i="4"/>
  <c r="O1450" i="4" s="1"/>
  <c r="C1450" i="4"/>
  <c r="D1450" i="4"/>
  <c r="E1450" i="4"/>
  <c r="F1450" i="4"/>
  <c r="G1450" i="4"/>
  <c r="H1450" i="4"/>
  <c r="I1450" i="4"/>
  <c r="J1450" i="4"/>
  <c r="K1450" i="4"/>
  <c r="L1450" i="4"/>
  <c r="M1450" i="4"/>
  <c r="B1462" i="4"/>
  <c r="O1462" i="4" s="1"/>
  <c r="C1462" i="4"/>
  <c r="D1462" i="4"/>
  <c r="E1462" i="4"/>
  <c r="F1462" i="4"/>
  <c r="G1462" i="4"/>
  <c r="H1462" i="4"/>
  <c r="I1462" i="4"/>
  <c r="J1462" i="4"/>
  <c r="K1462" i="4"/>
  <c r="L1462" i="4"/>
  <c r="M1462" i="4"/>
  <c r="B1474" i="4"/>
  <c r="O1474" i="4" s="1"/>
  <c r="C1474" i="4"/>
  <c r="D1474" i="4"/>
  <c r="E1474" i="4"/>
  <c r="F1474" i="4"/>
  <c r="G1474" i="4"/>
  <c r="H1474" i="4"/>
  <c r="I1474" i="4"/>
  <c r="J1474" i="4"/>
  <c r="K1474" i="4"/>
  <c r="L1474" i="4"/>
  <c r="M1474" i="4"/>
  <c r="B1486" i="4"/>
  <c r="C1486" i="4"/>
  <c r="D1486" i="4"/>
  <c r="E1486" i="4"/>
  <c r="F1486" i="4"/>
  <c r="G1486" i="4"/>
  <c r="G1487" i="4" s="1"/>
  <c r="H1486" i="4"/>
  <c r="I1486" i="4"/>
  <c r="J1486" i="4"/>
  <c r="K1486" i="4"/>
  <c r="L1486" i="4"/>
  <c r="M1486" i="4"/>
  <c r="B1498" i="4"/>
  <c r="O1498" i="4" s="1"/>
  <c r="C1498" i="4"/>
  <c r="D1498" i="4"/>
  <c r="E1498" i="4"/>
  <c r="F1498" i="4"/>
  <c r="G1498" i="4"/>
  <c r="H1498" i="4"/>
  <c r="I1498" i="4"/>
  <c r="J1498" i="4"/>
  <c r="K1498" i="4"/>
  <c r="L1498" i="4"/>
  <c r="M1498" i="4"/>
  <c r="B1510" i="4"/>
  <c r="O1510" i="4" s="1"/>
  <c r="C1510" i="4"/>
  <c r="D1510" i="4"/>
  <c r="E1510" i="4"/>
  <c r="F1510" i="4"/>
  <c r="G1510" i="4"/>
  <c r="H1510" i="4"/>
  <c r="I1510" i="4"/>
  <c r="J1510" i="4"/>
  <c r="K1510" i="4"/>
  <c r="K1511" i="4" s="1"/>
  <c r="L1510" i="4"/>
  <c r="M1510" i="4"/>
  <c r="B1522" i="4"/>
  <c r="O1522" i="4" s="1"/>
  <c r="C1522" i="4"/>
  <c r="D1522" i="4"/>
  <c r="E1522" i="4"/>
  <c r="F1522" i="4"/>
  <c r="G1522" i="4"/>
  <c r="H1522" i="4"/>
  <c r="I1522" i="4"/>
  <c r="J1522" i="4"/>
  <c r="K1522" i="4"/>
  <c r="L1522" i="4"/>
  <c r="M1522" i="4"/>
  <c r="B1534" i="4"/>
  <c r="C1534" i="4"/>
  <c r="D1534" i="4"/>
  <c r="E1534" i="4"/>
  <c r="F1534" i="4"/>
  <c r="G1534" i="4"/>
  <c r="H1534" i="4"/>
  <c r="I1534" i="4"/>
  <c r="J1534" i="4"/>
  <c r="K1534" i="4"/>
  <c r="L1534" i="4"/>
  <c r="M1534" i="4"/>
  <c r="B1546" i="4"/>
  <c r="O1546" i="4" s="1"/>
  <c r="C1546" i="4"/>
  <c r="D1546" i="4"/>
  <c r="E1546" i="4"/>
  <c r="F1546" i="4"/>
  <c r="G1546" i="4"/>
  <c r="H1546" i="4"/>
  <c r="I1546" i="4"/>
  <c r="J1546" i="4"/>
  <c r="K1546" i="4"/>
  <c r="L1546" i="4"/>
  <c r="M1546" i="4"/>
  <c r="B1558" i="4"/>
  <c r="O1558" i="4" s="1"/>
  <c r="C1558" i="4"/>
  <c r="D1558" i="4"/>
  <c r="E1558" i="4"/>
  <c r="F1558" i="4"/>
  <c r="G1558" i="4"/>
  <c r="H1558" i="4"/>
  <c r="I1558" i="4"/>
  <c r="J1558" i="4"/>
  <c r="K1558" i="4"/>
  <c r="L1558" i="4"/>
  <c r="M1558" i="4"/>
  <c r="B1570" i="4"/>
  <c r="O1570" i="4" s="1"/>
  <c r="C1570" i="4"/>
  <c r="D1570" i="4"/>
  <c r="E1570" i="4"/>
  <c r="F1570" i="4"/>
  <c r="G1570" i="4"/>
  <c r="H1570" i="4"/>
  <c r="I1570" i="4"/>
  <c r="J1570" i="4"/>
  <c r="K1570" i="4"/>
  <c r="L1570" i="4"/>
  <c r="M1570" i="4"/>
  <c r="B1582" i="4"/>
  <c r="C1582" i="4"/>
  <c r="D1582" i="4"/>
  <c r="E1582" i="4"/>
  <c r="F1582" i="4"/>
  <c r="G1582" i="4"/>
  <c r="H1582" i="4"/>
  <c r="I1582" i="4"/>
  <c r="J1582" i="4"/>
  <c r="K1582" i="4"/>
  <c r="L1582" i="4"/>
  <c r="M1582" i="4"/>
  <c r="B1594" i="4"/>
  <c r="O1594" i="4" s="1"/>
  <c r="C1594" i="4"/>
  <c r="D1594" i="4"/>
  <c r="E1594" i="4"/>
  <c r="F1594" i="4"/>
  <c r="G1594" i="4"/>
  <c r="H1594" i="4"/>
  <c r="I1594" i="4"/>
  <c r="J1594" i="4"/>
  <c r="K1594" i="4"/>
  <c r="L1594" i="4"/>
  <c r="M1594" i="4"/>
  <c r="B1606" i="4"/>
  <c r="O1606" i="4" s="1"/>
  <c r="C1606" i="4"/>
  <c r="D1606" i="4"/>
  <c r="E1606" i="4"/>
  <c r="F1606" i="4"/>
  <c r="G1606" i="4"/>
  <c r="H1606" i="4"/>
  <c r="I1606" i="4"/>
  <c r="J1606" i="4"/>
  <c r="K1606" i="4"/>
  <c r="L1606" i="4"/>
  <c r="M1606" i="4"/>
  <c r="B1618" i="4"/>
  <c r="O1618" i="4" s="1"/>
  <c r="C1618" i="4"/>
  <c r="D1618" i="4"/>
  <c r="E1618" i="4"/>
  <c r="F1618" i="4"/>
  <c r="G1618" i="4"/>
  <c r="H1618" i="4"/>
  <c r="I1618" i="4"/>
  <c r="J1618" i="4"/>
  <c r="K1618" i="4"/>
  <c r="L1618" i="4"/>
  <c r="M1618" i="4"/>
  <c r="B1630" i="4"/>
  <c r="C1630" i="4"/>
  <c r="C1631" i="4" s="1"/>
  <c r="D1630" i="4"/>
  <c r="E1630" i="4"/>
  <c r="F1630" i="4"/>
  <c r="G1630" i="4"/>
  <c r="G1631" i="4" s="1"/>
  <c r="H1630" i="4"/>
  <c r="I1630" i="4"/>
  <c r="J1630" i="4"/>
  <c r="K1630" i="4"/>
  <c r="L1630" i="4"/>
  <c r="M1630" i="4"/>
  <c r="B1642" i="4"/>
  <c r="O1642" i="4" s="1"/>
  <c r="C1642" i="4"/>
  <c r="D1642" i="4"/>
  <c r="E1642" i="4"/>
  <c r="F1642" i="4"/>
  <c r="G1642" i="4"/>
  <c r="H1642" i="4"/>
  <c r="I1642" i="4"/>
  <c r="J1642" i="4"/>
  <c r="K1642" i="4"/>
  <c r="L1642" i="4"/>
  <c r="M1642" i="4"/>
  <c r="B1654" i="4"/>
  <c r="O1654" i="4" s="1"/>
  <c r="C1654" i="4"/>
  <c r="C1655" i="4" s="1"/>
  <c r="D1654" i="4"/>
  <c r="E1654" i="4"/>
  <c r="F1654" i="4"/>
  <c r="G1654" i="4"/>
  <c r="H1654" i="4"/>
  <c r="I1654" i="4"/>
  <c r="J1654" i="4"/>
  <c r="K1654" i="4"/>
  <c r="L1654" i="4"/>
  <c r="M1654" i="4"/>
  <c r="B1666" i="4"/>
  <c r="O1666" i="4" s="1"/>
  <c r="C1666" i="4"/>
  <c r="D1666" i="4"/>
  <c r="E1666" i="4"/>
  <c r="F1666" i="4"/>
  <c r="G1666" i="4"/>
  <c r="H1666" i="4"/>
  <c r="I1666" i="4"/>
  <c r="J1666" i="4"/>
  <c r="K1666" i="4"/>
  <c r="L1666" i="4"/>
  <c r="M1666" i="4"/>
  <c r="B1678" i="4"/>
  <c r="C1678" i="4"/>
  <c r="C1679" i="4" s="1"/>
  <c r="D1678" i="4"/>
  <c r="E1678" i="4"/>
  <c r="F1678" i="4"/>
  <c r="G1678" i="4"/>
  <c r="H1678" i="4"/>
  <c r="I1678" i="4"/>
  <c r="J1678" i="4"/>
  <c r="K1678" i="4"/>
  <c r="L1678" i="4"/>
  <c r="M1678" i="4"/>
  <c r="B1690" i="4"/>
  <c r="O1690" i="4" s="1"/>
  <c r="C1690" i="4"/>
  <c r="D1690" i="4"/>
  <c r="E1690" i="4"/>
  <c r="F1690" i="4"/>
  <c r="G1690" i="4"/>
  <c r="H1690" i="4"/>
  <c r="I1690" i="4"/>
  <c r="J1690" i="4"/>
  <c r="K1690" i="4"/>
  <c r="L1690" i="4"/>
  <c r="M1690" i="4"/>
  <c r="B1702" i="4"/>
  <c r="O1702" i="4" s="1"/>
  <c r="C1702" i="4"/>
  <c r="C1703" i="4" s="1"/>
  <c r="D1702" i="4"/>
  <c r="E1702" i="4"/>
  <c r="E1703" i="4" s="1"/>
  <c r="F1702" i="4"/>
  <c r="G1702" i="4"/>
  <c r="H1702" i="4"/>
  <c r="I1702" i="4"/>
  <c r="J1702" i="4"/>
  <c r="K1702" i="4"/>
  <c r="L1702" i="4"/>
  <c r="M1702" i="4"/>
  <c r="B1714" i="4"/>
  <c r="O1714" i="4" s="1"/>
  <c r="C1714" i="4"/>
  <c r="D1714" i="4"/>
  <c r="E1714" i="4"/>
  <c r="F1714" i="4"/>
  <c r="G1714" i="4"/>
  <c r="H1714" i="4"/>
  <c r="I1714" i="4"/>
  <c r="J1714" i="4"/>
  <c r="K1714" i="4"/>
  <c r="L1714" i="4"/>
  <c r="M1714" i="4"/>
  <c r="B1726" i="4"/>
  <c r="C1726" i="4"/>
  <c r="C1727" i="4" s="1"/>
  <c r="D1726" i="4"/>
  <c r="E1726" i="4"/>
  <c r="F1726" i="4"/>
  <c r="G1726" i="4"/>
  <c r="G1727" i="4" s="1"/>
  <c r="H1726" i="4"/>
  <c r="H1727" i="4" s="1"/>
  <c r="I1726" i="4"/>
  <c r="J1726" i="4"/>
  <c r="K1726" i="4"/>
  <c r="L1726" i="4"/>
  <c r="M1726" i="4"/>
  <c r="B1738" i="4"/>
  <c r="O1738" i="4" s="1"/>
  <c r="C1738" i="4"/>
  <c r="D1738" i="4"/>
  <c r="E1738" i="4"/>
  <c r="F1738" i="4"/>
  <c r="G1738" i="4"/>
  <c r="H1738" i="4"/>
  <c r="I1738" i="4"/>
  <c r="J1738" i="4"/>
  <c r="K1738" i="4"/>
  <c r="L1738" i="4"/>
  <c r="M1738" i="4"/>
  <c r="B1750" i="4"/>
  <c r="O1750" i="4" s="1"/>
  <c r="C1750" i="4"/>
  <c r="C1751" i="4" s="1"/>
  <c r="D1750" i="4"/>
  <c r="E1750" i="4"/>
  <c r="E1751" i="4" s="1"/>
  <c r="F1750" i="4"/>
  <c r="G1750" i="4"/>
  <c r="H1750" i="4"/>
  <c r="I1750" i="4"/>
  <c r="J1750" i="4"/>
  <c r="K1750" i="4"/>
  <c r="L1750" i="4"/>
  <c r="M1750" i="4"/>
  <c r="B1762" i="4"/>
  <c r="O1762" i="4" s="1"/>
  <c r="C1762" i="4"/>
  <c r="D1762" i="4"/>
  <c r="E1762" i="4"/>
  <c r="F1762" i="4"/>
  <c r="G1762" i="4"/>
  <c r="H1762" i="4"/>
  <c r="I1762" i="4"/>
  <c r="J1762" i="4"/>
  <c r="K1762" i="4"/>
  <c r="L1762" i="4"/>
  <c r="M1762" i="4"/>
  <c r="B1774" i="4"/>
  <c r="C1774" i="4"/>
  <c r="C1775" i="4" s="1"/>
  <c r="D1774" i="4"/>
  <c r="E1774" i="4"/>
  <c r="F1774" i="4"/>
  <c r="G1774" i="4"/>
  <c r="H1774" i="4"/>
  <c r="I1774" i="4"/>
  <c r="J1774" i="4"/>
  <c r="K1774" i="4"/>
  <c r="L1774" i="4"/>
  <c r="M1774" i="4"/>
  <c r="M1775" i="4" s="1"/>
  <c r="B1786" i="4"/>
  <c r="O1786" i="4" s="1"/>
  <c r="C1786" i="4"/>
  <c r="D1786" i="4"/>
  <c r="E1786" i="4"/>
  <c r="F1786" i="4"/>
  <c r="G1786" i="4"/>
  <c r="H1786" i="4"/>
  <c r="I1786" i="4"/>
  <c r="J1786" i="4"/>
  <c r="K1786" i="4"/>
  <c r="L1786" i="4"/>
  <c r="M1786" i="4"/>
  <c r="B1798" i="4"/>
  <c r="O1798" i="4" s="1"/>
  <c r="C1798" i="4"/>
  <c r="C1799" i="4" s="1"/>
  <c r="D1798" i="4"/>
  <c r="E1798" i="4"/>
  <c r="E1799" i="4" s="1"/>
  <c r="F1798" i="4"/>
  <c r="G1798" i="4"/>
  <c r="H1798" i="4"/>
  <c r="I1798" i="4"/>
  <c r="J1798" i="4"/>
  <c r="K1798" i="4"/>
  <c r="L1798" i="4"/>
  <c r="M1798" i="4"/>
  <c r="B1810" i="4"/>
  <c r="O1810" i="4" s="1"/>
  <c r="C1810" i="4"/>
  <c r="D1810" i="4"/>
  <c r="E1810" i="4"/>
  <c r="F1810" i="4"/>
  <c r="G1810" i="4"/>
  <c r="H1810" i="4"/>
  <c r="I1810" i="4"/>
  <c r="J1810" i="4"/>
  <c r="K1810" i="4"/>
  <c r="L1810" i="4"/>
  <c r="M1810" i="4"/>
  <c r="B1822" i="4"/>
  <c r="C1822" i="4"/>
  <c r="C1823" i="4" s="1"/>
  <c r="D1822" i="4"/>
  <c r="E1822" i="4"/>
  <c r="F1822" i="4"/>
  <c r="G1822" i="4"/>
  <c r="G1823" i="4" s="1"/>
  <c r="H1822" i="4"/>
  <c r="I1822" i="4"/>
  <c r="J1822" i="4"/>
  <c r="K1822" i="4"/>
  <c r="L1822" i="4"/>
  <c r="M1822" i="4"/>
  <c r="B1834" i="4"/>
  <c r="O1834" i="4" s="1"/>
  <c r="C1834" i="4"/>
  <c r="D1834" i="4"/>
  <c r="E1834" i="4"/>
  <c r="F1834" i="4"/>
  <c r="G1834" i="4"/>
  <c r="H1834" i="4"/>
  <c r="I1834" i="4"/>
  <c r="J1834" i="4"/>
  <c r="K1834" i="4"/>
  <c r="L1834" i="4"/>
  <c r="M1834" i="4"/>
  <c r="O1846" i="4"/>
  <c r="O718" i="4"/>
  <c r="E1655" i="4"/>
  <c r="B103" i="3"/>
  <c r="B106" i="3"/>
  <c r="B107" i="3"/>
  <c r="B148" i="3"/>
  <c r="B153" i="3"/>
  <c r="B155" i="3"/>
  <c r="B115" i="3"/>
  <c r="B152" i="3"/>
  <c r="B154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4" i="3"/>
  <c r="B105" i="3"/>
  <c r="B108" i="3"/>
  <c r="B109" i="3"/>
  <c r="B110" i="3"/>
  <c r="B111" i="3"/>
  <c r="B112" i="3"/>
  <c r="B113" i="3"/>
  <c r="B114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9" i="3"/>
  <c r="B150" i="3"/>
  <c r="B151" i="3"/>
  <c r="O83" i="2"/>
  <c r="P83" i="2" s="1"/>
  <c r="O120" i="2"/>
  <c r="P120" i="2" s="1"/>
  <c r="O6" i="2"/>
  <c r="P6" i="2" s="1"/>
  <c r="O8" i="2"/>
  <c r="P8" i="2" s="1"/>
  <c r="O9" i="2"/>
  <c r="P9" i="2" s="1"/>
  <c r="O10" i="2"/>
  <c r="P10" i="2" s="1"/>
  <c r="O11" i="2"/>
  <c r="P11" i="2" s="1"/>
  <c r="O12" i="2"/>
  <c r="P12" i="2" s="1"/>
  <c r="O13" i="2"/>
  <c r="P13" i="2" s="1"/>
  <c r="O14" i="2"/>
  <c r="P14" i="2" s="1"/>
  <c r="O16" i="2"/>
  <c r="P16" i="2" s="1"/>
  <c r="O17" i="2"/>
  <c r="P17" i="2" s="1"/>
  <c r="O18" i="2"/>
  <c r="P18" i="2" s="1"/>
  <c r="O19" i="2"/>
  <c r="P19" i="2" s="1"/>
  <c r="O20" i="2"/>
  <c r="P20" i="2" s="1"/>
  <c r="O21" i="2"/>
  <c r="P21" i="2" s="1"/>
  <c r="O22" i="2"/>
  <c r="P22" i="2" s="1"/>
  <c r="O24" i="2"/>
  <c r="P24" i="2" s="1"/>
  <c r="O26" i="2"/>
  <c r="P26" i="2" s="1"/>
  <c r="O27" i="2"/>
  <c r="O29" i="2"/>
  <c r="P29" i="2" s="1"/>
  <c r="O30" i="2"/>
  <c r="P30" i="2" s="1"/>
  <c r="O31" i="2"/>
  <c r="P31" i="2" s="1"/>
  <c r="O32" i="2"/>
  <c r="P32" i="2" s="1"/>
  <c r="O33" i="2"/>
  <c r="P33" i="2" s="1"/>
  <c r="O34" i="2"/>
  <c r="O35" i="2"/>
  <c r="P35" i="2" s="1"/>
  <c r="O36" i="2"/>
  <c r="P36" i="2" s="1"/>
  <c r="O37" i="2"/>
  <c r="P37" i="2" s="1"/>
  <c r="O38" i="2"/>
  <c r="P38" i="2" s="1"/>
  <c r="O39" i="2"/>
  <c r="P39" i="2" s="1"/>
  <c r="O40" i="2"/>
  <c r="P40" i="2" s="1"/>
  <c r="O41" i="2"/>
  <c r="P41" i="2" s="1"/>
  <c r="G437" i="4"/>
  <c r="O42" i="2"/>
  <c r="P42" i="2" s="1"/>
  <c r="O43" i="2"/>
  <c r="P43" i="2" s="1"/>
  <c r="O44" i="2"/>
  <c r="P44" i="2" s="1"/>
  <c r="O45" i="2"/>
  <c r="P45" i="2" s="1"/>
  <c r="O47" i="2"/>
  <c r="P47" i="2" s="1"/>
  <c r="O48" i="2"/>
  <c r="P48" i="2" s="1"/>
  <c r="O49" i="2"/>
  <c r="P49" i="2" s="1"/>
  <c r="O51" i="2"/>
  <c r="P51" i="2" s="1"/>
  <c r="O52" i="2"/>
  <c r="P52" i="2" s="1"/>
  <c r="O53" i="2"/>
  <c r="P53" i="2" s="1"/>
  <c r="O54" i="2"/>
  <c r="O55" i="2"/>
  <c r="P55" i="2" s="1"/>
  <c r="O56" i="2"/>
  <c r="P56" i="2" s="1"/>
  <c r="O57" i="2"/>
  <c r="P57" i="2" s="1"/>
  <c r="O58" i="2"/>
  <c r="P58" i="2" s="1"/>
  <c r="O59" i="2"/>
  <c r="P59" i="2" s="1"/>
  <c r="O61" i="2"/>
  <c r="P61" i="2" s="1"/>
  <c r="O62" i="2"/>
  <c r="P62" i="2" s="1"/>
  <c r="O63" i="2"/>
  <c r="P63" i="2" s="1"/>
  <c r="O64" i="2"/>
  <c r="P64" i="2" s="1"/>
  <c r="O65" i="2"/>
  <c r="P65" i="2" s="1"/>
  <c r="O66" i="2"/>
  <c r="P66" i="2" s="1"/>
  <c r="O69" i="2"/>
  <c r="P69" i="2" s="1"/>
  <c r="O70" i="2"/>
  <c r="P70" i="2" s="1"/>
  <c r="O72" i="2"/>
  <c r="P72" i="2" s="1"/>
  <c r="O73" i="2"/>
  <c r="P73" i="2" s="1"/>
  <c r="O74" i="2"/>
  <c r="P74" i="2" s="1"/>
  <c r="O75" i="2"/>
  <c r="P75" i="2" s="1"/>
  <c r="O76" i="2"/>
  <c r="P76" i="2" s="1"/>
  <c r="O77" i="2"/>
  <c r="P77" i="2" s="1"/>
  <c r="O78" i="2"/>
  <c r="P78" i="2" s="1"/>
  <c r="O79" i="2"/>
  <c r="P79" i="2" s="1"/>
  <c r="O80" i="2"/>
  <c r="O81" i="2"/>
  <c r="P81" i="2" s="1"/>
  <c r="O82" i="2"/>
  <c r="P82" i="2" s="1"/>
  <c r="O84" i="2"/>
  <c r="P84" i="2" s="1"/>
  <c r="O85" i="2"/>
  <c r="P85" i="2" s="1"/>
  <c r="O87" i="2"/>
  <c r="P87" i="2" s="1"/>
  <c r="O88" i="2"/>
  <c r="P88" i="2" s="1"/>
  <c r="O89" i="2"/>
  <c r="P89" i="2" s="1"/>
  <c r="O91" i="2"/>
  <c r="P91" i="2" s="1"/>
  <c r="O92" i="2"/>
  <c r="P92" i="2" s="1"/>
  <c r="O93" i="2"/>
  <c r="P93" i="2" s="1"/>
  <c r="O94" i="2"/>
  <c r="P94" i="2" s="1"/>
  <c r="O95" i="2"/>
  <c r="P95" i="2" s="1"/>
  <c r="O96" i="2"/>
  <c r="P96" i="2" s="1"/>
  <c r="O97" i="2"/>
  <c r="P97" i="2" s="1"/>
  <c r="O98" i="2"/>
  <c r="P98" i="2" s="1"/>
  <c r="O99" i="2"/>
  <c r="P99" i="2" s="1"/>
  <c r="O100" i="2"/>
  <c r="P100" i="2" s="1"/>
  <c r="O102" i="2"/>
  <c r="P102" i="2" s="1"/>
  <c r="O103" i="2"/>
  <c r="P103" i="2" s="1"/>
  <c r="O104" i="2"/>
  <c r="P104" i="2" s="1"/>
  <c r="O105" i="2"/>
  <c r="P105" i="2" s="1"/>
  <c r="O107" i="2"/>
  <c r="P107" i="2" s="1"/>
  <c r="O108" i="2"/>
  <c r="P108" i="2" s="1"/>
  <c r="O111" i="2"/>
  <c r="P111" i="2" s="1"/>
  <c r="O112" i="2"/>
  <c r="P112" i="2" s="1"/>
  <c r="O114" i="2"/>
  <c r="P114" i="2" s="1"/>
  <c r="O115" i="2"/>
  <c r="P115" i="2" s="1"/>
  <c r="O117" i="2"/>
  <c r="P117" i="2" s="1"/>
  <c r="O119" i="2"/>
  <c r="P119" i="2" s="1"/>
  <c r="O121" i="2"/>
  <c r="P121" i="2" s="1"/>
  <c r="O122" i="2"/>
  <c r="P122" i="2" s="1"/>
  <c r="O123" i="2"/>
  <c r="P123" i="2" s="1"/>
  <c r="O124" i="2"/>
  <c r="P124" i="2" s="1"/>
  <c r="O126" i="2"/>
  <c r="P126" i="2" s="1"/>
  <c r="O127" i="2"/>
  <c r="P127" i="2" s="1"/>
  <c r="O128" i="2"/>
  <c r="P128" i="2" s="1"/>
  <c r="O129" i="2"/>
  <c r="P129" i="2" s="1"/>
  <c r="O131" i="2"/>
  <c r="P131" i="2" s="1"/>
  <c r="O132" i="2"/>
  <c r="P132" i="2" s="1"/>
  <c r="O133" i="2"/>
  <c r="P133" i="2" s="1"/>
  <c r="O134" i="2"/>
  <c r="P134" i="2" s="1"/>
  <c r="O135" i="2"/>
  <c r="P135" i="2" s="1"/>
  <c r="O136" i="2"/>
  <c r="P136" i="2" s="1"/>
  <c r="O138" i="2"/>
  <c r="P138" i="2" s="1"/>
  <c r="O139" i="2"/>
  <c r="P139" i="2" s="1"/>
  <c r="O140" i="2"/>
  <c r="P140" i="2" s="1"/>
  <c r="O141" i="2"/>
  <c r="P141" i="2" s="1"/>
  <c r="O142" i="2"/>
  <c r="P142" i="2" s="1"/>
  <c r="O143" i="2"/>
  <c r="P143" i="2" s="1"/>
  <c r="O144" i="2"/>
  <c r="P144" i="2" s="1"/>
  <c r="O145" i="2"/>
  <c r="P145" i="2" s="1"/>
  <c r="O146" i="2"/>
  <c r="P146" i="2" s="1"/>
  <c r="O147" i="2"/>
  <c r="P147" i="2" s="1"/>
  <c r="O148" i="2"/>
  <c r="P148" i="2" s="1"/>
  <c r="O149" i="2"/>
  <c r="P149" i="2" s="1"/>
  <c r="O152" i="2"/>
  <c r="P152" i="2" s="1"/>
  <c r="O153" i="2"/>
  <c r="P153" i="2" s="1"/>
  <c r="O154" i="2"/>
  <c r="P154" i="2" s="1"/>
  <c r="O109" i="2"/>
  <c r="P109" i="2" s="1"/>
  <c r="O110" i="2"/>
  <c r="P110" i="2" s="1"/>
  <c r="O113" i="2"/>
  <c r="P113" i="2" s="1"/>
  <c r="O118" i="2"/>
  <c r="P118" i="2" s="1"/>
  <c r="O151" i="2"/>
  <c r="P151" i="2" s="1"/>
  <c r="O155" i="2"/>
  <c r="P155" i="2" s="1"/>
  <c r="O156" i="2"/>
  <c r="P156" i="2" s="1"/>
  <c r="O157" i="2"/>
  <c r="P157" i="2" s="1"/>
  <c r="O158" i="2"/>
  <c r="P158" i="2" s="1"/>
  <c r="P137" i="2"/>
  <c r="P67" i="2"/>
  <c r="P71" i="2"/>
  <c r="P80" i="2"/>
  <c r="P86" i="2"/>
  <c r="P101" i="2"/>
  <c r="P106" i="2"/>
  <c r="P116" i="2"/>
  <c r="P125" i="2"/>
  <c r="P7" i="2"/>
  <c r="P15" i="2"/>
  <c r="P23" i="2"/>
  <c r="P27" i="2"/>
  <c r="P28" i="2"/>
  <c r="P34" i="2"/>
  <c r="P50" i="2"/>
  <c r="P54" i="2"/>
  <c r="P60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C206" i="2"/>
  <c r="D206" i="2"/>
  <c r="E206" i="2"/>
  <c r="F206" i="2"/>
  <c r="G206" i="2"/>
  <c r="H206" i="2"/>
  <c r="I206" i="2"/>
  <c r="J206" i="2"/>
  <c r="K206" i="2"/>
  <c r="L206" i="2"/>
  <c r="M206" i="2"/>
  <c r="N206" i="2"/>
  <c r="G485" i="4" l="1"/>
  <c r="G462" i="4"/>
  <c r="O462" i="4" s="1"/>
  <c r="B395" i="4"/>
  <c r="O395" i="4" s="1"/>
  <c r="N1859" i="4"/>
  <c r="C3" i="3"/>
  <c r="G3" i="4" s="1"/>
  <c r="G6" i="4" s="1"/>
  <c r="O207" i="1"/>
  <c r="G436" i="4"/>
  <c r="D5" i="3"/>
  <c r="G354" i="4"/>
  <c r="O354" i="4" s="1"/>
  <c r="G330" i="4"/>
  <c r="O330" i="4" s="1"/>
  <c r="G363" i="4"/>
  <c r="G435" i="4"/>
  <c r="G459" i="4"/>
  <c r="G531" i="4"/>
  <c r="G1035" i="4"/>
  <c r="G1083" i="4"/>
  <c r="G327" i="4"/>
  <c r="G87" i="4"/>
  <c r="G183" i="4"/>
  <c r="G231" i="4"/>
  <c r="G303" i="4"/>
  <c r="G495" i="4"/>
  <c r="G615" i="4"/>
  <c r="G639" i="4"/>
  <c r="G663" i="4"/>
  <c r="G735" i="4"/>
  <c r="G783" i="4"/>
  <c r="G807" i="4"/>
  <c r="G855" i="4"/>
  <c r="G927" i="4"/>
  <c r="G951" i="4"/>
  <c r="G975" i="4"/>
  <c r="G1095" i="4"/>
  <c r="G1143" i="4"/>
  <c r="G1167" i="4"/>
  <c r="G203" i="3"/>
  <c r="F203" i="3"/>
  <c r="N1907" i="4"/>
  <c r="N1895" i="4"/>
  <c r="H107" i="4"/>
  <c r="L419" i="4"/>
  <c r="C791" i="4"/>
  <c r="D167" i="3"/>
  <c r="F162" i="3"/>
  <c r="G162" i="3"/>
  <c r="J166" i="3"/>
  <c r="K166" i="3" s="1"/>
  <c r="G165" i="3"/>
  <c r="F165" i="3"/>
  <c r="G164" i="3"/>
  <c r="F164" i="3"/>
  <c r="G163" i="3"/>
  <c r="F163" i="3"/>
  <c r="B779" i="4"/>
  <c r="O779" i="4" s="1"/>
  <c r="C1547" i="4"/>
  <c r="K1007" i="4"/>
  <c r="I767" i="4"/>
  <c r="P206" i="2"/>
  <c r="Q65" i="2"/>
  <c r="F157" i="3"/>
  <c r="H157" i="3" s="1"/>
  <c r="N1847" i="4"/>
  <c r="K215" i="4"/>
  <c r="C407" i="4"/>
  <c r="C1175" i="4"/>
  <c r="I1475" i="4"/>
  <c r="M1499" i="4"/>
  <c r="I1547" i="4"/>
  <c r="B587" i="4"/>
  <c r="O587" i="4" s="1"/>
  <c r="C1787" i="4"/>
  <c r="C1739" i="4"/>
  <c r="I1715" i="4"/>
  <c r="C1691" i="4"/>
  <c r="C1643" i="4"/>
  <c r="C1475" i="4"/>
  <c r="I1379" i="4"/>
  <c r="C1379" i="4"/>
  <c r="C1283" i="4"/>
  <c r="C1079" i="4"/>
  <c r="C983" i="4"/>
  <c r="C887" i="4"/>
  <c r="I791" i="4"/>
  <c r="C695" i="4"/>
  <c r="K623" i="4"/>
  <c r="I623" i="4"/>
  <c r="C599" i="4"/>
  <c r="I527" i="4"/>
  <c r="C503" i="4"/>
  <c r="I455" i="4"/>
  <c r="K407" i="4"/>
  <c r="K311" i="4"/>
  <c r="I263" i="4"/>
  <c r="C215" i="4"/>
  <c r="E119" i="4"/>
  <c r="B1367" i="4"/>
  <c r="O1367" i="4" s="1"/>
  <c r="B1163" i="4"/>
  <c r="O1163" i="4" s="1"/>
  <c r="B971" i="4"/>
  <c r="O971" i="4" s="1"/>
  <c r="F215" i="4"/>
  <c r="D551" i="4"/>
  <c r="G611" i="4"/>
  <c r="M707" i="4"/>
  <c r="E875" i="4"/>
  <c r="F983" i="4"/>
  <c r="I1235" i="4"/>
  <c r="G1295" i="4"/>
  <c r="E1463" i="4"/>
  <c r="G1679" i="4"/>
  <c r="K1703" i="4"/>
  <c r="B875" i="4"/>
  <c r="O875" i="4" s="1"/>
  <c r="B683" i="4"/>
  <c r="O683" i="4" s="1"/>
  <c r="B491" i="4"/>
  <c r="O491" i="4" s="1"/>
  <c r="F1547" i="4"/>
  <c r="B1391" i="4"/>
  <c r="O1391" i="4" s="1"/>
  <c r="B1343" i="4"/>
  <c r="O1343" i="4" s="1"/>
  <c r="B1295" i="4"/>
  <c r="O1295" i="4" s="1"/>
  <c r="B1235" i="4"/>
  <c r="O1235" i="4" s="1"/>
  <c r="B1187" i="4"/>
  <c r="O1187" i="4" s="1"/>
  <c r="B1139" i="4"/>
  <c r="O1139" i="4" s="1"/>
  <c r="B1091" i="4"/>
  <c r="O1091" i="4" s="1"/>
  <c r="B1043" i="4"/>
  <c r="O1043" i="4" s="1"/>
  <c r="B995" i="4"/>
  <c r="O995" i="4" s="1"/>
  <c r="B947" i="4"/>
  <c r="O947" i="4" s="1"/>
  <c r="B899" i="4"/>
  <c r="O899" i="4" s="1"/>
  <c r="B851" i="4"/>
  <c r="O851" i="4" s="1"/>
  <c r="B803" i="4"/>
  <c r="O803" i="4" s="1"/>
  <c r="B755" i="4"/>
  <c r="O755" i="4" s="1"/>
  <c r="B707" i="4"/>
  <c r="O707" i="4" s="1"/>
  <c r="B659" i="4"/>
  <c r="O659" i="4" s="1"/>
  <c r="B611" i="4"/>
  <c r="O611" i="4" s="1"/>
  <c r="B563" i="4"/>
  <c r="O563" i="4" s="1"/>
  <c r="B515" i="4"/>
  <c r="O515" i="4" s="1"/>
  <c r="B467" i="4"/>
  <c r="O467" i="4" s="1"/>
  <c r="B419" i="4"/>
  <c r="O419" i="4" s="1"/>
  <c r="B371" i="4"/>
  <c r="O371" i="4" s="1"/>
  <c r="E299" i="4"/>
  <c r="D359" i="4"/>
  <c r="F407" i="4"/>
  <c r="G419" i="4"/>
  <c r="E683" i="4"/>
  <c r="H695" i="4"/>
  <c r="D743" i="4"/>
  <c r="F791" i="4"/>
  <c r="G803" i="4"/>
  <c r="I899" i="4"/>
  <c r="E1067" i="4"/>
  <c r="M1091" i="4"/>
  <c r="F1175" i="4"/>
  <c r="K1187" i="4"/>
  <c r="G1187" i="4"/>
  <c r="D1331" i="4"/>
  <c r="E1367" i="4"/>
  <c r="G1391" i="4"/>
  <c r="K1415" i="4"/>
  <c r="E1559" i="4"/>
  <c r="M1583" i="4"/>
  <c r="G1583" i="4"/>
  <c r="G1775" i="4"/>
  <c r="L1835" i="4"/>
  <c r="F1835" i="4"/>
  <c r="B1823" i="4"/>
  <c r="O1823" i="4" s="1"/>
  <c r="D1811" i="4"/>
  <c r="F1787" i="4"/>
  <c r="B1775" i="4"/>
  <c r="O1775" i="4" s="1"/>
  <c r="D1763" i="4"/>
  <c r="F1739" i="4"/>
  <c r="B1727" i="4"/>
  <c r="O1727" i="4" s="1"/>
  <c r="D1715" i="4"/>
  <c r="F1691" i="4"/>
  <c r="B1679" i="4"/>
  <c r="O1679" i="4" s="1"/>
  <c r="D1667" i="4"/>
  <c r="F1643" i="4"/>
  <c r="B1631" i="4"/>
  <c r="O1631" i="4" s="1"/>
  <c r="D1619" i="4"/>
  <c r="F1595" i="4"/>
  <c r="B1583" i="4"/>
  <c r="O1583" i="4" s="1"/>
  <c r="D1571" i="4"/>
  <c r="B1535" i="4"/>
  <c r="O1535" i="4" s="1"/>
  <c r="D1523" i="4"/>
  <c r="F1499" i="4"/>
  <c r="B1487" i="4"/>
  <c r="O1487" i="4" s="1"/>
  <c r="D1475" i="4"/>
  <c r="H1451" i="4"/>
  <c r="F1451" i="4"/>
  <c r="B1439" i="4"/>
  <c r="O1439" i="4" s="1"/>
  <c r="D1427" i="4"/>
  <c r="F1403" i="4"/>
  <c r="D1379" i="4"/>
  <c r="F1355" i="4"/>
  <c r="H1331" i="4"/>
  <c r="F1307" i="4"/>
  <c r="J1283" i="4"/>
  <c r="D1283" i="4"/>
  <c r="H1199" i="4"/>
  <c r="D1175" i="4"/>
  <c r="F1127" i="4"/>
  <c r="D1127" i="4"/>
  <c r="D1079" i="4"/>
  <c r="F1031" i="4"/>
  <c r="D983" i="4"/>
  <c r="F935" i="4"/>
  <c r="D887" i="4"/>
  <c r="H839" i="4"/>
  <c r="F839" i="4"/>
  <c r="D791" i="4"/>
  <c r="F743" i="4"/>
  <c r="D695" i="4"/>
  <c r="F647" i="4"/>
  <c r="D599" i="4"/>
  <c r="F551" i="4"/>
  <c r="D503" i="4"/>
  <c r="F455" i="4"/>
  <c r="D407" i="4"/>
  <c r="F359" i="4"/>
  <c r="D311" i="4"/>
  <c r="F263" i="4"/>
  <c r="F167" i="4"/>
  <c r="O1438" i="4"/>
  <c r="O1534" i="4"/>
  <c r="B1463" i="4"/>
  <c r="O1463" i="4" s="1"/>
  <c r="O1342" i="4"/>
  <c r="B1271" i="4"/>
  <c r="O1271" i="4" s="1"/>
  <c r="O1138" i="4"/>
  <c r="B1067" i="4"/>
  <c r="O1067" i="4" s="1"/>
  <c r="F119" i="4"/>
  <c r="G131" i="4"/>
  <c r="E203" i="4"/>
  <c r="F311" i="4"/>
  <c r="G323" i="4"/>
  <c r="E395" i="4"/>
  <c r="D455" i="4"/>
  <c r="F503" i="4"/>
  <c r="M515" i="4"/>
  <c r="G515" i="4"/>
  <c r="E587" i="4"/>
  <c r="D647" i="4"/>
  <c r="F695" i="4"/>
  <c r="G707" i="4"/>
  <c r="E779" i="4"/>
  <c r="N837" i="4"/>
  <c r="F887" i="4"/>
  <c r="M899" i="4"/>
  <c r="G899" i="4"/>
  <c r="E971" i="4"/>
  <c r="D1031" i="4"/>
  <c r="I1043" i="4"/>
  <c r="F1079" i="4"/>
  <c r="G1091" i="4"/>
  <c r="E1163" i="4"/>
  <c r="D1223" i="4"/>
  <c r="F1259" i="4"/>
  <c r="M1391" i="4"/>
  <c r="G315" i="4"/>
  <c r="G294" i="4"/>
  <c r="O294" i="4" s="1"/>
  <c r="G270" i="4"/>
  <c r="O270" i="4" s="1"/>
  <c r="D839" i="4"/>
  <c r="B1559" i="4"/>
  <c r="O1559" i="4" s="1"/>
  <c r="B1511" i="4"/>
  <c r="O1511" i="4" s="1"/>
  <c r="O1486" i="4"/>
  <c r="B1415" i="4"/>
  <c r="O1415" i="4" s="1"/>
  <c r="O1390" i="4"/>
  <c r="B1319" i="4"/>
  <c r="O1319" i="4" s="1"/>
  <c r="O1294" i="4"/>
  <c r="B1211" i="4"/>
  <c r="O1211" i="4" s="1"/>
  <c r="O1186" i="4"/>
  <c r="B1115" i="4"/>
  <c r="O1115" i="4" s="1"/>
  <c r="O1090" i="4"/>
  <c r="B1019" i="4"/>
  <c r="O1019" i="4" s="1"/>
  <c r="O994" i="4"/>
  <c r="B923" i="4"/>
  <c r="O923" i="4" s="1"/>
  <c r="O898" i="4"/>
  <c r="B827" i="4"/>
  <c r="O827" i="4" s="1"/>
  <c r="O802" i="4"/>
  <c r="B731" i="4"/>
  <c r="O731" i="4" s="1"/>
  <c r="O706" i="4"/>
  <c r="B635" i="4"/>
  <c r="O635" i="4" s="1"/>
  <c r="O610" i="4"/>
  <c r="B539" i="4"/>
  <c r="O539" i="4" s="1"/>
  <c r="O514" i="4"/>
  <c r="B443" i="4"/>
  <c r="O443" i="4" s="1"/>
  <c r="O418" i="4"/>
  <c r="B347" i="4"/>
  <c r="O347" i="4" s="1"/>
  <c r="K1607" i="4"/>
  <c r="E1607" i="4"/>
  <c r="C1583" i="4"/>
  <c r="G1535" i="4"/>
  <c r="E1511" i="4"/>
  <c r="G1439" i="4"/>
  <c r="E1415" i="4"/>
  <c r="G1343" i="4"/>
  <c r="E1319" i="4"/>
  <c r="G1235" i="4"/>
  <c r="E1211" i="4"/>
  <c r="I1139" i="4"/>
  <c r="G1139" i="4"/>
  <c r="E1115" i="4"/>
  <c r="G1043" i="4"/>
  <c r="E1019" i="4"/>
  <c r="M995" i="4"/>
  <c r="G947" i="4"/>
  <c r="E923" i="4"/>
  <c r="G851" i="4"/>
  <c r="E827" i="4"/>
  <c r="M803" i="4"/>
  <c r="I803" i="4"/>
  <c r="G755" i="4"/>
  <c r="E731" i="4"/>
  <c r="I683" i="4"/>
  <c r="G659" i="4"/>
  <c r="E635" i="4"/>
  <c r="M611" i="4"/>
  <c r="G563" i="4"/>
  <c r="E539" i="4"/>
  <c r="G467" i="4"/>
  <c r="E443" i="4"/>
  <c r="G371" i="4"/>
  <c r="E347" i="4"/>
  <c r="G275" i="4"/>
  <c r="E251" i="4"/>
  <c r="G179" i="4"/>
  <c r="G83" i="4"/>
  <c r="O1822" i="4"/>
  <c r="B1751" i="4"/>
  <c r="O1751" i="4" s="1"/>
  <c r="O1630" i="4"/>
  <c r="O1582" i="4"/>
  <c r="O1726" i="4"/>
  <c r="B1655" i="4"/>
  <c r="O1655" i="4" s="1"/>
  <c r="B1607" i="4"/>
  <c r="O1607" i="4" s="1"/>
  <c r="B1799" i="4"/>
  <c r="O1799" i="4" s="1"/>
  <c r="O1774" i="4"/>
  <c r="B1703" i="4"/>
  <c r="O1703" i="4" s="1"/>
  <c r="O1678" i="4"/>
  <c r="F59" i="4"/>
  <c r="J83" i="4"/>
  <c r="C119" i="4"/>
  <c r="D131" i="4"/>
  <c r="I143" i="4"/>
  <c r="K263" i="4"/>
  <c r="C311" i="4"/>
  <c r="M335" i="4"/>
  <c r="K359" i="4"/>
  <c r="I359" i="4"/>
  <c r="H443" i="4"/>
  <c r="K455" i="4"/>
  <c r="C455" i="4"/>
  <c r="I479" i="4"/>
  <c r="C551" i="4"/>
  <c r="I575" i="4"/>
  <c r="C647" i="4"/>
  <c r="I671" i="4"/>
  <c r="C743" i="4"/>
  <c r="K815" i="4"/>
  <c r="C839" i="4"/>
  <c r="L875" i="4"/>
  <c r="C935" i="4"/>
  <c r="J1019" i="4"/>
  <c r="C1031" i="4"/>
  <c r="C1127" i="4"/>
  <c r="F1211" i="4"/>
  <c r="C1223" i="4"/>
  <c r="M1331" i="4"/>
  <c r="C1331" i="4"/>
  <c r="J1391" i="4"/>
  <c r="I1427" i="4"/>
  <c r="C1427" i="4"/>
  <c r="C1499" i="4"/>
  <c r="I1595" i="4"/>
  <c r="C1619" i="4"/>
  <c r="I1667" i="4"/>
  <c r="C1667" i="4"/>
  <c r="C1715" i="4"/>
  <c r="C1763" i="4"/>
  <c r="C1811" i="4"/>
  <c r="H1823" i="4"/>
  <c r="G976" i="4"/>
  <c r="G977" i="4"/>
  <c r="G785" i="4"/>
  <c r="G762" i="4"/>
  <c r="O762" i="4" s="1"/>
  <c r="G759" i="4"/>
  <c r="I1811" i="4"/>
  <c r="N1737" i="4"/>
  <c r="E71" i="4"/>
  <c r="C71" i="4"/>
  <c r="D83" i="4"/>
  <c r="K95" i="4"/>
  <c r="M143" i="4"/>
  <c r="K167" i="4"/>
  <c r="E167" i="4"/>
  <c r="C167" i="4"/>
  <c r="D179" i="4"/>
  <c r="L227" i="4"/>
  <c r="H227" i="4"/>
  <c r="M239" i="4"/>
  <c r="K239" i="4"/>
  <c r="C263" i="4"/>
  <c r="D275" i="4"/>
  <c r="K287" i="4"/>
  <c r="K335" i="4"/>
  <c r="I335" i="4"/>
  <c r="J347" i="4"/>
  <c r="H347" i="4"/>
  <c r="C359" i="4"/>
  <c r="K383" i="4"/>
  <c r="I407" i="4"/>
  <c r="M431" i="4"/>
  <c r="K431" i="4"/>
  <c r="C431" i="4"/>
  <c r="C479" i="4"/>
  <c r="I503" i="4"/>
  <c r="L515" i="4"/>
  <c r="K527" i="4"/>
  <c r="C527" i="4"/>
  <c r="I551" i="4"/>
  <c r="C575" i="4"/>
  <c r="I599" i="4"/>
  <c r="C623" i="4"/>
  <c r="I647" i="4"/>
  <c r="C671" i="4"/>
  <c r="K719" i="4"/>
  <c r="C719" i="4"/>
  <c r="I743" i="4"/>
  <c r="C767" i="4"/>
  <c r="L779" i="4"/>
  <c r="H779" i="4"/>
  <c r="C815" i="4"/>
  <c r="J827" i="4"/>
  <c r="C863" i="4"/>
  <c r="H899" i="4"/>
  <c r="K911" i="4"/>
  <c r="C911" i="4"/>
  <c r="I959" i="4"/>
  <c r="C959" i="4"/>
  <c r="L971" i="4"/>
  <c r="I983" i="4"/>
  <c r="C1007" i="4"/>
  <c r="C1055" i="4"/>
  <c r="K1103" i="4"/>
  <c r="C1103" i="4"/>
  <c r="C1151" i="4"/>
  <c r="M1175" i="4"/>
  <c r="C1199" i="4"/>
  <c r="L1211" i="4"/>
  <c r="J1235" i="4"/>
  <c r="C1259" i="4"/>
  <c r="K1307" i="4"/>
  <c r="C1307" i="4"/>
  <c r="I1331" i="4"/>
  <c r="K1355" i="4"/>
  <c r="C1355" i="4"/>
  <c r="K1403" i="4"/>
  <c r="I1403" i="4"/>
  <c r="C1403" i="4"/>
  <c r="I1451" i="4"/>
  <c r="C1451" i="4"/>
  <c r="L1463" i="4"/>
  <c r="I1499" i="4"/>
  <c r="I1523" i="4"/>
  <c r="C1523" i="4"/>
  <c r="K1547" i="4"/>
  <c r="C1571" i="4"/>
  <c r="K1595" i="4"/>
  <c r="J1607" i="4"/>
  <c r="I1619" i="4"/>
  <c r="M1643" i="4"/>
  <c r="I1643" i="4"/>
  <c r="I1739" i="4"/>
  <c r="H1751" i="4"/>
  <c r="J1247" i="4"/>
  <c r="B1811" i="4"/>
  <c r="O1811" i="4" s="1"/>
  <c r="B1763" i="4"/>
  <c r="O1763" i="4" s="1"/>
  <c r="B1715" i="4"/>
  <c r="O1715" i="4" s="1"/>
  <c r="B1175" i="4"/>
  <c r="O1175" i="4" s="1"/>
  <c r="B1079" i="4"/>
  <c r="O1079" i="4" s="1"/>
  <c r="B983" i="4"/>
  <c r="O983" i="4" s="1"/>
  <c r="B887" i="4"/>
  <c r="O887" i="4" s="1"/>
  <c r="B791" i="4"/>
  <c r="O791" i="4" s="1"/>
  <c r="B695" i="4"/>
  <c r="O695" i="4" s="1"/>
  <c r="B599" i="4"/>
  <c r="O599" i="4" s="1"/>
  <c r="B503" i="4"/>
  <c r="O503" i="4" s="1"/>
  <c r="B407" i="4"/>
  <c r="O407" i="4" s="1"/>
  <c r="G1145" i="4"/>
  <c r="G1122" i="4"/>
  <c r="O1122" i="4" s="1"/>
  <c r="G1119" i="4"/>
  <c r="G1050" i="4"/>
  <c r="O1050" i="4" s="1"/>
  <c r="G952" i="4"/>
  <c r="G953" i="4"/>
  <c r="G737" i="4"/>
  <c r="G714" i="4"/>
  <c r="O714" i="4" s="1"/>
  <c r="G711" i="4"/>
  <c r="G664" i="4"/>
  <c r="G665" i="4"/>
  <c r="B1787" i="4"/>
  <c r="O1787" i="4" s="1"/>
  <c r="B1739" i="4"/>
  <c r="O1739" i="4" s="1"/>
  <c r="B1691" i="4"/>
  <c r="O1691" i="4" s="1"/>
  <c r="B1667" i="4"/>
  <c r="O1667" i="4" s="1"/>
  <c r="B1643" i="4"/>
  <c r="O1643" i="4" s="1"/>
  <c r="B1619" i="4"/>
  <c r="O1619" i="4" s="1"/>
  <c r="B1595" i="4"/>
  <c r="O1595" i="4" s="1"/>
  <c r="B1571" i="4"/>
  <c r="O1571" i="4" s="1"/>
  <c r="B1547" i="4"/>
  <c r="O1547" i="4" s="1"/>
  <c r="B1523" i="4"/>
  <c r="O1523" i="4" s="1"/>
  <c r="B1499" i="4"/>
  <c r="O1499" i="4" s="1"/>
  <c r="B1475" i="4"/>
  <c r="O1475" i="4" s="1"/>
  <c r="B1451" i="4"/>
  <c r="O1451" i="4" s="1"/>
  <c r="B1427" i="4"/>
  <c r="O1427" i="4" s="1"/>
  <c r="B1403" i="4"/>
  <c r="O1403" i="4" s="1"/>
  <c r="B1379" i="4"/>
  <c r="O1379" i="4" s="1"/>
  <c r="B1355" i="4"/>
  <c r="O1355" i="4" s="1"/>
  <c r="B1331" i="4"/>
  <c r="O1331" i="4" s="1"/>
  <c r="B1307" i="4"/>
  <c r="O1307" i="4" s="1"/>
  <c r="B1283" i="4"/>
  <c r="O1283" i="4" s="1"/>
  <c r="B1259" i="4"/>
  <c r="O1259" i="4" s="1"/>
  <c r="B1223" i="4"/>
  <c r="O1223" i="4" s="1"/>
  <c r="B1199" i="4"/>
  <c r="O1199" i="4" s="1"/>
  <c r="B1151" i="4"/>
  <c r="O1151" i="4" s="1"/>
  <c r="B1127" i="4"/>
  <c r="O1127" i="4" s="1"/>
  <c r="B1103" i="4"/>
  <c r="O1103" i="4" s="1"/>
  <c r="B1055" i="4"/>
  <c r="O1055" i="4" s="1"/>
  <c r="B1031" i="4"/>
  <c r="O1031" i="4" s="1"/>
  <c r="B1007" i="4"/>
  <c r="O1007" i="4" s="1"/>
  <c r="B959" i="4"/>
  <c r="O959" i="4" s="1"/>
  <c r="B935" i="4"/>
  <c r="O935" i="4" s="1"/>
  <c r="B911" i="4"/>
  <c r="O911" i="4" s="1"/>
  <c r="B863" i="4"/>
  <c r="O863" i="4" s="1"/>
  <c r="B839" i="4"/>
  <c r="O839" i="4" s="1"/>
  <c r="B815" i="4"/>
  <c r="O815" i="4" s="1"/>
  <c r="B767" i="4"/>
  <c r="O767" i="4" s="1"/>
  <c r="B743" i="4"/>
  <c r="O743" i="4" s="1"/>
  <c r="B719" i="4"/>
  <c r="O719" i="4" s="1"/>
  <c r="B671" i="4"/>
  <c r="O671" i="4" s="1"/>
  <c r="B647" i="4"/>
  <c r="O647" i="4" s="1"/>
  <c r="B623" i="4"/>
  <c r="O623" i="4" s="1"/>
  <c r="B575" i="4"/>
  <c r="O575" i="4" s="1"/>
  <c r="B551" i="4"/>
  <c r="O551" i="4" s="1"/>
  <c r="B527" i="4"/>
  <c r="O527" i="4" s="1"/>
  <c r="B479" i="4"/>
  <c r="O479" i="4" s="1"/>
  <c r="B455" i="4"/>
  <c r="O455" i="4" s="1"/>
  <c r="B431" i="4"/>
  <c r="O431" i="4" s="1"/>
  <c r="B383" i="4"/>
  <c r="O383" i="4" s="1"/>
  <c r="B359" i="4"/>
  <c r="O359" i="4" s="1"/>
  <c r="B335" i="4"/>
  <c r="O335" i="4" s="1"/>
  <c r="L1799" i="4"/>
  <c r="H1655" i="4"/>
  <c r="H1607" i="4"/>
  <c r="J1487" i="4"/>
  <c r="L1271" i="4"/>
  <c r="J1187" i="4"/>
  <c r="L1163" i="4"/>
  <c r="H1067" i="4"/>
  <c r="L1019" i="4"/>
  <c r="H971" i="4"/>
  <c r="H947" i="4"/>
  <c r="L923" i="4"/>
  <c r="J923" i="4"/>
  <c r="L827" i="4"/>
  <c r="L731" i="4"/>
  <c r="J731" i="4"/>
  <c r="L611" i="4"/>
  <c r="H587" i="4"/>
  <c r="J539" i="4"/>
  <c r="J515" i="4"/>
  <c r="J443" i="4"/>
  <c r="H395" i="4"/>
  <c r="L323" i="4"/>
  <c r="B311" i="4"/>
  <c r="O311" i="4" s="1"/>
  <c r="B287" i="4"/>
  <c r="O287" i="4" s="1"/>
  <c r="B263" i="4"/>
  <c r="O263" i="4" s="1"/>
  <c r="J251" i="4"/>
  <c r="B239" i="4"/>
  <c r="O239" i="4" s="1"/>
  <c r="B215" i="4"/>
  <c r="O215" i="4" s="1"/>
  <c r="B191" i="4"/>
  <c r="O191" i="4" s="1"/>
  <c r="B167" i="4"/>
  <c r="O167" i="4" s="1"/>
  <c r="J155" i="4"/>
  <c r="B143" i="4"/>
  <c r="O143" i="4" s="1"/>
  <c r="H131" i="4"/>
  <c r="B119" i="4"/>
  <c r="O119" i="4" s="1"/>
  <c r="B95" i="4"/>
  <c r="O95" i="4" s="1"/>
  <c r="B71" i="4"/>
  <c r="O71" i="4" s="1"/>
  <c r="H59" i="4"/>
  <c r="G59" i="4"/>
  <c r="F95" i="4"/>
  <c r="G107" i="4"/>
  <c r="F143" i="4"/>
  <c r="G155" i="4"/>
  <c r="F191" i="4"/>
  <c r="G203" i="4"/>
  <c r="K227" i="4"/>
  <c r="E227" i="4"/>
  <c r="F239" i="4"/>
  <c r="K251" i="4"/>
  <c r="G251" i="4"/>
  <c r="K275" i="4"/>
  <c r="E275" i="4"/>
  <c r="F287" i="4"/>
  <c r="K299" i="4"/>
  <c r="G299" i="4"/>
  <c r="K323" i="4"/>
  <c r="I323" i="4"/>
  <c r="E323" i="4"/>
  <c r="F335" i="4"/>
  <c r="D335" i="4"/>
  <c r="K347" i="4"/>
  <c r="G347" i="4"/>
  <c r="K371" i="4"/>
  <c r="E371" i="4"/>
  <c r="F383" i="4"/>
  <c r="D383" i="4"/>
  <c r="K395" i="4"/>
  <c r="G395" i="4"/>
  <c r="K419" i="4"/>
  <c r="E419" i="4"/>
  <c r="C419" i="4"/>
  <c r="F431" i="4"/>
  <c r="D431" i="4"/>
  <c r="K443" i="4"/>
  <c r="G443" i="4"/>
  <c r="C443" i="4"/>
  <c r="N453" i="4"/>
  <c r="K467" i="4"/>
  <c r="E467" i="4"/>
  <c r="C467" i="4"/>
  <c r="F479" i="4"/>
  <c r="D479" i="4"/>
  <c r="M491" i="4"/>
  <c r="I491" i="4"/>
  <c r="G491" i="4"/>
  <c r="C491" i="4"/>
  <c r="I515" i="4"/>
  <c r="E515" i="4"/>
  <c r="C515" i="4"/>
  <c r="F527" i="4"/>
  <c r="D527" i="4"/>
  <c r="M539" i="4"/>
  <c r="I539" i="4"/>
  <c r="G539" i="4"/>
  <c r="C539" i="4"/>
  <c r="M563" i="4"/>
  <c r="I563" i="4"/>
  <c r="E563" i="4"/>
  <c r="C563" i="4"/>
  <c r="F575" i="4"/>
  <c r="D575" i="4"/>
  <c r="M587" i="4"/>
  <c r="I587" i="4"/>
  <c r="G587" i="4"/>
  <c r="C587" i="4"/>
  <c r="I611" i="4"/>
  <c r="E611" i="4"/>
  <c r="C611" i="4"/>
  <c r="F623" i="4"/>
  <c r="D623" i="4"/>
  <c r="M635" i="4"/>
  <c r="I635" i="4"/>
  <c r="G635" i="4"/>
  <c r="C635" i="4"/>
  <c r="M659" i="4"/>
  <c r="I659" i="4"/>
  <c r="E659" i="4"/>
  <c r="C659" i="4"/>
  <c r="F671" i="4"/>
  <c r="D671" i="4"/>
  <c r="M683" i="4"/>
  <c r="G683" i="4"/>
  <c r="C683" i="4"/>
  <c r="I707" i="4"/>
  <c r="E707" i="4"/>
  <c r="C707" i="4"/>
  <c r="H719" i="4"/>
  <c r="F719" i="4"/>
  <c r="D719" i="4"/>
  <c r="M731" i="4"/>
  <c r="I731" i="4"/>
  <c r="G731" i="4"/>
  <c r="C731" i="4"/>
  <c r="M755" i="4"/>
  <c r="I755" i="4"/>
  <c r="E755" i="4"/>
  <c r="C755" i="4"/>
  <c r="F767" i="4"/>
  <c r="D767" i="4"/>
  <c r="M779" i="4"/>
  <c r="I779" i="4"/>
  <c r="G779" i="4"/>
  <c r="C779" i="4"/>
  <c r="E803" i="4"/>
  <c r="C803" i="4"/>
  <c r="H815" i="4"/>
  <c r="F815" i="4"/>
  <c r="D815" i="4"/>
  <c r="M827" i="4"/>
  <c r="I827" i="4"/>
  <c r="G827" i="4"/>
  <c r="C827" i="4"/>
  <c r="M851" i="4"/>
  <c r="I851" i="4"/>
  <c r="E851" i="4"/>
  <c r="C851" i="4"/>
  <c r="H863" i="4"/>
  <c r="F863" i="4"/>
  <c r="D863" i="4"/>
  <c r="M875" i="4"/>
  <c r="I875" i="4"/>
  <c r="G875" i="4"/>
  <c r="C875" i="4"/>
  <c r="E899" i="4"/>
  <c r="C899" i="4"/>
  <c r="F911" i="4"/>
  <c r="D911" i="4"/>
  <c r="M923" i="4"/>
  <c r="I923" i="4"/>
  <c r="G923" i="4"/>
  <c r="C923" i="4"/>
  <c r="M947" i="4"/>
  <c r="I947" i="4"/>
  <c r="E947" i="4"/>
  <c r="C947" i="4"/>
  <c r="F959" i="4"/>
  <c r="D959" i="4"/>
  <c r="M971" i="4"/>
  <c r="I971" i="4"/>
  <c r="G971" i="4"/>
  <c r="C971" i="4"/>
  <c r="I995" i="4"/>
  <c r="E995" i="4"/>
  <c r="C995" i="4"/>
  <c r="F1007" i="4"/>
  <c r="D1007" i="4"/>
  <c r="M1019" i="4"/>
  <c r="I1019" i="4"/>
  <c r="G1019" i="4"/>
  <c r="C1019" i="4"/>
  <c r="M1043" i="4"/>
  <c r="E1043" i="4"/>
  <c r="C1043" i="4"/>
  <c r="F1055" i="4"/>
  <c r="D1055" i="4"/>
  <c r="M1067" i="4"/>
  <c r="I1067" i="4"/>
  <c r="G1067" i="4"/>
  <c r="C1067" i="4"/>
  <c r="I1091" i="4"/>
  <c r="E1091" i="4"/>
  <c r="C1091" i="4"/>
  <c r="F1103" i="4"/>
  <c r="D1103" i="4"/>
  <c r="M1115" i="4"/>
  <c r="I1115" i="4"/>
  <c r="G1115" i="4"/>
  <c r="C1115" i="4"/>
  <c r="J1127" i="4"/>
  <c r="E1139" i="4"/>
  <c r="C1139" i="4"/>
  <c r="H1151" i="4"/>
  <c r="F1151" i="4"/>
  <c r="D1151" i="4"/>
  <c r="K1163" i="4"/>
  <c r="I1163" i="4"/>
  <c r="G1163" i="4"/>
  <c r="C1163" i="4"/>
  <c r="H1175" i="4"/>
  <c r="I1187" i="4"/>
  <c r="E1187" i="4"/>
  <c r="C1187" i="4"/>
  <c r="F1199" i="4"/>
  <c r="D1199" i="4"/>
  <c r="K1211" i="4"/>
  <c r="I1211" i="4"/>
  <c r="G1211" i="4"/>
  <c r="C1211" i="4"/>
  <c r="H1223" i="4"/>
  <c r="F1223" i="4"/>
  <c r="N1221" i="4"/>
  <c r="E1235" i="4"/>
  <c r="C1235" i="4"/>
  <c r="H1259" i="4"/>
  <c r="D1259" i="4"/>
  <c r="I1271" i="4"/>
  <c r="G1271" i="4"/>
  <c r="C1271" i="4"/>
  <c r="H1283" i="4"/>
  <c r="F1283" i="4"/>
  <c r="I1295" i="4"/>
  <c r="E1295" i="4"/>
  <c r="C1295" i="4"/>
  <c r="J1307" i="4"/>
  <c r="D1307" i="4"/>
  <c r="M1319" i="4"/>
  <c r="K1319" i="4"/>
  <c r="I1319" i="4"/>
  <c r="G1319" i="4"/>
  <c r="C1319" i="4"/>
  <c r="F1331" i="4"/>
  <c r="E1343" i="4"/>
  <c r="C1343" i="4"/>
  <c r="H1355" i="4"/>
  <c r="D1355" i="4"/>
  <c r="I1367" i="4"/>
  <c r="G1367" i="4"/>
  <c r="C1367" i="4"/>
  <c r="H1379" i="4"/>
  <c r="F1379" i="4"/>
  <c r="K1391" i="4"/>
  <c r="I1391" i="4"/>
  <c r="E1391" i="4"/>
  <c r="C1391" i="4"/>
  <c r="H1403" i="4"/>
  <c r="D1403" i="4"/>
  <c r="I1415" i="4"/>
  <c r="G1415" i="4"/>
  <c r="C1415" i="4"/>
  <c r="L1427" i="4"/>
  <c r="H1427" i="4"/>
  <c r="F1427" i="4"/>
  <c r="I1439" i="4"/>
  <c r="E1439" i="4"/>
  <c r="C1439" i="4"/>
  <c r="L1451" i="4"/>
  <c r="D1451" i="4"/>
  <c r="I1463" i="4"/>
  <c r="G1463" i="4"/>
  <c r="C1463" i="4"/>
  <c r="H1475" i="4"/>
  <c r="F1475" i="4"/>
  <c r="I1487" i="4"/>
  <c r="E1487" i="4"/>
  <c r="C1487" i="4"/>
  <c r="H1499" i="4"/>
  <c r="D1499" i="4"/>
  <c r="M1511" i="4"/>
  <c r="I1511" i="4"/>
  <c r="G1511" i="4"/>
  <c r="C1511" i="4"/>
  <c r="F1523" i="4"/>
  <c r="I1535" i="4"/>
  <c r="E1535" i="4"/>
  <c r="C1535" i="4"/>
  <c r="D1547" i="4"/>
  <c r="I1559" i="4"/>
  <c r="G1559" i="4"/>
  <c r="C1559" i="4"/>
  <c r="F1571" i="4"/>
  <c r="K1583" i="4"/>
  <c r="I1583" i="4"/>
  <c r="E1583" i="4"/>
  <c r="D1595" i="4"/>
  <c r="I1607" i="4"/>
  <c r="G1607" i="4"/>
  <c r="C1607" i="4"/>
  <c r="L1619" i="4"/>
  <c r="J1619" i="4"/>
  <c r="F1619" i="4"/>
  <c r="I1631" i="4"/>
  <c r="E1631" i="4"/>
  <c r="D1643" i="4"/>
  <c r="M1655" i="4"/>
  <c r="K1655" i="4"/>
  <c r="G1655" i="4"/>
  <c r="F1667" i="4"/>
  <c r="I1679" i="4"/>
  <c r="E1679" i="4"/>
  <c r="D1691" i="4"/>
  <c r="M1703" i="4"/>
  <c r="I1703" i="4"/>
  <c r="G1703" i="4"/>
  <c r="L1715" i="4"/>
  <c r="F1715" i="4"/>
  <c r="I1727" i="4"/>
  <c r="E1727" i="4"/>
  <c r="D1739" i="4"/>
  <c r="I1751" i="4"/>
  <c r="G1751" i="4"/>
  <c r="F1763" i="4"/>
  <c r="K1775" i="4"/>
  <c r="I1775" i="4"/>
  <c r="E1775" i="4"/>
  <c r="J1787" i="4"/>
  <c r="D1787" i="4"/>
  <c r="I1799" i="4"/>
  <c r="G1799" i="4"/>
  <c r="F1811" i="4"/>
  <c r="M1823" i="4"/>
  <c r="K1823" i="4"/>
  <c r="I1823" i="4"/>
  <c r="E1823" i="4"/>
  <c r="H1835" i="4"/>
  <c r="F1247" i="4"/>
  <c r="O1629" i="4"/>
  <c r="N1629" i="4"/>
  <c r="O1269" i="4"/>
  <c r="N1269" i="4"/>
  <c r="O321" i="4"/>
  <c r="B323" i="4"/>
  <c r="O323" i="4" s="1"/>
  <c r="O297" i="4"/>
  <c r="B299" i="4"/>
  <c r="O299" i="4" s="1"/>
  <c r="O273" i="4"/>
  <c r="B275" i="4"/>
  <c r="O275" i="4" s="1"/>
  <c r="O249" i="4"/>
  <c r="B251" i="4"/>
  <c r="O251" i="4" s="1"/>
  <c r="O225" i="4"/>
  <c r="B227" i="4"/>
  <c r="O227" i="4" s="1"/>
  <c r="O201" i="4"/>
  <c r="B203" i="4"/>
  <c r="O203" i="4" s="1"/>
  <c r="O177" i="4"/>
  <c r="B179" i="4"/>
  <c r="O179" i="4" s="1"/>
  <c r="O153" i="4"/>
  <c r="B155" i="4"/>
  <c r="O155" i="4" s="1"/>
  <c r="O129" i="4"/>
  <c r="B131" i="4"/>
  <c r="O131" i="4" s="1"/>
  <c r="O105" i="4"/>
  <c r="B107" i="4"/>
  <c r="O107" i="4" s="1"/>
  <c r="O81" i="4"/>
  <c r="B83" i="4"/>
  <c r="O83" i="4" s="1"/>
  <c r="O57" i="4"/>
  <c r="B59" i="4"/>
  <c r="O59" i="4" s="1"/>
  <c r="N261" i="4"/>
  <c r="N645" i="4"/>
  <c r="N1029" i="4"/>
  <c r="N1833" i="4"/>
  <c r="G1179" i="4"/>
  <c r="G1158" i="4"/>
  <c r="O1158" i="4" s="1"/>
  <c r="G1134" i="4"/>
  <c r="O1134" i="4" s="1"/>
  <c r="G1110" i="4"/>
  <c r="O1110" i="4" s="1"/>
  <c r="G1109" i="4"/>
  <c r="G1084" i="4"/>
  <c r="G1085" i="4"/>
  <c r="G1062" i="4"/>
  <c r="O1062" i="4" s="1"/>
  <c r="G1059" i="4"/>
  <c r="G1038" i="4"/>
  <c r="O1038" i="4" s="1"/>
  <c r="G1037" i="4"/>
  <c r="G1014" i="4"/>
  <c r="O1014" i="4" s="1"/>
  <c r="G965" i="4"/>
  <c r="G942" i="4"/>
  <c r="O942" i="4" s="1"/>
  <c r="G819" i="4"/>
  <c r="G798" i="4"/>
  <c r="O798" i="4" s="1"/>
  <c r="G774" i="4"/>
  <c r="O774" i="4" s="1"/>
  <c r="G750" i="4"/>
  <c r="O750" i="4" s="1"/>
  <c r="G653" i="4"/>
  <c r="G630" i="4"/>
  <c r="O630" i="4" s="1"/>
  <c r="G606" i="4"/>
  <c r="O606" i="4" s="1"/>
  <c r="G582" i="4"/>
  <c r="O582" i="4" s="1"/>
  <c r="G579" i="4"/>
  <c r="G558" i="4"/>
  <c r="O558" i="4" s="1"/>
  <c r="G555" i="4"/>
  <c r="G534" i="4"/>
  <c r="O534" i="4" s="1"/>
  <c r="G411" i="4"/>
  <c r="G390" i="4"/>
  <c r="O390" i="4" s="1"/>
  <c r="G387" i="4"/>
  <c r="G366" i="4"/>
  <c r="O366" i="4" s="1"/>
  <c r="G365" i="4"/>
  <c r="G243" i="4"/>
  <c r="G219" i="4"/>
  <c r="G195" i="4"/>
  <c r="G174" i="4"/>
  <c r="O174" i="4" s="1"/>
  <c r="G150" i="4"/>
  <c r="O150" i="4" s="1"/>
  <c r="G126" i="4"/>
  <c r="O126" i="4" s="1"/>
  <c r="G51" i="4"/>
  <c r="D1835" i="4"/>
  <c r="O1847" i="4"/>
  <c r="J1835" i="4"/>
  <c r="L1787" i="4"/>
  <c r="H1787" i="4"/>
  <c r="J1763" i="4"/>
  <c r="H1763" i="4"/>
  <c r="J1691" i="4"/>
  <c r="H1691" i="4"/>
  <c r="L1667" i="4"/>
  <c r="H1667" i="4"/>
  <c r="H1643" i="4"/>
  <c r="L1595" i="4"/>
  <c r="H1595" i="4"/>
  <c r="J1571" i="4"/>
  <c r="L1499" i="4"/>
  <c r="L1475" i="4"/>
  <c r="L1403" i="4"/>
  <c r="L1355" i="4"/>
  <c r="J1355" i="4"/>
  <c r="L1331" i="4"/>
  <c r="L1223" i="4"/>
  <c r="L1199" i="4"/>
  <c r="L1175" i="4"/>
  <c r="L1151" i="4"/>
  <c r="H1127" i="4"/>
  <c r="H1079" i="4"/>
  <c r="H1055" i="4"/>
  <c r="L1031" i="4"/>
  <c r="H1031" i="4"/>
  <c r="L1007" i="4"/>
  <c r="H1007" i="4"/>
  <c r="L983" i="4"/>
  <c r="H983" i="4"/>
  <c r="L959" i="4"/>
  <c r="H959" i="4"/>
  <c r="L935" i="4"/>
  <c r="H935" i="4"/>
  <c r="L911" i="4"/>
  <c r="H911" i="4"/>
  <c r="L887" i="4"/>
  <c r="L863" i="4"/>
  <c r="L839" i="4"/>
  <c r="L815" i="4"/>
  <c r="L791" i="4"/>
  <c r="H791" i="4"/>
  <c r="L767" i="4"/>
  <c r="L743" i="4"/>
  <c r="L719" i="4"/>
  <c r="L695" i="4"/>
  <c r="L671" i="4"/>
  <c r="L647" i="4"/>
  <c r="J503" i="4"/>
  <c r="J479" i="4"/>
  <c r="N1461" i="4"/>
  <c r="M1751" i="4"/>
  <c r="K1751" i="4"/>
  <c r="M1727" i="4"/>
  <c r="K1727" i="4"/>
  <c r="M1535" i="4"/>
  <c r="K1535" i="4"/>
  <c r="M1463" i="4"/>
  <c r="K1463" i="4"/>
  <c r="M1367" i="4"/>
  <c r="K1367" i="4"/>
  <c r="L59" i="4"/>
  <c r="J59" i="4"/>
  <c r="D59" i="4"/>
  <c r="M71" i="4"/>
  <c r="K71" i="4"/>
  <c r="I71" i="4"/>
  <c r="G71" i="4"/>
  <c r="L83" i="4"/>
  <c r="H83" i="4"/>
  <c r="F83" i="4"/>
  <c r="M95" i="4"/>
  <c r="I95" i="4"/>
  <c r="G95" i="4"/>
  <c r="E95" i="4"/>
  <c r="C95" i="4"/>
  <c r="L107" i="4"/>
  <c r="J107" i="4"/>
  <c r="F107" i="4"/>
  <c r="D107" i="4"/>
  <c r="M119" i="4"/>
  <c r="K119" i="4"/>
  <c r="I119" i="4"/>
  <c r="G119" i="4"/>
  <c r="L131" i="4"/>
  <c r="J131" i="4"/>
  <c r="F131" i="4"/>
  <c r="K143" i="4"/>
  <c r="G143" i="4"/>
  <c r="E143" i="4"/>
  <c r="C143" i="4"/>
  <c r="H155" i="4"/>
  <c r="F155" i="4"/>
  <c r="D155" i="4"/>
  <c r="M167" i="4"/>
  <c r="I167" i="4"/>
  <c r="G167" i="4"/>
  <c r="L179" i="4"/>
  <c r="J179" i="4"/>
  <c r="H179" i="4"/>
  <c r="F179" i="4"/>
  <c r="M191" i="4"/>
  <c r="K191" i="4"/>
  <c r="I191" i="4"/>
  <c r="G191" i="4"/>
  <c r="E191" i="4"/>
  <c r="C191" i="4"/>
  <c r="L203" i="4"/>
  <c r="J203" i="4"/>
  <c r="H203" i="4"/>
  <c r="F203" i="4"/>
  <c r="D203" i="4"/>
  <c r="M215" i="4"/>
  <c r="I215" i="4"/>
  <c r="G215" i="4"/>
  <c r="E215" i="4"/>
  <c r="J227" i="4"/>
  <c r="F227" i="4"/>
  <c r="I239" i="4"/>
  <c r="G239" i="4"/>
  <c r="E239" i="4"/>
  <c r="C239" i="4"/>
  <c r="L251" i="4"/>
  <c r="H251" i="4"/>
  <c r="F251" i="4"/>
  <c r="D251" i="4"/>
  <c r="M263" i="4"/>
  <c r="G263" i="4"/>
  <c r="E263" i="4"/>
  <c r="L275" i="4"/>
  <c r="J275" i="4"/>
  <c r="H275" i="4"/>
  <c r="F275" i="4"/>
  <c r="M287" i="4"/>
  <c r="I287" i="4"/>
  <c r="G287" i="4"/>
  <c r="E287" i="4"/>
  <c r="C287" i="4"/>
  <c r="L299" i="4"/>
  <c r="J299" i="4"/>
  <c r="H299" i="4"/>
  <c r="F299" i="4"/>
  <c r="D299" i="4"/>
  <c r="M311" i="4"/>
  <c r="I311" i="4"/>
  <c r="G311" i="4"/>
  <c r="E311" i="4"/>
  <c r="J323" i="4"/>
  <c r="H323" i="4"/>
  <c r="F323" i="4"/>
  <c r="D323" i="4"/>
  <c r="G335" i="4"/>
  <c r="E335" i="4"/>
  <c r="C335" i="4"/>
  <c r="L347" i="4"/>
  <c r="F347" i="4"/>
  <c r="D347" i="4"/>
  <c r="M359" i="4"/>
  <c r="G359" i="4"/>
  <c r="E359" i="4"/>
  <c r="L371" i="4"/>
  <c r="J371" i="4"/>
  <c r="H371" i="4"/>
  <c r="F371" i="4"/>
  <c r="D371" i="4"/>
  <c r="M383" i="4"/>
  <c r="I383" i="4"/>
  <c r="G383" i="4"/>
  <c r="E383" i="4"/>
  <c r="C383" i="4"/>
  <c r="L395" i="4"/>
  <c r="J395" i="4"/>
  <c r="F395" i="4"/>
  <c r="D395" i="4"/>
  <c r="M407" i="4"/>
  <c r="G407" i="4"/>
  <c r="E407" i="4"/>
  <c r="J419" i="4"/>
  <c r="H419" i="4"/>
  <c r="F419" i="4"/>
  <c r="D419" i="4"/>
  <c r="I431" i="4"/>
  <c r="G431" i="4"/>
  <c r="E431" i="4"/>
  <c r="L443" i="4"/>
  <c r="F443" i="4"/>
  <c r="D443" i="4"/>
  <c r="M455" i="4"/>
  <c r="G455" i="4"/>
  <c r="E455" i="4"/>
  <c r="L467" i="4"/>
  <c r="J467" i="4"/>
  <c r="H467" i="4"/>
  <c r="F467" i="4"/>
  <c r="D467" i="4"/>
  <c r="M479" i="4"/>
  <c r="K479" i="4"/>
  <c r="G479" i="4"/>
  <c r="E479" i="4"/>
  <c r="L491" i="4"/>
  <c r="J491" i="4"/>
  <c r="H491" i="4"/>
  <c r="F491" i="4"/>
  <c r="D491" i="4"/>
  <c r="M503" i="4"/>
  <c r="K503" i="4"/>
  <c r="G503" i="4"/>
  <c r="E503" i="4"/>
  <c r="H515" i="4"/>
  <c r="F515" i="4"/>
  <c r="D515" i="4"/>
  <c r="M527" i="4"/>
  <c r="G527" i="4"/>
  <c r="E527" i="4"/>
  <c r="L539" i="4"/>
  <c r="H539" i="4"/>
  <c r="F539" i="4"/>
  <c r="D539" i="4"/>
  <c r="M551" i="4"/>
  <c r="K551" i="4"/>
  <c r="G551" i="4"/>
  <c r="E551" i="4"/>
  <c r="L563" i="4"/>
  <c r="J563" i="4"/>
  <c r="H563" i="4"/>
  <c r="F563" i="4"/>
  <c r="D563" i="4"/>
  <c r="M575" i="4"/>
  <c r="K575" i="4"/>
  <c r="G575" i="4"/>
  <c r="E575" i="4"/>
  <c r="L587" i="4"/>
  <c r="J587" i="4"/>
  <c r="F587" i="4"/>
  <c r="D587" i="4"/>
  <c r="M599" i="4"/>
  <c r="K599" i="4"/>
  <c r="G599" i="4"/>
  <c r="E599" i="4"/>
  <c r="J611" i="4"/>
  <c r="H611" i="4"/>
  <c r="F611" i="4"/>
  <c r="D611" i="4"/>
  <c r="M623" i="4"/>
  <c r="G623" i="4"/>
  <c r="E623" i="4"/>
  <c r="L635" i="4"/>
  <c r="H635" i="4"/>
  <c r="F635" i="4"/>
  <c r="D635" i="4"/>
  <c r="M647" i="4"/>
  <c r="K647" i="4"/>
  <c r="G647" i="4"/>
  <c r="E647" i="4"/>
  <c r="L659" i="4"/>
  <c r="J659" i="4"/>
  <c r="H659" i="4"/>
  <c r="F659" i="4"/>
  <c r="D659" i="4"/>
  <c r="M671" i="4"/>
  <c r="K671" i="4"/>
  <c r="G671" i="4"/>
  <c r="E671" i="4"/>
  <c r="J683" i="4"/>
  <c r="H683" i="4"/>
  <c r="F683" i="4"/>
  <c r="D683" i="4"/>
  <c r="M695" i="4"/>
  <c r="K695" i="4"/>
  <c r="I695" i="4"/>
  <c r="G695" i="4"/>
  <c r="E695" i="4"/>
  <c r="L707" i="4"/>
  <c r="J707" i="4"/>
  <c r="H707" i="4"/>
  <c r="F707" i="4"/>
  <c r="D707" i="4"/>
  <c r="M719" i="4"/>
  <c r="I719" i="4"/>
  <c r="G719" i="4"/>
  <c r="E719" i="4"/>
  <c r="H731" i="4"/>
  <c r="F731" i="4"/>
  <c r="D731" i="4"/>
  <c r="M743" i="4"/>
  <c r="K743" i="4"/>
  <c r="G743" i="4"/>
  <c r="E743" i="4"/>
  <c r="L755" i="4"/>
  <c r="J755" i="4"/>
  <c r="H755" i="4"/>
  <c r="F755" i="4"/>
  <c r="D755" i="4"/>
  <c r="M767" i="4"/>
  <c r="K767" i="4"/>
  <c r="G767" i="4"/>
  <c r="E767" i="4"/>
  <c r="J779" i="4"/>
  <c r="F779" i="4"/>
  <c r="D779" i="4"/>
  <c r="M791" i="4"/>
  <c r="K791" i="4"/>
  <c r="G791" i="4"/>
  <c r="E791" i="4"/>
  <c r="L803" i="4"/>
  <c r="J803" i="4"/>
  <c r="H803" i="4"/>
  <c r="F803" i="4"/>
  <c r="D803" i="4"/>
  <c r="M815" i="4"/>
  <c r="I815" i="4"/>
  <c r="G815" i="4"/>
  <c r="E815" i="4"/>
  <c r="H827" i="4"/>
  <c r="F827" i="4"/>
  <c r="D827" i="4"/>
  <c r="M839" i="4"/>
  <c r="K839" i="4"/>
  <c r="I839" i="4"/>
  <c r="G839" i="4"/>
  <c r="E839" i="4"/>
  <c r="L851" i="4"/>
  <c r="J851" i="4"/>
  <c r="H851" i="4"/>
  <c r="F851" i="4"/>
  <c r="D851" i="4"/>
  <c r="M863" i="4"/>
  <c r="K863" i="4"/>
  <c r="I863" i="4"/>
  <c r="G863" i="4"/>
  <c r="E863" i="4"/>
  <c r="J875" i="4"/>
  <c r="H875" i="4"/>
  <c r="F875" i="4"/>
  <c r="D875" i="4"/>
  <c r="M887" i="4"/>
  <c r="K887" i="4"/>
  <c r="I887" i="4"/>
  <c r="G887" i="4"/>
  <c r="E887" i="4"/>
  <c r="L899" i="4"/>
  <c r="J899" i="4"/>
  <c r="F899" i="4"/>
  <c r="D899" i="4"/>
  <c r="M911" i="4"/>
  <c r="I911" i="4"/>
  <c r="G911" i="4"/>
  <c r="E911" i="4"/>
  <c r="H923" i="4"/>
  <c r="F923" i="4"/>
  <c r="D923" i="4"/>
  <c r="M935" i="4"/>
  <c r="K935" i="4"/>
  <c r="I935" i="4"/>
  <c r="G935" i="4"/>
  <c r="E935" i="4"/>
  <c r="L947" i="4"/>
  <c r="J947" i="4"/>
  <c r="F947" i="4"/>
  <c r="D947" i="4"/>
  <c r="M959" i="4"/>
  <c r="K959" i="4"/>
  <c r="G959" i="4"/>
  <c r="E959" i="4"/>
  <c r="J971" i="4"/>
  <c r="F971" i="4"/>
  <c r="D971" i="4"/>
  <c r="M983" i="4"/>
  <c r="K983" i="4"/>
  <c r="G983" i="4"/>
  <c r="E983" i="4"/>
  <c r="L995" i="4"/>
  <c r="J995" i="4"/>
  <c r="H995" i="4"/>
  <c r="F995" i="4"/>
  <c r="D995" i="4"/>
  <c r="M1007" i="4"/>
  <c r="I1007" i="4"/>
  <c r="G1007" i="4"/>
  <c r="E1007" i="4"/>
  <c r="F1019" i="4"/>
  <c r="D1019" i="4"/>
  <c r="M1031" i="4"/>
  <c r="K1031" i="4"/>
  <c r="I1031" i="4"/>
  <c r="G1031" i="4"/>
  <c r="E1031" i="4"/>
  <c r="L1043" i="4"/>
  <c r="J1043" i="4"/>
  <c r="H1043" i="4"/>
  <c r="F1043" i="4"/>
  <c r="D1043" i="4"/>
  <c r="M1055" i="4"/>
  <c r="K1055" i="4"/>
  <c r="I1055" i="4"/>
  <c r="G1055" i="4"/>
  <c r="E1055" i="4"/>
  <c r="J1067" i="4"/>
  <c r="F1067" i="4"/>
  <c r="D1067" i="4"/>
  <c r="M1079" i="4"/>
  <c r="K1079" i="4"/>
  <c r="I1079" i="4"/>
  <c r="G1079" i="4"/>
  <c r="E1079" i="4"/>
  <c r="L1091" i="4"/>
  <c r="J1091" i="4"/>
  <c r="H1091" i="4"/>
  <c r="F1091" i="4"/>
  <c r="D1091" i="4"/>
  <c r="M1103" i="4"/>
  <c r="I1103" i="4"/>
  <c r="G1103" i="4"/>
  <c r="E1103" i="4"/>
  <c r="L1115" i="4"/>
  <c r="J1115" i="4"/>
  <c r="H1115" i="4"/>
  <c r="F1115" i="4"/>
  <c r="D1115" i="4"/>
  <c r="M1127" i="4"/>
  <c r="K1127" i="4"/>
  <c r="I1127" i="4"/>
  <c r="G1127" i="4"/>
  <c r="E1127" i="4"/>
  <c r="L1139" i="4"/>
  <c r="J1139" i="4"/>
  <c r="H1139" i="4"/>
  <c r="F1139" i="4"/>
  <c r="D1139" i="4"/>
  <c r="M1151" i="4"/>
  <c r="K1151" i="4"/>
  <c r="I1151" i="4"/>
  <c r="G1151" i="4"/>
  <c r="E1151" i="4"/>
  <c r="J1163" i="4"/>
  <c r="H1163" i="4"/>
  <c r="F1163" i="4"/>
  <c r="D1163" i="4"/>
  <c r="K1175" i="4"/>
  <c r="I1175" i="4"/>
  <c r="G1175" i="4"/>
  <c r="E1175" i="4"/>
  <c r="L1187" i="4"/>
  <c r="H1187" i="4"/>
  <c r="F1187" i="4"/>
  <c r="D1187" i="4"/>
  <c r="M1199" i="4"/>
  <c r="K1199" i="4"/>
  <c r="I1199" i="4"/>
  <c r="G1199" i="4"/>
  <c r="E1199" i="4"/>
  <c r="J1211" i="4"/>
  <c r="H1211" i="4"/>
  <c r="D1211" i="4"/>
  <c r="M1223" i="4"/>
  <c r="K1223" i="4"/>
  <c r="I1223" i="4"/>
  <c r="G1223" i="4"/>
  <c r="E1223" i="4"/>
  <c r="L1235" i="4"/>
  <c r="H1235" i="4"/>
  <c r="F1235" i="4"/>
  <c r="D1235" i="4"/>
  <c r="M1259" i="4"/>
  <c r="K1259" i="4"/>
  <c r="I1259" i="4"/>
  <c r="G1259" i="4"/>
  <c r="E1259" i="4"/>
  <c r="J1271" i="4"/>
  <c r="H1271" i="4"/>
  <c r="F1271" i="4"/>
  <c r="D1271" i="4"/>
  <c r="M1283" i="4"/>
  <c r="K1283" i="4"/>
  <c r="I1283" i="4"/>
  <c r="G1283" i="4"/>
  <c r="E1283" i="4"/>
  <c r="L1295" i="4"/>
  <c r="J1295" i="4"/>
  <c r="H1295" i="4"/>
  <c r="F1295" i="4"/>
  <c r="D1295" i="4"/>
  <c r="M1307" i="4"/>
  <c r="I1307" i="4"/>
  <c r="G1307" i="4"/>
  <c r="E1307" i="4"/>
  <c r="L1319" i="4"/>
  <c r="J1319" i="4"/>
  <c r="H1319" i="4"/>
  <c r="F1319" i="4"/>
  <c r="K1331" i="4"/>
  <c r="G1331" i="4"/>
  <c r="E1331" i="4"/>
  <c r="L1343" i="4"/>
  <c r="J1343" i="4"/>
  <c r="H1343" i="4"/>
  <c r="F1343" i="4"/>
  <c r="D1343" i="4"/>
  <c r="M1355" i="4"/>
  <c r="I1355" i="4"/>
  <c r="G1355" i="4"/>
  <c r="E1355" i="4"/>
  <c r="L1367" i="4"/>
  <c r="J1367" i="4"/>
  <c r="H1367" i="4"/>
  <c r="F1367" i="4"/>
  <c r="N1365" i="4"/>
  <c r="G1379" i="4"/>
  <c r="E1379" i="4"/>
  <c r="H1391" i="4"/>
  <c r="F1391" i="4"/>
  <c r="D1391" i="4"/>
  <c r="M1403" i="4"/>
  <c r="G1403" i="4"/>
  <c r="E1403" i="4"/>
  <c r="J1415" i="4"/>
  <c r="H1415" i="4"/>
  <c r="F1415" i="4"/>
  <c r="D1415" i="4"/>
  <c r="G1427" i="4"/>
  <c r="E1427" i="4"/>
  <c r="L1439" i="4"/>
  <c r="J1439" i="4"/>
  <c r="H1439" i="4"/>
  <c r="F1439" i="4"/>
  <c r="D1439" i="4"/>
  <c r="M1451" i="4"/>
  <c r="K1451" i="4"/>
  <c r="G1451" i="4"/>
  <c r="E1451" i="4"/>
  <c r="J1463" i="4"/>
  <c r="H1463" i="4"/>
  <c r="F1463" i="4"/>
  <c r="D1463" i="4"/>
  <c r="M1475" i="4"/>
  <c r="K1475" i="4"/>
  <c r="G1475" i="4"/>
  <c r="E1475" i="4"/>
  <c r="H1487" i="4"/>
  <c r="F1487" i="4"/>
  <c r="D1487" i="4"/>
  <c r="K1499" i="4"/>
  <c r="G1499" i="4"/>
  <c r="E1499" i="4"/>
  <c r="L1511" i="4"/>
  <c r="J1511" i="4"/>
  <c r="H1511" i="4"/>
  <c r="F1511" i="4"/>
  <c r="D1511" i="4"/>
  <c r="K1523" i="4"/>
  <c r="G1523" i="4"/>
  <c r="E1523" i="4"/>
  <c r="L1535" i="4"/>
  <c r="J1535" i="4"/>
  <c r="H1535" i="4"/>
  <c r="F1535" i="4"/>
  <c r="D1535" i="4"/>
  <c r="G1547" i="4"/>
  <c r="E1547" i="4"/>
  <c r="L1559" i="4"/>
  <c r="J1559" i="4"/>
  <c r="H1559" i="4"/>
  <c r="F1559" i="4"/>
  <c r="N1557" i="4"/>
  <c r="M1571" i="4"/>
  <c r="K1571" i="4"/>
  <c r="I1571" i="4"/>
  <c r="G1571" i="4"/>
  <c r="E1571" i="4"/>
  <c r="H1583" i="4"/>
  <c r="F1583" i="4"/>
  <c r="D1583" i="4"/>
  <c r="M1595" i="4"/>
  <c r="G1595" i="4"/>
  <c r="E1595" i="4"/>
  <c r="C1595" i="4"/>
  <c r="F1607" i="4"/>
  <c r="D1607" i="4"/>
  <c r="M1619" i="4"/>
  <c r="K1619" i="4"/>
  <c r="G1619" i="4"/>
  <c r="E1619" i="4"/>
  <c r="L1631" i="4"/>
  <c r="J1631" i="4"/>
  <c r="H1631" i="4"/>
  <c r="F1631" i="4"/>
  <c r="D1631" i="4"/>
  <c r="G1643" i="4"/>
  <c r="E1643" i="4"/>
  <c r="L1655" i="4"/>
  <c r="J1655" i="4"/>
  <c r="F1655" i="4"/>
  <c r="D1655" i="4"/>
  <c r="G1667" i="4"/>
  <c r="E1667" i="4"/>
  <c r="L1679" i="4"/>
  <c r="J1679" i="4"/>
  <c r="H1679" i="4"/>
  <c r="F1679" i="4"/>
  <c r="D1679" i="4"/>
  <c r="M1691" i="4"/>
  <c r="K1691" i="4"/>
  <c r="I1691" i="4"/>
  <c r="G1691" i="4"/>
  <c r="E1691" i="4"/>
  <c r="H1703" i="4"/>
  <c r="F1703" i="4"/>
  <c r="D1703" i="4"/>
  <c r="G1715" i="4"/>
  <c r="E1715" i="4"/>
  <c r="L1727" i="4"/>
  <c r="J1727" i="4"/>
  <c r="F1727" i="4"/>
  <c r="D1727" i="4"/>
  <c r="M1739" i="4"/>
  <c r="G1739" i="4"/>
  <c r="E1739" i="4"/>
  <c r="L1751" i="4"/>
  <c r="J1751" i="4"/>
  <c r="F1751" i="4"/>
  <c r="D1751" i="4"/>
  <c r="I1763" i="4"/>
  <c r="G1763" i="4"/>
  <c r="E1763" i="4"/>
  <c r="L1775" i="4"/>
  <c r="H1775" i="4"/>
  <c r="F1775" i="4"/>
  <c r="D1775" i="4"/>
  <c r="M1787" i="4"/>
  <c r="K1787" i="4"/>
  <c r="I1787" i="4"/>
  <c r="G1787" i="4"/>
  <c r="E1787" i="4"/>
  <c r="H1799" i="4"/>
  <c r="F1799" i="4"/>
  <c r="D1799" i="4"/>
  <c r="M1811" i="4"/>
  <c r="G1811" i="4"/>
  <c r="E1811" i="4"/>
  <c r="L1823" i="4"/>
  <c r="J1823" i="4"/>
  <c r="F1823" i="4"/>
  <c r="D1823" i="4"/>
  <c r="I1835" i="4"/>
  <c r="M1247" i="4"/>
  <c r="K1247" i="4"/>
  <c r="I1247" i="4"/>
  <c r="G1247" i="4"/>
  <c r="E1247" i="4"/>
  <c r="C1247" i="4"/>
  <c r="L1247" i="4"/>
  <c r="H1247" i="4"/>
  <c r="D1247" i="4"/>
  <c r="G161" i="3"/>
  <c r="F161" i="3"/>
  <c r="O1761" i="4"/>
  <c r="N1761" i="4"/>
  <c r="O1677" i="4"/>
  <c r="N1677" i="4"/>
  <c r="O1653" i="4"/>
  <c r="N1653" i="4"/>
  <c r="N1317" i="4"/>
  <c r="G1194" i="4"/>
  <c r="O1194" i="4" s="1"/>
  <c r="G1191" i="4"/>
  <c r="G856" i="4"/>
  <c r="G857" i="4"/>
  <c r="G834" i="4"/>
  <c r="O834" i="4" s="1"/>
  <c r="G831" i="4"/>
  <c r="G496" i="4"/>
  <c r="G497" i="4"/>
  <c r="G258" i="4"/>
  <c r="O258" i="4" s="1"/>
  <c r="G255" i="4"/>
  <c r="G88" i="4"/>
  <c r="G89" i="4"/>
  <c r="G66" i="4"/>
  <c r="O66" i="4" s="1"/>
  <c r="G63" i="4"/>
  <c r="D1559" i="4"/>
  <c r="D1367" i="4"/>
  <c r="D1319" i="4"/>
  <c r="J1799" i="4"/>
  <c r="J1775" i="4"/>
  <c r="L1703" i="4"/>
  <c r="J1703" i="4"/>
  <c r="L1607" i="4"/>
  <c r="L1583" i="4"/>
  <c r="J1583" i="4"/>
  <c r="L1487" i="4"/>
  <c r="L1415" i="4"/>
  <c r="L1391" i="4"/>
  <c r="N1785" i="4"/>
  <c r="N1689" i="4"/>
  <c r="N1125" i="4"/>
  <c r="N933" i="4"/>
  <c r="N741" i="4"/>
  <c r="N549" i="4"/>
  <c r="N357" i="4"/>
  <c r="O1809" i="4"/>
  <c r="N1809" i="4"/>
  <c r="O1713" i="4"/>
  <c r="N1713" i="4"/>
  <c r="O1173" i="4"/>
  <c r="N1173" i="4"/>
  <c r="O1077" i="4"/>
  <c r="N1077" i="4"/>
  <c r="O981" i="4"/>
  <c r="N981" i="4"/>
  <c r="O885" i="4"/>
  <c r="N885" i="4"/>
  <c r="O789" i="4"/>
  <c r="N789" i="4"/>
  <c r="O693" i="4"/>
  <c r="N693" i="4"/>
  <c r="O597" i="4"/>
  <c r="N597" i="4"/>
  <c r="O501" i="4"/>
  <c r="N501" i="4"/>
  <c r="O405" i="4"/>
  <c r="N405" i="4"/>
  <c r="O309" i="4"/>
  <c r="N309" i="4"/>
  <c r="N1413" i="4"/>
  <c r="N1509" i="4"/>
  <c r="N1605" i="4"/>
  <c r="M1835" i="4"/>
  <c r="K1835" i="4"/>
  <c r="K1811" i="4"/>
  <c r="M1763" i="4"/>
  <c r="K1763" i="4"/>
  <c r="K1739" i="4"/>
  <c r="M1715" i="4"/>
  <c r="K1715" i="4"/>
  <c r="M1667" i="4"/>
  <c r="K1667" i="4"/>
  <c r="K1643" i="4"/>
  <c r="M1547" i="4"/>
  <c r="M1523" i="4"/>
  <c r="M1427" i="4"/>
  <c r="K1427" i="4"/>
  <c r="M1379" i="4"/>
  <c r="K1379" i="4"/>
  <c r="N826" i="4"/>
  <c r="G158" i="3"/>
  <c r="F158" i="3"/>
  <c r="F156" i="3"/>
  <c r="H156" i="3" s="1"/>
  <c r="I156" i="3" s="1"/>
  <c r="F159" i="3"/>
  <c r="H159" i="3" s="1"/>
  <c r="F160" i="3"/>
  <c r="H160" i="3" s="1"/>
  <c r="I160" i="3" s="1"/>
  <c r="G1182" i="4"/>
  <c r="O1182" i="4" s="1"/>
  <c r="G1086" i="4"/>
  <c r="O1086" i="4" s="1"/>
  <c r="G1071" i="4"/>
  <c r="G1060" i="4"/>
  <c r="G1023" i="4"/>
  <c r="G990" i="4"/>
  <c r="O990" i="4" s="1"/>
  <c r="G918" i="4"/>
  <c r="O918" i="4" s="1"/>
  <c r="G894" i="4"/>
  <c r="O894" i="4" s="1"/>
  <c r="G870" i="4"/>
  <c r="O870" i="4" s="1"/>
  <c r="G846" i="4"/>
  <c r="O846" i="4" s="1"/>
  <c r="G822" i="4"/>
  <c r="O822" i="4" s="1"/>
  <c r="G726" i="4"/>
  <c r="O726" i="4" s="1"/>
  <c r="G702" i="4"/>
  <c r="O702" i="4" s="1"/>
  <c r="G678" i="4"/>
  <c r="O678" i="4" s="1"/>
  <c r="G580" i="4"/>
  <c r="G556" i="4"/>
  <c r="G532" i="4"/>
  <c r="G510" i="4"/>
  <c r="O510" i="4" s="1"/>
  <c r="G438" i="4"/>
  <c r="O438" i="4" s="1"/>
  <c r="G414" i="4"/>
  <c r="O414" i="4" s="1"/>
  <c r="G388" i="4"/>
  <c r="G342" i="4"/>
  <c r="O342" i="4" s="1"/>
  <c r="G318" i="4"/>
  <c r="O318" i="4" s="1"/>
  <c r="G246" i="4"/>
  <c r="O246" i="4" s="1"/>
  <c r="G222" i="4"/>
  <c r="O222" i="4" s="1"/>
  <c r="G198" i="4"/>
  <c r="O198" i="4" s="1"/>
  <c r="G102" i="4"/>
  <c r="O102" i="4" s="1"/>
  <c r="G78" i="4"/>
  <c r="O78" i="4" s="1"/>
  <c r="G54" i="4"/>
  <c r="O54" i="4" s="1"/>
  <c r="G1177" i="4"/>
  <c r="G1153" i="4"/>
  <c r="G1129" i="4"/>
  <c r="G1105" i="4"/>
  <c r="G1081" i="4"/>
  <c r="G1057" i="4"/>
  <c r="G1033" i="4"/>
  <c r="G1009" i="4"/>
  <c r="G985" i="4"/>
  <c r="G961" i="4"/>
  <c r="G937" i="4"/>
  <c r="G913" i="4"/>
  <c r="G889" i="4"/>
  <c r="G865" i="4"/>
  <c r="G841" i="4"/>
  <c r="G817" i="4"/>
  <c r="G793" i="4"/>
  <c r="G769" i="4"/>
  <c r="G745" i="4"/>
  <c r="G721" i="4"/>
  <c r="G697" i="4"/>
  <c r="G673" i="4"/>
  <c r="G649" i="4"/>
  <c r="G625" i="4"/>
  <c r="G601" i="4"/>
  <c r="G577" i="4"/>
  <c r="G553" i="4"/>
  <c r="G529" i="4"/>
  <c r="G505" i="4"/>
  <c r="G481" i="4"/>
  <c r="G457" i="4"/>
  <c r="G433" i="4"/>
  <c r="G409" i="4"/>
  <c r="G385" i="4"/>
  <c r="G361" i="4"/>
  <c r="G337" i="4"/>
  <c r="G313" i="4"/>
  <c r="G289" i="4"/>
  <c r="G265" i="4"/>
  <c r="G241" i="4"/>
  <c r="G217" i="4"/>
  <c r="G193" i="4"/>
  <c r="G169" i="4"/>
  <c r="G145" i="4"/>
  <c r="G121" i="4"/>
  <c r="G97" i="4"/>
  <c r="G73" i="4"/>
  <c r="G49" i="4"/>
  <c r="G351" i="4"/>
  <c r="G375" i="4"/>
  <c r="G423" i="4"/>
  <c r="G567" i="4"/>
  <c r="G1047" i="4"/>
  <c r="E12" i="3"/>
  <c r="F12" i="3" s="1"/>
  <c r="G112" i="4"/>
  <c r="G640" i="4"/>
  <c r="G641" i="4"/>
  <c r="G618" i="4"/>
  <c r="O618" i="4" s="1"/>
  <c r="G617" i="4"/>
  <c r="G594" i="4"/>
  <c r="O594" i="4" s="1"/>
  <c r="G591" i="4"/>
  <c r="G570" i="4"/>
  <c r="O570" i="4" s="1"/>
  <c r="G569" i="4"/>
  <c r="G207" i="4"/>
  <c r="G1189" i="4"/>
  <c r="G1165" i="4"/>
  <c r="G1141" i="4"/>
  <c r="G1117" i="4"/>
  <c r="G1093" i="4"/>
  <c r="G1069" i="4"/>
  <c r="G1045" i="4"/>
  <c r="G1021" i="4"/>
  <c r="G997" i="4"/>
  <c r="G973" i="4"/>
  <c r="G949" i="4"/>
  <c r="G925" i="4"/>
  <c r="G901" i="4"/>
  <c r="G877" i="4"/>
  <c r="G853" i="4"/>
  <c r="G829" i="4"/>
  <c r="G805" i="4"/>
  <c r="G781" i="4"/>
  <c r="G757" i="4"/>
  <c r="G733" i="4"/>
  <c r="G709" i="4"/>
  <c r="G685" i="4"/>
  <c r="G661" i="4"/>
  <c r="G637" i="4"/>
  <c r="G613" i="4"/>
  <c r="G589" i="4"/>
  <c r="G565" i="4"/>
  <c r="G541" i="4"/>
  <c r="G517" i="4"/>
  <c r="G493" i="4"/>
  <c r="G469" i="4"/>
  <c r="G445" i="4"/>
  <c r="G421" i="4"/>
  <c r="G397" i="4"/>
  <c r="G373" i="4"/>
  <c r="G349" i="4"/>
  <c r="G325" i="4"/>
  <c r="G301" i="4"/>
  <c r="G277" i="4"/>
  <c r="G253" i="4"/>
  <c r="G229" i="4"/>
  <c r="G205" i="4"/>
  <c r="G181" i="4"/>
  <c r="G157" i="4"/>
  <c r="G133" i="4"/>
  <c r="G109" i="4"/>
  <c r="G85" i="4"/>
  <c r="G61" i="4"/>
  <c r="G234" i="4"/>
  <c r="O234" i="4" s="1"/>
  <c r="E61" i="3"/>
  <c r="G61" i="3" s="1"/>
  <c r="G700" i="4"/>
  <c r="G1168" i="4"/>
  <c r="G1169" i="4"/>
  <c r="G1146" i="4"/>
  <c r="O1146" i="4" s="1"/>
  <c r="G1096" i="4"/>
  <c r="G1097" i="4"/>
  <c r="G1002" i="4"/>
  <c r="O1002" i="4" s="1"/>
  <c r="G999" i="4"/>
  <c r="G987" i="4"/>
  <c r="G963" i="4"/>
  <c r="G906" i="4"/>
  <c r="O906" i="4" s="1"/>
  <c r="G903" i="4"/>
  <c r="G891" i="4"/>
  <c r="G879" i="4"/>
  <c r="G867" i="4"/>
  <c r="G808" i="4"/>
  <c r="G809" i="4"/>
  <c r="G786" i="4"/>
  <c r="O786" i="4" s="1"/>
  <c r="G738" i="4"/>
  <c r="O738" i="4" s="1"/>
  <c r="G690" i="4"/>
  <c r="O690" i="4" s="1"/>
  <c r="G687" i="4"/>
  <c r="G675" i="4"/>
  <c r="G651" i="4"/>
  <c r="G543" i="4"/>
  <c r="G519" i="4"/>
  <c r="G507" i="4"/>
  <c r="G474" i="4"/>
  <c r="O474" i="4" s="1"/>
  <c r="G471" i="4"/>
  <c r="G447" i="4"/>
  <c r="G426" i="4"/>
  <c r="O426" i="4" s="1"/>
  <c r="G425" i="4"/>
  <c r="G399" i="4"/>
  <c r="G378" i="4"/>
  <c r="O378" i="4" s="1"/>
  <c r="G377" i="4"/>
  <c r="G304" i="4"/>
  <c r="G305" i="4"/>
  <c r="G282" i="4"/>
  <c r="O282" i="4" s="1"/>
  <c r="G279" i="4"/>
  <c r="G208" i="4"/>
  <c r="G184" i="4"/>
  <c r="G185" i="4"/>
  <c r="G162" i="4"/>
  <c r="O162" i="4" s="1"/>
  <c r="G159" i="4"/>
  <c r="G147" i="4"/>
  <c r="G135" i="4"/>
  <c r="G123" i="4"/>
  <c r="G111" i="4"/>
  <c r="G99" i="4"/>
  <c r="G928" i="4"/>
  <c r="G929" i="4"/>
  <c r="G233" i="4"/>
  <c r="G699" i="4"/>
  <c r="G483" i="4"/>
  <c r="G1192" i="4"/>
  <c r="G1193" i="4"/>
  <c r="G1170" i="4"/>
  <c r="O1170" i="4" s="1"/>
  <c r="G1155" i="4"/>
  <c r="G1144" i="4"/>
  <c r="G1131" i="4"/>
  <c r="G1120" i="4"/>
  <c r="G1098" i="4"/>
  <c r="O1098" i="4" s="1"/>
  <c r="G1074" i="4"/>
  <c r="O1074" i="4" s="1"/>
  <c r="G1036" i="4"/>
  <c r="G1026" i="4"/>
  <c r="O1026" i="4" s="1"/>
  <c r="G1011" i="4"/>
  <c r="G1000" i="4"/>
  <c r="G978" i="4"/>
  <c r="O978" i="4" s="1"/>
  <c r="G954" i="4"/>
  <c r="O954" i="4" s="1"/>
  <c r="G939" i="4"/>
  <c r="G915" i="4"/>
  <c r="G904" i="4"/>
  <c r="G882" i="4"/>
  <c r="O882" i="4" s="1"/>
  <c r="G858" i="4"/>
  <c r="O858" i="4" s="1"/>
  <c r="G843" i="4"/>
  <c r="G832" i="4"/>
  <c r="G810" i="4"/>
  <c r="O810" i="4" s="1"/>
  <c r="G795" i="4"/>
  <c r="G784" i="4"/>
  <c r="G771" i="4"/>
  <c r="G760" i="4"/>
  <c r="G747" i="4"/>
  <c r="G736" i="4"/>
  <c r="G723" i="4"/>
  <c r="G712" i="4"/>
  <c r="G688" i="4"/>
  <c r="G666" i="4"/>
  <c r="O666" i="4" s="1"/>
  <c r="G642" i="4"/>
  <c r="O642" i="4" s="1"/>
  <c r="G627" i="4"/>
  <c r="G603" i="4"/>
  <c r="G592" i="4"/>
  <c r="G546" i="4"/>
  <c r="O546" i="4" s="1"/>
  <c r="G522" i="4"/>
  <c r="O522" i="4" s="1"/>
  <c r="G498" i="4"/>
  <c r="O498" i="4" s="1"/>
  <c r="G484" i="4"/>
  <c r="G472" i="4"/>
  <c r="G450" i="4"/>
  <c r="O450" i="4" s="1"/>
  <c r="G412" i="4"/>
  <c r="G402" i="4"/>
  <c r="O402" i="4" s="1"/>
  <c r="G339" i="4"/>
  <c r="G328" i="4"/>
  <c r="G306" i="4"/>
  <c r="O306" i="4" s="1"/>
  <c r="G291" i="4"/>
  <c r="G280" i="4"/>
  <c r="G267" i="4"/>
  <c r="G256" i="4"/>
  <c r="G210" i="4"/>
  <c r="O210" i="4" s="1"/>
  <c r="G186" i="4"/>
  <c r="O186" i="4" s="1"/>
  <c r="G171" i="4"/>
  <c r="G160" i="4"/>
  <c r="G138" i="4"/>
  <c r="O138" i="4" s="1"/>
  <c r="G114" i="4"/>
  <c r="O114" i="4" s="1"/>
  <c r="G90" i="4"/>
  <c r="O90" i="4" s="1"/>
  <c r="G75" i="4"/>
  <c r="G64" i="4"/>
  <c r="G930" i="4"/>
  <c r="O930" i="4" s="1"/>
  <c r="G232" i="4"/>
  <c r="N1606" i="4"/>
  <c r="N346" i="4"/>
  <c r="N1210" i="4"/>
  <c r="N1018" i="4"/>
  <c r="N154" i="4"/>
  <c r="N1414" i="4"/>
  <c r="N634" i="4"/>
  <c r="N1798" i="4"/>
  <c r="N1702" i="4"/>
  <c r="N1318" i="4"/>
  <c r="N922" i="4"/>
  <c r="N538" i="4"/>
  <c r="N442" i="4"/>
  <c r="N58" i="4"/>
  <c r="N1510" i="4"/>
  <c r="N1511" i="4" s="1"/>
  <c r="N1114" i="4"/>
  <c r="N730" i="4"/>
  <c r="N250" i="4"/>
  <c r="N1750" i="4"/>
  <c r="N1558" i="4"/>
  <c r="N1366" i="4"/>
  <c r="N1162" i="4"/>
  <c r="N970" i="4"/>
  <c r="N778" i="4"/>
  <c r="N586" i="4"/>
  <c r="N394" i="4"/>
  <c r="N202" i="4"/>
  <c r="M59" i="4"/>
  <c r="K59" i="4"/>
  <c r="I59" i="4"/>
  <c r="E59" i="4"/>
  <c r="C59" i="4"/>
  <c r="L71" i="4"/>
  <c r="J71" i="4"/>
  <c r="H71" i="4"/>
  <c r="F71" i="4"/>
  <c r="D71" i="4"/>
  <c r="L95" i="4"/>
  <c r="J95" i="4"/>
  <c r="H95" i="4"/>
  <c r="D95" i="4"/>
  <c r="M131" i="4"/>
  <c r="K131" i="4"/>
  <c r="I131" i="4"/>
  <c r="E131" i="4"/>
  <c r="C131" i="4"/>
  <c r="M155" i="4"/>
  <c r="K155" i="4"/>
  <c r="I155" i="4"/>
  <c r="E155" i="4"/>
  <c r="C155" i="4"/>
  <c r="L167" i="4"/>
  <c r="J167" i="4"/>
  <c r="H167" i="4"/>
  <c r="D167" i="4"/>
  <c r="L191" i="4"/>
  <c r="J191" i="4"/>
  <c r="H191" i="4"/>
  <c r="D191" i="4"/>
  <c r="N1654" i="4"/>
  <c r="N1462" i="4"/>
  <c r="N1270" i="4"/>
  <c r="N1066" i="4"/>
  <c r="N874" i="4"/>
  <c r="N682" i="4"/>
  <c r="N490" i="4"/>
  <c r="N298" i="4"/>
  <c r="N106" i="4"/>
  <c r="N1822" i="4"/>
  <c r="N1726" i="4"/>
  <c r="N1630" i="4"/>
  <c r="N1534" i="4"/>
  <c r="N1438" i="4"/>
  <c r="N1342" i="4"/>
  <c r="N1234" i="4"/>
  <c r="N1138" i="4"/>
  <c r="N1042" i="4"/>
  <c r="N946" i="4"/>
  <c r="N850" i="4"/>
  <c r="N754" i="4"/>
  <c r="N658" i="4"/>
  <c r="N562" i="4"/>
  <c r="N466" i="4"/>
  <c r="N370" i="4"/>
  <c r="N274" i="4"/>
  <c r="N178" i="4"/>
  <c r="N82" i="4"/>
  <c r="M83" i="4"/>
  <c r="K83" i="4"/>
  <c r="I83" i="4"/>
  <c r="E83" i="4"/>
  <c r="M107" i="4"/>
  <c r="K107" i="4"/>
  <c r="I107" i="4"/>
  <c r="E107" i="4"/>
  <c r="C107" i="4"/>
  <c r="L119" i="4"/>
  <c r="J119" i="4"/>
  <c r="H119" i="4"/>
  <c r="D119" i="4"/>
  <c r="L143" i="4"/>
  <c r="J143" i="4"/>
  <c r="H143" i="4"/>
  <c r="D143" i="4"/>
  <c r="M179" i="4"/>
  <c r="K179" i="4"/>
  <c r="I179" i="4"/>
  <c r="E179" i="4"/>
  <c r="M203" i="4"/>
  <c r="K203" i="4"/>
  <c r="I203" i="4"/>
  <c r="C203" i="4"/>
  <c r="L215" i="4"/>
  <c r="J215" i="4"/>
  <c r="H215" i="4"/>
  <c r="M227" i="4"/>
  <c r="I227" i="4"/>
  <c r="C227" i="4"/>
  <c r="L239" i="4"/>
  <c r="J239" i="4"/>
  <c r="H239" i="4"/>
  <c r="M251" i="4"/>
  <c r="I251" i="4"/>
  <c r="C251" i="4"/>
  <c r="L263" i="4"/>
  <c r="J263" i="4"/>
  <c r="H263" i="4"/>
  <c r="D263" i="4"/>
  <c r="M275" i="4"/>
  <c r="I275" i="4"/>
  <c r="L287" i="4"/>
  <c r="J287" i="4"/>
  <c r="H287" i="4"/>
  <c r="M299" i="4"/>
  <c r="I299" i="4"/>
  <c r="L311" i="4"/>
  <c r="J311" i="4"/>
  <c r="H311" i="4"/>
  <c r="M323" i="4"/>
  <c r="L335" i="4"/>
  <c r="J335" i="4"/>
  <c r="H335" i="4"/>
  <c r="M347" i="4"/>
  <c r="I347" i="4"/>
  <c r="L359" i="4"/>
  <c r="J359" i="4"/>
  <c r="H359" i="4"/>
  <c r="M371" i="4"/>
  <c r="I371" i="4"/>
  <c r="L383" i="4"/>
  <c r="J383" i="4"/>
  <c r="H383" i="4"/>
  <c r="M395" i="4"/>
  <c r="I395" i="4"/>
  <c r="L407" i="4"/>
  <c r="J407" i="4"/>
  <c r="H407" i="4"/>
  <c r="M419" i="4"/>
  <c r="I419" i="4"/>
  <c r="L431" i="4"/>
  <c r="J431" i="4"/>
  <c r="H431" i="4"/>
  <c r="M443" i="4"/>
  <c r="I443" i="4"/>
  <c r="L455" i="4"/>
  <c r="J455" i="4"/>
  <c r="H455" i="4"/>
  <c r="M467" i="4"/>
  <c r="I467" i="4"/>
  <c r="L479" i="4"/>
  <c r="H479" i="4"/>
  <c r="K491" i="4"/>
  <c r="L503" i="4"/>
  <c r="H503" i="4"/>
  <c r="K515" i="4"/>
  <c r="L527" i="4"/>
  <c r="J527" i="4"/>
  <c r="H527" i="4"/>
  <c r="K539" i="4"/>
  <c r="L551" i="4"/>
  <c r="J551" i="4"/>
  <c r="H551" i="4"/>
  <c r="K563" i="4"/>
  <c r="L575" i="4"/>
  <c r="J575" i="4"/>
  <c r="H575" i="4"/>
  <c r="K587" i="4"/>
  <c r="L599" i="4"/>
  <c r="J599" i="4"/>
  <c r="H599" i="4"/>
  <c r="K611" i="4"/>
  <c r="L623" i="4"/>
  <c r="J623" i="4"/>
  <c r="H623" i="4"/>
  <c r="K635" i="4"/>
  <c r="J647" i="4"/>
  <c r="H647" i="4"/>
  <c r="K659" i="4"/>
  <c r="J671" i="4"/>
  <c r="H671" i="4"/>
  <c r="K683" i="4"/>
  <c r="J695" i="4"/>
  <c r="K707" i="4"/>
  <c r="J719" i="4"/>
  <c r="K731" i="4"/>
  <c r="J743" i="4"/>
  <c r="H743" i="4"/>
  <c r="K755" i="4"/>
  <c r="J767" i="4"/>
  <c r="H767" i="4"/>
  <c r="K779" i="4"/>
  <c r="J791" i="4"/>
  <c r="K803" i="4"/>
  <c r="J815" i="4"/>
  <c r="K827" i="4"/>
  <c r="J839" i="4"/>
  <c r="K851" i="4"/>
  <c r="J863" i="4"/>
  <c r="K875" i="4"/>
  <c r="J887" i="4"/>
  <c r="H887" i="4"/>
  <c r="K899" i="4"/>
  <c r="J911" i="4"/>
  <c r="K923" i="4"/>
  <c r="J935" i="4"/>
  <c r="K947" i="4"/>
  <c r="J959" i="4"/>
  <c r="K971" i="4"/>
  <c r="J983" i="4"/>
  <c r="K995" i="4"/>
  <c r="J1007" i="4"/>
  <c r="K1019" i="4"/>
  <c r="J1031" i="4"/>
  <c r="K1043" i="4"/>
  <c r="L1055" i="4"/>
  <c r="J1055" i="4"/>
  <c r="K1067" i="4"/>
  <c r="L1079" i="4"/>
  <c r="J1079" i="4"/>
  <c r="K1091" i="4"/>
  <c r="L1103" i="4"/>
  <c r="J1103" i="4"/>
  <c r="H1103" i="4"/>
  <c r="K1115" i="4"/>
  <c r="L1127" i="4"/>
  <c r="M1139" i="4"/>
  <c r="K1139" i="4"/>
  <c r="J1151" i="4"/>
  <c r="M1163" i="4"/>
  <c r="J1175" i="4"/>
  <c r="M1187" i="4"/>
  <c r="J1199" i="4"/>
  <c r="M1211" i="4"/>
  <c r="J1223" i="4"/>
  <c r="M1235" i="4"/>
  <c r="K1235" i="4"/>
  <c r="L1259" i="4"/>
  <c r="J1259" i="4"/>
  <c r="M1271" i="4"/>
  <c r="K1271" i="4"/>
  <c r="L1283" i="4"/>
  <c r="M1295" i="4"/>
  <c r="K1295" i="4"/>
  <c r="L1307" i="4"/>
  <c r="H1307" i="4"/>
  <c r="J1331" i="4"/>
  <c r="M1343" i="4"/>
  <c r="K1343" i="4"/>
  <c r="I1343" i="4"/>
  <c r="L1379" i="4"/>
  <c r="J1379" i="4"/>
  <c r="J1403" i="4"/>
  <c r="M1415" i="4"/>
  <c r="J1427" i="4"/>
  <c r="M1439" i="4"/>
  <c r="K1439" i="4"/>
  <c r="J1451" i="4"/>
  <c r="J1475" i="4"/>
  <c r="J1499" i="4"/>
  <c r="L1523" i="4"/>
  <c r="J1523" i="4"/>
  <c r="H1523" i="4"/>
  <c r="H1547" i="4"/>
  <c r="M1559" i="4"/>
  <c r="K1559" i="4"/>
  <c r="L1571" i="4"/>
  <c r="H1571" i="4"/>
  <c r="J1595" i="4"/>
  <c r="M1607" i="4"/>
  <c r="H1619" i="4"/>
  <c r="M1631" i="4"/>
  <c r="K1631" i="4"/>
  <c r="L1643" i="4"/>
  <c r="J1643" i="4"/>
  <c r="I1655" i="4"/>
  <c r="J1667" i="4"/>
  <c r="M1679" i="4"/>
  <c r="K1679" i="4"/>
  <c r="L1691" i="4"/>
  <c r="J1715" i="4"/>
  <c r="H1715" i="4"/>
  <c r="J1739" i="4"/>
  <c r="H1739" i="4"/>
  <c r="L1763" i="4"/>
  <c r="M1799" i="4"/>
  <c r="K1799" i="4"/>
  <c r="L1811" i="4"/>
  <c r="J1811" i="4"/>
  <c r="H1811" i="4"/>
  <c r="N1774" i="4"/>
  <c r="N1678" i="4"/>
  <c r="N1582" i="4"/>
  <c r="N1486" i="4"/>
  <c r="N1390" i="4"/>
  <c r="N1294" i="4"/>
  <c r="N1186" i="4"/>
  <c r="N1090" i="4"/>
  <c r="N994" i="4"/>
  <c r="N898" i="4"/>
  <c r="N802" i="4"/>
  <c r="N706" i="4"/>
  <c r="N610" i="4"/>
  <c r="N514" i="4"/>
  <c r="N418" i="4"/>
  <c r="N322" i="4"/>
  <c r="N226" i="4"/>
  <c r="N130" i="4"/>
  <c r="G1835" i="4"/>
  <c r="E1835" i="4"/>
  <c r="C1835" i="4"/>
  <c r="B1835" i="4"/>
  <c r="O1835" i="4" s="1"/>
  <c r="D215" i="4"/>
  <c r="N213" i="4"/>
  <c r="D287" i="4"/>
  <c r="N285" i="4"/>
  <c r="O1581" i="4"/>
  <c r="N1581" i="4"/>
  <c r="O1533" i="4"/>
  <c r="N1533" i="4"/>
  <c r="O1485" i="4"/>
  <c r="N1485" i="4"/>
  <c r="O1437" i="4"/>
  <c r="N1437" i="4"/>
  <c r="O1389" i="4"/>
  <c r="N1389" i="4"/>
  <c r="O1341" i="4"/>
  <c r="N1341" i="4"/>
  <c r="O1293" i="4"/>
  <c r="N1293" i="4"/>
  <c r="N1295" i="4" s="1"/>
  <c r="G880" i="4"/>
  <c r="G724" i="4"/>
  <c r="G676" i="4"/>
  <c r="G616" i="4"/>
  <c r="G460" i="4"/>
  <c r="G364" i="4"/>
  <c r="G136" i="4"/>
  <c r="N333" i="4"/>
  <c r="N381" i="4"/>
  <c r="N429" i="4"/>
  <c r="N477" i="4"/>
  <c r="N525" i="4"/>
  <c r="N573" i="4"/>
  <c r="N621" i="4"/>
  <c r="N669" i="4"/>
  <c r="N717" i="4"/>
  <c r="N765" i="4"/>
  <c r="N813" i="4"/>
  <c r="N861" i="4"/>
  <c r="N909" i="4"/>
  <c r="N957" i="4"/>
  <c r="N1005" i="4"/>
  <c r="N1053" i="4"/>
  <c r="N1101" i="4"/>
  <c r="N1149" i="4"/>
  <c r="N1197" i="4"/>
  <c r="N1617" i="4"/>
  <c r="N1641" i="4"/>
  <c r="N1665" i="4"/>
  <c r="N1701" i="4"/>
  <c r="N1725" i="4"/>
  <c r="N1749" i="4"/>
  <c r="N1773" i="4"/>
  <c r="N1797" i="4"/>
  <c r="N1821" i="4"/>
  <c r="L1739" i="4"/>
  <c r="L1547" i="4"/>
  <c r="J1547" i="4"/>
  <c r="M1487" i="4"/>
  <c r="K1487" i="4"/>
  <c r="N81" i="4"/>
  <c r="N177" i="4"/>
  <c r="N237" i="4"/>
  <c r="N273" i="4"/>
  <c r="N297" i="4"/>
  <c r="N321" i="4"/>
  <c r="N345" i="4"/>
  <c r="N369" i="4"/>
  <c r="N393" i="4"/>
  <c r="N417" i="4"/>
  <c r="N441" i="4"/>
  <c r="N443" i="4" s="1"/>
  <c r="N465" i="4"/>
  <c r="N489" i="4"/>
  <c r="N491" i="4" s="1"/>
  <c r="N513" i="4"/>
  <c r="N537" i="4"/>
  <c r="N539" i="4" s="1"/>
  <c r="N561" i="4"/>
  <c r="N585" i="4"/>
  <c r="N587" i="4" s="1"/>
  <c r="N609" i="4"/>
  <c r="N633" i="4"/>
  <c r="N657" i="4"/>
  <c r="N681" i="4"/>
  <c r="N683" i="4" s="1"/>
  <c r="N705" i="4"/>
  <c r="N729" i="4"/>
  <c r="N731" i="4" s="1"/>
  <c r="N753" i="4"/>
  <c r="N777" i="4"/>
  <c r="N801" i="4"/>
  <c r="N825" i="4"/>
  <c r="N849" i="4"/>
  <c r="N873" i="4"/>
  <c r="N875" i="4" s="1"/>
  <c r="N897" i="4"/>
  <c r="N921" i="4"/>
  <c r="N945" i="4"/>
  <c r="N969" i="4"/>
  <c r="N971" i="4" s="1"/>
  <c r="N993" i="4"/>
  <c r="N1017" i="4"/>
  <c r="N1041" i="4"/>
  <c r="N1065" i="4"/>
  <c r="N1089" i="4"/>
  <c r="N1113" i="4"/>
  <c r="N1137" i="4"/>
  <c r="N1161" i="4"/>
  <c r="N1185" i="4"/>
  <c r="N1209" i="4"/>
  <c r="N1233" i="4"/>
  <c r="N1257" i="4"/>
  <c r="N1281" i="4"/>
  <c r="N1305" i="4"/>
  <c r="N1329" i="4"/>
  <c r="N1353" i="4"/>
  <c r="N1377" i="4"/>
  <c r="N1401" i="4"/>
  <c r="N1425" i="4"/>
  <c r="N1449" i="4"/>
  <c r="N1473" i="4"/>
  <c r="N1497" i="4"/>
  <c r="N1521" i="4"/>
  <c r="N1545" i="4"/>
  <c r="N1569" i="4"/>
  <c r="N1593" i="4"/>
  <c r="N129" i="4"/>
  <c r="E87" i="3"/>
  <c r="F87" i="3" s="1"/>
  <c r="G1012" i="4"/>
  <c r="E31" i="3"/>
  <c r="G31" i="3" s="1"/>
  <c r="G340" i="4"/>
  <c r="E101" i="3"/>
  <c r="F101" i="3" s="1"/>
  <c r="G1180" i="4"/>
  <c r="E99" i="3"/>
  <c r="F99" i="3" s="1"/>
  <c r="G1156" i="4"/>
  <c r="E92" i="3"/>
  <c r="F92" i="3" s="1"/>
  <c r="G1072" i="4"/>
  <c r="E90" i="3"/>
  <c r="F90" i="3" s="1"/>
  <c r="G1048" i="4"/>
  <c r="E88" i="3"/>
  <c r="F88" i="3" s="1"/>
  <c r="G1024" i="4"/>
  <c r="E85" i="3"/>
  <c r="F85" i="3" s="1"/>
  <c r="G988" i="4"/>
  <c r="E67" i="3"/>
  <c r="G67" i="3" s="1"/>
  <c r="G772" i="4"/>
  <c r="E53" i="3"/>
  <c r="F53" i="3" s="1"/>
  <c r="G604" i="4"/>
  <c r="E46" i="3"/>
  <c r="G46" i="3" s="1"/>
  <c r="G520" i="4"/>
  <c r="E29" i="3"/>
  <c r="G29" i="3" s="1"/>
  <c r="G316" i="4"/>
  <c r="E27" i="3"/>
  <c r="G27" i="3" s="1"/>
  <c r="G292" i="4"/>
  <c r="E21" i="3"/>
  <c r="G21" i="3" s="1"/>
  <c r="G220" i="4"/>
  <c r="E11" i="3"/>
  <c r="G11" i="3" s="1"/>
  <c r="G100" i="4"/>
  <c r="E9" i="3"/>
  <c r="G9" i="3" s="1"/>
  <c r="G76" i="4"/>
  <c r="E7" i="3"/>
  <c r="G7" i="3" s="1"/>
  <c r="G52" i="4"/>
  <c r="E5" i="3"/>
  <c r="G5" i="3" s="1"/>
  <c r="D239" i="4"/>
  <c r="C395" i="4"/>
  <c r="C371" i="4"/>
  <c r="C347" i="4"/>
  <c r="C323" i="4"/>
  <c r="C299" i="4"/>
  <c r="C275" i="4"/>
  <c r="C179" i="4"/>
  <c r="C83" i="4"/>
  <c r="N57" i="4"/>
  <c r="N105" i="4"/>
  <c r="N153" i="4"/>
  <c r="N201" i="4"/>
  <c r="N225" i="4"/>
  <c r="N249" i="4"/>
  <c r="E45" i="3"/>
  <c r="F45" i="3" s="1"/>
  <c r="G508" i="4"/>
  <c r="E97" i="3"/>
  <c r="G97" i="3" s="1"/>
  <c r="G1132" i="4"/>
  <c r="E95" i="3"/>
  <c r="G95" i="3" s="1"/>
  <c r="G1108" i="4"/>
  <c r="E83" i="3"/>
  <c r="G83" i="3" s="1"/>
  <c r="G964" i="4"/>
  <c r="E81" i="3"/>
  <c r="G81" i="3" s="1"/>
  <c r="G940" i="4"/>
  <c r="E79" i="3"/>
  <c r="G79" i="3" s="1"/>
  <c r="G916" i="4"/>
  <c r="E77" i="3"/>
  <c r="G77" i="3" s="1"/>
  <c r="G892" i="4"/>
  <c r="E75" i="3"/>
  <c r="G75" i="3" s="1"/>
  <c r="G868" i="4"/>
  <c r="E73" i="3"/>
  <c r="F73" i="3" s="1"/>
  <c r="G844" i="4"/>
  <c r="E71" i="3"/>
  <c r="F71" i="3" s="1"/>
  <c r="G820" i="4"/>
  <c r="E69" i="3"/>
  <c r="F69" i="3" s="1"/>
  <c r="G796" i="4"/>
  <c r="E65" i="3"/>
  <c r="F65" i="3" s="1"/>
  <c r="G748" i="4"/>
  <c r="E57" i="3"/>
  <c r="F57" i="3" s="1"/>
  <c r="G652" i="4"/>
  <c r="E55" i="3"/>
  <c r="F55" i="3" s="1"/>
  <c r="G628" i="4"/>
  <c r="E50" i="3"/>
  <c r="G50" i="3" s="1"/>
  <c r="G568" i="4"/>
  <c r="E48" i="3"/>
  <c r="F48" i="3" s="1"/>
  <c r="G544" i="4"/>
  <c r="E40" i="3"/>
  <c r="F40" i="3" s="1"/>
  <c r="G448" i="4"/>
  <c r="E38" i="3"/>
  <c r="F38" i="3" s="1"/>
  <c r="G424" i="4"/>
  <c r="E36" i="3"/>
  <c r="F36" i="3" s="1"/>
  <c r="G400" i="4"/>
  <c r="E34" i="3"/>
  <c r="F34" i="3" s="1"/>
  <c r="G376" i="4"/>
  <c r="E32" i="3"/>
  <c r="F32" i="3" s="1"/>
  <c r="G352" i="4"/>
  <c r="E25" i="3"/>
  <c r="F25" i="3" s="1"/>
  <c r="G268" i="4"/>
  <c r="E23" i="3"/>
  <c r="F23" i="3" s="1"/>
  <c r="G244" i="4"/>
  <c r="E19" i="3"/>
  <c r="F19" i="3" s="1"/>
  <c r="G196" i="4"/>
  <c r="E17" i="3"/>
  <c r="F17" i="3" s="1"/>
  <c r="G172" i="4"/>
  <c r="E15" i="3"/>
  <c r="F15" i="3" s="1"/>
  <c r="G148" i="4"/>
  <c r="E13" i="3"/>
  <c r="F13" i="3" s="1"/>
  <c r="G124" i="4"/>
  <c r="N69" i="4"/>
  <c r="N93" i="4"/>
  <c r="N117" i="4"/>
  <c r="N141" i="4"/>
  <c r="N165" i="4"/>
  <c r="N189" i="4"/>
  <c r="N1810" i="4"/>
  <c r="N1811" i="4" s="1"/>
  <c r="N1762" i="4"/>
  <c r="N1714" i="4"/>
  <c r="N1666" i="4"/>
  <c r="N1618" i="4"/>
  <c r="N1570" i="4"/>
  <c r="N1522" i="4"/>
  <c r="N1474" i="4"/>
  <c r="N1426" i="4"/>
  <c r="N1378" i="4"/>
  <c r="N1330" i="4"/>
  <c r="N1282" i="4"/>
  <c r="N1222" i="4"/>
  <c r="N1223" i="4" s="1"/>
  <c r="N1174" i="4"/>
  <c r="N1126" i="4"/>
  <c r="N1078" i="4"/>
  <c r="N1030" i="4"/>
  <c r="N1031" i="4" s="1"/>
  <c r="N982" i="4"/>
  <c r="N934" i="4"/>
  <c r="N935" i="4" s="1"/>
  <c r="N886" i="4"/>
  <c r="N838" i="4"/>
  <c r="N839" i="4" s="1"/>
  <c r="N790" i="4"/>
  <c r="N742" i="4"/>
  <c r="N743" i="4" s="1"/>
  <c r="N694" i="4"/>
  <c r="N646" i="4"/>
  <c r="N647" i="4" s="1"/>
  <c r="N598" i="4"/>
  <c r="N550" i="4"/>
  <c r="N551" i="4" s="1"/>
  <c r="N502" i="4"/>
  <c r="N454" i="4"/>
  <c r="N455" i="4" s="1"/>
  <c r="N406" i="4"/>
  <c r="N358" i="4"/>
  <c r="N310" i="4"/>
  <c r="N262" i="4"/>
  <c r="N263" i="4" s="1"/>
  <c r="N214" i="4"/>
  <c r="N166" i="4"/>
  <c r="N167" i="4" s="1"/>
  <c r="N118" i="4"/>
  <c r="N70" i="4"/>
  <c r="Q126" i="2"/>
  <c r="AK210" i="1"/>
  <c r="O206" i="2"/>
  <c r="N1834" i="4"/>
  <c r="N1786" i="4"/>
  <c r="N1738" i="4"/>
  <c r="N1690" i="4"/>
  <c r="N1691" i="4" s="1"/>
  <c r="N1642" i="4"/>
  <c r="N1594" i="4"/>
  <c r="N1546" i="4"/>
  <c r="N1498" i="4"/>
  <c r="N1450" i="4"/>
  <c r="N1402" i="4"/>
  <c r="N1354" i="4"/>
  <c r="N1306" i="4"/>
  <c r="N1258" i="4"/>
  <c r="N1198" i="4"/>
  <c r="N1199" i="4" s="1"/>
  <c r="N1150" i="4"/>
  <c r="N1102" i="4"/>
  <c r="N1054" i="4"/>
  <c r="N1006" i="4"/>
  <c r="N1007" i="4" s="1"/>
  <c r="N958" i="4"/>
  <c r="N910" i="4"/>
  <c r="N862" i="4"/>
  <c r="N814" i="4"/>
  <c r="N815" i="4" s="1"/>
  <c r="N766" i="4"/>
  <c r="N718" i="4"/>
  <c r="N670" i="4"/>
  <c r="N622" i="4"/>
  <c r="N623" i="4" s="1"/>
  <c r="N574" i="4"/>
  <c r="N526" i="4"/>
  <c r="N478" i="4"/>
  <c r="N430" i="4"/>
  <c r="N431" i="4" s="1"/>
  <c r="N382" i="4"/>
  <c r="N334" i="4"/>
  <c r="N286" i="4"/>
  <c r="N238" i="4"/>
  <c r="N190" i="4"/>
  <c r="N142" i="4"/>
  <c r="N94" i="4"/>
  <c r="B1247" i="4"/>
  <c r="O1247" i="4" s="1"/>
  <c r="N1245" i="4"/>
  <c r="G6" i="3"/>
  <c r="H6" i="3" s="1"/>
  <c r="I6" i="3" s="1"/>
  <c r="G8" i="3"/>
  <c r="H8" i="3" s="1"/>
  <c r="I8" i="3" s="1"/>
  <c r="G10" i="3"/>
  <c r="H10" i="3" s="1"/>
  <c r="I10" i="3" s="1"/>
  <c r="G22" i="3"/>
  <c r="H22" i="3" s="1"/>
  <c r="I22" i="3" s="1"/>
  <c r="G26" i="3"/>
  <c r="H26" i="3" s="1"/>
  <c r="I26" i="3" s="1"/>
  <c r="G28" i="3"/>
  <c r="H28" i="3" s="1"/>
  <c r="I28" i="3" s="1"/>
  <c r="G30" i="3"/>
  <c r="H30" i="3" s="1"/>
  <c r="I30" i="3" s="1"/>
  <c r="G42" i="3"/>
  <c r="H42" i="3" s="1"/>
  <c r="I42" i="3" s="1"/>
  <c r="G47" i="3"/>
  <c r="H47" i="3" s="1"/>
  <c r="I47" i="3" s="1"/>
  <c r="G74" i="3"/>
  <c r="H74" i="3" s="1"/>
  <c r="G76" i="3"/>
  <c r="H76" i="3" s="1"/>
  <c r="I76" i="3" s="1"/>
  <c r="G78" i="3"/>
  <c r="H78" i="3" s="1"/>
  <c r="G80" i="3"/>
  <c r="H80" i="3" s="1"/>
  <c r="G82" i="3"/>
  <c r="H82" i="3" s="1"/>
  <c r="I82" i="3" s="1"/>
  <c r="G94" i="3"/>
  <c r="H94" i="3" s="1"/>
  <c r="G96" i="3"/>
  <c r="H96" i="3" s="1"/>
  <c r="G98" i="3"/>
  <c r="H98" i="3" s="1"/>
  <c r="I98" i="3" s="1"/>
  <c r="G99" i="3"/>
  <c r="H99" i="3" s="1"/>
  <c r="G103" i="3"/>
  <c r="H103" i="3" s="1"/>
  <c r="G104" i="3"/>
  <c r="H104" i="3" s="1"/>
  <c r="I104" i="3" s="1"/>
  <c r="G106" i="3"/>
  <c r="H106" i="3" s="1"/>
  <c r="G108" i="3"/>
  <c r="H108" i="3" s="1"/>
  <c r="I108" i="3" s="1"/>
  <c r="G110" i="3"/>
  <c r="H110" i="3" s="1"/>
  <c r="G112" i="3"/>
  <c r="H112" i="3" s="1"/>
  <c r="I112" i="3" s="1"/>
  <c r="G115" i="3"/>
  <c r="H115" i="3" s="1"/>
  <c r="G117" i="3"/>
  <c r="H117" i="3" s="1"/>
  <c r="G119" i="3"/>
  <c r="H119" i="3" s="1"/>
  <c r="G121" i="3"/>
  <c r="H121" i="3" s="1"/>
  <c r="G124" i="3"/>
  <c r="H124" i="3" s="1"/>
  <c r="G126" i="3"/>
  <c r="H126" i="3" s="1"/>
  <c r="I126" i="3" s="1"/>
  <c r="G129" i="3"/>
  <c r="H129" i="3" s="1"/>
  <c r="G131" i="3"/>
  <c r="H131" i="3" s="1"/>
  <c r="G133" i="3"/>
  <c r="H133" i="3" s="1"/>
  <c r="G136" i="3"/>
  <c r="H136" i="3" s="1"/>
  <c r="I136" i="3" s="1"/>
  <c r="N1246" i="4"/>
  <c r="G1214" i="4"/>
  <c r="G1203" i="4"/>
  <c r="G1204" i="4"/>
  <c r="G1201" i="4"/>
  <c r="G1205" i="4"/>
  <c r="G1206" i="4"/>
  <c r="O1206" i="4" s="1"/>
  <c r="F4" i="3"/>
  <c r="G4" i="3"/>
  <c r="F14" i="3"/>
  <c r="G14" i="3"/>
  <c r="F16" i="3"/>
  <c r="G16" i="3"/>
  <c r="F18" i="3"/>
  <c r="G18" i="3"/>
  <c r="F20" i="3"/>
  <c r="G20" i="3"/>
  <c r="F24" i="3"/>
  <c r="G24" i="3"/>
  <c r="F33" i="3"/>
  <c r="G33" i="3"/>
  <c r="F35" i="3"/>
  <c r="G35" i="3"/>
  <c r="F37" i="3"/>
  <c r="G37" i="3"/>
  <c r="F39" i="3"/>
  <c r="G39" i="3"/>
  <c r="F41" i="3"/>
  <c r="G41" i="3"/>
  <c r="F43" i="3"/>
  <c r="G43" i="3"/>
  <c r="F44" i="3"/>
  <c r="G44" i="3"/>
  <c r="F52" i="3"/>
  <c r="H52" i="3" s="1"/>
  <c r="F54" i="3"/>
  <c r="H54" i="3" s="1"/>
  <c r="F56" i="3"/>
  <c r="H56" i="3" s="1"/>
  <c r="G58" i="3"/>
  <c r="H58" i="3" s="1"/>
  <c r="G60" i="3"/>
  <c r="G62" i="3"/>
  <c r="H62" i="3" s="1"/>
  <c r="I62" i="3" s="1"/>
  <c r="G64" i="3"/>
  <c r="G66" i="3"/>
  <c r="G68" i="3"/>
  <c r="F70" i="3"/>
  <c r="H70" i="3" s="1"/>
  <c r="F72" i="3"/>
  <c r="H72" i="3" s="1"/>
  <c r="F49" i="3"/>
  <c r="G51" i="3"/>
  <c r="H51" i="3" s="1"/>
  <c r="F59" i="3"/>
  <c r="F63" i="3"/>
  <c r="G84" i="3"/>
  <c r="F84" i="3"/>
  <c r="G86" i="3"/>
  <c r="F86" i="3"/>
  <c r="G89" i="3"/>
  <c r="F89" i="3"/>
  <c r="G91" i="3"/>
  <c r="F91" i="3"/>
  <c r="G93" i="3"/>
  <c r="F93" i="3"/>
  <c r="G100" i="3"/>
  <c r="F100" i="3"/>
  <c r="G102" i="3"/>
  <c r="F102" i="3"/>
  <c r="G105" i="3"/>
  <c r="F105" i="3"/>
  <c r="G107" i="3"/>
  <c r="F107" i="3"/>
  <c r="G109" i="3"/>
  <c r="F109" i="3"/>
  <c r="G111" i="3"/>
  <c r="F111" i="3"/>
  <c r="G113" i="3"/>
  <c r="F113" i="3"/>
  <c r="G114" i="3"/>
  <c r="F114" i="3"/>
  <c r="G116" i="3"/>
  <c r="F116" i="3"/>
  <c r="G118" i="3"/>
  <c r="F118" i="3"/>
  <c r="G120" i="3"/>
  <c r="F120" i="3"/>
  <c r="G122" i="3"/>
  <c r="F122" i="3"/>
  <c r="G123" i="3"/>
  <c r="F123" i="3"/>
  <c r="G125" i="3"/>
  <c r="F125" i="3"/>
  <c r="G127" i="3"/>
  <c r="F127" i="3"/>
  <c r="G128" i="3"/>
  <c r="F128" i="3"/>
  <c r="G130" i="3"/>
  <c r="F130" i="3"/>
  <c r="G132" i="3"/>
  <c r="F132" i="3"/>
  <c r="G134" i="3"/>
  <c r="F134" i="3"/>
  <c r="G135" i="3"/>
  <c r="F135" i="3"/>
  <c r="G137" i="3"/>
  <c r="G155" i="3"/>
  <c r="F155" i="3"/>
  <c r="G153" i="3"/>
  <c r="F153" i="3"/>
  <c r="F148" i="3"/>
  <c r="G148" i="3"/>
  <c r="F145" i="3"/>
  <c r="G145" i="3"/>
  <c r="F143" i="3"/>
  <c r="G143" i="3"/>
  <c r="G151" i="3"/>
  <c r="F151" i="3"/>
  <c r="G149" i="3"/>
  <c r="F149" i="3"/>
  <c r="F141" i="3"/>
  <c r="G141" i="3"/>
  <c r="F139" i="3"/>
  <c r="G139" i="3"/>
  <c r="F138" i="3"/>
  <c r="H138" i="3" s="1"/>
  <c r="F154" i="3"/>
  <c r="G154" i="3"/>
  <c r="F152" i="3"/>
  <c r="G152" i="3"/>
  <c r="G146" i="3"/>
  <c r="F146" i="3"/>
  <c r="G144" i="3"/>
  <c r="F144" i="3"/>
  <c r="F147" i="3"/>
  <c r="G147" i="3"/>
  <c r="F150" i="3"/>
  <c r="G150" i="3"/>
  <c r="G142" i="3"/>
  <c r="F142" i="3"/>
  <c r="G140" i="3"/>
  <c r="F140" i="3"/>
  <c r="F137" i="3"/>
  <c r="D3" i="3" l="1"/>
  <c r="C204" i="3"/>
  <c r="N1787" i="4"/>
  <c r="N1463" i="4"/>
  <c r="N191" i="4"/>
  <c r="H203" i="3"/>
  <c r="G53" i="3"/>
  <c r="H53" i="3" s="1"/>
  <c r="I53" i="3" s="1"/>
  <c r="E167" i="3"/>
  <c r="H164" i="3"/>
  <c r="I164" i="3" s="1"/>
  <c r="H162" i="3"/>
  <c r="I162" i="3" s="1"/>
  <c r="L166" i="3"/>
  <c r="H165" i="3"/>
  <c r="I165" i="3" s="1"/>
  <c r="H163" i="3"/>
  <c r="I163" i="3" s="1"/>
  <c r="N1415" i="4"/>
  <c r="N155" i="4"/>
  <c r="N1235" i="4"/>
  <c r="N851" i="4"/>
  <c r="N467" i="4"/>
  <c r="N1211" i="4"/>
  <c r="N923" i="4"/>
  <c r="N1067" i="4"/>
  <c r="N299" i="4"/>
  <c r="N83" i="4"/>
  <c r="N1703" i="4"/>
  <c r="N1439" i="4"/>
  <c r="N1631" i="4"/>
  <c r="N1043" i="4"/>
  <c r="N659" i="4"/>
  <c r="N275" i="4"/>
  <c r="N1751" i="4"/>
  <c r="N635" i="4"/>
  <c r="N1823" i="4"/>
  <c r="F75" i="3"/>
  <c r="H75" i="3" s="1"/>
  <c r="G32" i="3"/>
  <c r="H32" i="3" s="1"/>
  <c r="I32" i="3" s="1"/>
  <c r="N359" i="4"/>
  <c r="N1127" i="4"/>
  <c r="N1715" i="4"/>
  <c r="G25" i="3"/>
  <c r="H25" i="3" s="1"/>
  <c r="I25" i="3" s="1"/>
  <c r="H158" i="3"/>
  <c r="I158" i="3" s="1"/>
  <c r="F50" i="3"/>
  <c r="H50" i="3" s="1"/>
  <c r="F83" i="3"/>
  <c r="N1319" i="4"/>
  <c r="H161" i="3"/>
  <c r="I161" i="3" s="1"/>
  <c r="G17" i="3"/>
  <c r="H17" i="3" s="1"/>
  <c r="F7" i="3"/>
  <c r="N239" i="4"/>
  <c r="N1403" i="4"/>
  <c r="N1595" i="4"/>
  <c r="F27" i="3"/>
  <c r="H27" i="3" s="1"/>
  <c r="I27" i="3" s="1"/>
  <c r="J27" i="3" s="1"/>
  <c r="N95" i="4"/>
  <c r="N1487" i="4"/>
  <c r="G92" i="3"/>
  <c r="H92" i="3" s="1"/>
  <c r="I92" i="3" s="1"/>
  <c r="N335" i="4"/>
  <c r="N527" i="4"/>
  <c r="N719" i="4"/>
  <c r="N911" i="4"/>
  <c r="N1103" i="4"/>
  <c r="N1307" i="4"/>
  <c r="N1499" i="4"/>
  <c r="F97" i="3"/>
  <c r="H97" i="3" s="1"/>
  <c r="F79" i="3"/>
  <c r="H79" i="3" s="1"/>
  <c r="I79" i="3" s="1"/>
  <c r="G69" i="3"/>
  <c r="H69" i="3" s="1"/>
  <c r="F31" i="3"/>
  <c r="H31" i="3" s="1"/>
  <c r="F11" i="3"/>
  <c r="H11" i="3" s="1"/>
  <c r="I11" i="3" s="1"/>
  <c r="J11" i="3" s="1"/>
  <c r="G85" i="3"/>
  <c r="H85" i="3" s="1"/>
  <c r="I85" i="3" s="1"/>
  <c r="G48" i="3"/>
  <c r="G45" i="3"/>
  <c r="H45" i="3" s="1"/>
  <c r="I45" i="3" s="1"/>
  <c r="G40" i="3"/>
  <c r="H40" i="3" s="1"/>
  <c r="I40" i="3" s="1"/>
  <c r="G12" i="3"/>
  <c r="H12" i="3" s="1"/>
  <c r="I12" i="3" s="1"/>
  <c r="N251" i="4"/>
  <c r="N131" i="4"/>
  <c r="N1091" i="4"/>
  <c r="N899" i="4"/>
  <c r="N707" i="4"/>
  <c r="N515" i="4"/>
  <c r="N323" i="4"/>
  <c r="N1367" i="4"/>
  <c r="N1619" i="4"/>
  <c r="N1655" i="4"/>
  <c r="N71" i="4"/>
  <c r="N1739" i="4"/>
  <c r="N311" i="4"/>
  <c r="N407" i="4"/>
  <c r="N503" i="4"/>
  <c r="N599" i="4"/>
  <c r="N695" i="4"/>
  <c r="N791" i="4"/>
  <c r="N887" i="4"/>
  <c r="N983" i="4"/>
  <c r="N1079" i="4"/>
  <c r="N1175" i="4"/>
  <c r="N1763" i="4"/>
  <c r="N203" i="4"/>
  <c r="N107" i="4"/>
  <c r="N1679" i="4"/>
  <c r="N1115" i="4"/>
  <c r="N59" i="4"/>
  <c r="N347" i="4"/>
  <c r="N1559" i="4"/>
  <c r="N1271" i="4"/>
  <c r="N1331" i="4"/>
  <c r="N1427" i="4"/>
  <c r="N1523" i="4"/>
  <c r="N287" i="4"/>
  <c r="N383" i="4"/>
  <c r="N479" i="4"/>
  <c r="N575" i="4"/>
  <c r="N671" i="4"/>
  <c r="N767" i="4"/>
  <c r="N863" i="4"/>
  <c r="N959" i="4"/>
  <c r="N1055" i="4"/>
  <c r="N1151" i="4"/>
  <c r="N1835" i="4"/>
  <c r="N215" i="4"/>
  <c r="N1283" i="4"/>
  <c r="N1379" i="4"/>
  <c r="N1475" i="4"/>
  <c r="N1571" i="4"/>
  <c r="N1667" i="4"/>
  <c r="N1163" i="4"/>
  <c r="N1019" i="4"/>
  <c r="N827" i="4"/>
  <c r="N779" i="4"/>
  <c r="N395" i="4"/>
  <c r="N1607" i="4"/>
  <c r="N227" i="4"/>
  <c r="N179" i="4"/>
  <c r="N1343" i="4"/>
  <c r="N1259" i="4"/>
  <c r="N1355" i="4"/>
  <c r="N1451" i="4"/>
  <c r="N1547" i="4"/>
  <c r="N1643" i="4"/>
  <c r="N1187" i="4"/>
  <c r="N1139" i="4"/>
  <c r="N995" i="4"/>
  <c r="N947" i="4"/>
  <c r="N803" i="4"/>
  <c r="N755" i="4"/>
  <c r="N611" i="4"/>
  <c r="N563" i="4"/>
  <c r="N419" i="4"/>
  <c r="N371" i="4"/>
  <c r="N1775" i="4"/>
  <c r="N1727" i="4"/>
  <c r="N1391" i="4"/>
  <c r="N1535" i="4"/>
  <c r="N1583" i="4"/>
  <c r="N1799" i="4"/>
  <c r="J160" i="3"/>
  <c r="K160" i="3" s="1"/>
  <c r="L160" i="3" s="1"/>
  <c r="J156" i="3"/>
  <c r="K156" i="3" s="1"/>
  <c r="L156" i="3" s="1"/>
  <c r="I159" i="3"/>
  <c r="J159" i="3" s="1"/>
  <c r="K159" i="3" s="1"/>
  <c r="I157" i="3"/>
  <c r="F61" i="3"/>
  <c r="H61" i="3" s="1"/>
  <c r="F95" i="3"/>
  <c r="H95" i="3" s="1"/>
  <c r="F81" i="3"/>
  <c r="H81" i="3" s="1"/>
  <c r="F77" i="3"/>
  <c r="H77" i="3" s="1"/>
  <c r="G73" i="3"/>
  <c r="H73" i="3" s="1"/>
  <c r="G65" i="3"/>
  <c r="H65" i="3" s="1"/>
  <c r="G57" i="3"/>
  <c r="H57" i="3" s="1"/>
  <c r="F46" i="3"/>
  <c r="H46" i="3" s="1"/>
  <c r="F29" i="3"/>
  <c r="H29" i="3" s="1"/>
  <c r="I29" i="3" s="1"/>
  <c r="J29" i="3" s="1"/>
  <c r="F21" i="3"/>
  <c r="H21" i="3" s="1"/>
  <c r="I21" i="3" s="1"/>
  <c r="J21" i="3" s="1"/>
  <c r="F9" i="3"/>
  <c r="H9" i="3" s="1"/>
  <c r="F5" i="3"/>
  <c r="H5" i="3" s="1"/>
  <c r="I5" i="3" s="1"/>
  <c r="J5" i="3" s="1"/>
  <c r="G88" i="3"/>
  <c r="H88" i="3" s="1"/>
  <c r="G36" i="3"/>
  <c r="H36" i="3" s="1"/>
  <c r="I36" i="3" s="1"/>
  <c r="G13" i="3"/>
  <c r="H13" i="3" s="1"/>
  <c r="I13" i="3" s="1"/>
  <c r="N1247" i="4"/>
  <c r="H134" i="3"/>
  <c r="I134" i="3" s="1"/>
  <c r="H130" i="3"/>
  <c r="I130" i="3" s="1"/>
  <c r="H122" i="3"/>
  <c r="I122" i="3" s="1"/>
  <c r="H128" i="3"/>
  <c r="I128" i="3" s="1"/>
  <c r="G71" i="3"/>
  <c r="H71" i="3" s="1"/>
  <c r="F67" i="3"/>
  <c r="H67" i="3" s="1"/>
  <c r="G55" i="3"/>
  <c r="H55" i="3" s="1"/>
  <c r="G101" i="3"/>
  <c r="H101" i="3" s="1"/>
  <c r="G90" i="3"/>
  <c r="H90" i="3" s="1"/>
  <c r="I90" i="3" s="1"/>
  <c r="G87" i="3"/>
  <c r="H87" i="3" s="1"/>
  <c r="G38" i="3"/>
  <c r="H38" i="3" s="1"/>
  <c r="I38" i="3" s="1"/>
  <c r="G34" i="3"/>
  <c r="H34" i="3" s="1"/>
  <c r="I34" i="3" s="1"/>
  <c r="G23" i="3"/>
  <c r="H23" i="3" s="1"/>
  <c r="I23" i="3" s="1"/>
  <c r="G19" i="3"/>
  <c r="H19" i="3" s="1"/>
  <c r="G15" i="3"/>
  <c r="H15" i="3" s="1"/>
  <c r="N143" i="4"/>
  <c r="H84" i="3"/>
  <c r="I84" i="3" s="1"/>
  <c r="N119" i="4"/>
  <c r="H146" i="3"/>
  <c r="I146" i="3" s="1"/>
  <c r="J146" i="3" s="1"/>
  <c r="K146" i="3" s="1"/>
  <c r="H114" i="3"/>
  <c r="I114" i="3" s="1"/>
  <c r="H100" i="3"/>
  <c r="I100" i="3" s="1"/>
  <c r="H86" i="3"/>
  <c r="I86" i="3" s="1"/>
  <c r="H151" i="3"/>
  <c r="I151" i="3" s="1"/>
  <c r="H153" i="3"/>
  <c r="I153" i="3" s="1"/>
  <c r="H118" i="3"/>
  <c r="I118" i="3" s="1"/>
  <c r="H116" i="3"/>
  <c r="I116" i="3" s="1"/>
  <c r="H142" i="3"/>
  <c r="I142" i="3" s="1"/>
  <c r="J142" i="3" s="1"/>
  <c r="H147" i="3"/>
  <c r="I147" i="3" s="1"/>
  <c r="J147" i="3" s="1"/>
  <c r="H141" i="3"/>
  <c r="I141" i="3" s="1"/>
  <c r="J141" i="3" s="1"/>
  <c r="K141" i="3" s="1"/>
  <c r="H143" i="3"/>
  <c r="I143" i="3" s="1"/>
  <c r="J143" i="3" s="1"/>
  <c r="H148" i="3"/>
  <c r="I148" i="3" s="1"/>
  <c r="J148" i="3" s="1"/>
  <c r="H132" i="3"/>
  <c r="I132" i="3" s="1"/>
  <c r="H120" i="3"/>
  <c r="I120" i="3" s="1"/>
  <c r="H102" i="3"/>
  <c r="I102" i="3" s="1"/>
  <c r="H44" i="3"/>
  <c r="I44" i="3" s="1"/>
  <c r="H43" i="3"/>
  <c r="I43" i="3" s="1"/>
  <c r="J43" i="3" s="1"/>
  <c r="H41" i="3"/>
  <c r="I41" i="3" s="1"/>
  <c r="J41" i="3" s="1"/>
  <c r="H39" i="3"/>
  <c r="I39" i="3" s="1"/>
  <c r="J39" i="3" s="1"/>
  <c r="H37" i="3"/>
  <c r="I37" i="3" s="1"/>
  <c r="J37" i="3" s="1"/>
  <c r="H35" i="3"/>
  <c r="I35" i="3" s="1"/>
  <c r="J35" i="3" s="1"/>
  <c r="H33" i="3"/>
  <c r="I33" i="3" s="1"/>
  <c r="J33" i="3" s="1"/>
  <c r="H24" i="3"/>
  <c r="I24" i="3" s="1"/>
  <c r="J24" i="3" s="1"/>
  <c r="H20" i="3"/>
  <c r="I20" i="3" s="1"/>
  <c r="H18" i="3"/>
  <c r="I18" i="3" s="1"/>
  <c r="H16" i="3"/>
  <c r="I16" i="3" s="1"/>
  <c r="J16" i="3" s="1"/>
  <c r="H14" i="3"/>
  <c r="I14" i="3" s="1"/>
  <c r="J14" i="3" s="1"/>
  <c r="H7" i="3"/>
  <c r="I7" i="3" s="1"/>
  <c r="J7" i="3" s="1"/>
  <c r="H139" i="3"/>
  <c r="I139" i="3" s="1"/>
  <c r="H145" i="3"/>
  <c r="I145" i="3" s="1"/>
  <c r="J145" i="3" s="1"/>
  <c r="I58" i="3"/>
  <c r="J58" i="3" s="1"/>
  <c r="J47" i="3"/>
  <c r="K47" i="3" s="1"/>
  <c r="L47" i="3" s="1"/>
  <c r="J42" i="3"/>
  <c r="K42" i="3" s="1"/>
  <c r="L42" i="3" s="1"/>
  <c r="M42" i="3" s="1"/>
  <c r="J30" i="3"/>
  <c r="K30" i="3" s="1"/>
  <c r="L30" i="3" s="1"/>
  <c r="M30" i="3" s="1"/>
  <c r="J26" i="3"/>
  <c r="K26" i="3" s="1"/>
  <c r="L26" i="3" s="1"/>
  <c r="M26" i="3" s="1"/>
  <c r="J8" i="3"/>
  <c r="K8" i="3" s="1"/>
  <c r="L8" i="3" s="1"/>
  <c r="J28" i="3"/>
  <c r="K28" i="3" s="1"/>
  <c r="J22" i="3"/>
  <c r="K22" i="3" s="1"/>
  <c r="J10" i="3"/>
  <c r="K10" i="3" s="1"/>
  <c r="J6" i="3"/>
  <c r="K6" i="3" s="1"/>
  <c r="H137" i="3"/>
  <c r="I137" i="3" s="1"/>
  <c r="I138" i="3"/>
  <c r="H49" i="3"/>
  <c r="I70" i="3"/>
  <c r="J70" i="3" s="1"/>
  <c r="J62" i="3"/>
  <c r="I54" i="3"/>
  <c r="J54" i="3" s="1"/>
  <c r="G1213" i="4"/>
  <c r="G1217" i="4"/>
  <c r="G1226" i="4"/>
  <c r="G1215" i="4"/>
  <c r="G1218" i="4"/>
  <c r="O1218" i="4" s="1"/>
  <c r="G1216" i="4"/>
  <c r="H154" i="3"/>
  <c r="I154" i="3" s="1"/>
  <c r="J136" i="3"/>
  <c r="K136" i="3" s="1"/>
  <c r="L136" i="3" s="1"/>
  <c r="J126" i="3"/>
  <c r="K126" i="3" s="1"/>
  <c r="J112" i="3"/>
  <c r="K112" i="3" s="1"/>
  <c r="J108" i="3"/>
  <c r="K108" i="3" s="1"/>
  <c r="L108" i="3" s="1"/>
  <c r="J104" i="3"/>
  <c r="K104" i="3" s="1"/>
  <c r="J98" i="3"/>
  <c r="K98" i="3" s="1"/>
  <c r="L98" i="3" s="1"/>
  <c r="J82" i="3"/>
  <c r="K82" i="3" s="1"/>
  <c r="L82" i="3" s="1"/>
  <c r="J76" i="3"/>
  <c r="K76" i="3" s="1"/>
  <c r="H140" i="3"/>
  <c r="H150" i="3"/>
  <c r="H144" i="3"/>
  <c r="H152" i="3"/>
  <c r="H149" i="3"/>
  <c r="I149" i="3" s="1"/>
  <c r="H155" i="3"/>
  <c r="H135" i="3"/>
  <c r="H127" i="3"/>
  <c r="I127" i="3" s="1"/>
  <c r="H125" i="3"/>
  <c r="I124" i="3"/>
  <c r="H123" i="3"/>
  <c r="H113" i="3"/>
  <c r="I113" i="3" s="1"/>
  <c r="H111" i="3"/>
  <c r="I110" i="3"/>
  <c r="H109" i="3"/>
  <c r="H107" i="3"/>
  <c r="I106" i="3"/>
  <c r="H105" i="3"/>
  <c r="I105" i="3" s="1"/>
  <c r="I96" i="3"/>
  <c r="J96" i="3" s="1"/>
  <c r="I94" i="3"/>
  <c r="H93" i="3"/>
  <c r="H91" i="3"/>
  <c r="H89" i="3"/>
  <c r="H83" i="3"/>
  <c r="I80" i="3"/>
  <c r="J80" i="3" s="1"/>
  <c r="I78" i="3"/>
  <c r="H63" i="3"/>
  <c r="I63" i="3" s="1"/>
  <c r="H59" i="3"/>
  <c r="I59" i="3" s="1"/>
  <c r="I51" i="3"/>
  <c r="J51" i="3" s="1"/>
  <c r="H64" i="3"/>
  <c r="H60" i="3"/>
  <c r="H4" i="3"/>
  <c r="H68" i="3"/>
  <c r="I72" i="3"/>
  <c r="J72" i="3" s="1"/>
  <c r="I56" i="3"/>
  <c r="I52" i="3"/>
  <c r="J52" i="3" s="1"/>
  <c r="I74" i="3"/>
  <c r="I133" i="3"/>
  <c r="I131" i="3"/>
  <c r="I129" i="3"/>
  <c r="I121" i="3"/>
  <c r="J121" i="3" s="1"/>
  <c r="I119" i="3"/>
  <c r="I117" i="3"/>
  <c r="J117" i="3" s="1"/>
  <c r="I115" i="3"/>
  <c r="I103" i="3"/>
  <c r="I99" i="3"/>
  <c r="H66" i="3"/>
  <c r="D204" i="3" l="1"/>
  <c r="E204" i="3" s="1"/>
  <c r="E3" i="3"/>
  <c r="J120" i="3"/>
  <c r="I69" i="3"/>
  <c r="J69" i="3" s="1"/>
  <c r="J114" i="3"/>
  <c r="I17" i="3"/>
  <c r="J17" i="3" s="1"/>
  <c r="J92" i="3"/>
  <c r="K92" i="3" s="1"/>
  <c r="I50" i="3"/>
  <c r="J50" i="3" s="1"/>
  <c r="I61" i="3"/>
  <c r="J61" i="3" s="1"/>
  <c r="I203" i="3"/>
  <c r="J203" i="3" s="1"/>
  <c r="F167" i="3"/>
  <c r="G167" i="3"/>
  <c r="J162" i="3"/>
  <c r="K162" i="3" s="1"/>
  <c r="M166" i="3"/>
  <c r="J165" i="3"/>
  <c r="J164" i="3"/>
  <c r="K164" i="3" s="1"/>
  <c r="J163" i="3"/>
  <c r="H48" i="3"/>
  <c r="I48" i="3" s="1"/>
  <c r="I73" i="3"/>
  <c r="J73" i="3" s="1"/>
  <c r="K73" i="3" s="1"/>
  <c r="J128" i="3"/>
  <c r="K128" i="3" s="1"/>
  <c r="L128" i="3" s="1"/>
  <c r="I67" i="3"/>
  <c r="J67" i="3" s="1"/>
  <c r="J161" i="3"/>
  <c r="J90" i="3"/>
  <c r="K90" i="3" s="1"/>
  <c r="L90" i="3" s="1"/>
  <c r="J38" i="3"/>
  <c r="K38" i="3" s="1"/>
  <c r="L38" i="3" s="1"/>
  <c r="M38" i="3" s="1"/>
  <c r="J23" i="3"/>
  <c r="K23" i="3" s="1"/>
  <c r="L23" i="3" s="1"/>
  <c r="M23" i="3" s="1"/>
  <c r="J158" i="3"/>
  <c r="K158" i="3" s="1"/>
  <c r="L158" i="3" s="1"/>
  <c r="J86" i="3"/>
  <c r="K86" i="3" s="1"/>
  <c r="L86" i="3" s="1"/>
  <c r="M86" i="3" s="1"/>
  <c r="J36" i="3"/>
  <c r="K36" i="3" s="1"/>
  <c r="L36" i="3" s="1"/>
  <c r="J12" i="3"/>
  <c r="K12" i="3" s="1"/>
  <c r="L12" i="3" s="1"/>
  <c r="J34" i="3"/>
  <c r="J102" i="3"/>
  <c r="K102" i="3" s="1"/>
  <c r="L102" i="3" s="1"/>
  <c r="I31" i="3"/>
  <c r="J31" i="3" s="1"/>
  <c r="J157" i="3"/>
  <c r="K34" i="3"/>
  <c r="L34" i="3" s="1"/>
  <c r="M34" i="3" s="1"/>
  <c r="J153" i="3"/>
  <c r="K153" i="3" s="1"/>
  <c r="J45" i="3"/>
  <c r="K45" i="3" s="1"/>
  <c r="I65" i="3"/>
  <c r="J65" i="3" s="1"/>
  <c r="K65" i="3" s="1"/>
  <c r="K161" i="3"/>
  <c r="L161" i="3" s="1"/>
  <c r="M161" i="3" s="1"/>
  <c r="M156" i="3"/>
  <c r="M160" i="3"/>
  <c r="L159" i="3"/>
  <c r="I9" i="3"/>
  <c r="J9" i="3" s="1"/>
  <c r="I15" i="3"/>
  <c r="J15" i="3" s="1"/>
  <c r="J84" i="3"/>
  <c r="K84" i="3" s="1"/>
  <c r="I88" i="3"/>
  <c r="J88" i="3" s="1"/>
  <c r="K88" i="3" s="1"/>
  <c r="J100" i="3"/>
  <c r="K100" i="3" s="1"/>
  <c r="J118" i="3"/>
  <c r="K118" i="3" s="1"/>
  <c r="L118" i="3" s="1"/>
  <c r="M118" i="3" s="1"/>
  <c r="N118" i="3" s="1"/>
  <c r="J122" i="3"/>
  <c r="J134" i="3"/>
  <c r="K134" i="3" s="1"/>
  <c r="L134" i="3" s="1"/>
  <c r="J151" i="3"/>
  <c r="K151" i="3" s="1"/>
  <c r="J13" i="3"/>
  <c r="K13" i="3" s="1"/>
  <c r="J32" i="3"/>
  <c r="K32" i="3" s="1"/>
  <c r="J18" i="3"/>
  <c r="K18" i="3" s="1"/>
  <c r="I101" i="3"/>
  <c r="J101" i="3" s="1"/>
  <c r="I19" i="3"/>
  <c r="J19" i="3" s="1"/>
  <c r="K19" i="3" s="1"/>
  <c r="L19" i="3" s="1"/>
  <c r="I46" i="3"/>
  <c r="J46" i="3" s="1"/>
  <c r="I55" i="3"/>
  <c r="J55" i="3" s="1"/>
  <c r="J130" i="3"/>
  <c r="K130" i="3" s="1"/>
  <c r="L130" i="3" s="1"/>
  <c r="M130" i="3" s="1"/>
  <c r="N130" i="3" s="1"/>
  <c r="O130" i="3" s="1"/>
  <c r="J25" i="3"/>
  <c r="K25" i="3" s="1"/>
  <c r="L25" i="3" s="1"/>
  <c r="M25" i="3" s="1"/>
  <c r="J40" i="3"/>
  <c r="K40" i="3" s="1"/>
  <c r="K14" i="3"/>
  <c r="L14" i="3" s="1"/>
  <c r="I87" i="3"/>
  <c r="J87" i="3" s="1"/>
  <c r="J116" i="3"/>
  <c r="K116" i="3" s="1"/>
  <c r="L116" i="3" s="1"/>
  <c r="M116" i="3" s="1"/>
  <c r="N116" i="3" s="1"/>
  <c r="O116" i="3" s="1"/>
  <c r="J132" i="3"/>
  <c r="K132" i="3" s="1"/>
  <c r="L132" i="3" s="1"/>
  <c r="M132" i="3" s="1"/>
  <c r="N132" i="3" s="1"/>
  <c r="K147" i="3"/>
  <c r="L147" i="3" s="1"/>
  <c r="K51" i="3"/>
  <c r="L51" i="3" s="1"/>
  <c r="M51" i="3" s="1"/>
  <c r="K69" i="3"/>
  <c r="L69" i="3" s="1"/>
  <c r="M69" i="3" s="1"/>
  <c r="N69" i="3" s="1"/>
  <c r="K114" i="3"/>
  <c r="L114" i="3" s="1"/>
  <c r="K120" i="3"/>
  <c r="L120" i="3" s="1"/>
  <c r="K122" i="3"/>
  <c r="L122" i="3" s="1"/>
  <c r="K145" i="3"/>
  <c r="L145" i="3" s="1"/>
  <c r="K142" i="3"/>
  <c r="L142" i="3" s="1"/>
  <c r="L92" i="3"/>
  <c r="M92" i="3" s="1"/>
  <c r="N92" i="3" s="1"/>
  <c r="J154" i="3"/>
  <c r="K154" i="3" s="1"/>
  <c r="L154" i="3" s="1"/>
  <c r="K96" i="3"/>
  <c r="L96" i="3" s="1"/>
  <c r="K7" i="3"/>
  <c r="K11" i="3"/>
  <c r="K27" i="3"/>
  <c r="K35" i="3"/>
  <c r="K39" i="3"/>
  <c r="K43" i="3"/>
  <c r="K143" i="3"/>
  <c r="N26" i="3"/>
  <c r="O26" i="3" s="1"/>
  <c r="N42" i="3"/>
  <c r="O42" i="3" s="1"/>
  <c r="M8" i="3"/>
  <c r="N8" i="3" s="1"/>
  <c r="O8" i="3" s="1"/>
  <c r="M47" i="3"/>
  <c r="N47" i="3" s="1"/>
  <c r="O47" i="3" s="1"/>
  <c r="K80" i="3"/>
  <c r="L80" i="3" s="1"/>
  <c r="K5" i="3"/>
  <c r="K21" i="3"/>
  <c r="K29" i="3"/>
  <c r="L29" i="3" s="1"/>
  <c r="K33" i="3"/>
  <c r="K37" i="3"/>
  <c r="L37" i="3" s="1"/>
  <c r="K41" i="3"/>
  <c r="K148" i="3"/>
  <c r="L148" i="3" s="1"/>
  <c r="N30" i="3"/>
  <c r="O30" i="3" s="1"/>
  <c r="I60" i="3"/>
  <c r="J60" i="3" s="1"/>
  <c r="J59" i="3"/>
  <c r="K59" i="3" s="1"/>
  <c r="I150" i="3"/>
  <c r="I49" i="3"/>
  <c r="L141" i="3"/>
  <c r="M141" i="3" s="1"/>
  <c r="L76" i="3"/>
  <c r="M76" i="3" s="1"/>
  <c r="K52" i="3"/>
  <c r="L52" i="3" s="1"/>
  <c r="K72" i="3"/>
  <c r="L72" i="3" s="1"/>
  <c r="I4" i="3"/>
  <c r="J53" i="3"/>
  <c r="K53" i="3" s="1"/>
  <c r="L53" i="3" s="1"/>
  <c r="M53" i="3" s="1"/>
  <c r="I57" i="3"/>
  <c r="M82" i="3"/>
  <c r="N82" i="3" s="1"/>
  <c r="M98" i="3"/>
  <c r="N98" i="3" s="1"/>
  <c r="M108" i="3"/>
  <c r="N108" i="3" s="1"/>
  <c r="M136" i="3"/>
  <c r="N136" i="3" s="1"/>
  <c r="K24" i="3"/>
  <c r="L24" i="3" s="1"/>
  <c r="I123" i="3"/>
  <c r="I135" i="3"/>
  <c r="J135" i="3" s="1"/>
  <c r="J139" i="3"/>
  <c r="K121" i="3"/>
  <c r="L121" i="3" s="1"/>
  <c r="J20" i="3"/>
  <c r="K20" i="3" s="1"/>
  <c r="J44" i="3"/>
  <c r="K62" i="3"/>
  <c r="L62" i="3" s="1"/>
  <c r="I75" i="3"/>
  <c r="I83" i="3"/>
  <c r="J83" i="3" s="1"/>
  <c r="I89" i="3"/>
  <c r="I93" i="3"/>
  <c r="J93" i="3" s="1"/>
  <c r="I97" i="3"/>
  <c r="I109" i="3"/>
  <c r="J109" i="3" s="1"/>
  <c r="J138" i="3"/>
  <c r="K117" i="3"/>
  <c r="J56" i="3"/>
  <c r="K56" i="3" s="1"/>
  <c r="L56" i="3" s="1"/>
  <c r="I66" i="3"/>
  <c r="J66" i="3" s="1"/>
  <c r="I68" i="3"/>
  <c r="J68" i="3" s="1"/>
  <c r="I64" i="3"/>
  <c r="J64" i="3" s="1"/>
  <c r="J63" i="3"/>
  <c r="K63" i="3" s="1"/>
  <c r="J79" i="3"/>
  <c r="J105" i="3"/>
  <c r="K105" i="3" s="1"/>
  <c r="J113" i="3"/>
  <c r="K113" i="3" s="1"/>
  <c r="J127" i="3"/>
  <c r="J149" i="3"/>
  <c r="K149" i="3" s="1"/>
  <c r="I152" i="3"/>
  <c r="J152" i="3" s="1"/>
  <c r="G1238" i="4"/>
  <c r="G1225" i="4"/>
  <c r="G1227" i="4"/>
  <c r="G1230" i="4"/>
  <c r="O1230" i="4" s="1"/>
  <c r="G1229" i="4"/>
  <c r="G1228" i="4"/>
  <c r="L104" i="3"/>
  <c r="L112" i="3"/>
  <c r="M112" i="3" s="1"/>
  <c r="L117" i="3"/>
  <c r="L126" i="3"/>
  <c r="L6" i="3"/>
  <c r="M6" i="3" s="1"/>
  <c r="L10" i="3"/>
  <c r="M10" i="3" s="1"/>
  <c r="L22" i="3"/>
  <c r="M22" i="3" s="1"/>
  <c r="L28" i="3"/>
  <c r="L32" i="3"/>
  <c r="I71" i="3"/>
  <c r="J74" i="3"/>
  <c r="K74" i="3" s="1"/>
  <c r="J78" i="3"/>
  <c r="J85" i="3"/>
  <c r="J94" i="3"/>
  <c r="J99" i="3"/>
  <c r="J103" i="3"/>
  <c r="J106" i="3"/>
  <c r="K106" i="3" s="1"/>
  <c r="J110" i="3"/>
  <c r="J115" i="3"/>
  <c r="J119" i="3"/>
  <c r="J124" i="3"/>
  <c r="J129" i="3"/>
  <c r="J131" i="3"/>
  <c r="K131" i="3" s="1"/>
  <c r="J133" i="3"/>
  <c r="K133" i="3" s="1"/>
  <c r="L146" i="3"/>
  <c r="M146" i="3" s="1"/>
  <c r="K54" i="3"/>
  <c r="L54" i="3" s="1"/>
  <c r="K70" i="3"/>
  <c r="J137" i="3"/>
  <c r="K16" i="3"/>
  <c r="K58" i="3"/>
  <c r="L58" i="3" s="1"/>
  <c r="I125" i="3"/>
  <c r="J125" i="3" s="1"/>
  <c r="I144" i="3"/>
  <c r="I77" i="3"/>
  <c r="J77" i="3" s="1"/>
  <c r="I81" i="3"/>
  <c r="J81" i="3" s="1"/>
  <c r="I91" i="3"/>
  <c r="J91" i="3" s="1"/>
  <c r="I95" i="3"/>
  <c r="I107" i="3"/>
  <c r="J107" i="3" s="1"/>
  <c r="I111" i="3"/>
  <c r="I140" i="3"/>
  <c r="I155" i="3"/>
  <c r="F3" i="3" l="1"/>
  <c r="G3" i="3"/>
  <c r="H3" i="3" s="1"/>
  <c r="L45" i="3"/>
  <c r="L84" i="3"/>
  <c r="M84" i="3" s="1"/>
  <c r="N84" i="3" s="1"/>
  <c r="K17" i="3"/>
  <c r="L17" i="3" s="1"/>
  <c r="M17" i="3" s="1"/>
  <c r="K67" i="3"/>
  <c r="L67" i="3" s="1"/>
  <c r="L13" i="3"/>
  <c r="M13" i="3" s="1"/>
  <c r="K61" i="3"/>
  <c r="L61" i="3" s="1"/>
  <c r="M61" i="3" s="1"/>
  <c r="L153" i="3"/>
  <c r="M153" i="3" s="1"/>
  <c r="M90" i="3"/>
  <c r="N90" i="3" s="1"/>
  <c r="K203" i="3"/>
  <c r="H167" i="3"/>
  <c r="I167" i="3" s="1"/>
  <c r="L162" i="3"/>
  <c r="M162" i="3" s="1"/>
  <c r="N162" i="3" s="1"/>
  <c r="N166" i="3"/>
  <c r="O166" i="3" s="1"/>
  <c r="K165" i="3"/>
  <c r="L164" i="3"/>
  <c r="K163" i="3"/>
  <c r="L163" i="3" s="1"/>
  <c r="N153" i="3"/>
  <c r="O153" i="3" s="1"/>
  <c r="K9" i="3"/>
  <c r="L9" i="3" s="1"/>
  <c r="L65" i="3"/>
  <c r="M65" i="3" s="1"/>
  <c r="K31" i="3"/>
  <c r="L31" i="3" s="1"/>
  <c r="M31" i="3" s="1"/>
  <c r="N31" i="3" s="1"/>
  <c r="N23" i="3"/>
  <c r="O23" i="3" s="1"/>
  <c r="N34" i="3"/>
  <c r="O34" i="3" s="1"/>
  <c r="K15" i="3"/>
  <c r="L15" i="3" s="1"/>
  <c r="M15" i="3" s="1"/>
  <c r="J48" i="3"/>
  <c r="L151" i="3"/>
  <c r="M151" i="3" s="1"/>
  <c r="L100" i="3"/>
  <c r="M100" i="3" s="1"/>
  <c r="N100" i="3" s="1"/>
  <c r="O100" i="3" s="1"/>
  <c r="M158" i="3"/>
  <c r="N158" i="3" s="1"/>
  <c r="O158" i="3" s="1"/>
  <c r="M12" i="3"/>
  <c r="N12" i="3" s="1"/>
  <c r="O12" i="3" s="1"/>
  <c r="N86" i="3"/>
  <c r="O86" i="3" s="1"/>
  <c r="K55" i="3"/>
  <c r="L55" i="3" s="1"/>
  <c r="M14" i="3"/>
  <c r="N14" i="3" s="1"/>
  <c r="L18" i="3"/>
  <c r="M18" i="3" s="1"/>
  <c r="N18" i="3" s="1"/>
  <c r="O18" i="3" s="1"/>
  <c r="K157" i="3"/>
  <c r="L157" i="3" s="1"/>
  <c r="M157" i="3" s="1"/>
  <c r="N160" i="3"/>
  <c r="O160" i="3" s="1"/>
  <c r="N156" i="3"/>
  <c r="O156" i="3" s="1"/>
  <c r="N161" i="3"/>
  <c r="O161" i="3" s="1"/>
  <c r="M159" i="3"/>
  <c r="N38" i="3"/>
  <c r="O38" i="3" s="1"/>
  <c r="K152" i="3"/>
  <c r="L152" i="3" s="1"/>
  <c r="M152" i="3" s="1"/>
  <c r="L40" i="3"/>
  <c r="M40" i="3" s="1"/>
  <c r="K46" i="3"/>
  <c r="L46" i="3" s="1"/>
  <c r="M46" i="3" s="1"/>
  <c r="N46" i="3" s="1"/>
  <c r="M96" i="3"/>
  <c r="N96" i="3" s="1"/>
  <c r="O96" i="3" s="1"/>
  <c r="K87" i="3"/>
  <c r="L87" i="3" s="1"/>
  <c r="M87" i="3" s="1"/>
  <c r="N87" i="3" s="1"/>
  <c r="O87" i="3" s="1"/>
  <c r="M102" i="3"/>
  <c r="N102" i="3" s="1"/>
  <c r="M147" i="3"/>
  <c r="N147" i="3" s="1"/>
  <c r="O147" i="3" s="1"/>
  <c r="M142" i="3"/>
  <c r="N142" i="3" s="1"/>
  <c r="O142" i="3" s="1"/>
  <c r="M134" i="3"/>
  <c r="N134" i="3" s="1"/>
  <c r="O134" i="3" s="1"/>
  <c r="M122" i="3"/>
  <c r="M114" i="3"/>
  <c r="N114" i="3" s="1"/>
  <c r="O114" i="3" s="1"/>
  <c r="M37" i="3"/>
  <c r="N37" i="3" s="1"/>
  <c r="M29" i="3"/>
  <c r="N29" i="3" s="1"/>
  <c r="M9" i="3"/>
  <c r="N9" i="3" s="1"/>
  <c r="M128" i="3"/>
  <c r="N128" i="3" s="1"/>
  <c r="O128" i="3" s="1"/>
  <c r="M120" i="3"/>
  <c r="N120" i="3" s="1"/>
  <c r="L73" i="3"/>
  <c r="O92" i="3"/>
  <c r="M72" i="3"/>
  <c r="N72" i="3" s="1"/>
  <c r="N76" i="3"/>
  <c r="O76" i="3" s="1"/>
  <c r="M117" i="3"/>
  <c r="N117" i="3" s="1"/>
  <c r="O117" i="3" s="1"/>
  <c r="M121" i="3"/>
  <c r="N121" i="3" s="1"/>
  <c r="M52" i="3"/>
  <c r="N52" i="3" s="1"/>
  <c r="O52" i="3" s="1"/>
  <c r="L41" i="3"/>
  <c r="L33" i="3"/>
  <c r="L21" i="3"/>
  <c r="L5" i="3"/>
  <c r="L39" i="3"/>
  <c r="O31" i="3"/>
  <c r="L11" i="3"/>
  <c r="K66" i="3"/>
  <c r="L66" i="3" s="1"/>
  <c r="N141" i="3"/>
  <c r="O141" i="3" s="1"/>
  <c r="M148" i="3"/>
  <c r="N148" i="3" s="1"/>
  <c r="O148" i="3" s="1"/>
  <c r="M80" i="3"/>
  <c r="N80" i="3" s="1"/>
  <c r="O80" i="3" s="1"/>
  <c r="N53" i="3"/>
  <c r="O53" i="3" s="1"/>
  <c r="K138" i="3"/>
  <c r="L138" i="3" s="1"/>
  <c r="J49" i="3"/>
  <c r="K49" i="3" s="1"/>
  <c r="L49" i="3" s="1"/>
  <c r="J150" i="3"/>
  <c r="J155" i="3"/>
  <c r="K155" i="3" s="1"/>
  <c r="J111" i="3"/>
  <c r="K111" i="3" s="1"/>
  <c r="J95" i="3"/>
  <c r="K95" i="3" s="1"/>
  <c r="K68" i="3"/>
  <c r="L68" i="3" s="1"/>
  <c r="L149" i="3"/>
  <c r="M149" i="3" s="1"/>
  <c r="K119" i="3"/>
  <c r="L105" i="3"/>
  <c r="M105" i="3" s="1"/>
  <c r="K103" i="3"/>
  <c r="J71" i="3"/>
  <c r="K71" i="3" s="1"/>
  <c r="O136" i="3"/>
  <c r="O108" i="3"/>
  <c r="O82" i="3"/>
  <c r="J123" i="3"/>
  <c r="J97" i="3"/>
  <c r="J89" i="3"/>
  <c r="J75" i="3"/>
  <c r="N112" i="3"/>
  <c r="O112" i="3" s="1"/>
  <c r="M154" i="3"/>
  <c r="N154" i="3" s="1"/>
  <c r="L63" i="3"/>
  <c r="N22" i="3"/>
  <c r="O22" i="3" s="1"/>
  <c r="L59" i="3"/>
  <c r="M59" i="3" s="1"/>
  <c r="M126" i="3"/>
  <c r="M145" i="3"/>
  <c r="N145" i="3" s="1"/>
  <c r="O84" i="3"/>
  <c r="O69" i="3"/>
  <c r="L88" i="3"/>
  <c r="M88" i="3" s="1"/>
  <c r="K44" i="3"/>
  <c r="N10" i="3"/>
  <c r="O10" i="3" s="1"/>
  <c r="M104" i="3"/>
  <c r="N104" i="3" s="1"/>
  <c r="O104" i="3" s="1"/>
  <c r="L143" i="3"/>
  <c r="L43" i="3"/>
  <c r="L35" i="3"/>
  <c r="L27" i="3"/>
  <c r="L7" i="3"/>
  <c r="O132" i="3"/>
  <c r="K127" i="3"/>
  <c r="L127" i="3" s="1"/>
  <c r="O118" i="3"/>
  <c r="K79" i="3"/>
  <c r="N51" i="3"/>
  <c r="O51" i="3" s="1"/>
  <c r="L16" i="3"/>
  <c r="M16" i="3" s="1"/>
  <c r="N16" i="3" s="1"/>
  <c r="K81" i="3"/>
  <c r="K124" i="3"/>
  <c r="K94" i="3"/>
  <c r="L94" i="3" s="1"/>
  <c r="L74" i="3"/>
  <c r="M74" i="3" s="1"/>
  <c r="N74" i="3" s="1"/>
  <c r="O74" i="3" s="1"/>
  <c r="M45" i="3"/>
  <c r="N45" i="3" s="1"/>
  <c r="M36" i="3"/>
  <c r="N36" i="3" s="1"/>
  <c r="M28" i="3"/>
  <c r="N28" i="3" s="1"/>
  <c r="K107" i="3"/>
  <c r="L107" i="3" s="1"/>
  <c r="K91" i="3"/>
  <c r="L91" i="3" s="1"/>
  <c r="K77" i="3"/>
  <c r="L77" i="3" s="1"/>
  <c r="K125" i="3"/>
  <c r="L125" i="3" s="1"/>
  <c r="N146" i="3"/>
  <c r="O146" i="3" s="1"/>
  <c r="K110" i="3"/>
  <c r="L110" i="3" s="1"/>
  <c r="K78" i="3"/>
  <c r="L78" i="3" s="1"/>
  <c r="M32" i="3"/>
  <c r="N32" i="3" s="1"/>
  <c r="G1239" i="4"/>
  <c r="G1240" i="4"/>
  <c r="G1242" i="4"/>
  <c r="O1242" i="4" s="1"/>
  <c r="G1250" i="4"/>
  <c r="G1237" i="4"/>
  <c r="G1241" i="4"/>
  <c r="M56" i="3"/>
  <c r="N56" i="3" s="1"/>
  <c r="O56" i="3" s="1"/>
  <c r="K109" i="3"/>
  <c r="L109" i="3" s="1"/>
  <c r="K93" i="3"/>
  <c r="L93" i="3" s="1"/>
  <c r="K83" i="3"/>
  <c r="L20" i="3"/>
  <c r="K135" i="3"/>
  <c r="K137" i="3"/>
  <c r="K115" i="3"/>
  <c r="L131" i="3"/>
  <c r="M131" i="3" s="1"/>
  <c r="L70" i="3"/>
  <c r="M70" i="3" s="1"/>
  <c r="K50" i="3"/>
  <c r="L50" i="3" s="1"/>
  <c r="K129" i="3"/>
  <c r="L129" i="3" s="1"/>
  <c r="K99" i="3"/>
  <c r="J144" i="3"/>
  <c r="K64" i="3"/>
  <c r="M54" i="3"/>
  <c r="N54" i="3" s="1"/>
  <c r="L113" i="3"/>
  <c r="K85" i="3"/>
  <c r="J57" i="3"/>
  <c r="K57" i="3" s="1"/>
  <c r="M24" i="3"/>
  <c r="N24" i="3" s="1"/>
  <c r="O98" i="3"/>
  <c r="M62" i="3"/>
  <c r="M58" i="3"/>
  <c r="J140" i="3"/>
  <c r="K60" i="3"/>
  <c r="M19" i="3"/>
  <c r="N19" i="3" s="1"/>
  <c r="K139" i="3"/>
  <c r="L106" i="3"/>
  <c r="M106" i="3" s="1"/>
  <c r="J4" i="3"/>
  <c r="L124" i="3"/>
  <c r="N25" i="3"/>
  <c r="O25" i="3" s="1"/>
  <c r="N13" i="3"/>
  <c r="O13" i="3" s="1"/>
  <c r="N6" i="3"/>
  <c r="O6" i="3" s="1"/>
  <c r="L133" i="3"/>
  <c r="K101" i="3"/>
  <c r="L101" i="3" s="1"/>
  <c r="F205" i="3" l="1"/>
  <c r="I3" i="3"/>
  <c r="G205" i="3"/>
  <c r="N65" i="3"/>
  <c r="O65" i="3" s="1"/>
  <c r="N17" i="3"/>
  <c r="O17" i="3" s="1"/>
  <c r="N61" i="3"/>
  <c r="O61" i="3" s="1"/>
  <c r="N151" i="3"/>
  <c r="O151" i="3" s="1"/>
  <c r="O90" i="3"/>
  <c r="L203" i="3"/>
  <c r="H205" i="3"/>
  <c r="J167" i="3"/>
  <c r="K167" i="3" s="1"/>
  <c r="I205" i="3"/>
  <c r="L167" i="3"/>
  <c r="M167" i="3" s="1"/>
  <c r="N167" i="3" s="1"/>
  <c r="O167" i="3" s="1"/>
  <c r="O162" i="3"/>
  <c r="L165" i="3"/>
  <c r="M164" i="3"/>
  <c r="N164" i="3" s="1"/>
  <c r="M163" i="3"/>
  <c r="K48" i="3"/>
  <c r="L48" i="3" s="1"/>
  <c r="O14" i="3"/>
  <c r="M55" i="3"/>
  <c r="N55" i="3" s="1"/>
  <c r="O55" i="3" s="1"/>
  <c r="N157" i="3"/>
  <c r="O157" i="3" s="1"/>
  <c r="N159" i="3"/>
  <c r="O159" i="3" s="1"/>
  <c r="O121" i="3"/>
  <c r="O72" i="3"/>
  <c r="N40" i="3"/>
  <c r="O40" i="3" s="1"/>
  <c r="O102" i="3"/>
  <c r="L71" i="3"/>
  <c r="M71" i="3" s="1"/>
  <c r="N122" i="3"/>
  <c r="O122" i="3" s="1"/>
  <c r="O120" i="3"/>
  <c r="O29" i="3"/>
  <c r="M5" i="3"/>
  <c r="N5" i="3" s="1"/>
  <c r="O5" i="3" s="1"/>
  <c r="M33" i="3"/>
  <c r="N33" i="3" s="1"/>
  <c r="O33" i="3" s="1"/>
  <c r="O32" i="3"/>
  <c r="N105" i="3"/>
  <c r="O105" i="3" s="1"/>
  <c r="N149" i="3"/>
  <c r="M68" i="3"/>
  <c r="N68" i="3" s="1"/>
  <c r="O68" i="3" s="1"/>
  <c r="L111" i="3"/>
  <c r="M111" i="3" s="1"/>
  <c r="O37" i="3"/>
  <c r="M11" i="3"/>
  <c r="M39" i="3"/>
  <c r="N39" i="3" s="1"/>
  <c r="O39" i="3" s="1"/>
  <c r="M21" i="3"/>
  <c r="M41" i="3"/>
  <c r="O149" i="3"/>
  <c r="N70" i="3"/>
  <c r="M93" i="3"/>
  <c r="N93" i="3" s="1"/>
  <c r="O93" i="3" s="1"/>
  <c r="M109" i="3"/>
  <c r="N109" i="3" s="1"/>
  <c r="O109" i="3" s="1"/>
  <c r="O45" i="3"/>
  <c r="M124" i="3"/>
  <c r="N124" i="3" s="1"/>
  <c r="O124" i="3" s="1"/>
  <c r="O16" i="3"/>
  <c r="O46" i="3"/>
  <c r="L95" i="3"/>
  <c r="M95" i="3" s="1"/>
  <c r="N95" i="3" s="1"/>
  <c r="L155" i="3"/>
  <c r="M155" i="3" s="1"/>
  <c r="N155" i="3" s="1"/>
  <c r="O155" i="3" s="1"/>
  <c r="M73" i="3"/>
  <c r="N73" i="3" s="1"/>
  <c r="O9" i="3"/>
  <c r="N131" i="3"/>
  <c r="O131" i="3" s="1"/>
  <c r="M77" i="3"/>
  <c r="N77" i="3" s="1"/>
  <c r="M107" i="3"/>
  <c r="N107" i="3" s="1"/>
  <c r="M91" i="3"/>
  <c r="N91" i="3" s="1"/>
  <c r="K4" i="3"/>
  <c r="L4" i="3" s="1"/>
  <c r="L57" i="3"/>
  <c r="M57" i="3" s="1"/>
  <c r="M7" i="3"/>
  <c r="N7" i="3" s="1"/>
  <c r="O7" i="3" s="1"/>
  <c r="M35" i="3"/>
  <c r="N35" i="3" s="1"/>
  <c r="O35" i="3" s="1"/>
  <c r="K150" i="3"/>
  <c r="M125" i="3"/>
  <c r="N125" i="3" s="1"/>
  <c r="N106" i="3"/>
  <c r="O106" i="3" s="1"/>
  <c r="M133" i="3"/>
  <c r="N133" i="3" s="1"/>
  <c r="O133" i="3" s="1"/>
  <c r="M101" i="3"/>
  <c r="L135" i="3"/>
  <c r="M20" i="3"/>
  <c r="N20" i="3" s="1"/>
  <c r="N62" i="3"/>
  <c r="O62" i="3" s="1"/>
  <c r="L83" i="3"/>
  <c r="M78" i="3"/>
  <c r="M110" i="3"/>
  <c r="N110" i="3" s="1"/>
  <c r="O110" i="3" s="1"/>
  <c r="K140" i="3"/>
  <c r="O28" i="3"/>
  <c r="O36" i="3"/>
  <c r="M94" i="3"/>
  <c r="N58" i="3"/>
  <c r="O58" i="3" s="1"/>
  <c r="K144" i="3"/>
  <c r="L144" i="3" s="1"/>
  <c r="L81" i="3"/>
  <c r="M81" i="3" s="1"/>
  <c r="M143" i="3"/>
  <c r="N143" i="3" s="1"/>
  <c r="O143" i="3" s="1"/>
  <c r="O145" i="3"/>
  <c r="L115" i="3"/>
  <c r="O154" i="3"/>
  <c r="L60" i="3"/>
  <c r="M60" i="3" s="1"/>
  <c r="N60" i="3" s="1"/>
  <c r="O24" i="3"/>
  <c r="L79" i="3"/>
  <c r="M79" i="3" s="1"/>
  <c r="M113" i="3"/>
  <c r="N113" i="3" s="1"/>
  <c r="O113" i="3" s="1"/>
  <c r="M127" i="3"/>
  <c r="N127" i="3" s="1"/>
  <c r="O127" i="3" s="1"/>
  <c r="N88" i="3"/>
  <c r="O88" i="3" s="1"/>
  <c r="O54" i="3"/>
  <c r="O70" i="3"/>
  <c r="L64" i="3"/>
  <c r="M64" i="3" s="1"/>
  <c r="N64" i="3" s="1"/>
  <c r="N152" i="3"/>
  <c r="O152" i="3" s="1"/>
  <c r="M49" i="3"/>
  <c r="N49" i="3" s="1"/>
  <c r="K123" i="3"/>
  <c r="L44" i="3"/>
  <c r="M44" i="3" s="1"/>
  <c r="N44" i="3" s="1"/>
  <c r="M138" i="3"/>
  <c r="M63" i="3"/>
  <c r="N63" i="3" s="1"/>
  <c r="O63" i="3" s="1"/>
  <c r="N15" i="3"/>
  <c r="O15" i="3" s="1"/>
  <c r="N126" i="3"/>
  <c r="O126" i="3" s="1"/>
  <c r="L85" i="3"/>
  <c r="M85" i="3" s="1"/>
  <c r="L103" i="3"/>
  <c r="M103" i="3" s="1"/>
  <c r="L119" i="3"/>
  <c r="M67" i="3"/>
  <c r="N59" i="3"/>
  <c r="O59" i="3" s="1"/>
  <c r="M66" i="3"/>
  <c r="N66" i="3" s="1"/>
  <c r="G1262" i="4"/>
  <c r="G1251" i="4"/>
  <c r="G1254" i="4"/>
  <c r="O1254" i="4" s="1"/>
  <c r="G1249" i="4"/>
  <c r="G1253" i="4"/>
  <c r="G1252" i="4"/>
  <c r="M27" i="3"/>
  <c r="N27" i="3" s="1"/>
  <c r="O27" i="3" s="1"/>
  <c r="M43" i="3"/>
  <c r="N43" i="3" s="1"/>
  <c r="L139" i="3"/>
  <c r="M139" i="3" s="1"/>
  <c r="N101" i="3"/>
  <c r="O101" i="3" s="1"/>
  <c r="M129" i="3"/>
  <c r="L99" i="3"/>
  <c r="L137" i="3"/>
  <c r="O19" i="3"/>
  <c r="M50" i="3"/>
  <c r="N50" i="3" s="1"/>
  <c r="K75" i="3"/>
  <c r="K89" i="3"/>
  <c r="K97" i="3"/>
  <c r="J3" i="3" l="1"/>
  <c r="M203" i="3"/>
  <c r="N203" i="3" s="1"/>
  <c r="M165" i="3"/>
  <c r="O164" i="3"/>
  <c r="N163" i="3"/>
  <c r="O163" i="3" s="1"/>
  <c r="M48" i="3"/>
  <c r="O50" i="3"/>
  <c r="O107" i="3"/>
  <c r="N41" i="3"/>
  <c r="O41" i="3" s="1"/>
  <c r="N21" i="3"/>
  <c r="O21" i="3" s="1"/>
  <c r="N11" i="3"/>
  <c r="O11" i="3" s="1"/>
  <c r="O43" i="3"/>
  <c r="O44" i="3"/>
  <c r="O66" i="3"/>
  <c r="N85" i="3"/>
  <c r="O85" i="3" s="1"/>
  <c r="O20" i="3"/>
  <c r="O91" i="3"/>
  <c r="O77" i="3"/>
  <c r="O95" i="3"/>
  <c r="O73" i="3"/>
  <c r="N57" i="3"/>
  <c r="O57" i="3" s="1"/>
  <c r="O60" i="3"/>
  <c r="O64" i="3"/>
  <c r="L150" i="3"/>
  <c r="N138" i="3"/>
  <c r="O138" i="3" s="1"/>
  <c r="L123" i="3"/>
  <c r="N129" i="3"/>
  <c r="O129" i="3" s="1"/>
  <c r="N67" i="3"/>
  <c r="O67" i="3" s="1"/>
  <c r="M99" i="3"/>
  <c r="N99" i="3" s="1"/>
  <c r="N79" i="3"/>
  <c r="O79" i="3" s="1"/>
  <c r="L140" i="3"/>
  <c r="M83" i="3"/>
  <c r="N83" i="3" s="1"/>
  <c r="M137" i="3"/>
  <c r="N137" i="3" s="1"/>
  <c r="O137" i="3" s="1"/>
  <c r="M144" i="3"/>
  <c r="N139" i="3"/>
  <c r="O139" i="3" s="1"/>
  <c r="N71" i="3"/>
  <c r="O71" i="3" s="1"/>
  <c r="N111" i="3"/>
  <c r="O111" i="3" s="1"/>
  <c r="O49" i="3"/>
  <c r="G1261" i="4"/>
  <c r="G1265" i="4"/>
  <c r="G1264" i="4"/>
  <c r="G1274" i="4"/>
  <c r="G1263" i="4"/>
  <c r="G1266" i="4"/>
  <c r="O1266" i="4" s="1"/>
  <c r="M119" i="3"/>
  <c r="N119" i="3" s="1"/>
  <c r="O119" i="3" s="1"/>
  <c r="L97" i="3"/>
  <c r="L89" i="3"/>
  <c r="M89" i="3" s="1"/>
  <c r="L75" i="3"/>
  <c r="N103" i="3"/>
  <c r="O103" i="3" s="1"/>
  <c r="N81" i="3"/>
  <c r="O81" i="3" s="1"/>
  <c r="M4" i="3"/>
  <c r="N78" i="3"/>
  <c r="O78" i="3" s="1"/>
  <c r="M115" i="3"/>
  <c r="N115" i="3" s="1"/>
  <c r="N94" i="3"/>
  <c r="O94" i="3" s="1"/>
  <c r="M135" i="3"/>
  <c r="M97" i="3"/>
  <c r="O125" i="3"/>
  <c r="K3" i="3" l="1"/>
  <c r="K205" i="3" s="1"/>
  <c r="J205" i="3"/>
  <c r="O203" i="3"/>
  <c r="N165" i="3"/>
  <c r="O165" i="3" s="1"/>
  <c r="N48" i="3"/>
  <c r="O48" i="3" s="1"/>
  <c r="N89" i="3"/>
  <c r="O89" i="3" s="1"/>
  <c r="G1286" i="4"/>
  <c r="G1273" i="4"/>
  <c r="G1277" i="4"/>
  <c r="G1275" i="4"/>
  <c r="G1278" i="4"/>
  <c r="O1278" i="4" s="1"/>
  <c r="G1276" i="4"/>
  <c r="N135" i="3"/>
  <c r="O135" i="3" s="1"/>
  <c r="M75" i="3"/>
  <c r="N75" i="3" s="1"/>
  <c r="O75" i="3" s="1"/>
  <c r="O115" i="3"/>
  <c r="O99" i="3"/>
  <c r="N4" i="3"/>
  <c r="N144" i="3"/>
  <c r="O144" i="3" s="1"/>
  <c r="M140" i="3"/>
  <c r="N140" i="3" s="1"/>
  <c r="M150" i="3"/>
  <c r="N150" i="3" s="1"/>
  <c r="N97" i="3"/>
  <c r="O97" i="3" s="1"/>
  <c r="O83" i="3"/>
  <c r="M123" i="3"/>
  <c r="N123" i="3" s="1"/>
  <c r="L3" i="3" l="1"/>
  <c r="O140" i="3"/>
  <c r="O150" i="3"/>
  <c r="O123" i="3"/>
  <c r="O4" i="3"/>
  <c r="G1289" i="4"/>
  <c r="G1290" i="4"/>
  <c r="O1290" i="4" s="1"/>
  <c r="G1285" i="4"/>
  <c r="G1298" i="4"/>
  <c r="G1287" i="4"/>
  <c r="G1288" i="4"/>
  <c r="M3" i="3" l="1"/>
  <c r="L205" i="3"/>
  <c r="G1310" i="4"/>
  <c r="G1297" i="4"/>
  <c r="G1299" i="4"/>
  <c r="G1302" i="4"/>
  <c r="O1302" i="4" s="1"/>
  <c r="G1301" i="4"/>
  <c r="G1300" i="4"/>
  <c r="N3" i="3" l="1"/>
  <c r="N205" i="3" s="1"/>
  <c r="M205" i="3"/>
  <c r="G1309" i="4"/>
  <c r="G1313" i="4"/>
  <c r="G1312" i="4"/>
  <c r="G1322" i="4"/>
  <c r="G1311" i="4"/>
  <c r="G1314" i="4"/>
  <c r="O1314" i="4" s="1"/>
  <c r="O3" i="3" l="1"/>
  <c r="G1334" i="4"/>
  <c r="G1321" i="4"/>
  <c r="G1323" i="4"/>
  <c r="G1324" i="4"/>
  <c r="G1325" i="4"/>
  <c r="G1326" i="4"/>
  <c r="O1326" i="4" s="1"/>
  <c r="G1333" i="4" l="1"/>
  <c r="G1346" i="4"/>
  <c r="G1337" i="4"/>
  <c r="G1336" i="4"/>
  <c r="G1335" i="4"/>
  <c r="G1338" i="4"/>
  <c r="O1338" i="4" s="1"/>
  <c r="G1358" i="4" l="1"/>
  <c r="G1347" i="4"/>
  <c r="G1348" i="4"/>
  <c r="G1350" i="4"/>
  <c r="O1350" i="4" s="1"/>
  <c r="G1345" i="4"/>
  <c r="G1349" i="4"/>
  <c r="G1357" i="4" l="1"/>
  <c r="G1370" i="4"/>
  <c r="G1361" i="4"/>
  <c r="G1360" i="4"/>
  <c r="G1359" i="4"/>
  <c r="G1362" i="4"/>
  <c r="O1362" i="4" s="1"/>
  <c r="G1382" i="4" l="1"/>
  <c r="G1369" i="4"/>
  <c r="G1373" i="4"/>
  <c r="G1372" i="4"/>
  <c r="G1371" i="4"/>
  <c r="G1374" i="4"/>
  <c r="O1374" i="4" s="1"/>
  <c r="G1381" i="4" l="1"/>
  <c r="G1386" i="4"/>
  <c r="O1386" i="4" s="1"/>
  <c r="G1394" i="4"/>
  <c r="G1385" i="4"/>
  <c r="G1384" i="4"/>
  <c r="G1383" i="4"/>
  <c r="G1406" i="4" l="1"/>
  <c r="G1393" i="4"/>
  <c r="G1395" i="4"/>
  <c r="G1398" i="4"/>
  <c r="O1398" i="4" s="1"/>
  <c r="G1397" i="4"/>
  <c r="G1396" i="4"/>
  <c r="G1405" i="4" l="1"/>
  <c r="G1418" i="4"/>
  <c r="G1409" i="4"/>
  <c r="G1408" i="4"/>
  <c r="G1407" i="4"/>
  <c r="G1410" i="4"/>
  <c r="O1410" i="4" s="1"/>
  <c r="G1430" i="4" l="1"/>
  <c r="G1417" i="4"/>
  <c r="G1419" i="4"/>
  <c r="G1422" i="4"/>
  <c r="O1422" i="4" s="1"/>
  <c r="G1421" i="4"/>
  <c r="G1420" i="4"/>
  <c r="G1429" i="4" l="1"/>
  <c r="G1432" i="4"/>
  <c r="G1442" i="4"/>
  <c r="G1433" i="4"/>
  <c r="G1434" i="4"/>
  <c r="O1434" i="4" s="1"/>
  <c r="G1431" i="4"/>
  <c r="G1454" i="4" l="1"/>
  <c r="G1441" i="4"/>
  <c r="G1443" i="4"/>
  <c r="G1446" i="4"/>
  <c r="O1446" i="4" s="1"/>
  <c r="G1445" i="4"/>
  <c r="G1444" i="4"/>
  <c r="G1453" i="4" l="1"/>
  <c r="G1457" i="4"/>
  <c r="G1456" i="4"/>
  <c r="G1466" i="4"/>
  <c r="G1455" i="4"/>
  <c r="G1458" i="4"/>
  <c r="O1458" i="4" s="1"/>
  <c r="G1478" i="4" l="1"/>
  <c r="G1465" i="4"/>
  <c r="G1467" i="4"/>
  <c r="G1470" i="4"/>
  <c r="O1470" i="4" s="1"/>
  <c r="G1469" i="4"/>
  <c r="G1468" i="4"/>
  <c r="G1477" i="4" l="1"/>
  <c r="G1481" i="4"/>
  <c r="G1480" i="4"/>
  <c r="G1490" i="4"/>
  <c r="G1479" i="4"/>
  <c r="G1482" i="4"/>
  <c r="O1482" i="4" s="1"/>
  <c r="G1502" i="4" l="1"/>
  <c r="G1489" i="4"/>
  <c r="G1491" i="4"/>
  <c r="G1492" i="4"/>
  <c r="G1493" i="4"/>
  <c r="G1494" i="4"/>
  <c r="O1494" i="4" s="1"/>
  <c r="G1501" i="4" l="1"/>
  <c r="G1514" i="4"/>
  <c r="G1505" i="4"/>
  <c r="G1504" i="4"/>
  <c r="G1503" i="4"/>
  <c r="G1506" i="4"/>
  <c r="O1506" i="4" s="1"/>
  <c r="G1526" i="4" l="1"/>
  <c r="G1513" i="4"/>
  <c r="G1518" i="4"/>
  <c r="O1518" i="4" s="1"/>
  <c r="G1517" i="4"/>
  <c r="G1516" i="4"/>
  <c r="G1515" i="4"/>
  <c r="G1525" i="4" l="1"/>
  <c r="G1527" i="4"/>
  <c r="G1530" i="4"/>
  <c r="O1530" i="4" s="1"/>
  <c r="G1538" i="4"/>
  <c r="G1529" i="4"/>
  <c r="G1528" i="4"/>
  <c r="G1550" i="4" l="1"/>
  <c r="G1537" i="4"/>
  <c r="G1539" i="4"/>
  <c r="G1542" i="4"/>
  <c r="O1542" i="4" s="1"/>
  <c r="G1541" i="4"/>
  <c r="G1540" i="4"/>
  <c r="G1549" i="4" l="1"/>
  <c r="G1551" i="4"/>
  <c r="G1554" i="4"/>
  <c r="O1554" i="4" s="1"/>
  <c r="G1562" i="4"/>
  <c r="G1553" i="4"/>
  <c r="G1552" i="4"/>
  <c r="G1574" i="4" l="1"/>
  <c r="G1561" i="4"/>
  <c r="G1565" i="4"/>
  <c r="G1564" i="4"/>
  <c r="G1563" i="4"/>
  <c r="G1566" i="4"/>
  <c r="O1566" i="4" s="1"/>
  <c r="G1573" i="4" l="1"/>
  <c r="G1577" i="4"/>
  <c r="G1578" i="4"/>
  <c r="O1578" i="4" s="1"/>
  <c r="G1586" i="4"/>
  <c r="G1575" i="4"/>
  <c r="G1576" i="4"/>
  <c r="G1598" i="4" l="1"/>
  <c r="G1585" i="4"/>
  <c r="G1587" i="4"/>
  <c r="G1590" i="4"/>
  <c r="O1590" i="4" s="1"/>
  <c r="G1589" i="4"/>
  <c r="G1588" i="4"/>
  <c r="G1597" i="4" l="1"/>
  <c r="G1610" i="4"/>
  <c r="G1601" i="4"/>
  <c r="G1600" i="4"/>
  <c r="G1599" i="4"/>
  <c r="G1602" i="4"/>
  <c r="O1602" i="4" s="1"/>
  <c r="G1622" i="4" l="1"/>
  <c r="G1609" i="4"/>
  <c r="G1611" i="4"/>
  <c r="G1614" i="4"/>
  <c r="O1614" i="4" s="1"/>
  <c r="G1613" i="4"/>
  <c r="G1612" i="4"/>
  <c r="G1621" i="4" l="1"/>
  <c r="G1623" i="4"/>
  <c r="G1626" i="4"/>
  <c r="O1626" i="4" s="1"/>
  <c r="G1634" i="4"/>
  <c r="G1625" i="4"/>
  <c r="G1624" i="4"/>
  <c r="G1646" i="4" l="1"/>
  <c r="G1633" i="4"/>
  <c r="G1637" i="4"/>
  <c r="G1636" i="4"/>
  <c r="G1635" i="4"/>
  <c r="G1638" i="4"/>
  <c r="O1638" i="4" s="1"/>
  <c r="G1645" i="4" l="1"/>
  <c r="G1647" i="4"/>
  <c r="G1650" i="4"/>
  <c r="O1650" i="4" s="1"/>
  <c r="G1658" i="4"/>
  <c r="G1649" i="4"/>
  <c r="G1648" i="4"/>
  <c r="G1670" i="4" l="1"/>
  <c r="G1657" i="4"/>
  <c r="G1659" i="4"/>
  <c r="G1662" i="4"/>
  <c r="O1662" i="4" s="1"/>
  <c r="G1661" i="4"/>
  <c r="G1660" i="4"/>
  <c r="G1669" i="4" l="1"/>
  <c r="G1682" i="4"/>
  <c r="G1673" i="4"/>
  <c r="G1672" i="4"/>
  <c r="G1671" i="4"/>
  <c r="G1674" i="4"/>
  <c r="O1674" i="4" s="1"/>
  <c r="G1694" i="4" l="1"/>
  <c r="G1681" i="4"/>
  <c r="G1685" i="4"/>
  <c r="G1684" i="4"/>
  <c r="G1683" i="4"/>
  <c r="G1686" i="4"/>
  <c r="O1686" i="4" s="1"/>
  <c r="G1693" i="4" l="1"/>
  <c r="G1706" i="4"/>
  <c r="G1697" i="4"/>
  <c r="G1696" i="4"/>
  <c r="G1695" i="4"/>
  <c r="G1698" i="4"/>
  <c r="O1698" i="4" s="1"/>
  <c r="G1718" i="4" l="1"/>
  <c r="G1705" i="4"/>
  <c r="G1709" i="4"/>
  <c r="G1708" i="4"/>
  <c r="G1707" i="4"/>
  <c r="G1710" i="4"/>
  <c r="O1710" i="4" s="1"/>
  <c r="G1717" i="4" l="1"/>
  <c r="G1730" i="4"/>
  <c r="G1721" i="4"/>
  <c r="G1720" i="4"/>
  <c r="G1719" i="4"/>
  <c r="G1722" i="4"/>
  <c r="O1722" i="4" s="1"/>
  <c r="G1742" i="4" l="1"/>
  <c r="G1729" i="4"/>
  <c r="G1731" i="4"/>
  <c r="G1732" i="4"/>
  <c r="G1733" i="4"/>
  <c r="G1734" i="4"/>
  <c r="O1734" i="4" s="1"/>
  <c r="G1745" i="4" l="1"/>
  <c r="G1746" i="4"/>
  <c r="O1746" i="4" s="1"/>
  <c r="G1754" i="4"/>
  <c r="G1741" i="4"/>
  <c r="G1743" i="4"/>
  <c r="G1744" i="4"/>
  <c r="G1766" i="4" l="1"/>
  <c r="G1753" i="4"/>
  <c r="G1757" i="4"/>
  <c r="G1756" i="4"/>
  <c r="G1755" i="4"/>
  <c r="G1758" i="4"/>
  <c r="O1758" i="4" s="1"/>
  <c r="G1765" i="4" l="1"/>
  <c r="G1778" i="4"/>
  <c r="G1769" i="4"/>
  <c r="G1768" i="4"/>
  <c r="G1767" i="4"/>
  <c r="G1770" i="4"/>
  <c r="O1770" i="4" s="1"/>
  <c r="G1790" i="4" l="1"/>
  <c r="G1777" i="4"/>
  <c r="G1782" i="4"/>
  <c r="O1782" i="4" s="1"/>
  <c r="G1781" i="4"/>
  <c r="G1780" i="4"/>
  <c r="G1779" i="4"/>
  <c r="G1793" i="4" l="1"/>
  <c r="G1792" i="4"/>
  <c r="G1794" i="4"/>
  <c r="O1794" i="4" s="1"/>
  <c r="G1802" i="4"/>
  <c r="G1789" i="4"/>
  <c r="G1791" i="4"/>
  <c r="G1814" i="4" l="1"/>
  <c r="G1803" i="4"/>
  <c r="G1806" i="4"/>
  <c r="O1806" i="4" s="1"/>
  <c r="G1801" i="4"/>
  <c r="G1805" i="4"/>
  <c r="G1804" i="4"/>
  <c r="G1817" i="4" l="1"/>
  <c r="G1816" i="4"/>
  <c r="G1818" i="4"/>
  <c r="O1818" i="4" s="1"/>
  <c r="G1826" i="4"/>
  <c r="G1838" i="4" s="1"/>
  <c r="G1813" i="4"/>
  <c r="G1815" i="4"/>
  <c r="G1842" i="4" l="1"/>
  <c r="G1837" i="4"/>
  <c r="G1850" i="4"/>
  <c r="G1839" i="4"/>
  <c r="G1840" i="4"/>
  <c r="G1841" i="4"/>
  <c r="G1827" i="4"/>
  <c r="G1830" i="4"/>
  <c r="O1830" i="4" s="1"/>
  <c r="G1825" i="4"/>
  <c r="G1829" i="4"/>
  <c r="G1828" i="4"/>
  <c r="G1853" i="4" l="1"/>
  <c r="G1862" i="4"/>
  <c r="G1852" i="4"/>
  <c r="G1849" i="4"/>
  <c r="G1854" i="4"/>
  <c r="G1851" i="4"/>
  <c r="O1842" i="4"/>
  <c r="G1866" i="4" l="1"/>
  <c r="G1863" i="4"/>
  <c r="G1874" i="4"/>
  <c r="G1861" i="4"/>
  <c r="G1865" i="4"/>
  <c r="G1864" i="4"/>
  <c r="G1873" i="4" l="1"/>
  <c r="G1877" i="4"/>
  <c r="G1876" i="4"/>
  <c r="G1875" i="4"/>
  <c r="G1878" i="4"/>
  <c r="G1886" i="4"/>
  <c r="G1885" i="4" l="1"/>
  <c r="G1887" i="4"/>
  <c r="G1888" i="4"/>
  <c r="G1890" i="4"/>
  <c r="G1898" i="4"/>
  <c r="G1910" i="4" s="1"/>
  <c r="G1889" i="4"/>
  <c r="G1909" i="4" l="1"/>
  <c r="G1914" i="4"/>
  <c r="G1922" i="4"/>
  <c r="G1913" i="4"/>
  <c r="G1911" i="4"/>
  <c r="G1912" i="4"/>
  <c r="G1902" i="4"/>
  <c r="G1899" i="4"/>
  <c r="G1901" i="4"/>
  <c r="G1897" i="4"/>
  <c r="G1900" i="4"/>
  <c r="G1921" i="4" l="1"/>
  <c r="G1934" i="4"/>
  <c r="G1926" i="4"/>
  <c r="G1925" i="4"/>
  <c r="G1923" i="4"/>
  <c r="G1924" i="4"/>
  <c r="G1937" i="4" l="1"/>
  <c r="G1938" i="4"/>
  <c r="G1946" i="4"/>
  <c r="G1935" i="4"/>
  <c r="G1933" i="4"/>
  <c r="G1936" i="4"/>
  <c r="G1950" i="4" l="1"/>
  <c r="G1958" i="4"/>
  <c r="G1970" i="4" s="1"/>
  <c r="G1949" i="4"/>
  <c r="G1945" i="4"/>
  <c r="G1947" i="4"/>
  <c r="G1948" i="4"/>
  <c r="G1973" i="4" l="1"/>
  <c r="G1982" i="4"/>
  <c r="G1974" i="4"/>
  <c r="G1969" i="4"/>
  <c r="G1971" i="4"/>
  <c r="G1972" i="4"/>
  <c r="G1960" i="4"/>
  <c r="G1957" i="4"/>
  <c r="G1959" i="4"/>
  <c r="G1962" i="4"/>
  <c r="G1961" i="4"/>
  <c r="G1985" i="4" l="1"/>
  <c r="G1983" i="4"/>
  <c r="G1994" i="4"/>
  <c r="G1986" i="4"/>
  <c r="G1984" i="4"/>
  <c r="G1981" i="4"/>
  <c r="G1993" i="4" l="1"/>
  <c r="G1996" i="4"/>
  <c r="G1998" i="4"/>
  <c r="G2006" i="4"/>
  <c r="G1995" i="4"/>
  <c r="G1997" i="4"/>
  <c r="G2005" i="4" l="1"/>
  <c r="G2007" i="4"/>
  <c r="G2009" i="4"/>
  <c r="G2018" i="4"/>
  <c r="G2008" i="4"/>
  <c r="G2010" i="4"/>
  <c r="G2017" i="4" l="1"/>
  <c r="G2022" i="4"/>
  <c r="G2020" i="4"/>
  <c r="G2021" i="4"/>
  <c r="G2030" i="4"/>
  <c r="G2019" i="4"/>
  <c r="G2032" i="4" l="1"/>
  <c r="G2029" i="4"/>
  <c r="G2033" i="4"/>
  <c r="G2034" i="4"/>
  <c r="G2031" i="4"/>
  <c r="G2042" i="4"/>
  <c r="G2041" i="4" l="1"/>
  <c r="G2045" i="4"/>
  <c r="G2044" i="4"/>
  <c r="G2046" i="4"/>
  <c r="G2043" i="4"/>
  <c r="G2054" i="4"/>
  <c r="G2056" i="4" l="1"/>
  <c r="G2055" i="4"/>
  <c r="G2053" i="4"/>
  <c r="G2057" i="4"/>
  <c r="G2058" i="4"/>
  <c r="G2066" i="4"/>
  <c r="G2065" i="4" l="1"/>
  <c r="G2069" i="4"/>
  <c r="G2070" i="4"/>
  <c r="G2068" i="4"/>
  <c r="G2067" i="4"/>
  <c r="G2078" i="4"/>
  <c r="G2080" i="4" l="1"/>
  <c r="G2077" i="4"/>
  <c r="G2079" i="4"/>
  <c r="G2082" i="4"/>
  <c r="G2081" i="4"/>
  <c r="G2090" i="4"/>
  <c r="G2089" i="4" l="1"/>
  <c r="G2093" i="4"/>
  <c r="G2094" i="4"/>
  <c r="G2091" i="4"/>
  <c r="G2092" i="4"/>
  <c r="G2102" i="4"/>
  <c r="G2101" i="4" l="1"/>
  <c r="G2105" i="4"/>
  <c r="G2104" i="4"/>
  <c r="G2106" i="4"/>
  <c r="G2103" i="4"/>
  <c r="G2114" i="4"/>
  <c r="G2116" i="4" l="1"/>
  <c r="G2113" i="4"/>
  <c r="G2117" i="4"/>
  <c r="G2118" i="4"/>
  <c r="G2115" i="4"/>
  <c r="G2126" i="4"/>
  <c r="G2125" i="4" l="1"/>
  <c r="G2129" i="4"/>
  <c r="G2128" i="4"/>
  <c r="G2127" i="4"/>
  <c r="G2138" i="4"/>
  <c r="G2130" i="4"/>
  <c r="G2140" i="4" l="1"/>
  <c r="G2137" i="4"/>
  <c r="G2141" i="4"/>
  <c r="G2142" i="4"/>
  <c r="G2139" i="4"/>
  <c r="G2150" i="4"/>
  <c r="G2149" i="4" l="1"/>
  <c r="G2153" i="4"/>
  <c r="G2152" i="4"/>
  <c r="G2154" i="4"/>
  <c r="G2151" i="4"/>
  <c r="G2162" i="4"/>
  <c r="G2164" i="4" l="1"/>
  <c r="G2161" i="4"/>
  <c r="G2165" i="4"/>
  <c r="G2166" i="4"/>
  <c r="G2163" i="4"/>
  <c r="G2174" i="4"/>
  <c r="G2177" i="4" l="1"/>
  <c r="G2178" i="4"/>
  <c r="G2173" i="4"/>
  <c r="G2186" i="4"/>
  <c r="G2175" i="4"/>
  <c r="G2176" i="4"/>
  <c r="G2190" i="4" l="1"/>
  <c r="G2185" i="4"/>
  <c r="G2189" i="4"/>
  <c r="G2187" i="4"/>
  <c r="G2188" i="4"/>
</calcChain>
</file>

<file path=xl/comments1.xml><?xml version="1.0" encoding="utf-8"?>
<comments xmlns="http://schemas.openxmlformats.org/spreadsheetml/2006/main">
  <authors>
    <author>**</author>
  </authors>
  <commentList>
    <comment ref="C5" authorId="0">
      <text>
        <r>
          <rPr>
            <sz val="8"/>
            <color indexed="81"/>
            <rFont val="Tahoma"/>
            <family val="2"/>
          </rPr>
          <t xml:space="preserve">Mettre la date
</t>
        </r>
      </text>
    </comment>
  </commentList>
</comments>
</file>

<file path=xl/sharedStrings.xml><?xml version="1.0" encoding="utf-8"?>
<sst xmlns="http://schemas.openxmlformats.org/spreadsheetml/2006/main" count="4444" uniqueCount="243">
  <si>
    <t>CASE N°</t>
  </si>
  <si>
    <t>NOM  -   PRENOM</t>
  </si>
  <si>
    <t>L 1</t>
  </si>
  <si>
    <t>L2</t>
  </si>
  <si>
    <t>L 3</t>
  </si>
  <si>
    <t>L 4</t>
  </si>
  <si>
    <t>L 5</t>
  </si>
  <si>
    <t>L 6</t>
  </si>
  <si>
    <t>L 7</t>
  </si>
  <si>
    <t>L 8</t>
  </si>
  <si>
    <t>L 9</t>
  </si>
  <si>
    <t>L 10</t>
  </si>
  <si>
    <t>L 11</t>
  </si>
  <si>
    <t>L 12</t>
  </si>
  <si>
    <t>TOTAL EPARGNE</t>
  </si>
  <si>
    <t>TOTAL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</si>
  <si>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</si>
  <si>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</si>
  <si>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</si>
  <si>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</si>
  <si>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</si>
  <si>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</si>
  <si>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</si>
  <si>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</si>
  <si>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</si>
  <si>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</si>
  <si>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</si>
  <si>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</si>
  <si>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Total levées</t>
  </si>
  <si>
    <t>Total Amendes</t>
  </si>
  <si>
    <t>Nom Prénom :</t>
  </si>
  <si>
    <t>Case N°</t>
  </si>
  <si>
    <t>Total Levées :</t>
  </si>
  <si>
    <t>Amendes :</t>
  </si>
  <si>
    <t>Remboursement :</t>
  </si>
  <si>
    <t xml:space="preserve">Levées </t>
  </si>
  <si>
    <t>Pénalitées</t>
  </si>
  <si>
    <t>Total</t>
  </si>
  <si>
    <t xml:space="preserve"> </t>
  </si>
  <si>
    <t>Intérêts :</t>
  </si>
  <si>
    <t>Amendes</t>
  </si>
  <si>
    <t>RBT</t>
  </si>
  <si>
    <t>case 162</t>
  </si>
  <si>
    <t>case163</t>
  </si>
  <si>
    <t>case 164</t>
  </si>
  <si>
    <t>case 165</t>
  </si>
  <si>
    <t>case 166</t>
  </si>
  <si>
    <t>case 167</t>
  </si>
  <si>
    <t>case 168</t>
  </si>
  <si>
    <t>case 169</t>
  </si>
  <si>
    <t>case 170</t>
  </si>
  <si>
    <t>case 171</t>
  </si>
  <si>
    <t>case 172</t>
  </si>
  <si>
    <t>case 173</t>
  </si>
  <si>
    <t>case 174</t>
  </si>
  <si>
    <t>case 175</t>
  </si>
  <si>
    <t>case 176</t>
  </si>
  <si>
    <t>case 177</t>
  </si>
  <si>
    <t>case 178</t>
  </si>
  <si>
    <t>case 179</t>
  </si>
  <si>
    <t>case 180</t>
  </si>
  <si>
    <t>case 181</t>
  </si>
  <si>
    <t>case 182</t>
  </si>
  <si>
    <t>case 183</t>
  </si>
  <si>
    <t>case 1</t>
  </si>
  <si>
    <t>case 2</t>
  </si>
  <si>
    <t>case 3</t>
  </si>
  <si>
    <t>case 4</t>
  </si>
  <si>
    <t>case 5</t>
  </si>
  <si>
    <t>case 6</t>
  </si>
  <si>
    <t>case 7</t>
  </si>
  <si>
    <t>case 8</t>
  </si>
  <si>
    <t>case 9</t>
  </si>
  <si>
    <t>case 10</t>
  </si>
  <si>
    <t>case 11</t>
  </si>
  <si>
    <t>case 12</t>
  </si>
  <si>
    <t>case 13</t>
  </si>
  <si>
    <t>case 14</t>
  </si>
  <si>
    <t>case 15</t>
  </si>
  <si>
    <t>case 16</t>
  </si>
  <si>
    <t>case 17</t>
  </si>
  <si>
    <t>case 18</t>
  </si>
  <si>
    <t>case 19</t>
  </si>
  <si>
    <t>case 20</t>
  </si>
  <si>
    <t>case 21</t>
  </si>
  <si>
    <t>case 22</t>
  </si>
  <si>
    <t>case 23</t>
  </si>
  <si>
    <t>case 24</t>
  </si>
  <si>
    <t>case 25</t>
  </si>
  <si>
    <t>case 26</t>
  </si>
  <si>
    <t>case 27</t>
  </si>
  <si>
    <t>case 28</t>
  </si>
  <si>
    <t>case 29</t>
  </si>
  <si>
    <t>case 30</t>
  </si>
  <si>
    <t>case 31</t>
  </si>
  <si>
    <t>case 32</t>
  </si>
  <si>
    <t>case 33</t>
  </si>
  <si>
    <t>case 34</t>
  </si>
  <si>
    <t>case 35</t>
  </si>
  <si>
    <t>case 36</t>
  </si>
  <si>
    <t>case 37</t>
  </si>
  <si>
    <t>case 38</t>
  </si>
  <si>
    <t>case 39</t>
  </si>
  <si>
    <t>case 40</t>
  </si>
  <si>
    <t>case 41</t>
  </si>
  <si>
    <t>case 42</t>
  </si>
  <si>
    <t>case 43</t>
  </si>
  <si>
    <t>case 44</t>
  </si>
  <si>
    <t>case 45</t>
  </si>
  <si>
    <t>case 46</t>
  </si>
  <si>
    <t>case 47</t>
  </si>
  <si>
    <t>case 48</t>
  </si>
  <si>
    <t>case 49</t>
  </si>
  <si>
    <t>case 50</t>
  </si>
  <si>
    <t>case 51</t>
  </si>
  <si>
    <t>case 52</t>
  </si>
  <si>
    <t>case 53</t>
  </si>
  <si>
    <t>case 54</t>
  </si>
  <si>
    <t>case 55</t>
  </si>
  <si>
    <t>case 56</t>
  </si>
  <si>
    <t>case 57</t>
  </si>
  <si>
    <t>case 58</t>
  </si>
  <si>
    <t>case 59</t>
  </si>
  <si>
    <t>case 60</t>
  </si>
  <si>
    <t>case 61</t>
  </si>
  <si>
    <t>case 62</t>
  </si>
  <si>
    <t>case 63</t>
  </si>
  <si>
    <t>case 64</t>
  </si>
  <si>
    <t>case 65</t>
  </si>
  <si>
    <t>case 66</t>
  </si>
  <si>
    <t>case 67</t>
  </si>
  <si>
    <t>case 68</t>
  </si>
  <si>
    <t>case 69</t>
  </si>
  <si>
    <t>case 70</t>
  </si>
  <si>
    <t>case 71</t>
  </si>
  <si>
    <t>case 72</t>
  </si>
  <si>
    <t>case 73</t>
  </si>
  <si>
    <t>case 74</t>
  </si>
  <si>
    <t>case 75</t>
  </si>
  <si>
    <t>case 76</t>
  </si>
  <si>
    <t>case 77</t>
  </si>
  <si>
    <t>case 78</t>
  </si>
  <si>
    <t>case 79</t>
  </si>
  <si>
    <t>case 80</t>
  </si>
  <si>
    <t>case 81</t>
  </si>
  <si>
    <t>case 82</t>
  </si>
  <si>
    <t>case 83</t>
  </si>
  <si>
    <t>case 84</t>
  </si>
  <si>
    <t>case 85</t>
  </si>
  <si>
    <t>case 86</t>
  </si>
  <si>
    <t>case 87</t>
  </si>
  <si>
    <t>case 88</t>
  </si>
  <si>
    <t>case 89</t>
  </si>
  <si>
    <t>case 90</t>
  </si>
  <si>
    <t>case 91</t>
  </si>
  <si>
    <t>case 92</t>
  </si>
  <si>
    <t>case 93</t>
  </si>
  <si>
    <t>case 94</t>
  </si>
  <si>
    <t>case 95</t>
  </si>
  <si>
    <t>case 96</t>
  </si>
  <si>
    <t>case 97</t>
  </si>
  <si>
    <t>case 98</t>
  </si>
  <si>
    <t>case 99</t>
  </si>
  <si>
    <t>case 100</t>
  </si>
  <si>
    <t>case 101</t>
  </si>
  <si>
    <t>case 102</t>
  </si>
  <si>
    <t>case 103</t>
  </si>
  <si>
    <t>case 104</t>
  </si>
  <si>
    <t>case 105</t>
  </si>
  <si>
    <t>case 106</t>
  </si>
  <si>
    <t>case 107</t>
  </si>
  <si>
    <t>case 108</t>
  </si>
  <si>
    <t>case 109</t>
  </si>
  <si>
    <t>case 110</t>
  </si>
  <si>
    <t>case 111</t>
  </si>
  <si>
    <t>case 112</t>
  </si>
  <si>
    <t>case 113</t>
  </si>
  <si>
    <t>case 114</t>
  </si>
  <si>
    <t>case 115</t>
  </si>
  <si>
    <t>case 116</t>
  </si>
  <si>
    <t>case 117</t>
  </si>
  <si>
    <t>case 118</t>
  </si>
  <si>
    <t>case 119</t>
  </si>
  <si>
    <t>case 120</t>
  </si>
  <si>
    <t>case 121</t>
  </si>
  <si>
    <t>case 122</t>
  </si>
  <si>
    <t>case 123</t>
  </si>
  <si>
    <t>case 124</t>
  </si>
  <si>
    <t>case 125</t>
  </si>
  <si>
    <t>case 126</t>
  </si>
  <si>
    <t>case 127</t>
  </si>
  <si>
    <t>case 128</t>
  </si>
  <si>
    <t>case 129</t>
  </si>
  <si>
    <t>case 130</t>
  </si>
  <si>
    <t>case 131</t>
  </si>
  <si>
    <t>case 132</t>
  </si>
  <si>
    <t>case 133</t>
  </si>
  <si>
    <t>case 134</t>
  </si>
  <si>
    <t>case 135</t>
  </si>
  <si>
    <t>case 136</t>
  </si>
  <si>
    <t>case 137</t>
  </si>
  <si>
    <t>case 138</t>
  </si>
  <si>
    <t>case 139</t>
  </si>
  <si>
    <t>case 140</t>
  </si>
  <si>
    <t>case 141</t>
  </si>
  <si>
    <t>case 142</t>
  </si>
  <si>
    <t>case 143</t>
  </si>
  <si>
    <t>case 144</t>
  </si>
  <si>
    <t>case 145</t>
  </si>
  <si>
    <t>case 146</t>
  </si>
  <si>
    <t>case 147</t>
  </si>
  <si>
    <t>case 148</t>
  </si>
  <si>
    <t>case 149</t>
  </si>
  <si>
    <t>case 150</t>
  </si>
  <si>
    <t>case 151</t>
  </si>
  <si>
    <t>case 152</t>
  </si>
  <si>
    <t>case 153</t>
  </si>
  <si>
    <t>case 154</t>
  </si>
  <si>
    <t>case 155</t>
  </si>
  <si>
    <t>case 156</t>
  </si>
  <si>
    <t>case 157</t>
  </si>
  <si>
    <t>case 158</t>
  </si>
  <si>
    <t>case 159</t>
  </si>
  <si>
    <t>case 160</t>
  </si>
  <si>
    <t>case 161</t>
  </si>
  <si>
    <t>case 184</t>
  </si>
  <si>
    <t>case 185</t>
  </si>
  <si>
    <t>case 186</t>
  </si>
  <si>
    <t>case 187</t>
  </si>
  <si>
    <t>case 188</t>
  </si>
  <si>
    <t>case 189</t>
  </si>
  <si>
    <t>case 190</t>
  </si>
  <si>
    <t>case 191</t>
  </si>
  <si>
    <t>case 192</t>
  </si>
  <si>
    <t>case 193</t>
  </si>
  <si>
    <t>case 194</t>
  </si>
  <si>
    <t>case 195</t>
  </si>
  <si>
    <t>case 196</t>
  </si>
  <si>
    <t>case 197</t>
  </si>
  <si>
    <t>case 198</t>
  </si>
  <si>
    <t>case 199</t>
  </si>
  <si>
    <t>case 200</t>
  </si>
  <si>
    <t>CLUB  D'EPARGNE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</si>
</sst>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164" formatCode="0_ ;[Red]\-0\ "/>
    <numFmt numFmtId="165" formatCode="#,##0_ ;[Red]\-#,##0\ "/>
    <numFmt numFmtId="166" formatCode="d\-mmm"/>
    <numFmt numFmtId="167" formatCode="0.00_ ;[Red]\-0.00\ "/>
  </numFmts>
  <fonts count="1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indexed="10"/>
      <name val="Arial"/>
      <family val="2"/>
    </font>
    <font>
      <sz val="8"/>
      <color indexed="81"/>
      <name val="Tahoma"/>
      <family val="2"/>
    </font>
    <font>
      <sz val="8"/>
      <color indexed="12"/>
      <name val="Arial"/>
      <family val="2"/>
    </font>
    <font>
      <sz val="10"/>
      <name val="Comic Sans MS"/>
      <family val="4"/>
    </font>
    <font>
      <b/>
      <sz val="14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164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3" fontId="0" fillId="0" borderId="0" xfId="0" applyNumberFormat="1"/>
    <xf numFmtId="3" fontId="0" fillId="0" borderId="1" xfId="0" applyNumberFormat="1" applyBorder="1" applyAlignment="1">
      <alignment horizontal="center"/>
    </xf>
    <xf numFmtId="3" fontId="0" fillId="0" borderId="1" xfId="0" applyNumberFormat="1" applyBorder="1"/>
    <xf numFmtId="3" fontId="0" fillId="0" borderId="6" xfId="0" applyNumberFormat="1" applyBorder="1" applyAlignment="1">
      <alignment horizontal="center"/>
    </xf>
    <xf numFmtId="3" fontId="0" fillId="0" borderId="6" xfId="0" applyNumberFormat="1" applyBorder="1"/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/>
    <xf numFmtId="3" fontId="0" fillId="0" borderId="7" xfId="0" applyNumberFormat="1" applyBorder="1" applyAlignment="1">
      <alignment horizontal="center"/>
    </xf>
    <xf numFmtId="3" fontId="0" fillId="0" borderId="7" xfId="0" applyNumberFormat="1" applyBorder="1"/>
    <xf numFmtId="15" fontId="4" fillId="0" borderId="0" xfId="0" applyNumberFormat="1" applyFont="1" applyAlignment="1">
      <alignment horizontal="center"/>
    </xf>
    <xf numFmtId="0" fontId="5" fillId="0" borderId="0" xfId="0" applyFont="1"/>
    <xf numFmtId="165" fontId="4" fillId="0" borderId="0" xfId="0" applyNumberFormat="1" applyFont="1"/>
    <xf numFmtId="165" fontId="5" fillId="0" borderId="3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/>
    </xf>
    <xf numFmtId="165" fontId="5" fillId="0" borderId="0" xfId="0" applyNumberFormat="1" applyFont="1"/>
    <xf numFmtId="165" fontId="4" fillId="0" borderId="0" xfId="0" applyNumberFormat="1" applyFont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0" xfId="0" applyNumberFormat="1" applyFont="1" applyFill="1" applyBorder="1"/>
    <xf numFmtId="0" fontId="4" fillId="0" borderId="0" xfId="0" applyFont="1" applyFill="1" applyBorder="1"/>
    <xf numFmtId="165" fontId="4" fillId="0" borderId="1" xfId="0" applyNumberFormat="1" applyFont="1" applyFill="1" applyBorder="1" applyAlignment="1">
      <alignment horizontal="center"/>
    </xf>
    <xf numFmtId="164" fontId="2" fillId="0" borderId="10" xfId="0" applyNumberFormat="1" applyFont="1" applyBorder="1"/>
    <xf numFmtId="164" fontId="2" fillId="0" borderId="11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2" xfId="0" applyNumberFormat="1" applyFont="1" applyBorder="1"/>
    <xf numFmtId="164" fontId="2" fillId="0" borderId="0" xfId="0" applyNumberFormat="1" applyFont="1" applyBorder="1"/>
    <xf numFmtId="164" fontId="2" fillId="0" borderId="13" xfId="0" applyNumberFormat="1" applyFont="1" applyBorder="1"/>
    <xf numFmtId="164" fontId="2" fillId="0" borderId="14" xfId="0" applyNumberFormat="1" applyFont="1" applyBorder="1"/>
    <xf numFmtId="164" fontId="2" fillId="0" borderId="15" xfId="0" applyNumberFormat="1" applyFont="1" applyBorder="1"/>
    <xf numFmtId="0" fontId="3" fillId="0" borderId="6" xfId="0" applyFont="1" applyBorder="1" applyAlignment="1">
      <alignment horizontal="center" vertical="center"/>
    </xf>
    <xf numFmtId="166" fontId="2" fillId="0" borderId="7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/>
    <xf numFmtId="0" fontId="2" fillId="0" borderId="4" xfId="0" applyFont="1" applyBorder="1" applyAlignment="1">
      <alignment horizont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2" fillId="0" borderId="0" xfId="0" applyNumberFormat="1" applyFont="1"/>
    <xf numFmtId="164" fontId="6" fillId="0" borderId="0" xfId="0" applyNumberFormat="1" applyFont="1"/>
    <xf numFmtId="0" fontId="2" fillId="0" borderId="0" xfId="0" applyNumberFormat="1" applyFont="1"/>
    <xf numFmtId="164" fontId="8" fillId="0" borderId="0" xfId="0" applyNumberFormat="1" applyFont="1"/>
    <xf numFmtId="0" fontId="2" fillId="0" borderId="17" xfId="0" applyFont="1" applyBorder="1" applyAlignment="1"/>
    <xf numFmtId="0" fontId="2" fillId="0" borderId="6" xfId="0" applyFont="1" applyBorder="1" applyAlignment="1"/>
    <xf numFmtId="0" fontId="3" fillId="0" borderId="1" xfId="0" applyFont="1" applyBorder="1" applyAlignment="1"/>
    <xf numFmtId="0" fontId="2" fillId="0" borderId="18" xfId="0" applyFont="1" applyBorder="1" applyAlignment="1"/>
    <xf numFmtId="0" fontId="2" fillId="0" borderId="4" xfId="0" applyFont="1" applyBorder="1" applyAlignment="1"/>
    <xf numFmtId="4" fontId="2" fillId="0" borderId="0" xfId="0" applyNumberFormat="1" applyFont="1" applyAlignment="1">
      <alignment wrapText="1"/>
    </xf>
    <xf numFmtId="4" fontId="2" fillId="0" borderId="0" xfId="0" applyNumberFormat="1" applyFont="1" applyBorder="1" applyAlignment="1">
      <alignment wrapText="1"/>
    </xf>
    <xf numFmtId="164" fontId="11" fillId="0" borderId="0" xfId="0" applyNumberFormat="1" applyFont="1"/>
    <xf numFmtId="164" fontId="12" fillId="0" borderId="8" xfId="0" applyNumberFormat="1" applyFont="1" applyFill="1" applyBorder="1" applyAlignment="1">
      <alignment horizontal="center" vertical="center"/>
    </xf>
    <xf numFmtId="164" fontId="12" fillId="0" borderId="10" xfId="0" applyNumberFormat="1" applyFont="1" applyBorder="1"/>
    <xf numFmtId="164" fontId="12" fillId="0" borderId="12" xfId="0" applyNumberFormat="1" applyFont="1" applyBorder="1"/>
    <xf numFmtId="164" fontId="12" fillId="0" borderId="8" xfId="0" applyNumberFormat="1" applyFont="1" applyBorder="1"/>
    <xf numFmtId="164" fontId="11" fillId="0" borderId="8" xfId="0" applyNumberFormat="1" applyFont="1" applyFill="1" applyBorder="1" applyAlignment="1">
      <alignment horizontal="center" vertical="center"/>
    </xf>
    <xf numFmtId="0" fontId="9" fillId="0" borderId="17" xfId="0" applyFont="1" applyBorder="1" applyAlignment="1" applyProtection="1">
      <alignment horizontal="center"/>
      <protection locked="0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16" fontId="2" fillId="0" borderId="7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" fontId="3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7" fontId="5" fillId="0" borderId="1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4" fontId="4" fillId="0" borderId="1" xfId="0" applyNumberFormat="1" applyFont="1" applyBorder="1" applyAlignment="1">
      <alignment wrapText="1"/>
    </xf>
    <xf numFmtId="4" fontId="4" fillId="0" borderId="6" xfId="0" applyNumberFormat="1" applyFont="1" applyBorder="1" applyAlignment="1">
      <alignment wrapText="1"/>
    </xf>
    <xf numFmtId="4" fontId="4" fillId="0" borderId="7" xfId="0" applyNumberFormat="1" applyFont="1" applyBorder="1" applyAlignment="1">
      <alignment wrapText="1"/>
    </xf>
    <xf numFmtId="4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6" fontId="13" fillId="0" borderId="0" xfId="0" applyNumberFormat="1" applyFont="1" applyAlignment="1">
      <alignment horizontal="center"/>
    </xf>
    <xf numFmtId="164" fontId="2" fillId="0" borderId="0" xfId="0" applyNumberFormat="1" applyFont="1" applyAlignment="1"/>
    <xf numFmtId="164" fontId="11" fillId="0" borderId="0" xfId="0" applyNumberFormat="1" applyFont="1" applyAlignment="1"/>
    <xf numFmtId="164" fontId="5" fillId="0" borderId="0" xfId="0" applyNumberFormat="1" applyFont="1" applyAlignment="1"/>
    <xf numFmtId="6" fontId="13" fillId="0" borderId="0" xfId="0" applyNumberFormat="1" applyFont="1" applyAlignment="1"/>
    <xf numFmtId="164" fontId="5" fillId="0" borderId="19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R210"/>
  <sheetViews>
    <sheetView showGridLines="0" zoomScale="75" workbookViewId="0">
      <selection activeCell="C11" sqref="C11"/>
    </sheetView>
  </sheetViews>
  <sheetFormatPr baseColWidth="10" defaultRowHeight="11.25" x14ac:dyDescent="0.2"/>
  <cols>
    <col min="1" max="1" width="11.42578125" style="49"/>
    <col min="2" max="2" width="30.7109375" style="49" customWidth="1"/>
    <col min="3" max="4" width="9.7109375" style="49" customWidth="1"/>
    <col min="5" max="5" width="9.42578125" style="49" customWidth="1"/>
    <col min="6" max="6" width="9" style="49" customWidth="1"/>
    <col min="7" max="7" width="8.85546875" style="49" customWidth="1"/>
    <col min="8" max="8" width="8.5703125" style="49" customWidth="1"/>
    <col min="9" max="9" width="8.42578125" style="49" customWidth="1"/>
    <col min="10" max="10" width="9" style="49" customWidth="1"/>
    <col min="11" max="11" width="8.7109375" style="49" customWidth="1"/>
    <col min="12" max="14" width="7.28515625" style="49" customWidth="1"/>
    <col min="15" max="15" width="17.140625" style="49" bestFit="1" customWidth="1"/>
    <col min="16" max="31" width="7.28515625" style="49" customWidth="1"/>
    <col min="32" max="36" width="10" style="49" customWidth="1"/>
    <col min="37" max="37" width="10.28515625" style="65" customWidth="1"/>
    <col min="38" max="16384" width="11.42578125" style="49"/>
  </cols>
  <sheetData>
    <row r="1" spans="1:70" s="2" customFormat="1" ht="18" x14ac:dyDescent="0.25">
      <c r="A1" s="101" t="s">
        <v>242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</row>
    <row r="2" spans="1:70" s="2" customFormat="1" x14ac:dyDescent="0.2"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AK2" s="64"/>
    </row>
    <row r="3" spans="1:70" s="2" customFormat="1" x14ac:dyDescent="0.2">
      <c r="A3" s="55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AK3" s="64"/>
    </row>
    <row r="4" spans="1:70" s="3" customFormat="1" ht="20.25" customHeight="1" x14ac:dyDescent="0.2">
      <c r="A4" s="97" t="s">
        <v>0</v>
      </c>
      <c r="B4" s="97" t="s">
        <v>1</v>
      </c>
      <c r="C4" s="47" t="s">
        <v>2</v>
      </c>
      <c r="D4" s="47" t="s">
        <v>3</v>
      </c>
      <c r="E4" s="47" t="s">
        <v>4</v>
      </c>
      <c r="F4" s="47" t="s">
        <v>5</v>
      </c>
      <c r="G4" s="47" t="s">
        <v>6</v>
      </c>
      <c r="H4" s="47" t="s">
        <v>7</v>
      </c>
      <c r="I4" s="47" t="s">
        <v>8</v>
      </c>
      <c r="J4" s="47" t="s">
        <v>9</v>
      </c>
      <c r="K4" s="47" t="s">
        <v>10</v>
      </c>
      <c r="L4" s="47" t="s">
        <v>11</v>
      </c>
      <c r="M4" s="47" t="s">
        <v>12</v>
      </c>
      <c r="N4" s="47" t="s">
        <v>13</v>
      </c>
      <c r="O4" s="99" t="s">
        <v>14</v>
      </c>
      <c r="P4" s="77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s="3" customFormat="1" ht="12.75" customHeight="1" x14ac:dyDescent="0.2">
      <c r="A5" s="98"/>
      <c r="B5" s="98"/>
      <c r="C5" s="48"/>
      <c r="D5" s="48"/>
      <c r="E5" s="48"/>
      <c r="F5" s="75"/>
      <c r="G5" s="48"/>
      <c r="H5" s="48"/>
      <c r="I5" s="48"/>
      <c r="J5" s="48"/>
      <c r="K5" s="48"/>
      <c r="L5" s="48"/>
      <c r="M5" s="48"/>
      <c r="N5" s="48"/>
      <c r="O5" s="100"/>
      <c r="P5" s="76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s="2" customFormat="1" ht="15" x14ac:dyDescent="0.3">
      <c r="A6" s="11">
        <v>1</v>
      </c>
      <c r="B6" s="11" t="s">
        <v>64</v>
      </c>
      <c r="C6" s="72">
        <v>0</v>
      </c>
      <c r="D6" s="72">
        <v>0</v>
      </c>
      <c r="E6" s="72">
        <v>0</v>
      </c>
      <c r="F6" s="72">
        <v>0</v>
      </c>
      <c r="G6" s="72">
        <v>0</v>
      </c>
      <c r="H6" s="72">
        <v>0</v>
      </c>
      <c r="I6" s="72">
        <v>0</v>
      </c>
      <c r="J6" s="72">
        <v>0</v>
      </c>
      <c r="K6" s="72">
        <v>0</v>
      </c>
      <c r="L6" s="72">
        <v>0</v>
      </c>
      <c r="M6" s="72">
        <v>0</v>
      </c>
      <c r="N6" s="72">
        <v>0</v>
      </c>
      <c r="O6" s="84">
        <f t="shared" ref="O6:O37" si="0">SUM(C6:N6)</f>
        <v>0</v>
      </c>
      <c r="P6" s="78"/>
    </row>
    <row r="7" spans="1:70" customFormat="1" ht="15" x14ac:dyDescent="0.3">
      <c r="A7" s="1">
        <v>2</v>
      </c>
      <c r="B7" s="11" t="s">
        <v>65</v>
      </c>
      <c r="C7" s="72">
        <v>0</v>
      </c>
      <c r="D7" s="72">
        <v>0</v>
      </c>
      <c r="E7" s="72">
        <v>0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84">
        <f t="shared" si="0"/>
        <v>0</v>
      </c>
      <c r="P7" s="79"/>
    </row>
    <row r="8" spans="1:70" customFormat="1" ht="15" x14ac:dyDescent="0.3">
      <c r="A8" s="1">
        <v>3</v>
      </c>
      <c r="B8" s="11" t="s">
        <v>66</v>
      </c>
      <c r="C8" s="72">
        <v>0</v>
      </c>
      <c r="D8" s="72">
        <v>0</v>
      </c>
      <c r="E8" s="72">
        <v>0</v>
      </c>
      <c r="F8" s="72">
        <v>0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84">
        <f t="shared" si="0"/>
        <v>0</v>
      </c>
      <c r="P8" s="79"/>
    </row>
    <row r="9" spans="1:70" customFormat="1" ht="15" x14ac:dyDescent="0.3">
      <c r="A9" s="1">
        <v>4</v>
      </c>
      <c r="B9" s="11" t="s">
        <v>67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84">
        <f t="shared" si="0"/>
        <v>0</v>
      </c>
      <c r="P9" s="79"/>
    </row>
    <row r="10" spans="1:70" customFormat="1" ht="15" x14ac:dyDescent="0.3">
      <c r="A10" s="1">
        <v>5</v>
      </c>
      <c r="B10" s="11" t="s">
        <v>68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84">
        <f t="shared" si="0"/>
        <v>0</v>
      </c>
      <c r="P10" s="79"/>
    </row>
    <row r="11" spans="1:70" customFormat="1" ht="15" x14ac:dyDescent="0.3">
      <c r="A11" s="1">
        <v>6</v>
      </c>
      <c r="B11" s="11" t="s">
        <v>69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84">
        <f t="shared" si="0"/>
        <v>0</v>
      </c>
      <c r="P11" s="79"/>
    </row>
    <row r="12" spans="1:70" customFormat="1" ht="15" x14ac:dyDescent="0.3">
      <c r="A12" s="1">
        <v>7</v>
      </c>
      <c r="B12" s="11" t="s">
        <v>70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84">
        <f t="shared" si="0"/>
        <v>0</v>
      </c>
      <c r="P12" s="79"/>
    </row>
    <row r="13" spans="1:70" customFormat="1" ht="15" x14ac:dyDescent="0.3">
      <c r="A13" s="1">
        <v>8</v>
      </c>
      <c r="B13" s="11" t="s">
        <v>71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84">
        <f t="shared" si="0"/>
        <v>0</v>
      </c>
      <c r="P13" s="79"/>
    </row>
    <row r="14" spans="1:70" customFormat="1" ht="15" x14ac:dyDescent="0.3">
      <c r="A14" s="1">
        <v>9</v>
      </c>
      <c r="B14" s="11" t="s">
        <v>72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84">
        <f t="shared" si="0"/>
        <v>0</v>
      </c>
      <c r="P14" s="79"/>
    </row>
    <row r="15" spans="1:70" customFormat="1" ht="15" x14ac:dyDescent="0.3">
      <c r="A15" s="1">
        <v>10</v>
      </c>
      <c r="B15" s="11" t="s">
        <v>73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84">
        <f t="shared" si="0"/>
        <v>0</v>
      </c>
      <c r="P15" s="79"/>
    </row>
    <row r="16" spans="1:70" customFormat="1" ht="15" x14ac:dyDescent="0.3">
      <c r="A16" s="1">
        <v>11</v>
      </c>
      <c r="B16" s="11" t="s">
        <v>74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84">
        <f t="shared" si="0"/>
        <v>0</v>
      </c>
      <c r="P16" s="79"/>
    </row>
    <row r="17" spans="1:16" customFormat="1" ht="15" x14ac:dyDescent="0.3">
      <c r="A17" s="1">
        <v>12</v>
      </c>
      <c r="B17" s="11" t="s">
        <v>75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84">
        <f t="shared" si="0"/>
        <v>0</v>
      </c>
      <c r="P17" s="79"/>
    </row>
    <row r="18" spans="1:16" customFormat="1" ht="15" x14ac:dyDescent="0.3">
      <c r="A18" s="1">
        <v>13</v>
      </c>
      <c r="B18" s="11" t="s">
        <v>76</v>
      </c>
      <c r="C18" s="72">
        <v>0</v>
      </c>
      <c r="D18" s="72">
        <v>0</v>
      </c>
      <c r="E18" s="72">
        <v>0</v>
      </c>
      <c r="F18" s="72">
        <v>0</v>
      </c>
      <c r="G18" s="72">
        <v>0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84">
        <f t="shared" si="0"/>
        <v>0</v>
      </c>
      <c r="P18" s="79"/>
    </row>
    <row r="19" spans="1:16" customFormat="1" ht="15" x14ac:dyDescent="0.3">
      <c r="A19" s="1">
        <v>14</v>
      </c>
      <c r="B19" s="11" t="s">
        <v>77</v>
      </c>
      <c r="C19" s="72">
        <v>0</v>
      </c>
      <c r="D19" s="72">
        <v>0</v>
      </c>
      <c r="E19" s="72">
        <v>0</v>
      </c>
      <c r="F19" s="72">
        <v>0</v>
      </c>
      <c r="G19" s="72">
        <v>0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84">
        <f t="shared" si="0"/>
        <v>0</v>
      </c>
      <c r="P19" s="79"/>
    </row>
    <row r="20" spans="1:16" customFormat="1" ht="15" x14ac:dyDescent="0.3">
      <c r="A20" s="1">
        <v>15</v>
      </c>
      <c r="B20" s="11" t="s">
        <v>78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84">
        <f t="shared" si="0"/>
        <v>0</v>
      </c>
      <c r="P20" s="79"/>
    </row>
    <row r="21" spans="1:16" customFormat="1" ht="15" x14ac:dyDescent="0.3">
      <c r="A21" s="1">
        <v>16</v>
      </c>
      <c r="B21" s="11" t="s">
        <v>79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84">
        <f t="shared" si="0"/>
        <v>0</v>
      </c>
      <c r="P21" s="79"/>
    </row>
    <row r="22" spans="1:16" customFormat="1" ht="15" x14ac:dyDescent="0.3">
      <c r="A22" s="1">
        <v>17</v>
      </c>
      <c r="B22" s="11" t="s">
        <v>80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84">
        <f t="shared" si="0"/>
        <v>0</v>
      </c>
      <c r="P22" s="79"/>
    </row>
    <row r="23" spans="1:16" customFormat="1" ht="15" x14ac:dyDescent="0.3">
      <c r="A23" s="1">
        <v>18</v>
      </c>
      <c r="B23" s="11" t="s">
        <v>81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84">
        <f t="shared" si="0"/>
        <v>0</v>
      </c>
      <c r="P23" s="79"/>
    </row>
    <row r="24" spans="1:16" customFormat="1" ht="15" x14ac:dyDescent="0.3">
      <c r="A24" s="1">
        <v>19</v>
      </c>
      <c r="B24" s="11" t="s">
        <v>82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84">
        <f t="shared" si="0"/>
        <v>0</v>
      </c>
      <c r="P24" s="79"/>
    </row>
    <row r="25" spans="1:16" customFormat="1" ht="15" x14ac:dyDescent="0.3">
      <c r="A25" s="1">
        <v>20</v>
      </c>
      <c r="B25" s="11" t="s">
        <v>83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84">
        <f t="shared" si="0"/>
        <v>0</v>
      </c>
      <c r="P25" s="79"/>
    </row>
    <row r="26" spans="1:16" customFormat="1" ht="15" x14ac:dyDescent="0.3">
      <c r="A26" s="1">
        <v>21</v>
      </c>
      <c r="B26" s="11" t="s">
        <v>84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84">
        <f t="shared" si="0"/>
        <v>0</v>
      </c>
      <c r="P26" s="79"/>
    </row>
    <row r="27" spans="1:16" customFormat="1" ht="15" x14ac:dyDescent="0.3">
      <c r="A27" s="1">
        <v>22</v>
      </c>
      <c r="B27" s="11" t="s">
        <v>85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84">
        <f t="shared" si="0"/>
        <v>0</v>
      </c>
      <c r="P27" s="79"/>
    </row>
    <row r="28" spans="1:16" customFormat="1" ht="15" x14ac:dyDescent="0.3">
      <c r="A28" s="1">
        <v>23</v>
      </c>
      <c r="B28" s="11" t="s">
        <v>86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84">
        <f t="shared" si="0"/>
        <v>0</v>
      </c>
      <c r="P28" s="79"/>
    </row>
    <row r="29" spans="1:16" customFormat="1" ht="15" x14ac:dyDescent="0.3">
      <c r="A29" s="1">
        <v>24</v>
      </c>
      <c r="B29" s="11" t="s">
        <v>87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84">
        <f t="shared" si="0"/>
        <v>0</v>
      </c>
      <c r="P29" s="79"/>
    </row>
    <row r="30" spans="1:16" customFormat="1" ht="15" x14ac:dyDescent="0.3">
      <c r="A30" s="1">
        <v>25</v>
      </c>
      <c r="B30" s="11" t="s">
        <v>88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84">
        <f t="shared" si="0"/>
        <v>0</v>
      </c>
      <c r="P30" s="79"/>
    </row>
    <row r="31" spans="1:16" customFormat="1" ht="15" x14ac:dyDescent="0.3">
      <c r="A31" s="1">
        <v>26</v>
      </c>
      <c r="B31" s="11" t="s">
        <v>89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84">
        <f t="shared" si="0"/>
        <v>0</v>
      </c>
      <c r="P31" s="79"/>
    </row>
    <row r="32" spans="1:16" customFormat="1" ht="15" x14ac:dyDescent="0.3">
      <c r="A32" s="1">
        <v>27</v>
      </c>
      <c r="B32" s="11" t="s">
        <v>90</v>
      </c>
      <c r="C32" s="72">
        <v>0</v>
      </c>
      <c r="D32" s="72">
        <v>0</v>
      </c>
      <c r="E32" s="72">
        <v>0</v>
      </c>
      <c r="F32" s="72">
        <v>0</v>
      </c>
      <c r="G32" s="72">
        <v>0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84">
        <f t="shared" si="0"/>
        <v>0</v>
      </c>
      <c r="P32" s="79"/>
    </row>
    <row r="33" spans="1:16" customFormat="1" ht="15" x14ac:dyDescent="0.3">
      <c r="A33" s="1">
        <v>28</v>
      </c>
      <c r="B33" s="11" t="s">
        <v>91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84">
        <f t="shared" si="0"/>
        <v>0</v>
      </c>
      <c r="P33" s="79"/>
    </row>
    <row r="34" spans="1:16" customFormat="1" ht="15" x14ac:dyDescent="0.3">
      <c r="A34" s="1">
        <v>29</v>
      </c>
      <c r="B34" s="11" t="s">
        <v>92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84">
        <f t="shared" si="0"/>
        <v>0</v>
      </c>
      <c r="P34" s="79"/>
    </row>
    <row r="35" spans="1:16" customFormat="1" ht="15" x14ac:dyDescent="0.3">
      <c r="A35" s="1">
        <v>30</v>
      </c>
      <c r="B35" s="11" t="s">
        <v>93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84">
        <f t="shared" si="0"/>
        <v>0</v>
      </c>
      <c r="P35" s="79"/>
    </row>
    <row r="36" spans="1:16" customFormat="1" ht="15" x14ac:dyDescent="0.3">
      <c r="A36" s="1">
        <v>31</v>
      </c>
      <c r="B36" s="11" t="s">
        <v>94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84">
        <f t="shared" si="0"/>
        <v>0</v>
      </c>
      <c r="P36" s="79"/>
    </row>
    <row r="37" spans="1:16" customFormat="1" ht="15" x14ac:dyDescent="0.3">
      <c r="A37" s="1">
        <v>32</v>
      </c>
      <c r="B37" s="11" t="s">
        <v>95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84">
        <f t="shared" si="0"/>
        <v>0</v>
      </c>
      <c r="P37" s="79"/>
    </row>
    <row r="38" spans="1:16" customFormat="1" ht="15" x14ac:dyDescent="0.3">
      <c r="A38" s="1">
        <v>33</v>
      </c>
      <c r="B38" s="11" t="s">
        <v>96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84">
        <f t="shared" ref="O38:O69" si="1">SUM(C38:N38)</f>
        <v>0</v>
      </c>
      <c r="P38" s="79"/>
    </row>
    <row r="39" spans="1:16" customFormat="1" ht="15" x14ac:dyDescent="0.3">
      <c r="A39" s="1">
        <v>34</v>
      </c>
      <c r="B39" s="11" t="s">
        <v>97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84">
        <f t="shared" si="1"/>
        <v>0</v>
      </c>
      <c r="P39" s="79"/>
    </row>
    <row r="40" spans="1:16" customFormat="1" ht="15" x14ac:dyDescent="0.3">
      <c r="A40" s="1">
        <v>35</v>
      </c>
      <c r="B40" s="11" t="s">
        <v>98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84">
        <f t="shared" si="1"/>
        <v>0</v>
      </c>
      <c r="P40" s="79"/>
    </row>
    <row r="41" spans="1:16" customFormat="1" ht="15" x14ac:dyDescent="0.3">
      <c r="A41" s="1">
        <v>36</v>
      </c>
      <c r="B41" s="11" t="s">
        <v>99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84">
        <f t="shared" si="1"/>
        <v>0</v>
      </c>
      <c r="P41" s="79"/>
    </row>
    <row r="42" spans="1:16" customFormat="1" ht="15" x14ac:dyDescent="0.3">
      <c r="A42" s="1">
        <v>37</v>
      </c>
      <c r="B42" s="11" t="s">
        <v>100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84">
        <f t="shared" si="1"/>
        <v>0</v>
      </c>
      <c r="P42" s="79"/>
    </row>
    <row r="43" spans="1:16" customFormat="1" ht="15" x14ac:dyDescent="0.3">
      <c r="A43" s="1">
        <v>38</v>
      </c>
      <c r="B43" s="11" t="s">
        <v>101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84">
        <f t="shared" si="1"/>
        <v>0</v>
      </c>
      <c r="P43" s="79"/>
    </row>
    <row r="44" spans="1:16" customFormat="1" ht="15" x14ac:dyDescent="0.3">
      <c r="A44" s="1">
        <v>39</v>
      </c>
      <c r="B44" s="11" t="s">
        <v>102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84">
        <f t="shared" si="1"/>
        <v>0</v>
      </c>
      <c r="P44" s="79"/>
    </row>
    <row r="45" spans="1:16" customFormat="1" ht="15" x14ac:dyDescent="0.3">
      <c r="A45" s="1">
        <v>40</v>
      </c>
      <c r="B45" s="11" t="s">
        <v>103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84">
        <f t="shared" si="1"/>
        <v>0</v>
      </c>
      <c r="P45" s="79"/>
    </row>
    <row r="46" spans="1:16" customFormat="1" ht="15" x14ac:dyDescent="0.3">
      <c r="A46" s="1">
        <v>41</v>
      </c>
      <c r="B46" s="11" t="s">
        <v>104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84">
        <f t="shared" si="1"/>
        <v>0</v>
      </c>
      <c r="P46" s="79"/>
    </row>
    <row r="47" spans="1:16" customFormat="1" ht="15" x14ac:dyDescent="0.3">
      <c r="A47" s="1">
        <v>42</v>
      </c>
      <c r="B47" s="11" t="s">
        <v>105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84">
        <f t="shared" si="1"/>
        <v>0</v>
      </c>
      <c r="P47" s="79"/>
    </row>
    <row r="48" spans="1:16" customFormat="1" ht="15" x14ac:dyDescent="0.3">
      <c r="A48" s="1">
        <v>43</v>
      </c>
      <c r="B48" s="11" t="s">
        <v>106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84">
        <f t="shared" si="1"/>
        <v>0</v>
      </c>
      <c r="P48" s="79"/>
    </row>
    <row r="49" spans="1:16" customFormat="1" ht="15" x14ac:dyDescent="0.3">
      <c r="A49" s="1">
        <v>44</v>
      </c>
      <c r="B49" s="11" t="s">
        <v>107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84">
        <f t="shared" si="1"/>
        <v>0</v>
      </c>
      <c r="P49" s="79"/>
    </row>
    <row r="50" spans="1:16" customFormat="1" ht="15" x14ac:dyDescent="0.3">
      <c r="A50" s="1">
        <v>45</v>
      </c>
      <c r="B50" s="11" t="s">
        <v>108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84">
        <f t="shared" si="1"/>
        <v>0</v>
      </c>
      <c r="P50" s="79"/>
    </row>
    <row r="51" spans="1:16" customFormat="1" ht="15" x14ac:dyDescent="0.3">
      <c r="A51" s="1">
        <v>46</v>
      </c>
      <c r="B51" s="11" t="s">
        <v>109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84">
        <f t="shared" si="1"/>
        <v>0</v>
      </c>
      <c r="P51" s="79"/>
    </row>
    <row r="52" spans="1:16" customFormat="1" ht="15" x14ac:dyDescent="0.3">
      <c r="A52" s="1">
        <v>47</v>
      </c>
      <c r="B52" s="11" t="s">
        <v>110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84">
        <f t="shared" si="1"/>
        <v>0</v>
      </c>
      <c r="P52" s="79"/>
    </row>
    <row r="53" spans="1:16" customFormat="1" ht="15" x14ac:dyDescent="0.3">
      <c r="A53" s="1">
        <v>48</v>
      </c>
      <c r="B53" s="11" t="s">
        <v>111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84">
        <f t="shared" si="1"/>
        <v>0</v>
      </c>
      <c r="P53" s="79"/>
    </row>
    <row r="54" spans="1:16" customFormat="1" ht="15" x14ac:dyDescent="0.3">
      <c r="A54" s="1">
        <v>49</v>
      </c>
      <c r="B54" s="11" t="s">
        <v>112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84">
        <f t="shared" si="1"/>
        <v>0</v>
      </c>
      <c r="P54" s="79"/>
    </row>
    <row r="55" spans="1:16" customFormat="1" ht="15" x14ac:dyDescent="0.3">
      <c r="A55" s="1">
        <v>50</v>
      </c>
      <c r="B55" s="11" t="s">
        <v>113</v>
      </c>
      <c r="C55" s="72">
        <v>0</v>
      </c>
      <c r="D55" s="72">
        <v>0</v>
      </c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84">
        <f t="shared" si="1"/>
        <v>0</v>
      </c>
      <c r="P55" s="79"/>
    </row>
    <row r="56" spans="1:16" customFormat="1" ht="15" x14ac:dyDescent="0.3">
      <c r="A56" s="1">
        <v>51</v>
      </c>
      <c r="B56" s="11" t="s">
        <v>114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>
        <v>0</v>
      </c>
      <c r="N56" s="72">
        <v>0</v>
      </c>
      <c r="O56" s="84">
        <f t="shared" si="1"/>
        <v>0</v>
      </c>
      <c r="P56" s="79"/>
    </row>
    <row r="57" spans="1:16" customFormat="1" ht="15" x14ac:dyDescent="0.3">
      <c r="A57" s="1">
        <v>52</v>
      </c>
      <c r="B57" s="11" t="s">
        <v>115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84">
        <f t="shared" si="1"/>
        <v>0</v>
      </c>
      <c r="P57" s="79"/>
    </row>
    <row r="58" spans="1:16" customFormat="1" ht="15" x14ac:dyDescent="0.3">
      <c r="A58" s="1">
        <v>53</v>
      </c>
      <c r="B58" s="11" t="s">
        <v>116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84">
        <f t="shared" si="1"/>
        <v>0</v>
      </c>
      <c r="P58" s="79"/>
    </row>
    <row r="59" spans="1:16" customFormat="1" ht="15" x14ac:dyDescent="0.3">
      <c r="A59" s="1">
        <v>54</v>
      </c>
      <c r="B59" s="11" t="s">
        <v>117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84">
        <f t="shared" si="1"/>
        <v>0</v>
      </c>
      <c r="P59" s="79"/>
    </row>
    <row r="60" spans="1:16" customFormat="1" ht="15" x14ac:dyDescent="0.3">
      <c r="A60" s="1">
        <v>55</v>
      </c>
      <c r="B60" s="11" t="s">
        <v>118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84">
        <f t="shared" si="1"/>
        <v>0</v>
      </c>
      <c r="P60" s="79"/>
    </row>
    <row r="61" spans="1:16" customFormat="1" ht="15" x14ac:dyDescent="0.3">
      <c r="A61" s="1">
        <v>56</v>
      </c>
      <c r="B61" s="11" t="s">
        <v>119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84">
        <f t="shared" si="1"/>
        <v>0</v>
      </c>
      <c r="P61" s="79"/>
    </row>
    <row r="62" spans="1:16" customFormat="1" ht="15" x14ac:dyDescent="0.3">
      <c r="A62" s="1">
        <v>57</v>
      </c>
      <c r="B62" s="11" t="s">
        <v>120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84">
        <f t="shared" si="1"/>
        <v>0</v>
      </c>
      <c r="P62" s="79"/>
    </row>
    <row r="63" spans="1:16" customFormat="1" ht="15" x14ac:dyDescent="0.3">
      <c r="A63" s="1">
        <v>58</v>
      </c>
      <c r="B63" s="11" t="s">
        <v>121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84">
        <f t="shared" si="1"/>
        <v>0</v>
      </c>
      <c r="P63" s="79"/>
    </row>
    <row r="64" spans="1:16" customFormat="1" ht="15" x14ac:dyDescent="0.3">
      <c r="A64" s="1">
        <v>59</v>
      </c>
      <c r="B64" s="11" t="s">
        <v>122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84">
        <f t="shared" si="1"/>
        <v>0</v>
      </c>
      <c r="P64" s="79"/>
    </row>
    <row r="65" spans="1:16" customFormat="1" ht="15" x14ac:dyDescent="0.3">
      <c r="A65" s="1">
        <v>60</v>
      </c>
      <c r="B65" s="11" t="s">
        <v>123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84">
        <f t="shared" si="1"/>
        <v>0</v>
      </c>
      <c r="P65" s="79"/>
    </row>
    <row r="66" spans="1:16" customFormat="1" ht="15" x14ac:dyDescent="0.3">
      <c r="A66" s="1">
        <v>61</v>
      </c>
      <c r="B66" s="11" t="s">
        <v>124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84">
        <f t="shared" si="1"/>
        <v>0</v>
      </c>
      <c r="P66" s="79"/>
    </row>
    <row r="67" spans="1:16" customFormat="1" ht="15" x14ac:dyDescent="0.3">
      <c r="A67" s="1">
        <v>62</v>
      </c>
      <c r="B67" s="11" t="s">
        <v>125</v>
      </c>
      <c r="C67" s="72">
        <v>0</v>
      </c>
      <c r="D67" s="72">
        <v>0</v>
      </c>
      <c r="E67" s="72">
        <v>0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84">
        <f t="shared" si="1"/>
        <v>0</v>
      </c>
      <c r="P67" s="79"/>
    </row>
    <row r="68" spans="1:16" customFormat="1" ht="15" x14ac:dyDescent="0.3">
      <c r="A68" s="1">
        <v>63</v>
      </c>
      <c r="B68" s="11" t="s">
        <v>126</v>
      </c>
      <c r="C68" s="72">
        <v>0</v>
      </c>
      <c r="D68" s="72">
        <v>0</v>
      </c>
      <c r="E68" s="72">
        <v>0</v>
      </c>
      <c r="F68" s="72">
        <v>0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84">
        <f t="shared" si="1"/>
        <v>0</v>
      </c>
      <c r="P68" s="79"/>
    </row>
    <row r="69" spans="1:16" customFormat="1" ht="15" x14ac:dyDescent="0.3">
      <c r="A69" s="1">
        <v>64</v>
      </c>
      <c r="B69" s="11" t="s">
        <v>127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84">
        <f t="shared" si="1"/>
        <v>0</v>
      </c>
      <c r="P69" s="79"/>
    </row>
    <row r="70" spans="1:16" customFormat="1" ht="15" x14ac:dyDescent="0.3">
      <c r="A70" s="1">
        <v>65</v>
      </c>
      <c r="B70" s="11" t="s">
        <v>128</v>
      </c>
      <c r="C70" s="72">
        <v>0</v>
      </c>
      <c r="D70" s="72">
        <v>0</v>
      </c>
      <c r="E70" s="72">
        <v>0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84">
        <f t="shared" ref="O70:O101" si="2">SUM(C70:N70)</f>
        <v>0</v>
      </c>
      <c r="P70" s="79"/>
    </row>
    <row r="71" spans="1:16" customFormat="1" ht="15" x14ac:dyDescent="0.3">
      <c r="A71" s="1">
        <v>66</v>
      </c>
      <c r="B71" s="11" t="s">
        <v>129</v>
      </c>
      <c r="C71" s="72">
        <v>0</v>
      </c>
      <c r="D71" s="72">
        <v>0</v>
      </c>
      <c r="E71" s="72">
        <v>0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84">
        <f t="shared" si="2"/>
        <v>0</v>
      </c>
      <c r="P71" s="79"/>
    </row>
    <row r="72" spans="1:16" customFormat="1" ht="15" x14ac:dyDescent="0.3">
      <c r="A72" s="1">
        <v>67</v>
      </c>
      <c r="B72" s="11" t="s">
        <v>130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84">
        <f t="shared" si="2"/>
        <v>0</v>
      </c>
      <c r="P72" s="79"/>
    </row>
    <row r="73" spans="1:16" customFormat="1" ht="15" x14ac:dyDescent="0.3">
      <c r="A73" s="1">
        <v>68</v>
      </c>
      <c r="B73" s="11" t="s">
        <v>131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84">
        <f t="shared" si="2"/>
        <v>0</v>
      </c>
      <c r="P73" s="79"/>
    </row>
    <row r="74" spans="1:16" customFormat="1" ht="15" x14ac:dyDescent="0.3">
      <c r="A74" s="1">
        <v>69</v>
      </c>
      <c r="B74" s="11" t="s">
        <v>132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84">
        <f t="shared" si="2"/>
        <v>0</v>
      </c>
      <c r="P74" s="79"/>
    </row>
    <row r="75" spans="1:16" customFormat="1" ht="15" x14ac:dyDescent="0.3">
      <c r="A75" s="1">
        <v>70</v>
      </c>
      <c r="B75" s="11" t="s">
        <v>133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84">
        <f t="shared" si="2"/>
        <v>0</v>
      </c>
      <c r="P75" s="79"/>
    </row>
    <row r="76" spans="1:16" customFormat="1" ht="15" x14ac:dyDescent="0.3">
      <c r="A76" s="1">
        <v>71</v>
      </c>
      <c r="B76" s="11" t="s">
        <v>134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84">
        <f t="shared" si="2"/>
        <v>0</v>
      </c>
      <c r="P76" s="79"/>
    </row>
    <row r="77" spans="1:16" customFormat="1" ht="15" x14ac:dyDescent="0.3">
      <c r="A77" s="1">
        <v>72</v>
      </c>
      <c r="B77" s="11" t="s">
        <v>135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84">
        <f t="shared" si="2"/>
        <v>0</v>
      </c>
      <c r="P77" s="79"/>
    </row>
    <row r="78" spans="1:16" customFormat="1" ht="15" x14ac:dyDescent="0.3">
      <c r="A78" s="1">
        <v>73</v>
      </c>
      <c r="B78" s="11" t="s">
        <v>136</v>
      </c>
      <c r="C78" s="72">
        <v>0</v>
      </c>
      <c r="D78" s="72">
        <v>0</v>
      </c>
      <c r="E78" s="72">
        <v>0</v>
      </c>
      <c r="F78" s="72">
        <v>0</v>
      </c>
      <c r="G78" s="72">
        <v>0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84">
        <f t="shared" si="2"/>
        <v>0</v>
      </c>
      <c r="P78" s="79"/>
    </row>
    <row r="79" spans="1:16" customFormat="1" ht="15" x14ac:dyDescent="0.3">
      <c r="A79" s="1">
        <v>74</v>
      </c>
      <c r="B79" s="11" t="s">
        <v>137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84">
        <f t="shared" si="2"/>
        <v>0</v>
      </c>
      <c r="P79" s="79"/>
    </row>
    <row r="80" spans="1:16" customFormat="1" ht="15" x14ac:dyDescent="0.3">
      <c r="A80" s="1">
        <v>75</v>
      </c>
      <c r="B80" s="11" t="s">
        <v>138</v>
      </c>
      <c r="C80" s="72">
        <v>0</v>
      </c>
      <c r="D80" s="72">
        <v>0</v>
      </c>
      <c r="E80" s="72">
        <v>0</v>
      </c>
      <c r="F80" s="72">
        <v>0</v>
      </c>
      <c r="G80" s="72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84">
        <f t="shared" si="2"/>
        <v>0</v>
      </c>
      <c r="P80" s="79"/>
    </row>
    <row r="81" spans="1:16" customFormat="1" ht="15" x14ac:dyDescent="0.3">
      <c r="A81" s="1">
        <v>76</v>
      </c>
      <c r="B81" s="11" t="s">
        <v>139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84">
        <f t="shared" si="2"/>
        <v>0</v>
      </c>
      <c r="P81" s="79"/>
    </row>
    <row r="82" spans="1:16" customFormat="1" ht="15" x14ac:dyDescent="0.3">
      <c r="A82" s="1">
        <v>77</v>
      </c>
      <c r="B82" s="11" t="s">
        <v>140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84">
        <f t="shared" si="2"/>
        <v>0</v>
      </c>
      <c r="P82" s="79"/>
    </row>
    <row r="83" spans="1:16" customFormat="1" ht="15" x14ac:dyDescent="0.3">
      <c r="A83" s="1">
        <v>78</v>
      </c>
      <c r="B83" s="11" t="s">
        <v>141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84">
        <f t="shared" si="2"/>
        <v>0</v>
      </c>
      <c r="P83" s="79"/>
    </row>
    <row r="84" spans="1:16" customFormat="1" ht="15" x14ac:dyDescent="0.3">
      <c r="A84" s="1">
        <v>79</v>
      </c>
      <c r="B84" s="11" t="s">
        <v>142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84">
        <f t="shared" si="2"/>
        <v>0</v>
      </c>
      <c r="P84" s="79"/>
    </row>
    <row r="85" spans="1:16" customFormat="1" ht="15" x14ac:dyDescent="0.3">
      <c r="A85" s="1">
        <v>80</v>
      </c>
      <c r="B85" s="11" t="s">
        <v>143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84">
        <f t="shared" si="2"/>
        <v>0</v>
      </c>
      <c r="P85" s="79"/>
    </row>
    <row r="86" spans="1:16" customFormat="1" ht="15" x14ac:dyDescent="0.3">
      <c r="A86" s="1">
        <v>81</v>
      </c>
      <c r="B86" s="11" t="s">
        <v>144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84">
        <f t="shared" si="2"/>
        <v>0</v>
      </c>
      <c r="P86" s="79"/>
    </row>
    <row r="87" spans="1:16" customFormat="1" ht="15" x14ac:dyDescent="0.3">
      <c r="A87" s="1">
        <v>82</v>
      </c>
      <c r="B87" s="11" t="s">
        <v>145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84">
        <f t="shared" si="2"/>
        <v>0</v>
      </c>
      <c r="P87" s="79"/>
    </row>
    <row r="88" spans="1:16" customFormat="1" ht="15" x14ac:dyDescent="0.3">
      <c r="A88" s="1">
        <v>83</v>
      </c>
      <c r="B88" s="11" t="s">
        <v>146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84">
        <f t="shared" si="2"/>
        <v>0</v>
      </c>
      <c r="P88" s="79"/>
    </row>
    <row r="89" spans="1:16" customFormat="1" ht="15" x14ac:dyDescent="0.3">
      <c r="A89" s="1">
        <v>84</v>
      </c>
      <c r="B89" s="11" t="s">
        <v>147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84">
        <f t="shared" si="2"/>
        <v>0</v>
      </c>
      <c r="P89" s="79"/>
    </row>
    <row r="90" spans="1:16" customFormat="1" ht="15" x14ac:dyDescent="0.3">
      <c r="A90" s="1">
        <v>85</v>
      </c>
      <c r="B90" s="11" t="s">
        <v>148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84">
        <f t="shared" si="2"/>
        <v>0</v>
      </c>
      <c r="P90" s="79"/>
    </row>
    <row r="91" spans="1:16" customFormat="1" ht="15" x14ac:dyDescent="0.3">
      <c r="A91" s="1">
        <v>86</v>
      </c>
      <c r="B91" s="11" t="s">
        <v>149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84">
        <f t="shared" si="2"/>
        <v>0</v>
      </c>
      <c r="P91" s="79"/>
    </row>
    <row r="92" spans="1:16" customFormat="1" ht="15" x14ac:dyDescent="0.3">
      <c r="A92" s="1">
        <v>87</v>
      </c>
      <c r="B92" s="11" t="s">
        <v>150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84">
        <f t="shared" si="2"/>
        <v>0</v>
      </c>
      <c r="P92" s="79"/>
    </row>
    <row r="93" spans="1:16" customFormat="1" ht="15" x14ac:dyDescent="0.3">
      <c r="A93" s="1">
        <v>88</v>
      </c>
      <c r="B93" s="11" t="s">
        <v>151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84">
        <f t="shared" si="2"/>
        <v>0</v>
      </c>
      <c r="P93" s="79"/>
    </row>
    <row r="94" spans="1:16" customFormat="1" ht="15" x14ac:dyDescent="0.3">
      <c r="A94" s="1">
        <v>89</v>
      </c>
      <c r="B94" s="11" t="s">
        <v>152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84">
        <f t="shared" si="2"/>
        <v>0</v>
      </c>
      <c r="P94" s="79"/>
    </row>
    <row r="95" spans="1:16" customFormat="1" ht="15" x14ac:dyDescent="0.3">
      <c r="A95" s="1">
        <v>90</v>
      </c>
      <c r="B95" s="11" t="s">
        <v>153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84">
        <f t="shared" si="2"/>
        <v>0</v>
      </c>
      <c r="P95" s="79"/>
    </row>
    <row r="96" spans="1:16" customFormat="1" ht="15" x14ac:dyDescent="0.3">
      <c r="A96" s="1">
        <v>91</v>
      </c>
      <c r="B96" s="11" t="s">
        <v>154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84">
        <f t="shared" si="2"/>
        <v>0</v>
      </c>
      <c r="P96" s="79"/>
    </row>
    <row r="97" spans="1:16" customFormat="1" ht="15" x14ac:dyDescent="0.3">
      <c r="A97" s="1">
        <v>92</v>
      </c>
      <c r="B97" s="11" t="s">
        <v>155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84">
        <f t="shared" si="2"/>
        <v>0</v>
      </c>
      <c r="P97" s="79"/>
    </row>
    <row r="98" spans="1:16" customFormat="1" ht="15" x14ac:dyDescent="0.3">
      <c r="A98" s="1">
        <v>93</v>
      </c>
      <c r="B98" s="11" t="s">
        <v>156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84">
        <f t="shared" si="2"/>
        <v>0</v>
      </c>
      <c r="P98" s="79"/>
    </row>
    <row r="99" spans="1:16" customFormat="1" ht="15" x14ac:dyDescent="0.3">
      <c r="A99" s="1">
        <v>94</v>
      </c>
      <c r="B99" s="11" t="s">
        <v>157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84">
        <f t="shared" si="2"/>
        <v>0</v>
      </c>
      <c r="P99" s="79"/>
    </row>
    <row r="100" spans="1:16" customFormat="1" ht="15" x14ac:dyDescent="0.3">
      <c r="A100" s="1">
        <v>95</v>
      </c>
      <c r="B100" s="11" t="s">
        <v>158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84">
        <f t="shared" si="2"/>
        <v>0</v>
      </c>
      <c r="P100" s="79"/>
    </row>
    <row r="101" spans="1:16" customFormat="1" ht="15" x14ac:dyDescent="0.3">
      <c r="A101" s="1">
        <v>96</v>
      </c>
      <c r="B101" s="11" t="s">
        <v>159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84">
        <f t="shared" si="2"/>
        <v>0</v>
      </c>
      <c r="P101" s="79"/>
    </row>
    <row r="102" spans="1:16" customFormat="1" ht="15" x14ac:dyDescent="0.3">
      <c r="A102" s="1">
        <v>97</v>
      </c>
      <c r="B102" s="11" t="s">
        <v>160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84">
        <f t="shared" ref="O102:O133" si="3">SUM(C102:N102)</f>
        <v>0</v>
      </c>
      <c r="P102" s="79"/>
    </row>
    <row r="103" spans="1:16" customFormat="1" ht="15" x14ac:dyDescent="0.3">
      <c r="A103" s="1">
        <v>98</v>
      </c>
      <c r="B103" s="11" t="s">
        <v>161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84">
        <f t="shared" si="3"/>
        <v>0</v>
      </c>
      <c r="P103" s="79"/>
    </row>
    <row r="104" spans="1:16" customFormat="1" ht="15" x14ac:dyDescent="0.3">
      <c r="A104" s="1">
        <v>99</v>
      </c>
      <c r="B104" s="11" t="s">
        <v>162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84">
        <f t="shared" si="3"/>
        <v>0</v>
      </c>
      <c r="P104" s="79"/>
    </row>
    <row r="105" spans="1:16" customFormat="1" ht="15" x14ac:dyDescent="0.3">
      <c r="A105" s="1">
        <v>100</v>
      </c>
      <c r="B105" s="11" t="s">
        <v>163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84">
        <f t="shared" si="3"/>
        <v>0</v>
      </c>
      <c r="P105" s="79"/>
    </row>
    <row r="106" spans="1:16" customFormat="1" ht="15" x14ac:dyDescent="0.3">
      <c r="A106" s="1">
        <v>101</v>
      </c>
      <c r="B106" s="11" t="s">
        <v>164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84">
        <f t="shared" si="3"/>
        <v>0</v>
      </c>
      <c r="P106" s="79"/>
    </row>
    <row r="107" spans="1:16" customFormat="1" ht="15" x14ac:dyDescent="0.3">
      <c r="A107" s="1">
        <v>102</v>
      </c>
      <c r="B107" s="11" t="s">
        <v>165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84">
        <f t="shared" si="3"/>
        <v>0</v>
      </c>
      <c r="P107" s="79"/>
    </row>
    <row r="108" spans="1:16" customFormat="1" ht="15" x14ac:dyDescent="0.3">
      <c r="A108" s="1">
        <v>103</v>
      </c>
      <c r="B108" s="11" t="s">
        <v>166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84">
        <f t="shared" si="3"/>
        <v>0</v>
      </c>
      <c r="P108" s="79"/>
    </row>
    <row r="109" spans="1:16" customFormat="1" ht="15" x14ac:dyDescent="0.3">
      <c r="A109" s="1">
        <v>104</v>
      </c>
      <c r="B109" s="11" t="s">
        <v>167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84">
        <f t="shared" si="3"/>
        <v>0</v>
      </c>
      <c r="P109" s="79"/>
    </row>
    <row r="110" spans="1:16" customFormat="1" ht="15" x14ac:dyDescent="0.3">
      <c r="A110" s="1">
        <v>105</v>
      </c>
      <c r="B110" s="11" t="s">
        <v>168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84">
        <f t="shared" si="3"/>
        <v>0</v>
      </c>
      <c r="P110" s="79"/>
    </row>
    <row r="111" spans="1:16" customFormat="1" ht="15" x14ac:dyDescent="0.3">
      <c r="A111" s="1">
        <v>106</v>
      </c>
      <c r="B111" s="11" t="s">
        <v>169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84">
        <f t="shared" si="3"/>
        <v>0</v>
      </c>
      <c r="P111" s="79"/>
    </row>
    <row r="112" spans="1:16" customFormat="1" ht="15" x14ac:dyDescent="0.3">
      <c r="A112" s="1">
        <v>107</v>
      </c>
      <c r="B112" s="11" t="s">
        <v>170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84">
        <f t="shared" si="3"/>
        <v>0</v>
      </c>
      <c r="P112" s="79"/>
    </row>
    <row r="113" spans="1:16" customFormat="1" ht="15" x14ac:dyDescent="0.3">
      <c r="A113" s="1">
        <v>108</v>
      </c>
      <c r="B113" s="11" t="s">
        <v>171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84">
        <f t="shared" si="3"/>
        <v>0</v>
      </c>
      <c r="P113" s="79"/>
    </row>
    <row r="114" spans="1:16" customFormat="1" ht="15" x14ac:dyDescent="0.3">
      <c r="A114" s="1">
        <v>109</v>
      </c>
      <c r="B114" s="11" t="s">
        <v>172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84">
        <f t="shared" si="3"/>
        <v>0</v>
      </c>
      <c r="P114" s="79"/>
    </row>
    <row r="115" spans="1:16" customFormat="1" ht="15" x14ac:dyDescent="0.3">
      <c r="A115" s="1">
        <v>110</v>
      </c>
      <c r="B115" s="11" t="s">
        <v>173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84">
        <f t="shared" si="3"/>
        <v>0</v>
      </c>
      <c r="P115" s="79"/>
    </row>
    <row r="116" spans="1:16" customFormat="1" ht="15" x14ac:dyDescent="0.3">
      <c r="A116" s="1">
        <v>111</v>
      </c>
      <c r="B116" s="11" t="s">
        <v>174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84">
        <f t="shared" si="3"/>
        <v>0</v>
      </c>
      <c r="P116" s="79"/>
    </row>
    <row r="117" spans="1:16" customFormat="1" ht="15" x14ac:dyDescent="0.3">
      <c r="A117" s="1">
        <v>112</v>
      </c>
      <c r="B117" s="11" t="s">
        <v>175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84">
        <f t="shared" si="3"/>
        <v>0</v>
      </c>
      <c r="P117" s="79"/>
    </row>
    <row r="118" spans="1:16" customFormat="1" ht="15" x14ac:dyDescent="0.3">
      <c r="A118" s="1">
        <v>113</v>
      </c>
      <c r="B118" s="11" t="s">
        <v>176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84">
        <f t="shared" si="3"/>
        <v>0</v>
      </c>
      <c r="P118" s="79"/>
    </row>
    <row r="119" spans="1:16" customFormat="1" ht="15" x14ac:dyDescent="0.3">
      <c r="A119" s="1">
        <v>114</v>
      </c>
      <c r="B119" s="11" t="s">
        <v>177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84">
        <f t="shared" si="3"/>
        <v>0</v>
      </c>
      <c r="P119" s="79"/>
    </row>
    <row r="120" spans="1:16" customFormat="1" ht="15" x14ac:dyDescent="0.3">
      <c r="A120" s="1">
        <v>115</v>
      </c>
      <c r="B120" s="11" t="s">
        <v>178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84">
        <f t="shared" si="3"/>
        <v>0</v>
      </c>
      <c r="P120" s="79"/>
    </row>
    <row r="121" spans="1:16" customFormat="1" ht="15" x14ac:dyDescent="0.3">
      <c r="A121" s="1">
        <v>116</v>
      </c>
      <c r="B121" s="11" t="s">
        <v>179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84">
        <f t="shared" si="3"/>
        <v>0</v>
      </c>
      <c r="P121" s="79"/>
    </row>
    <row r="122" spans="1:16" customFormat="1" ht="15" x14ac:dyDescent="0.3">
      <c r="A122" s="1">
        <v>117</v>
      </c>
      <c r="B122" s="11" t="s">
        <v>180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84">
        <f t="shared" si="3"/>
        <v>0</v>
      </c>
      <c r="P122" s="79"/>
    </row>
    <row r="123" spans="1:16" customFormat="1" ht="15" x14ac:dyDescent="0.3">
      <c r="A123" s="1">
        <v>118</v>
      </c>
      <c r="B123" s="11" t="s">
        <v>181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84">
        <f t="shared" si="3"/>
        <v>0</v>
      </c>
      <c r="P123" s="79"/>
    </row>
    <row r="124" spans="1:16" customFormat="1" ht="15" x14ac:dyDescent="0.3">
      <c r="A124" s="1">
        <v>119</v>
      </c>
      <c r="B124" s="11" t="s">
        <v>182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84">
        <f t="shared" si="3"/>
        <v>0</v>
      </c>
      <c r="P124" s="79"/>
    </row>
    <row r="125" spans="1:16" customFormat="1" ht="15" x14ac:dyDescent="0.3">
      <c r="A125" s="1">
        <v>120</v>
      </c>
      <c r="B125" s="11" t="s">
        <v>183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84">
        <f t="shared" si="3"/>
        <v>0</v>
      </c>
      <c r="P125" s="79"/>
    </row>
    <row r="126" spans="1:16" customFormat="1" ht="15" x14ac:dyDescent="0.3">
      <c r="A126" s="1">
        <v>121</v>
      </c>
      <c r="B126" s="11" t="s">
        <v>184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84">
        <f t="shared" si="3"/>
        <v>0</v>
      </c>
      <c r="P126" s="79"/>
    </row>
    <row r="127" spans="1:16" customFormat="1" ht="15" x14ac:dyDescent="0.3">
      <c r="A127" s="1">
        <v>122</v>
      </c>
      <c r="B127" s="11" t="s">
        <v>185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84">
        <f t="shared" si="3"/>
        <v>0</v>
      </c>
      <c r="P127" s="79"/>
    </row>
    <row r="128" spans="1:16" customFormat="1" ht="15" x14ac:dyDescent="0.3">
      <c r="A128" s="1">
        <v>123</v>
      </c>
      <c r="B128" s="11" t="s">
        <v>186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84">
        <f t="shared" si="3"/>
        <v>0</v>
      </c>
      <c r="P128" s="79"/>
    </row>
    <row r="129" spans="1:16" customFormat="1" ht="15" x14ac:dyDescent="0.3">
      <c r="A129" s="1">
        <v>124</v>
      </c>
      <c r="B129" s="11" t="s">
        <v>187</v>
      </c>
      <c r="C129" s="72">
        <v>0</v>
      </c>
      <c r="D129" s="72">
        <v>0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84">
        <f t="shared" si="3"/>
        <v>0</v>
      </c>
      <c r="P129" s="79"/>
    </row>
    <row r="130" spans="1:16" customFormat="1" ht="15" x14ac:dyDescent="0.3">
      <c r="A130" s="1">
        <v>125</v>
      </c>
      <c r="B130" s="11" t="s">
        <v>188</v>
      </c>
      <c r="C130" s="72">
        <v>0</v>
      </c>
      <c r="D130" s="72">
        <v>0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84">
        <f t="shared" si="3"/>
        <v>0</v>
      </c>
      <c r="P130" s="79"/>
    </row>
    <row r="131" spans="1:16" customFormat="1" ht="15" x14ac:dyDescent="0.3">
      <c r="A131" s="1">
        <v>126</v>
      </c>
      <c r="B131" s="11" t="s">
        <v>189</v>
      </c>
      <c r="C131" s="72">
        <v>0</v>
      </c>
      <c r="D131" s="72">
        <v>0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84">
        <f t="shared" si="3"/>
        <v>0</v>
      </c>
      <c r="P131" s="79"/>
    </row>
    <row r="132" spans="1:16" customFormat="1" ht="15" x14ac:dyDescent="0.3">
      <c r="A132" s="1">
        <v>127</v>
      </c>
      <c r="B132" s="11" t="s">
        <v>190</v>
      </c>
      <c r="C132" s="7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84">
        <f t="shared" si="3"/>
        <v>0</v>
      </c>
      <c r="P132" s="79"/>
    </row>
    <row r="133" spans="1:16" customFormat="1" ht="15" x14ac:dyDescent="0.3">
      <c r="A133" s="1">
        <v>128</v>
      </c>
      <c r="B133" s="11" t="s">
        <v>191</v>
      </c>
      <c r="C133" s="7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84">
        <f t="shared" si="3"/>
        <v>0</v>
      </c>
      <c r="P133" s="79"/>
    </row>
    <row r="134" spans="1:16" customFormat="1" ht="15" x14ac:dyDescent="0.3">
      <c r="A134" s="1">
        <v>129</v>
      </c>
      <c r="B134" s="11" t="s">
        <v>192</v>
      </c>
      <c r="C134" s="72">
        <v>0</v>
      </c>
      <c r="D134" s="72">
        <v>0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84">
        <f t="shared" ref="O134:O197" si="4">SUM(C134:N134)</f>
        <v>0</v>
      </c>
      <c r="P134" s="79"/>
    </row>
    <row r="135" spans="1:16" customFormat="1" ht="15" x14ac:dyDescent="0.3">
      <c r="A135" s="1">
        <v>130</v>
      </c>
      <c r="B135" s="11" t="s">
        <v>193</v>
      </c>
      <c r="C135" s="72">
        <v>0</v>
      </c>
      <c r="D135" s="72">
        <v>0</v>
      </c>
      <c r="E135" s="72">
        <v>0</v>
      </c>
      <c r="F135" s="72">
        <v>0</v>
      </c>
      <c r="G135" s="72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84">
        <f t="shared" si="4"/>
        <v>0</v>
      </c>
      <c r="P135" s="79"/>
    </row>
    <row r="136" spans="1:16" customFormat="1" ht="15" x14ac:dyDescent="0.3">
      <c r="A136" s="1">
        <v>131</v>
      </c>
      <c r="B136" s="11" t="s">
        <v>194</v>
      </c>
      <c r="C136" s="72">
        <v>0</v>
      </c>
      <c r="D136" s="72">
        <v>0</v>
      </c>
      <c r="E136" s="72">
        <v>0</v>
      </c>
      <c r="F136" s="72">
        <v>0</v>
      </c>
      <c r="G136" s="72">
        <v>0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>
        <v>0</v>
      </c>
      <c r="N136" s="72">
        <v>0</v>
      </c>
      <c r="O136" s="84">
        <f t="shared" si="4"/>
        <v>0</v>
      </c>
      <c r="P136" s="79"/>
    </row>
    <row r="137" spans="1:16" customFormat="1" ht="15" x14ac:dyDescent="0.3">
      <c r="A137" s="1">
        <v>132</v>
      </c>
      <c r="B137" s="11" t="s">
        <v>195</v>
      </c>
      <c r="C137" s="72">
        <v>0</v>
      </c>
      <c r="D137" s="72">
        <v>0</v>
      </c>
      <c r="E137" s="72">
        <v>0</v>
      </c>
      <c r="F137" s="72">
        <v>0</v>
      </c>
      <c r="G137" s="72">
        <v>0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0</v>
      </c>
      <c r="N137" s="72">
        <v>0</v>
      </c>
      <c r="O137" s="84">
        <f t="shared" si="4"/>
        <v>0</v>
      </c>
      <c r="P137" s="79"/>
    </row>
    <row r="138" spans="1:16" customFormat="1" ht="15" x14ac:dyDescent="0.3">
      <c r="A138" s="1">
        <v>133</v>
      </c>
      <c r="B138" s="11" t="s">
        <v>196</v>
      </c>
      <c r="C138" s="72">
        <v>0</v>
      </c>
      <c r="D138" s="72">
        <v>0</v>
      </c>
      <c r="E138" s="72">
        <v>0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0</v>
      </c>
      <c r="N138" s="72">
        <v>0</v>
      </c>
      <c r="O138" s="84">
        <f t="shared" si="4"/>
        <v>0</v>
      </c>
      <c r="P138" s="79"/>
    </row>
    <row r="139" spans="1:16" customFormat="1" ht="15" x14ac:dyDescent="0.3">
      <c r="A139" s="1">
        <v>134</v>
      </c>
      <c r="B139" s="11" t="s">
        <v>197</v>
      </c>
      <c r="C139" s="72">
        <v>0</v>
      </c>
      <c r="D139" s="72">
        <v>0</v>
      </c>
      <c r="E139" s="72">
        <v>0</v>
      </c>
      <c r="F139" s="72">
        <v>0</v>
      </c>
      <c r="G139" s="72">
        <v>0</v>
      </c>
      <c r="H139" s="72">
        <v>0</v>
      </c>
      <c r="I139" s="72">
        <v>0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84">
        <f t="shared" si="4"/>
        <v>0</v>
      </c>
      <c r="P139" s="79"/>
    </row>
    <row r="140" spans="1:16" customFormat="1" ht="15" x14ac:dyDescent="0.3">
      <c r="A140" s="1">
        <v>135</v>
      </c>
      <c r="B140" s="11" t="s">
        <v>198</v>
      </c>
      <c r="C140" s="72">
        <v>0</v>
      </c>
      <c r="D140" s="72">
        <v>0</v>
      </c>
      <c r="E140" s="72">
        <v>0</v>
      </c>
      <c r="F140" s="72">
        <v>0</v>
      </c>
      <c r="G140" s="72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</v>
      </c>
      <c r="M140" s="72">
        <v>0</v>
      </c>
      <c r="N140" s="72">
        <v>0</v>
      </c>
      <c r="O140" s="84">
        <f t="shared" si="4"/>
        <v>0</v>
      </c>
      <c r="P140" s="79"/>
    </row>
    <row r="141" spans="1:16" customFormat="1" ht="15" x14ac:dyDescent="0.3">
      <c r="A141" s="1">
        <v>136</v>
      </c>
      <c r="B141" s="11" t="s">
        <v>199</v>
      </c>
      <c r="C141" s="72">
        <v>0</v>
      </c>
      <c r="D141" s="72">
        <v>0</v>
      </c>
      <c r="E141" s="72">
        <v>0</v>
      </c>
      <c r="F141" s="72">
        <v>0</v>
      </c>
      <c r="G141" s="72">
        <v>0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0</v>
      </c>
      <c r="N141" s="72">
        <v>0</v>
      </c>
      <c r="O141" s="84">
        <f t="shared" si="4"/>
        <v>0</v>
      </c>
      <c r="P141" s="79"/>
    </row>
    <row r="142" spans="1:16" customFormat="1" ht="15" x14ac:dyDescent="0.3">
      <c r="A142" s="1">
        <v>137</v>
      </c>
      <c r="B142" s="11" t="s">
        <v>200</v>
      </c>
      <c r="C142" s="72">
        <v>0</v>
      </c>
      <c r="D142" s="72">
        <v>0</v>
      </c>
      <c r="E142" s="72">
        <v>0</v>
      </c>
      <c r="F142" s="72">
        <v>0</v>
      </c>
      <c r="G142" s="72">
        <v>0</v>
      </c>
      <c r="H142" s="72">
        <v>0</v>
      </c>
      <c r="I142" s="72">
        <v>0</v>
      </c>
      <c r="J142" s="72">
        <v>0</v>
      </c>
      <c r="K142" s="72">
        <v>0</v>
      </c>
      <c r="L142" s="72">
        <v>0</v>
      </c>
      <c r="M142" s="72">
        <v>0</v>
      </c>
      <c r="N142" s="72">
        <v>0</v>
      </c>
      <c r="O142" s="84">
        <f t="shared" si="4"/>
        <v>0</v>
      </c>
      <c r="P142" s="79"/>
    </row>
    <row r="143" spans="1:16" customFormat="1" ht="15" x14ac:dyDescent="0.3">
      <c r="A143" s="1">
        <v>138</v>
      </c>
      <c r="B143" s="11" t="s">
        <v>201</v>
      </c>
      <c r="C143" s="72">
        <v>0</v>
      </c>
      <c r="D143" s="72">
        <v>0</v>
      </c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72">
        <v>0</v>
      </c>
      <c r="O143" s="84">
        <f t="shared" si="4"/>
        <v>0</v>
      </c>
      <c r="P143" s="79"/>
    </row>
    <row r="144" spans="1:16" customFormat="1" ht="15" x14ac:dyDescent="0.3">
      <c r="A144" s="1">
        <v>139</v>
      </c>
      <c r="B144" s="11" t="s">
        <v>202</v>
      </c>
      <c r="C144" s="72">
        <v>0</v>
      </c>
      <c r="D144" s="72">
        <v>0</v>
      </c>
      <c r="E144" s="72">
        <v>0</v>
      </c>
      <c r="F144" s="72">
        <v>0</v>
      </c>
      <c r="G144" s="72">
        <v>0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2">
        <v>0</v>
      </c>
      <c r="N144" s="72">
        <v>0</v>
      </c>
      <c r="O144" s="84">
        <f t="shared" si="4"/>
        <v>0</v>
      </c>
      <c r="P144" s="79"/>
    </row>
    <row r="145" spans="1:16" customFormat="1" ht="15" x14ac:dyDescent="0.3">
      <c r="A145" s="1">
        <v>140</v>
      </c>
      <c r="B145" s="11" t="s">
        <v>203</v>
      </c>
      <c r="C145" s="72">
        <v>0</v>
      </c>
      <c r="D145" s="72">
        <v>0</v>
      </c>
      <c r="E145" s="72">
        <v>0</v>
      </c>
      <c r="F145" s="72">
        <v>0</v>
      </c>
      <c r="G145" s="72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84">
        <f t="shared" si="4"/>
        <v>0</v>
      </c>
      <c r="P145" s="79"/>
    </row>
    <row r="146" spans="1:16" customFormat="1" ht="15" x14ac:dyDescent="0.3">
      <c r="A146" s="1">
        <v>141</v>
      </c>
      <c r="B146" s="11" t="s">
        <v>204</v>
      </c>
      <c r="C146" s="72">
        <v>0</v>
      </c>
      <c r="D146" s="72">
        <v>0</v>
      </c>
      <c r="E146" s="72">
        <v>0</v>
      </c>
      <c r="F146" s="72">
        <v>0</v>
      </c>
      <c r="G146" s="72">
        <v>0</v>
      </c>
      <c r="H146" s="72">
        <v>0</v>
      </c>
      <c r="I146" s="72">
        <v>0</v>
      </c>
      <c r="J146" s="72">
        <v>0</v>
      </c>
      <c r="K146" s="72">
        <v>0</v>
      </c>
      <c r="L146" s="72">
        <v>0</v>
      </c>
      <c r="M146" s="72">
        <v>0</v>
      </c>
      <c r="N146" s="72">
        <v>0</v>
      </c>
      <c r="O146" s="84">
        <f t="shared" si="4"/>
        <v>0</v>
      </c>
      <c r="P146" s="79"/>
    </row>
    <row r="147" spans="1:16" customFormat="1" ht="15" x14ac:dyDescent="0.3">
      <c r="A147" s="1">
        <v>142</v>
      </c>
      <c r="B147" s="11" t="s">
        <v>205</v>
      </c>
      <c r="C147" s="72">
        <v>0</v>
      </c>
      <c r="D147" s="72">
        <v>0</v>
      </c>
      <c r="E147" s="72">
        <v>0</v>
      </c>
      <c r="F147" s="72">
        <v>0</v>
      </c>
      <c r="G147" s="72">
        <v>0</v>
      </c>
      <c r="H147" s="72">
        <v>0</v>
      </c>
      <c r="I147" s="72">
        <v>0</v>
      </c>
      <c r="J147" s="72">
        <v>0</v>
      </c>
      <c r="K147" s="72">
        <v>0</v>
      </c>
      <c r="L147" s="72">
        <v>0</v>
      </c>
      <c r="M147" s="72">
        <v>0</v>
      </c>
      <c r="N147" s="72">
        <v>0</v>
      </c>
      <c r="O147" s="84">
        <f t="shared" si="4"/>
        <v>0</v>
      </c>
      <c r="P147" s="79"/>
    </row>
    <row r="148" spans="1:16" customFormat="1" ht="15" x14ac:dyDescent="0.3">
      <c r="A148" s="1">
        <v>143</v>
      </c>
      <c r="B148" s="11" t="s">
        <v>206</v>
      </c>
      <c r="C148" s="72">
        <v>0</v>
      </c>
      <c r="D148" s="72">
        <v>0</v>
      </c>
      <c r="E148" s="72">
        <v>0</v>
      </c>
      <c r="F148" s="72">
        <v>0</v>
      </c>
      <c r="G148" s="72">
        <v>0</v>
      </c>
      <c r="H148" s="72">
        <v>0</v>
      </c>
      <c r="I148" s="72">
        <v>0</v>
      </c>
      <c r="J148" s="72">
        <v>0</v>
      </c>
      <c r="K148" s="72">
        <v>0</v>
      </c>
      <c r="L148" s="72">
        <v>0</v>
      </c>
      <c r="M148" s="72">
        <v>0</v>
      </c>
      <c r="N148" s="72">
        <v>0</v>
      </c>
      <c r="O148" s="84">
        <f t="shared" si="4"/>
        <v>0</v>
      </c>
      <c r="P148" s="79"/>
    </row>
    <row r="149" spans="1:16" customFormat="1" ht="15" x14ac:dyDescent="0.3">
      <c r="A149" s="1">
        <v>144</v>
      </c>
      <c r="B149" s="11" t="s">
        <v>207</v>
      </c>
      <c r="C149" s="72">
        <v>0</v>
      </c>
      <c r="D149" s="72">
        <v>0</v>
      </c>
      <c r="E149" s="72">
        <v>0</v>
      </c>
      <c r="F149" s="72">
        <v>0</v>
      </c>
      <c r="G149" s="72">
        <v>0</v>
      </c>
      <c r="H149" s="72">
        <v>0</v>
      </c>
      <c r="I149" s="72">
        <v>0</v>
      </c>
      <c r="J149" s="72">
        <v>0</v>
      </c>
      <c r="K149" s="72">
        <v>0</v>
      </c>
      <c r="L149" s="72">
        <v>0</v>
      </c>
      <c r="M149" s="72">
        <v>0</v>
      </c>
      <c r="N149" s="72">
        <v>0</v>
      </c>
      <c r="O149" s="84">
        <f t="shared" si="4"/>
        <v>0</v>
      </c>
      <c r="P149" s="79"/>
    </row>
    <row r="150" spans="1:16" customFormat="1" ht="15" x14ac:dyDescent="0.3">
      <c r="A150" s="1">
        <v>145</v>
      </c>
      <c r="B150" s="11" t="s">
        <v>208</v>
      </c>
      <c r="C150" s="72">
        <v>0</v>
      </c>
      <c r="D150" s="72">
        <v>0</v>
      </c>
      <c r="E150" s="72">
        <v>0</v>
      </c>
      <c r="F150" s="72">
        <v>0</v>
      </c>
      <c r="G150" s="72">
        <v>0</v>
      </c>
      <c r="H150" s="72">
        <v>0</v>
      </c>
      <c r="I150" s="72">
        <v>0</v>
      </c>
      <c r="J150" s="72">
        <v>0</v>
      </c>
      <c r="K150" s="72">
        <v>0</v>
      </c>
      <c r="L150" s="72">
        <v>0</v>
      </c>
      <c r="M150" s="72">
        <v>0</v>
      </c>
      <c r="N150" s="72">
        <v>0</v>
      </c>
      <c r="O150" s="84">
        <f t="shared" si="4"/>
        <v>0</v>
      </c>
      <c r="P150" s="79"/>
    </row>
    <row r="151" spans="1:16" customFormat="1" ht="15" x14ac:dyDescent="0.3">
      <c r="A151" s="1">
        <v>146</v>
      </c>
      <c r="B151" s="11" t="s">
        <v>209</v>
      </c>
      <c r="C151" s="72">
        <v>0</v>
      </c>
      <c r="D151" s="72">
        <v>0</v>
      </c>
      <c r="E151" s="72">
        <v>0</v>
      </c>
      <c r="F151" s="72">
        <v>0</v>
      </c>
      <c r="G151" s="72">
        <v>0</v>
      </c>
      <c r="H151" s="72">
        <v>0</v>
      </c>
      <c r="I151" s="72">
        <v>0</v>
      </c>
      <c r="J151" s="72">
        <v>0</v>
      </c>
      <c r="K151" s="72">
        <v>0</v>
      </c>
      <c r="L151" s="72">
        <v>0</v>
      </c>
      <c r="M151" s="72">
        <v>0</v>
      </c>
      <c r="N151" s="72">
        <v>0</v>
      </c>
      <c r="O151" s="84">
        <f t="shared" si="4"/>
        <v>0</v>
      </c>
      <c r="P151" s="79"/>
    </row>
    <row r="152" spans="1:16" customFormat="1" ht="15" x14ac:dyDescent="0.3">
      <c r="A152" s="1">
        <v>147</v>
      </c>
      <c r="B152" s="11" t="s">
        <v>210</v>
      </c>
      <c r="C152" s="72">
        <v>0</v>
      </c>
      <c r="D152" s="72">
        <v>0</v>
      </c>
      <c r="E152" s="72">
        <v>0</v>
      </c>
      <c r="F152" s="72">
        <v>0</v>
      </c>
      <c r="G152" s="72">
        <v>0</v>
      </c>
      <c r="H152" s="72">
        <v>0</v>
      </c>
      <c r="I152" s="72">
        <v>0</v>
      </c>
      <c r="J152" s="72">
        <v>0</v>
      </c>
      <c r="K152" s="72">
        <v>0</v>
      </c>
      <c r="L152" s="72">
        <v>0</v>
      </c>
      <c r="M152" s="72">
        <v>0</v>
      </c>
      <c r="N152" s="72">
        <v>0</v>
      </c>
      <c r="O152" s="84">
        <f t="shared" si="4"/>
        <v>0</v>
      </c>
      <c r="P152" s="79"/>
    </row>
    <row r="153" spans="1:16" customFormat="1" ht="15" x14ac:dyDescent="0.3">
      <c r="A153" s="1">
        <v>148</v>
      </c>
      <c r="B153" s="11" t="s">
        <v>211</v>
      </c>
      <c r="C153" s="72">
        <v>0</v>
      </c>
      <c r="D153" s="72">
        <v>0</v>
      </c>
      <c r="E153" s="72">
        <v>0</v>
      </c>
      <c r="F153" s="72">
        <v>0</v>
      </c>
      <c r="G153" s="72">
        <v>0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>
        <v>0</v>
      </c>
      <c r="N153" s="72">
        <v>0</v>
      </c>
      <c r="O153" s="84">
        <f t="shared" si="4"/>
        <v>0</v>
      </c>
      <c r="P153" s="79"/>
    </row>
    <row r="154" spans="1:16" customFormat="1" ht="15" x14ac:dyDescent="0.3">
      <c r="A154" s="1">
        <v>149</v>
      </c>
      <c r="B154" s="11" t="s">
        <v>212</v>
      </c>
      <c r="C154" s="72">
        <v>0</v>
      </c>
      <c r="D154" s="72">
        <v>0</v>
      </c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72">
        <v>0</v>
      </c>
      <c r="O154" s="84">
        <f t="shared" si="4"/>
        <v>0</v>
      </c>
      <c r="P154" s="79"/>
    </row>
    <row r="155" spans="1:16" customFormat="1" ht="15" x14ac:dyDescent="0.3">
      <c r="A155" s="1">
        <v>150</v>
      </c>
      <c r="B155" s="11" t="s">
        <v>213</v>
      </c>
      <c r="C155" s="72">
        <v>0</v>
      </c>
      <c r="D155" s="72">
        <v>0</v>
      </c>
      <c r="E155" s="72">
        <v>0</v>
      </c>
      <c r="F155" s="72">
        <v>0</v>
      </c>
      <c r="G155" s="72">
        <v>0</v>
      </c>
      <c r="H155" s="72">
        <v>0</v>
      </c>
      <c r="I155" s="72">
        <v>0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84">
        <f t="shared" si="4"/>
        <v>0</v>
      </c>
      <c r="P155" s="79"/>
    </row>
    <row r="156" spans="1:16" customFormat="1" ht="15" x14ac:dyDescent="0.3">
      <c r="A156" s="1">
        <v>151</v>
      </c>
      <c r="B156" s="11" t="s">
        <v>214</v>
      </c>
      <c r="C156" s="72">
        <v>0</v>
      </c>
      <c r="D156" s="72">
        <v>0</v>
      </c>
      <c r="E156" s="72">
        <v>0</v>
      </c>
      <c r="F156" s="72">
        <v>0</v>
      </c>
      <c r="G156" s="72">
        <v>0</v>
      </c>
      <c r="H156" s="72">
        <v>0</v>
      </c>
      <c r="I156" s="72">
        <v>0</v>
      </c>
      <c r="J156" s="72">
        <v>0</v>
      </c>
      <c r="K156" s="72">
        <v>0</v>
      </c>
      <c r="L156" s="72">
        <v>0</v>
      </c>
      <c r="M156" s="72">
        <v>0</v>
      </c>
      <c r="N156" s="72">
        <v>0</v>
      </c>
      <c r="O156" s="84">
        <f t="shared" si="4"/>
        <v>0</v>
      </c>
      <c r="P156" s="79"/>
    </row>
    <row r="157" spans="1:16" customFormat="1" ht="15" x14ac:dyDescent="0.3">
      <c r="A157" s="1">
        <v>152</v>
      </c>
      <c r="B157" s="11" t="s">
        <v>215</v>
      </c>
      <c r="C157" s="72">
        <v>0</v>
      </c>
      <c r="D157" s="72">
        <v>0</v>
      </c>
      <c r="E157" s="72">
        <v>0</v>
      </c>
      <c r="F157" s="72">
        <v>0</v>
      </c>
      <c r="G157" s="72">
        <v>0</v>
      </c>
      <c r="H157" s="72">
        <v>0</v>
      </c>
      <c r="I157" s="72">
        <v>0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84">
        <f t="shared" si="4"/>
        <v>0</v>
      </c>
      <c r="P157" s="79"/>
    </row>
    <row r="158" spans="1:16" customFormat="1" ht="15" x14ac:dyDescent="0.3">
      <c r="A158" s="1">
        <v>153</v>
      </c>
      <c r="B158" s="11" t="s">
        <v>216</v>
      </c>
      <c r="C158" s="72">
        <v>0</v>
      </c>
      <c r="D158" s="72">
        <v>0</v>
      </c>
      <c r="E158" s="72">
        <v>0</v>
      </c>
      <c r="F158" s="72">
        <v>0</v>
      </c>
      <c r="G158" s="72">
        <v>0</v>
      </c>
      <c r="H158" s="72">
        <v>0</v>
      </c>
      <c r="I158" s="72">
        <v>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84">
        <f t="shared" si="4"/>
        <v>0</v>
      </c>
      <c r="P158" s="79"/>
    </row>
    <row r="159" spans="1:16" customFormat="1" ht="15" x14ac:dyDescent="0.3">
      <c r="A159" s="1">
        <v>154</v>
      </c>
      <c r="B159" s="11" t="s">
        <v>217</v>
      </c>
      <c r="C159" s="72">
        <v>0</v>
      </c>
      <c r="D159" s="72">
        <v>0</v>
      </c>
      <c r="E159" s="72">
        <v>0</v>
      </c>
      <c r="F159" s="72">
        <v>0</v>
      </c>
      <c r="G159" s="72">
        <v>0</v>
      </c>
      <c r="H159" s="72">
        <v>0</v>
      </c>
      <c r="I159" s="72">
        <v>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84">
        <f t="shared" si="4"/>
        <v>0</v>
      </c>
      <c r="P159" s="79"/>
    </row>
    <row r="160" spans="1:16" customFormat="1" ht="15" x14ac:dyDescent="0.3">
      <c r="A160" s="1">
        <v>155</v>
      </c>
      <c r="B160" s="11" t="s">
        <v>218</v>
      </c>
      <c r="C160" s="72">
        <v>0</v>
      </c>
      <c r="D160" s="72">
        <v>0</v>
      </c>
      <c r="E160" s="72">
        <v>0</v>
      </c>
      <c r="F160" s="72">
        <v>0</v>
      </c>
      <c r="G160" s="72">
        <v>0</v>
      </c>
      <c r="H160" s="72">
        <v>0</v>
      </c>
      <c r="I160" s="72">
        <v>0</v>
      </c>
      <c r="J160" s="72">
        <v>0</v>
      </c>
      <c r="K160" s="72">
        <v>0</v>
      </c>
      <c r="L160" s="72">
        <v>0</v>
      </c>
      <c r="M160" s="72">
        <v>0</v>
      </c>
      <c r="N160" s="72">
        <v>0</v>
      </c>
      <c r="O160" s="84">
        <f t="shared" si="4"/>
        <v>0</v>
      </c>
      <c r="P160" s="79"/>
    </row>
    <row r="161" spans="1:16" customFormat="1" ht="15" x14ac:dyDescent="0.3">
      <c r="A161" s="1">
        <v>156</v>
      </c>
      <c r="B161" s="11" t="s">
        <v>219</v>
      </c>
      <c r="C161" s="72">
        <v>0</v>
      </c>
      <c r="D161" s="72">
        <v>0</v>
      </c>
      <c r="E161" s="72">
        <v>0</v>
      </c>
      <c r="F161" s="72">
        <v>0</v>
      </c>
      <c r="G161" s="72">
        <v>0</v>
      </c>
      <c r="H161" s="72">
        <v>0</v>
      </c>
      <c r="I161" s="72">
        <v>0</v>
      </c>
      <c r="J161" s="72">
        <v>0</v>
      </c>
      <c r="K161" s="72">
        <v>0</v>
      </c>
      <c r="L161" s="72">
        <v>0</v>
      </c>
      <c r="M161" s="72">
        <v>0</v>
      </c>
      <c r="N161" s="72">
        <v>0</v>
      </c>
      <c r="O161" s="84">
        <f t="shared" si="4"/>
        <v>0</v>
      </c>
      <c r="P161" s="79"/>
    </row>
    <row r="162" spans="1:16" customFormat="1" ht="15" x14ac:dyDescent="0.3">
      <c r="A162" s="1">
        <v>157</v>
      </c>
      <c r="B162" s="11" t="s">
        <v>220</v>
      </c>
      <c r="C162" s="72">
        <v>0</v>
      </c>
      <c r="D162" s="72">
        <v>0</v>
      </c>
      <c r="E162" s="72">
        <v>0</v>
      </c>
      <c r="F162" s="72">
        <v>0</v>
      </c>
      <c r="G162" s="72">
        <v>0</v>
      </c>
      <c r="H162" s="72">
        <v>0</v>
      </c>
      <c r="I162" s="72">
        <v>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84">
        <f t="shared" si="4"/>
        <v>0</v>
      </c>
      <c r="P162" s="79"/>
    </row>
    <row r="163" spans="1:16" customFormat="1" ht="15" x14ac:dyDescent="0.3">
      <c r="A163" s="1">
        <v>158</v>
      </c>
      <c r="B163" s="11" t="s">
        <v>221</v>
      </c>
      <c r="C163" s="72">
        <v>0</v>
      </c>
      <c r="D163" s="72">
        <v>0</v>
      </c>
      <c r="E163" s="72">
        <v>0</v>
      </c>
      <c r="F163" s="72">
        <v>0</v>
      </c>
      <c r="G163" s="72"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0</v>
      </c>
      <c r="M163" s="72">
        <v>0</v>
      </c>
      <c r="N163" s="72">
        <v>0</v>
      </c>
      <c r="O163" s="84">
        <f t="shared" si="4"/>
        <v>0</v>
      </c>
      <c r="P163" s="79"/>
    </row>
    <row r="164" spans="1:16" customFormat="1" ht="15" x14ac:dyDescent="0.3">
      <c r="A164" s="1">
        <v>159</v>
      </c>
      <c r="B164" s="11" t="s">
        <v>222</v>
      </c>
      <c r="C164" s="72">
        <v>0</v>
      </c>
      <c r="D164" s="72">
        <v>0</v>
      </c>
      <c r="E164" s="72">
        <v>0</v>
      </c>
      <c r="F164" s="72">
        <v>0</v>
      </c>
      <c r="G164" s="72">
        <v>0</v>
      </c>
      <c r="H164" s="72">
        <v>0</v>
      </c>
      <c r="I164" s="72">
        <v>0</v>
      </c>
      <c r="J164" s="72">
        <v>0</v>
      </c>
      <c r="K164" s="72">
        <v>0</v>
      </c>
      <c r="L164" s="72">
        <v>0</v>
      </c>
      <c r="M164" s="72">
        <v>0</v>
      </c>
      <c r="N164" s="72">
        <v>0</v>
      </c>
      <c r="O164" s="84">
        <f t="shared" si="4"/>
        <v>0</v>
      </c>
      <c r="P164" s="79"/>
    </row>
    <row r="165" spans="1:16" customFormat="1" ht="15" x14ac:dyDescent="0.3">
      <c r="A165" s="1">
        <v>160</v>
      </c>
      <c r="B165" s="11" t="s">
        <v>223</v>
      </c>
      <c r="C165" s="72">
        <v>0</v>
      </c>
      <c r="D165" s="72">
        <v>0</v>
      </c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72">
        <v>0</v>
      </c>
      <c r="O165" s="84">
        <f t="shared" si="4"/>
        <v>0</v>
      </c>
      <c r="P165" s="79"/>
    </row>
    <row r="166" spans="1:16" customFormat="1" ht="15" x14ac:dyDescent="0.3">
      <c r="A166" s="1">
        <v>161</v>
      </c>
      <c r="B166" s="11" t="s">
        <v>224</v>
      </c>
      <c r="C166" s="72">
        <v>0</v>
      </c>
      <c r="D166" s="72">
        <v>0</v>
      </c>
      <c r="E166" s="72">
        <v>0</v>
      </c>
      <c r="F166" s="72">
        <v>0</v>
      </c>
      <c r="G166" s="72">
        <v>0</v>
      </c>
      <c r="H166" s="72">
        <v>0</v>
      </c>
      <c r="I166" s="72">
        <v>0</v>
      </c>
      <c r="J166" s="72">
        <v>0</v>
      </c>
      <c r="K166" s="72">
        <v>0</v>
      </c>
      <c r="L166" s="72">
        <v>0</v>
      </c>
      <c r="M166" s="72">
        <v>0</v>
      </c>
      <c r="N166" s="72">
        <v>0</v>
      </c>
      <c r="O166" s="84">
        <f t="shared" si="4"/>
        <v>0</v>
      </c>
      <c r="P166" s="79"/>
    </row>
    <row r="167" spans="1:16" customFormat="1" ht="15" x14ac:dyDescent="0.3">
      <c r="A167" s="1">
        <v>162</v>
      </c>
      <c r="B167" s="11" t="s">
        <v>42</v>
      </c>
      <c r="C167" s="72">
        <v>0</v>
      </c>
      <c r="D167" s="72">
        <v>0</v>
      </c>
      <c r="E167" s="72">
        <v>0</v>
      </c>
      <c r="F167" s="72">
        <v>0</v>
      </c>
      <c r="G167" s="72">
        <v>0</v>
      </c>
      <c r="H167" s="72">
        <v>0</v>
      </c>
      <c r="I167" s="72">
        <v>0</v>
      </c>
      <c r="J167" s="72">
        <v>0</v>
      </c>
      <c r="K167" s="72">
        <v>0</v>
      </c>
      <c r="L167" s="72">
        <v>0</v>
      </c>
      <c r="M167" s="72">
        <v>0</v>
      </c>
      <c r="N167" s="72">
        <v>0</v>
      </c>
      <c r="O167" s="84">
        <f t="shared" si="4"/>
        <v>0</v>
      </c>
      <c r="P167" s="79"/>
    </row>
    <row r="168" spans="1:16" customFormat="1" ht="15" x14ac:dyDescent="0.3">
      <c r="A168" s="1">
        <v>163</v>
      </c>
      <c r="B168" s="1" t="s">
        <v>43</v>
      </c>
      <c r="C168" s="72">
        <v>0</v>
      </c>
      <c r="D168" s="72">
        <v>0</v>
      </c>
      <c r="E168" s="72">
        <v>0</v>
      </c>
      <c r="F168" s="72">
        <v>0</v>
      </c>
      <c r="G168" s="72">
        <v>0</v>
      </c>
      <c r="H168" s="72">
        <v>0</v>
      </c>
      <c r="I168" s="72">
        <v>0</v>
      </c>
      <c r="J168" s="72">
        <v>0</v>
      </c>
      <c r="K168" s="72">
        <v>0</v>
      </c>
      <c r="L168" s="72">
        <v>0</v>
      </c>
      <c r="M168" s="72">
        <v>0</v>
      </c>
      <c r="N168" s="72">
        <v>0</v>
      </c>
      <c r="O168" s="84">
        <f t="shared" si="4"/>
        <v>0</v>
      </c>
      <c r="P168" s="79"/>
    </row>
    <row r="169" spans="1:16" customFormat="1" ht="15" x14ac:dyDescent="0.3">
      <c r="A169" s="1">
        <v>164</v>
      </c>
      <c r="B169" s="1" t="s">
        <v>44</v>
      </c>
      <c r="C169" s="72">
        <v>0</v>
      </c>
      <c r="D169" s="72">
        <v>0</v>
      </c>
      <c r="E169" s="72">
        <v>0</v>
      </c>
      <c r="F169" s="72">
        <v>0</v>
      </c>
      <c r="G169" s="72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>
        <v>0</v>
      </c>
      <c r="N169" s="72">
        <v>0</v>
      </c>
      <c r="O169" s="84">
        <f t="shared" si="4"/>
        <v>0</v>
      </c>
      <c r="P169" s="79"/>
    </row>
    <row r="170" spans="1:16" customFormat="1" ht="15" x14ac:dyDescent="0.3">
      <c r="A170" s="1">
        <v>165</v>
      </c>
      <c r="B170" s="1" t="s">
        <v>45</v>
      </c>
      <c r="C170" s="72">
        <v>0</v>
      </c>
      <c r="D170" s="72">
        <v>0</v>
      </c>
      <c r="E170" s="72">
        <v>0</v>
      </c>
      <c r="F170" s="72">
        <v>0</v>
      </c>
      <c r="G170" s="72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>
        <v>0</v>
      </c>
      <c r="N170" s="72">
        <v>0</v>
      </c>
      <c r="O170" s="84">
        <f t="shared" si="4"/>
        <v>0</v>
      </c>
      <c r="P170" s="79"/>
    </row>
    <row r="171" spans="1:16" customFormat="1" ht="15" x14ac:dyDescent="0.3">
      <c r="A171" s="1">
        <v>166</v>
      </c>
      <c r="B171" s="1" t="s">
        <v>46</v>
      </c>
      <c r="C171" s="72">
        <v>0</v>
      </c>
      <c r="D171" s="72">
        <v>0</v>
      </c>
      <c r="E171" s="72">
        <v>0</v>
      </c>
      <c r="F171" s="72">
        <v>0</v>
      </c>
      <c r="G171" s="72">
        <v>0</v>
      </c>
      <c r="H171" s="72">
        <v>0</v>
      </c>
      <c r="I171" s="72">
        <v>0</v>
      </c>
      <c r="J171" s="72">
        <v>0</v>
      </c>
      <c r="K171" s="72">
        <v>0</v>
      </c>
      <c r="L171" s="72">
        <v>0</v>
      </c>
      <c r="M171" s="72">
        <v>0</v>
      </c>
      <c r="N171" s="72">
        <v>0</v>
      </c>
      <c r="O171" s="84">
        <f t="shared" si="4"/>
        <v>0</v>
      </c>
      <c r="P171" s="79"/>
    </row>
    <row r="172" spans="1:16" customFormat="1" ht="15" x14ac:dyDescent="0.3">
      <c r="A172" s="1">
        <v>167</v>
      </c>
      <c r="B172" s="1" t="s">
        <v>47</v>
      </c>
      <c r="C172" s="72">
        <v>0</v>
      </c>
      <c r="D172" s="72">
        <v>0</v>
      </c>
      <c r="E172" s="72">
        <v>0</v>
      </c>
      <c r="F172" s="72">
        <v>0</v>
      </c>
      <c r="G172" s="72">
        <v>0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84">
        <f t="shared" si="4"/>
        <v>0</v>
      </c>
      <c r="P172" s="79"/>
    </row>
    <row r="173" spans="1:16" customFormat="1" ht="15" x14ac:dyDescent="0.3">
      <c r="A173" s="1">
        <v>168</v>
      </c>
      <c r="B173" s="1" t="s">
        <v>48</v>
      </c>
      <c r="C173" s="72">
        <v>0</v>
      </c>
      <c r="D173" s="72">
        <v>0</v>
      </c>
      <c r="E173" s="72">
        <v>0</v>
      </c>
      <c r="F173" s="72">
        <v>0</v>
      </c>
      <c r="G173" s="72">
        <v>0</v>
      </c>
      <c r="H173" s="72">
        <v>0</v>
      </c>
      <c r="I173" s="72">
        <v>0</v>
      </c>
      <c r="J173" s="72">
        <v>0</v>
      </c>
      <c r="K173" s="72">
        <v>0</v>
      </c>
      <c r="L173" s="72">
        <v>0</v>
      </c>
      <c r="M173" s="72">
        <v>0</v>
      </c>
      <c r="N173" s="72">
        <v>0</v>
      </c>
      <c r="O173" s="84">
        <f t="shared" si="4"/>
        <v>0</v>
      </c>
      <c r="P173" s="79"/>
    </row>
    <row r="174" spans="1:16" customFormat="1" ht="15" x14ac:dyDescent="0.3">
      <c r="A174" s="1">
        <v>169</v>
      </c>
      <c r="B174" s="1" t="s">
        <v>49</v>
      </c>
      <c r="C174" s="72">
        <v>0</v>
      </c>
      <c r="D174" s="72">
        <v>0</v>
      </c>
      <c r="E174" s="72">
        <v>0</v>
      </c>
      <c r="F174" s="72">
        <v>0</v>
      </c>
      <c r="G174" s="72">
        <v>0</v>
      </c>
      <c r="H174" s="72">
        <v>0</v>
      </c>
      <c r="I174" s="72">
        <v>0</v>
      </c>
      <c r="J174" s="72">
        <v>0</v>
      </c>
      <c r="K174" s="72">
        <v>0</v>
      </c>
      <c r="L174" s="72">
        <v>0</v>
      </c>
      <c r="M174" s="72">
        <v>0</v>
      </c>
      <c r="N174" s="72">
        <v>0</v>
      </c>
      <c r="O174" s="84">
        <f t="shared" si="4"/>
        <v>0</v>
      </c>
      <c r="P174" s="79"/>
    </row>
    <row r="175" spans="1:16" customFormat="1" ht="15" x14ac:dyDescent="0.3">
      <c r="A175" s="1">
        <v>170</v>
      </c>
      <c r="B175" s="1" t="s">
        <v>50</v>
      </c>
      <c r="C175" s="72">
        <v>0</v>
      </c>
      <c r="D175" s="72">
        <v>0</v>
      </c>
      <c r="E175" s="72">
        <v>0</v>
      </c>
      <c r="F175" s="72">
        <v>0</v>
      </c>
      <c r="G175" s="72">
        <v>0</v>
      </c>
      <c r="H175" s="72">
        <v>0</v>
      </c>
      <c r="I175" s="72">
        <v>0</v>
      </c>
      <c r="J175" s="72">
        <v>0</v>
      </c>
      <c r="K175" s="72">
        <v>0</v>
      </c>
      <c r="L175" s="72">
        <v>0</v>
      </c>
      <c r="M175" s="72">
        <v>0</v>
      </c>
      <c r="N175" s="72">
        <v>0</v>
      </c>
      <c r="O175" s="84">
        <f t="shared" si="4"/>
        <v>0</v>
      </c>
      <c r="P175" s="79"/>
    </row>
    <row r="176" spans="1:16" customFormat="1" ht="15" x14ac:dyDescent="0.3">
      <c r="A176" s="1">
        <v>171</v>
      </c>
      <c r="B176" s="1" t="s">
        <v>51</v>
      </c>
      <c r="C176" s="72">
        <v>0</v>
      </c>
      <c r="D176" s="72">
        <v>0</v>
      </c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84">
        <f t="shared" si="4"/>
        <v>0</v>
      </c>
      <c r="P176" s="79"/>
    </row>
    <row r="177" spans="1:16" customFormat="1" ht="15" x14ac:dyDescent="0.3">
      <c r="A177" s="1">
        <v>172</v>
      </c>
      <c r="B177" s="1" t="s">
        <v>52</v>
      </c>
      <c r="C177" s="72">
        <v>0</v>
      </c>
      <c r="D177" s="72">
        <v>0</v>
      </c>
      <c r="E177" s="72">
        <v>0</v>
      </c>
      <c r="F177" s="72">
        <v>0</v>
      </c>
      <c r="G177" s="72">
        <v>0</v>
      </c>
      <c r="H177" s="72">
        <v>0</v>
      </c>
      <c r="I177" s="72">
        <v>0</v>
      </c>
      <c r="J177" s="72">
        <v>0</v>
      </c>
      <c r="K177" s="72">
        <v>0</v>
      </c>
      <c r="L177" s="72">
        <v>0</v>
      </c>
      <c r="M177" s="72">
        <v>0</v>
      </c>
      <c r="N177" s="72">
        <v>0</v>
      </c>
      <c r="O177" s="84">
        <f t="shared" si="4"/>
        <v>0</v>
      </c>
      <c r="P177" s="79"/>
    </row>
    <row r="178" spans="1:16" customFormat="1" ht="15" x14ac:dyDescent="0.3">
      <c r="A178" s="1">
        <v>173</v>
      </c>
      <c r="B178" s="1" t="s">
        <v>53</v>
      </c>
      <c r="C178" s="72">
        <v>0</v>
      </c>
      <c r="D178" s="72">
        <v>0</v>
      </c>
      <c r="E178" s="72">
        <v>0</v>
      </c>
      <c r="F178" s="72">
        <v>0</v>
      </c>
      <c r="G178" s="72">
        <v>0</v>
      </c>
      <c r="H178" s="72">
        <v>0</v>
      </c>
      <c r="I178" s="72">
        <v>0</v>
      </c>
      <c r="J178" s="72">
        <v>0</v>
      </c>
      <c r="K178" s="72">
        <v>0</v>
      </c>
      <c r="L178" s="72">
        <v>0</v>
      </c>
      <c r="M178" s="72">
        <v>0</v>
      </c>
      <c r="N178" s="72">
        <v>0</v>
      </c>
      <c r="O178" s="84">
        <f t="shared" si="4"/>
        <v>0</v>
      </c>
      <c r="P178" s="79"/>
    </row>
    <row r="179" spans="1:16" customFormat="1" ht="15" x14ac:dyDescent="0.3">
      <c r="A179" s="1">
        <v>174</v>
      </c>
      <c r="B179" s="1" t="s">
        <v>54</v>
      </c>
      <c r="C179" s="72">
        <v>0</v>
      </c>
      <c r="D179" s="72">
        <v>0</v>
      </c>
      <c r="E179" s="72">
        <v>0</v>
      </c>
      <c r="F179" s="72">
        <v>0</v>
      </c>
      <c r="G179" s="72">
        <v>0</v>
      </c>
      <c r="H179" s="72">
        <v>0</v>
      </c>
      <c r="I179" s="72">
        <v>0</v>
      </c>
      <c r="J179" s="72">
        <v>0</v>
      </c>
      <c r="K179" s="72">
        <v>0</v>
      </c>
      <c r="L179" s="72">
        <v>0</v>
      </c>
      <c r="M179" s="72">
        <v>0</v>
      </c>
      <c r="N179" s="72">
        <v>0</v>
      </c>
      <c r="O179" s="84">
        <f t="shared" si="4"/>
        <v>0</v>
      </c>
      <c r="P179" s="79"/>
    </row>
    <row r="180" spans="1:16" customFormat="1" ht="15" x14ac:dyDescent="0.3">
      <c r="A180" s="1">
        <v>175</v>
      </c>
      <c r="B180" s="1" t="s">
        <v>55</v>
      </c>
      <c r="C180" s="72">
        <v>0</v>
      </c>
      <c r="D180" s="72">
        <v>0</v>
      </c>
      <c r="E180" s="72">
        <v>0</v>
      </c>
      <c r="F180" s="72">
        <v>0</v>
      </c>
      <c r="G180" s="72">
        <v>0</v>
      </c>
      <c r="H180" s="72">
        <v>0</v>
      </c>
      <c r="I180" s="72">
        <v>0</v>
      </c>
      <c r="J180" s="72">
        <v>0</v>
      </c>
      <c r="K180" s="72">
        <v>0</v>
      </c>
      <c r="L180" s="72">
        <v>0</v>
      </c>
      <c r="M180" s="72">
        <v>0</v>
      </c>
      <c r="N180" s="72">
        <v>0</v>
      </c>
      <c r="O180" s="84">
        <f t="shared" si="4"/>
        <v>0</v>
      </c>
      <c r="P180" s="79"/>
    </row>
    <row r="181" spans="1:16" customFormat="1" ht="15" x14ac:dyDescent="0.3">
      <c r="A181" s="1">
        <v>176</v>
      </c>
      <c r="B181" s="1" t="s">
        <v>56</v>
      </c>
      <c r="C181" s="72">
        <v>0</v>
      </c>
      <c r="D181" s="72">
        <v>0</v>
      </c>
      <c r="E181" s="72">
        <v>0</v>
      </c>
      <c r="F181" s="72">
        <v>0</v>
      </c>
      <c r="G181" s="72">
        <v>0</v>
      </c>
      <c r="H181" s="72">
        <v>0</v>
      </c>
      <c r="I181" s="72">
        <v>0</v>
      </c>
      <c r="J181" s="72">
        <v>0</v>
      </c>
      <c r="K181" s="72">
        <v>0</v>
      </c>
      <c r="L181" s="72">
        <v>0</v>
      </c>
      <c r="M181" s="72">
        <v>0</v>
      </c>
      <c r="N181" s="72">
        <v>0</v>
      </c>
      <c r="O181" s="84">
        <f t="shared" si="4"/>
        <v>0</v>
      </c>
      <c r="P181" s="79"/>
    </row>
    <row r="182" spans="1:16" customFormat="1" ht="15" x14ac:dyDescent="0.3">
      <c r="A182" s="1">
        <v>177</v>
      </c>
      <c r="B182" s="1" t="s">
        <v>57</v>
      </c>
      <c r="C182" s="72">
        <v>0</v>
      </c>
      <c r="D182" s="72">
        <v>0</v>
      </c>
      <c r="E182" s="72">
        <v>0</v>
      </c>
      <c r="F182" s="72">
        <v>0</v>
      </c>
      <c r="G182" s="72">
        <v>0</v>
      </c>
      <c r="H182" s="72">
        <v>0</v>
      </c>
      <c r="I182" s="72">
        <v>0</v>
      </c>
      <c r="J182" s="72">
        <v>0</v>
      </c>
      <c r="K182" s="72">
        <v>0</v>
      </c>
      <c r="L182" s="72">
        <v>0</v>
      </c>
      <c r="M182" s="72">
        <v>0</v>
      </c>
      <c r="N182" s="72">
        <v>0</v>
      </c>
      <c r="O182" s="84">
        <f t="shared" si="4"/>
        <v>0</v>
      </c>
      <c r="P182" s="79"/>
    </row>
    <row r="183" spans="1:16" customFormat="1" ht="15" x14ac:dyDescent="0.3">
      <c r="A183" s="1">
        <v>178</v>
      </c>
      <c r="B183" s="1" t="s">
        <v>58</v>
      </c>
      <c r="C183" s="72">
        <v>0</v>
      </c>
      <c r="D183" s="72">
        <v>0</v>
      </c>
      <c r="E183" s="72">
        <v>0</v>
      </c>
      <c r="F183" s="72">
        <v>0</v>
      </c>
      <c r="G183" s="72">
        <v>0</v>
      </c>
      <c r="H183" s="72">
        <v>0</v>
      </c>
      <c r="I183" s="72">
        <v>0</v>
      </c>
      <c r="J183" s="72">
        <v>0</v>
      </c>
      <c r="K183" s="72">
        <v>0</v>
      </c>
      <c r="L183" s="72">
        <v>0</v>
      </c>
      <c r="M183" s="72">
        <v>0</v>
      </c>
      <c r="N183" s="72">
        <v>0</v>
      </c>
      <c r="O183" s="84">
        <f t="shared" si="4"/>
        <v>0</v>
      </c>
      <c r="P183" s="79"/>
    </row>
    <row r="184" spans="1:16" customFormat="1" ht="15" x14ac:dyDescent="0.3">
      <c r="A184" s="1">
        <v>179</v>
      </c>
      <c r="B184" s="1" t="s">
        <v>59</v>
      </c>
      <c r="C184" s="72">
        <v>0</v>
      </c>
      <c r="D184" s="72">
        <v>0</v>
      </c>
      <c r="E184" s="72">
        <v>0</v>
      </c>
      <c r="F184" s="72">
        <v>0</v>
      </c>
      <c r="G184" s="72">
        <v>0</v>
      </c>
      <c r="H184" s="72">
        <v>0</v>
      </c>
      <c r="I184" s="72">
        <v>0</v>
      </c>
      <c r="J184" s="72">
        <v>0</v>
      </c>
      <c r="K184" s="72">
        <v>0</v>
      </c>
      <c r="L184" s="72">
        <v>0</v>
      </c>
      <c r="M184" s="72">
        <v>0</v>
      </c>
      <c r="N184" s="72">
        <v>0</v>
      </c>
      <c r="O184" s="84">
        <f t="shared" si="4"/>
        <v>0</v>
      </c>
      <c r="P184" s="79"/>
    </row>
    <row r="185" spans="1:16" customFormat="1" ht="15" x14ac:dyDescent="0.3">
      <c r="A185" s="1">
        <v>180</v>
      </c>
      <c r="B185" s="1" t="s">
        <v>60</v>
      </c>
      <c r="C185" s="72">
        <v>0</v>
      </c>
      <c r="D185" s="72">
        <v>0</v>
      </c>
      <c r="E185" s="72">
        <v>0</v>
      </c>
      <c r="F185" s="72">
        <v>0</v>
      </c>
      <c r="G185" s="72">
        <v>0</v>
      </c>
      <c r="H185" s="72">
        <v>0</v>
      </c>
      <c r="I185" s="72">
        <v>0</v>
      </c>
      <c r="J185" s="72">
        <v>0</v>
      </c>
      <c r="K185" s="72">
        <v>0</v>
      </c>
      <c r="L185" s="72">
        <v>0</v>
      </c>
      <c r="M185" s="72">
        <v>0</v>
      </c>
      <c r="N185" s="72">
        <v>0</v>
      </c>
      <c r="O185" s="84">
        <f t="shared" si="4"/>
        <v>0</v>
      </c>
      <c r="P185" s="79"/>
    </row>
    <row r="186" spans="1:16" customFormat="1" ht="15" x14ac:dyDescent="0.3">
      <c r="A186" s="1">
        <v>181</v>
      </c>
      <c r="B186" s="1" t="s">
        <v>61</v>
      </c>
      <c r="C186" s="72">
        <v>0</v>
      </c>
      <c r="D186" s="72">
        <v>0</v>
      </c>
      <c r="E186" s="72">
        <v>0</v>
      </c>
      <c r="F186" s="72">
        <v>0</v>
      </c>
      <c r="G186" s="72">
        <v>0</v>
      </c>
      <c r="H186" s="72">
        <v>0</v>
      </c>
      <c r="I186" s="72">
        <v>0</v>
      </c>
      <c r="J186" s="72">
        <v>0</v>
      </c>
      <c r="K186" s="72">
        <v>0</v>
      </c>
      <c r="L186" s="72">
        <v>0</v>
      </c>
      <c r="M186" s="72">
        <v>0</v>
      </c>
      <c r="N186" s="72">
        <v>0</v>
      </c>
      <c r="O186" s="84">
        <f t="shared" si="4"/>
        <v>0</v>
      </c>
      <c r="P186" s="79"/>
    </row>
    <row r="187" spans="1:16" customFormat="1" ht="15" x14ac:dyDescent="0.3">
      <c r="A187" s="1">
        <v>182</v>
      </c>
      <c r="B187" s="1" t="s">
        <v>62</v>
      </c>
      <c r="C187" s="72">
        <v>0</v>
      </c>
      <c r="D187" s="72">
        <v>0</v>
      </c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72">
        <v>0</v>
      </c>
      <c r="O187" s="84">
        <f t="shared" si="4"/>
        <v>0</v>
      </c>
      <c r="P187" s="79"/>
    </row>
    <row r="188" spans="1:16" customFormat="1" ht="15" x14ac:dyDescent="0.3">
      <c r="A188" s="1">
        <v>183</v>
      </c>
      <c r="B188" s="1" t="s">
        <v>63</v>
      </c>
      <c r="C188" s="72">
        <v>0</v>
      </c>
      <c r="D188" s="72">
        <v>0</v>
      </c>
      <c r="E188" s="72">
        <v>0</v>
      </c>
      <c r="F188" s="72">
        <v>0</v>
      </c>
      <c r="G188" s="72">
        <v>0</v>
      </c>
      <c r="H188" s="72">
        <v>0</v>
      </c>
      <c r="I188" s="72">
        <v>0</v>
      </c>
      <c r="J188" s="72">
        <v>0</v>
      </c>
      <c r="K188" s="72">
        <v>0</v>
      </c>
      <c r="L188" s="72">
        <v>0</v>
      </c>
      <c r="M188" s="72">
        <v>0</v>
      </c>
      <c r="N188" s="72">
        <v>0</v>
      </c>
      <c r="O188" s="84">
        <f t="shared" si="4"/>
        <v>0</v>
      </c>
      <c r="P188" s="79"/>
    </row>
    <row r="189" spans="1:16" customFormat="1" ht="15" x14ac:dyDescent="0.3">
      <c r="A189" s="1">
        <v>184</v>
      </c>
      <c r="B189" s="1" t="s">
        <v>225</v>
      </c>
      <c r="C189" s="72">
        <v>0</v>
      </c>
      <c r="D189" s="72">
        <v>0</v>
      </c>
      <c r="E189" s="72">
        <v>0</v>
      </c>
      <c r="F189" s="72">
        <v>0</v>
      </c>
      <c r="G189" s="72">
        <v>0</v>
      </c>
      <c r="H189" s="72">
        <v>0</v>
      </c>
      <c r="I189" s="72">
        <v>0</v>
      </c>
      <c r="J189" s="72">
        <v>0</v>
      </c>
      <c r="K189" s="72">
        <v>0</v>
      </c>
      <c r="L189" s="72">
        <v>0</v>
      </c>
      <c r="M189" s="72">
        <v>0</v>
      </c>
      <c r="N189" s="72">
        <v>0</v>
      </c>
      <c r="O189" s="84">
        <f t="shared" si="4"/>
        <v>0</v>
      </c>
      <c r="P189" s="79"/>
    </row>
    <row r="190" spans="1:16" customFormat="1" ht="15" x14ac:dyDescent="0.3">
      <c r="A190" s="1">
        <v>185</v>
      </c>
      <c r="B190" s="1" t="s">
        <v>226</v>
      </c>
      <c r="C190" s="72">
        <v>0</v>
      </c>
      <c r="D190" s="72">
        <v>0</v>
      </c>
      <c r="E190" s="72">
        <v>0</v>
      </c>
      <c r="F190" s="72">
        <v>0</v>
      </c>
      <c r="G190" s="72">
        <v>0</v>
      </c>
      <c r="H190" s="72">
        <v>0</v>
      </c>
      <c r="I190" s="72">
        <v>0</v>
      </c>
      <c r="J190" s="72">
        <v>0</v>
      </c>
      <c r="K190" s="72">
        <v>0</v>
      </c>
      <c r="L190" s="72">
        <v>0</v>
      </c>
      <c r="M190" s="72">
        <v>0</v>
      </c>
      <c r="N190" s="72">
        <v>0</v>
      </c>
      <c r="O190" s="84">
        <f t="shared" si="4"/>
        <v>0</v>
      </c>
      <c r="P190" s="79"/>
    </row>
    <row r="191" spans="1:16" customFormat="1" ht="15" x14ac:dyDescent="0.3">
      <c r="A191" s="1">
        <v>186</v>
      </c>
      <c r="B191" s="1" t="s">
        <v>227</v>
      </c>
      <c r="C191" s="72">
        <v>0</v>
      </c>
      <c r="D191" s="72">
        <v>0</v>
      </c>
      <c r="E191" s="72">
        <v>0</v>
      </c>
      <c r="F191" s="72">
        <v>0</v>
      </c>
      <c r="G191" s="72">
        <v>0</v>
      </c>
      <c r="H191" s="72">
        <v>0</v>
      </c>
      <c r="I191" s="72">
        <v>0</v>
      </c>
      <c r="J191" s="72">
        <v>0</v>
      </c>
      <c r="K191" s="72">
        <v>0</v>
      </c>
      <c r="L191" s="72">
        <v>0</v>
      </c>
      <c r="M191" s="72">
        <v>0</v>
      </c>
      <c r="N191" s="72">
        <v>0</v>
      </c>
      <c r="O191" s="84">
        <f t="shared" si="4"/>
        <v>0</v>
      </c>
      <c r="P191" s="79"/>
    </row>
    <row r="192" spans="1:16" customFormat="1" ht="15" x14ac:dyDescent="0.3">
      <c r="A192" s="1">
        <v>187</v>
      </c>
      <c r="B192" s="1" t="s">
        <v>228</v>
      </c>
      <c r="C192" s="72">
        <v>0</v>
      </c>
      <c r="D192" s="72">
        <v>0</v>
      </c>
      <c r="E192" s="72">
        <v>0</v>
      </c>
      <c r="F192" s="72">
        <v>0</v>
      </c>
      <c r="G192" s="72">
        <v>0</v>
      </c>
      <c r="H192" s="72">
        <v>0</v>
      </c>
      <c r="I192" s="72">
        <v>0</v>
      </c>
      <c r="J192" s="72">
        <v>0</v>
      </c>
      <c r="K192" s="72">
        <v>0</v>
      </c>
      <c r="L192" s="72">
        <v>0</v>
      </c>
      <c r="M192" s="72">
        <v>0</v>
      </c>
      <c r="N192" s="72">
        <v>0</v>
      </c>
      <c r="O192" s="84">
        <f t="shared" si="4"/>
        <v>0</v>
      </c>
      <c r="P192" s="79"/>
    </row>
    <row r="193" spans="1:70" customFormat="1" ht="15" x14ac:dyDescent="0.3">
      <c r="A193" s="1">
        <v>188</v>
      </c>
      <c r="B193" s="1" t="s">
        <v>229</v>
      </c>
      <c r="C193" s="72">
        <v>0</v>
      </c>
      <c r="D193" s="72">
        <v>0</v>
      </c>
      <c r="E193" s="72">
        <v>0</v>
      </c>
      <c r="F193" s="72">
        <v>0</v>
      </c>
      <c r="G193" s="72">
        <v>0</v>
      </c>
      <c r="H193" s="72">
        <v>0</v>
      </c>
      <c r="I193" s="72">
        <v>0</v>
      </c>
      <c r="J193" s="72">
        <v>0</v>
      </c>
      <c r="K193" s="72">
        <v>0</v>
      </c>
      <c r="L193" s="72">
        <v>0</v>
      </c>
      <c r="M193" s="72">
        <v>0</v>
      </c>
      <c r="N193" s="72">
        <v>0</v>
      </c>
      <c r="O193" s="84">
        <f t="shared" si="4"/>
        <v>0</v>
      </c>
      <c r="P193" s="79"/>
    </row>
    <row r="194" spans="1:70" customFormat="1" ht="15" x14ac:dyDescent="0.3">
      <c r="A194" s="1">
        <v>189</v>
      </c>
      <c r="B194" s="1" t="s">
        <v>230</v>
      </c>
      <c r="C194" s="72">
        <v>0</v>
      </c>
      <c r="D194" s="72">
        <v>0</v>
      </c>
      <c r="E194" s="72">
        <v>0</v>
      </c>
      <c r="F194" s="72">
        <v>0</v>
      </c>
      <c r="G194" s="72">
        <v>0</v>
      </c>
      <c r="H194" s="72">
        <v>0</v>
      </c>
      <c r="I194" s="72">
        <v>0</v>
      </c>
      <c r="J194" s="72">
        <v>0</v>
      </c>
      <c r="K194" s="72">
        <v>0</v>
      </c>
      <c r="L194" s="72">
        <v>0</v>
      </c>
      <c r="M194" s="72">
        <v>0</v>
      </c>
      <c r="N194" s="72">
        <v>0</v>
      </c>
      <c r="O194" s="84">
        <f t="shared" si="4"/>
        <v>0</v>
      </c>
      <c r="P194" s="79"/>
    </row>
    <row r="195" spans="1:70" customFormat="1" ht="15" x14ac:dyDescent="0.3">
      <c r="A195" s="1">
        <v>190</v>
      </c>
      <c r="B195" s="1" t="s">
        <v>231</v>
      </c>
      <c r="C195" s="72">
        <v>0</v>
      </c>
      <c r="D195" s="72">
        <v>0</v>
      </c>
      <c r="E195" s="72">
        <v>0</v>
      </c>
      <c r="F195" s="72">
        <v>0</v>
      </c>
      <c r="G195" s="72">
        <v>0</v>
      </c>
      <c r="H195" s="72">
        <v>0</v>
      </c>
      <c r="I195" s="72">
        <v>0</v>
      </c>
      <c r="J195" s="72">
        <v>0</v>
      </c>
      <c r="K195" s="72">
        <v>0</v>
      </c>
      <c r="L195" s="72">
        <v>0</v>
      </c>
      <c r="M195" s="72">
        <v>0</v>
      </c>
      <c r="N195" s="72">
        <v>0</v>
      </c>
      <c r="O195" s="84">
        <f t="shared" si="4"/>
        <v>0</v>
      </c>
      <c r="P195" s="79"/>
    </row>
    <row r="196" spans="1:70" customFormat="1" ht="15" x14ac:dyDescent="0.3">
      <c r="A196" s="1">
        <v>191</v>
      </c>
      <c r="B196" s="1" t="s">
        <v>232</v>
      </c>
      <c r="C196" s="72">
        <v>0</v>
      </c>
      <c r="D196" s="72">
        <v>0</v>
      </c>
      <c r="E196" s="72">
        <v>0</v>
      </c>
      <c r="F196" s="72">
        <v>0</v>
      </c>
      <c r="G196" s="72">
        <v>0</v>
      </c>
      <c r="H196" s="72">
        <v>0</v>
      </c>
      <c r="I196" s="72">
        <v>0</v>
      </c>
      <c r="J196" s="72">
        <v>0</v>
      </c>
      <c r="K196" s="72">
        <v>0</v>
      </c>
      <c r="L196" s="72">
        <v>0</v>
      </c>
      <c r="M196" s="72">
        <v>0</v>
      </c>
      <c r="N196" s="72">
        <v>0</v>
      </c>
      <c r="O196" s="84">
        <f t="shared" si="4"/>
        <v>0</v>
      </c>
      <c r="P196" s="79"/>
    </row>
    <row r="197" spans="1:70" customFormat="1" ht="15" x14ac:dyDescent="0.3">
      <c r="A197" s="1">
        <v>192</v>
      </c>
      <c r="B197" s="1" t="s">
        <v>233</v>
      </c>
      <c r="C197" s="72">
        <v>0</v>
      </c>
      <c r="D197" s="72">
        <v>0</v>
      </c>
      <c r="E197" s="72">
        <v>0</v>
      </c>
      <c r="F197" s="72">
        <v>0</v>
      </c>
      <c r="G197" s="72">
        <v>0</v>
      </c>
      <c r="H197" s="72">
        <v>0</v>
      </c>
      <c r="I197" s="72">
        <v>0</v>
      </c>
      <c r="J197" s="72">
        <v>0</v>
      </c>
      <c r="K197" s="72">
        <v>0</v>
      </c>
      <c r="L197" s="72">
        <v>0</v>
      </c>
      <c r="M197" s="72">
        <v>0</v>
      </c>
      <c r="N197" s="72">
        <v>0</v>
      </c>
      <c r="O197" s="84">
        <f t="shared" si="4"/>
        <v>0</v>
      </c>
      <c r="P197" s="79"/>
    </row>
    <row r="198" spans="1:70" customFormat="1" ht="15" x14ac:dyDescent="0.3">
      <c r="A198" s="1">
        <v>193</v>
      </c>
      <c r="B198" s="1" t="s">
        <v>234</v>
      </c>
      <c r="C198" s="72">
        <v>0</v>
      </c>
      <c r="D198" s="72">
        <v>0</v>
      </c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72">
        <v>0</v>
      </c>
      <c r="O198" s="84">
        <f t="shared" ref="O198:O205" si="5">SUM(C198:N198)</f>
        <v>0</v>
      </c>
      <c r="P198" s="79"/>
    </row>
    <row r="199" spans="1:70" customFormat="1" ht="15" x14ac:dyDescent="0.3">
      <c r="A199" s="1">
        <v>194</v>
      </c>
      <c r="B199" s="1" t="s">
        <v>235</v>
      </c>
      <c r="C199" s="72">
        <v>0</v>
      </c>
      <c r="D199" s="72">
        <v>0</v>
      </c>
      <c r="E199" s="72">
        <v>0</v>
      </c>
      <c r="F199" s="72">
        <v>0</v>
      </c>
      <c r="G199" s="72">
        <v>0</v>
      </c>
      <c r="H199" s="72">
        <v>0</v>
      </c>
      <c r="I199" s="72">
        <v>0</v>
      </c>
      <c r="J199" s="72">
        <v>0</v>
      </c>
      <c r="K199" s="72">
        <v>0</v>
      </c>
      <c r="L199" s="72">
        <v>0</v>
      </c>
      <c r="M199" s="72">
        <v>0</v>
      </c>
      <c r="N199" s="72">
        <v>0</v>
      </c>
      <c r="O199" s="84">
        <f t="shared" si="5"/>
        <v>0</v>
      </c>
      <c r="P199" s="79"/>
    </row>
    <row r="200" spans="1:70" customFormat="1" ht="15" x14ac:dyDescent="0.3">
      <c r="A200" s="1">
        <v>195</v>
      </c>
      <c r="B200" s="1" t="s">
        <v>236</v>
      </c>
      <c r="C200" s="72">
        <v>0</v>
      </c>
      <c r="D200" s="72">
        <v>0</v>
      </c>
      <c r="E200" s="72">
        <v>0</v>
      </c>
      <c r="F200" s="72">
        <v>0</v>
      </c>
      <c r="G200" s="72">
        <v>0</v>
      </c>
      <c r="H200" s="72">
        <v>0</v>
      </c>
      <c r="I200" s="72">
        <v>0</v>
      </c>
      <c r="J200" s="72">
        <v>0</v>
      </c>
      <c r="K200" s="72">
        <v>0</v>
      </c>
      <c r="L200" s="72">
        <v>0</v>
      </c>
      <c r="M200" s="72">
        <v>0</v>
      </c>
      <c r="N200" s="72">
        <v>0</v>
      </c>
      <c r="O200" s="84">
        <f t="shared" si="5"/>
        <v>0</v>
      </c>
      <c r="P200" s="79"/>
    </row>
    <row r="201" spans="1:70" customFormat="1" ht="15" x14ac:dyDescent="0.3">
      <c r="A201" s="1">
        <v>196</v>
      </c>
      <c r="B201" s="1" t="s">
        <v>237</v>
      </c>
      <c r="C201" s="72">
        <v>0</v>
      </c>
      <c r="D201" s="72">
        <v>0</v>
      </c>
      <c r="E201" s="72">
        <v>0</v>
      </c>
      <c r="F201" s="72">
        <v>0</v>
      </c>
      <c r="G201" s="72">
        <v>0</v>
      </c>
      <c r="H201" s="72">
        <v>0</v>
      </c>
      <c r="I201" s="72">
        <v>0</v>
      </c>
      <c r="J201" s="72">
        <v>0</v>
      </c>
      <c r="K201" s="72">
        <v>0</v>
      </c>
      <c r="L201" s="72">
        <v>0</v>
      </c>
      <c r="M201" s="72">
        <v>0</v>
      </c>
      <c r="N201" s="72">
        <v>0</v>
      </c>
      <c r="O201" s="84">
        <f t="shared" si="5"/>
        <v>0</v>
      </c>
      <c r="P201" s="79"/>
    </row>
    <row r="202" spans="1:70" customFormat="1" ht="15" x14ac:dyDescent="0.3">
      <c r="A202" s="1">
        <v>197</v>
      </c>
      <c r="B202" s="1" t="s">
        <v>238</v>
      </c>
      <c r="C202" s="72">
        <v>0</v>
      </c>
      <c r="D202" s="72">
        <v>0</v>
      </c>
      <c r="E202" s="72">
        <v>0</v>
      </c>
      <c r="F202" s="72">
        <v>0</v>
      </c>
      <c r="G202" s="72">
        <v>0</v>
      </c>
      <c r="H202" s="72">
        <v>0</v>
      </c>
      <c r="I202" s="72">
        <v>0</v>
      </c>
      <c r="J202" s="72">
        <v>0</v>
      </c>
      <c r="K202" s="72">
        <v>0</v>
      </c>
      <c r="L202" s="72">
        <v>0</v>
      </c>
      <c r="M202" s="72">
        <v>0</v>
      </c>
      <c r="N202" s="72">
        <v>0</v>
      </c>
      <c r="O202" s="84">
        <f t="shared" si="5"/>
        <v>0</v>
      </c>
      <c r="P202" s="79"/>
    </row>
    <row r="203" spans="1:70" customFormat="1" ht="15" x14ac:dyDescent="0.3">
      <c r="A203" s="1">
        <v>198</v>
      </c>
      <c r="B203" s="1" t="s">
        <v>239</v>
      </c>
      <c r="C203" s="72">
        <v>0</v>
      </c>
      <c r="D203" s="72">
        <v>0</v>
      </c>
      <c r="E203" s="72">
        <v>0</v>
      </c>
      <c r="F203" s="72">
        <v>0</v>
      </c>
      <c r="G203" s="72">
        <v>0</v>
      </c>
      <c r="H203" s="72">
        <v>0</v>
      </c>
      <c r="I203" s="72">
        <v>0</v>
      </c>
      <c r="J203" s="72">
        <v>0</v>
      </c>
      <c r="K203" s="72">
        <v>0</v>
      </c>
      <c r="L203" s="72">
        <v>0</v>
      </c>
      <c r="M203" s="72">
        <v>0</v>
      </c>
      <c r="N203" s="72">
        <v>0</v>
      </c>
      <c r="O203" s="84">
        <f t="shared" si="5"/>
        <v>0</v>
      </c>
      <c r="P203" s="79"/>
    </row>
    <row r="204" spans="1:70" customFormat="1" ht="15" x14ac:dyDescent="0.3">
      <c r="A204" s="1">
        <v>199</v>
      </c>
      <c r="B204" s="1" t="s">
        <v>240</v>
      </c>
      <c r="C204" s="72">
        <v>0</v>
      </c>
      <c r="D204" s="72">
        <v>0</v>
      </c>
      <c r="E204" s="72">
        <v>0</v>
      </c>
      <c r="F204" s="72">
        <v>0</v>
      </c>
      <c r="G204" s="72">
        <v>0</v>
      </c>
      <c r="H204" s="72">
        <v>0</v>
      </c>
      <c r="I204" s="72">
        <v>0</v>
      </c>
      <c r="J204" s="72">
        <v>0</v>
      </c>
      <c r="K204" s="72">
        <v>0</v>
      </c>
      <c r="L204" s="72">
        <v>0</v>
      </c>
      <c r="M204" s="72">
        <v>0</v>
      </c>
      <c r="N204" s="72">
        <v>0</v>
      </c>
      <c r="O204" s="84">
        <f t="shared" si="5"/>
        <v>0</v>
      </c>
      <c r="P204" s="79"/>
    </row>
    <row r="205" spans="1:70" customFormat="1" ht="15" x14ac:dyDescent="0.3">
      <c r="A205" s="1">
        <v>200</v>
      </c>
      <c r="B205" s="1" t="s">
        <v>241</v>
      </c>
      <c r="C205" s="72">
        <v>0</v>
      </c>
      <c r="D205" s="72">
        <v>0</v>
      </c>
      <c r="E205" s="72">
        <v>0</v>
      </c>
      <c r="F205" s="72">
        <v>0</v>
      </c>
      <c r="G205" s="72">
        <v>0</v>
      </c>
      <c r="H205" s="72">
        <v>0</v>
      </c>
      <c r="I205" s="72">
        <v>0</v>
      </c>
      <c r="J205" s="72">
        <v>0</v>
      </c>
      <c r="K205" s="72">
        <v>0</v>
      </c>
      <c r="L205" s="72">
        <v>0</v>
      </c>
      <c r="M205" s="72">
        <v>0</v>
      </c>
      <c r="N205" s="72">
        <v>0</v>
      </c>
      <c r="O205" s="84">
        <f t="shared" si="5"/>
        <v>0</v>
      </c>
      <c r="P205" s="79"/>
    </row>
    <row r="206" spans="1:70" s="2" customFormat="1" ht="12.75" x14ac:dyDescent="0.2">
      <c r="A206" s="15"/>
      <c r="B206" s="15"/>
      <c r="C206" s="59"/>
      <c r="D206" s="60"/>
      <c r="E206" s="60"/>
      <c r="F206" s="73"/>
      <c r="G206" s="60"/>
      <c r="H206" s="60"/>
      <c r="I206" s="60"/>
      <c r="J206" s="60"/>
      <c r="K206" s="60"/>
      <c r="L206" s="60"/>
      <c r="M206" s="60"/>
      <c r="N206" s="60"/>
      <c r="O206" s="85"/>
      <c r="P206" s="80"/>
    </row>
    <row r="207" spans="1:70" s="6" customFormat="1" ht="12.75" x14ac:dyDescent="0.2">
      <c r="A207" s="5" t="s">
        <v>15</v>
      </c>
      <c r="B207" s="5">
        <f>194-COUNTBLANK(B6:B170)</f>
        <v>194</v>
      </c>
      <c r="C207" s="61">
        <f>SUM(C6:C205)</f>
        <v>0</v>
      </c>
      <c r="D207" s="61">
        <f t="shared" ref="D207:N207" si="6">SUM(D6:D205)</f>
        <v>0</v>
      </c>
      <c r="E207" s="61">
        <f t="shared" si="6"/>
        <v>0</v>
      </c>
      <c r="F207" s="61">
        <f t="shared" si="6"/>
        <v>0</v>
      </c>
      <c r="G207" s="61">
        <f t="shared" si="6"/>
        <v>0</v>
      </c>
      <c r="H207" s="61">
        <f t="shared" si="6"/>
        <v>0</v>
      </c>
      <c r="I207" s="61">
        <f t="shared" si="6"/>
        <v>0</v>
      </c>
      <c r="J207" s="61">
        <f t="shared" si="6"/>
        <v>0</v>
      </c>
      <c r="K207" s="61">
        <f t="shared" si="6"/>
        <v>0</v>
      </c>
      <c r="L207" s="61">
        <f t="shared" si="6"/>
        <v>0</v>
      </c>
      <c r="M207" s="61">
        <f t="shared" si="6"/>
        <v>0</v>
      </c>
      <c r="N207" s="61">
        <f t="shared" si="6"/>
        <v>0</v>
      </c>
      <c r="O207" s="82">
        <f>SUM(O6:O205)</f>
        <v>0</v>
      </c>
      <c r="P207" s="81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spans="1:70" s="2" customFormat="1" ht="13.5" thickBot="1" x14ac:dyDescent="0.25">
      <c r="A208" s="50"/>
      <c r="B208" s="50"/>
      <c r="C208" s="62"/>
      <c r="D208" s="63"/>
      <c r="E208" s="63"/>
      <c r="F208" s="74"/>
      <c r="G208" s="63"/>
      <c r="H208" s="63"/>
      <c r="I208" s="63"/>
      <c r="J208" s="63"/>
      <c r="K208" s="63"/>
      <c r="L208" s="63"/>
      <c r="M208" s="63"/>
      <c r="N208" s="63"/>
      <c r="O208" s="86"/>
      <c r="P208" s="80"/>
    </row>
    <row r="209" spans="15:37" x14ac:dyDescent="0.2">
      <c r="O209" s="87" t="str">
        <f>IF(SUM(C206:N206)=O206,"CORRECT","FAUX")</f>
        <v>CORRECT</v>
      </c>
    </row>
    <row r="210" spans="15:37" x14ac:dyDescent="0.2">
      <c r="AK210" s="65">
        <f>SUM(C207:N207)</f>
        <v>0</v>
      </c>
    </row>
  </sheetData>
  <mergeCells count="4">
    <mergeCell ref="A4:A5"/>
    <mergeCell ref="B4:B5"/>
    <mergeCell ref="O4:O5"/>
    <mergeCell ref="A1:O1"/>
  </mergeCells>
  <phoneticPr fontId="0" type="noConversion"/>
  <pageMargins left="0" right="0" top="0.98425196850393704" bottom="0.98425196850393704" header="0.51181102362204722" footer="0.51181102362204722"/>
  <pageSetup paperSize="9" scale="65" fitToHeight="3" orientation="portrait" horizontalDpi="300" verticalDpi="300" r:id="rId1"/>
  <headerFooter alignWithMargins="0">
    <oddFooter xml:space="preserve">&amp;C
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I207"/>
  <sheetViews>
    <sheetView showGridLines="0" topLeftCell="A5" zoomScale="70" workbookViewId="0">
      <pane xSplit="2" ySplit="1" topLeftCell="C46" activePane="bottomRight" state="frozenSplit"/>
      <selection activeCell="F8" sqref="F8"/>
      <selection pane="topRight" activeCell="F8" sqref="F8"/>
      <selection pane="bottomLeft" activeCell="F8" sqref="F8"/>
      <selection pane="bottomRight" activeCell="D7" sqref="D7"/>
    </sheetView>
  </sheetViews>
  <sheetFormatPr baseColWidth="10" defaultRowHeight="12.75" x14ac:dyDescent="0.2"/>
  <cols>
    <col min="1" max="1" width="10" style="7" customWidth="1"/>
    <col min="2" max="2" width="27.140625" style="7" customWidth="1"/>
    <col min="3" max="3" width="5.28515625" style="32" bestFit="1" customWidth="1"/>
    <col min="4" max="4" width="5.7109375" style="32" bestFit="1" customWidth="1"/>
    <col min="5" max="5" width="6.5703125" style="32" bestFit="1" customWidth="1"/>
    <col min="6" max="7" width="5.7109375" style="32" bestFit="1" customWidth="1"/>
    <col min="8" max="8" width="6.5703125" style="32" bestFit="1" customWidth="1"/>
    <col min="9" max="9" width="5.7109375" style="32" bestFit="1" customWidth="1"/>
    <col min="10" max="10" width="6.5703125" style="32" bestFit="1" customWidth="1"/>
    <col min="11" max="11" width="5.7109375" style="32" bestFit="1" customWidth="1"/>
    <col min="12" max="14" width="6.5703125" style="32" bestFit="1" customWidth="1"/>
    <col min="15" max="15" width="8.5703125" style="32" bestFit="1" customWidth="1"/>
    <col min="16" max="35" width="11.42578125" style="27"/>
    <col min="36" max="16384" width="11.42578125" style="8"/>
  </cols>
  <sheetData>
    <row r="3" spans="1:16" x14ac:dyDescent="0.2">
      <c r="B3" s="25"/>
    </row>
    <row r="4" spans="1:16" ht="13.5" thickBot="1" x14ac:dyDescent="0.25"/>
    <row r="5" spans="1:16" ht="13.5" thickBot="1" x14ac:dyDescent="0.25">
      <c r="A5" s="9" t="s">
        <v>0</v>
      </c>
      <c r="B5" s="10" t="s">
        <v>1</v>
      </c>
      <c r="C5" s="28" t="s">
        <v>16</v>
      </c>
      <c r="D5" s="28" t="s">
        <v>17</v>
      </c>
      <c r="E5" s="28" t="s">
        <v>18</v>
      </c>
      <c r="F5" s="28" t="s">
        <v>19</v>
      </c>
      <c r="G5" s="28" t="s">
        <v>20</v>
      </c>
      <c r="H5" s="28" t="s">
        <v>21</v>
      </c>
      <c r="I5" s="28" t="s">
        <v>22</v>
      </c>
      <c r="J5" s="28" t="s">
        <v>23</v>
      </c>
      <c r="K5" s="28" t="s">
        <v>24</v>
      </c>
      <c r="L5" s="28" t="s">
        <v>25</v>
      </c>
      <c r="M5" s="28" t="s">
        <v>26</v>
      </c>
      <c r="N5" s="28" t="s">
        <v>27</v>
      </c>
      <c r="O5" s="29" t="s">
        <v>15</v>
      </c>
    </row>
    <row r="6" spans="1:16" ht="13.5" thickBot="1" x14ac:dyDescent="0.25">
      <c r="A6" s="11">
        <v>1</v>
      </c>
      <c r="B6" s="11" t="str">
        <f>IF(Levée!$B$6&lt;&gt;0,Levée!$B$6,"")</f>
        <v>case 1</v>
      </c>
      <c r="C6" s="33">
        <v>0</v>
      </c>
      <c r="D6" s="33">
        <v>0</v>
      </c>
      <c r="E6" s="33">
        <v>0</v>
      </c>
      <c r="F6" s="33">
        <v>0</v>
      </c>
      <c r="G6" s="33">
        <v>0</v>
      </c>
      <c r="H6" s="33">
        <v>0</v>
      </c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>
        <f t="shared" ref="O6:O37" si="0">SUM(C6:N6)</f>
        <v>0</v>
      </c>
      <c r="P6" s="27">
        <f>IF(O6=-21,0,O6)</f>
        <v>0</v>
      </c>
    </row>
    <row r="7" spans="1:16" ht="13.5" thickBot="1" x14ac:dyDescent="0.25">
      <c r="A7" s="11">
        <v>2</v>
      </c>
      <c r="B7" s="11" t="str">
        <f>IF(Levée!B7&lt;&gt;0,Levée!B7,"")</f>
        <v>case 2</v>
      </c>
      <c r="C7" s="33">
        <v>0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0">
        <f t="shared" si="0"/>
        <v>0</v>
      </c>
      <c r="P7" s="27">
        <f t="shared" ref="P7:P70" si="1">IF(O7=-21,0,O7)</f>
        <v>0</v>
      </c>
    </row>
    <row r="8" spans="1:16" ht="13.5" thickBot="1" x14ac:dyDescent="0.25">
      <c r="A8" s="11">
        <v>3</v>
      </c>
      <c r="B8" s="11" t="str">
        <f>IF(Levée!B8&lt;&gt;0,Levée!B8,"")</f>
        <v>case 3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0">
        <f t="shared" si="0"/>
        <v>0</v>
      </c>
      <c r="P8" s="27">
        <f t="shared" si="1"/>
        <v>0</v>
      </c>
    </row>
    <row r="9" spans="1:16" ht="13.5" thickBot="1" x14ac:dyDescent="0.25">
      <c r="A9" s="11">
        <v>4</v>
      </c>
      <c r="B9" s="11" t="str">
        <f>IF(Levée!B9&lt;&gt;0,Levée!B9,"")</f>
        <v>case 4</v>
      </c>
      <c r="C9" s="33">
        <v>0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0">
        <f t="shared" si="0"/>
        <v>0</v>
      </c>
      <c r="P9" s="27">
        <f t="shared" si="1"/>
        <v>0</v>
      </c>
    </row>
    <row r="10" spans="1:16" ht="13.5" thickBot="1" x14ac:dyDescent="0.25">
      <c r="A10" s="11">
        <v>5</v>
      </c>
      <c r="B10" s="11" t="str">
        <f>IF(Levée!B10&lt;&gt;0,Levée!B10,"")</f>
        <v>case 5</v>
      </c>
      <c r="C10" s="33">
        <v>0</v>
      </c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0">
        <f t="shared" si="0"/>
        <v>0</v>
      </c>
      <c r="P10" s="27">
        <f t="shared" si="1"/>
        <v>0</v>
      </c>
    </row>
    <row r="11" spans="1:16" ht="13.5" thickBot="1" x14ac:dyDescent="0.25">
      <c r="A11" s="11">
        <v>6</v>
      </c>
      <c r="B11" s="11" t="str">
        <f>IF(Levée!B11&lt;&gt;0,Levée!B11,"")</f>
        <v>case 6</v>
      </c>
      <c r="C11" s="33">
        <v>0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0">
        <f t="shared" si="0"/>
        <v>0</v>
      </c>
      <c r="P11" s="27">
        <f t="shared" si="1"/>
        <v>0</v>
      </c>
    </row>
    <row r="12" spans="1:16" ht="13.5" thickBot="1" x14ac:dyDescent="0.25">
      <c r="A12" s="11">
        <v>7</v>
      </c>
      <c r="B12" s="11" t="str">
        <f>IF(Levée!B12&lt;&gt;0,Levée!B12,"")</f>
        <v>case 7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0">
        <f t="shared" si="0"/>
        <v>0</v>
      </c>
      <c r="P12" s="27">
        <f t="shared" si="1"/>
        <v>0</v>
      </c>
    </row>
    <row r="13" spans="1:16" ht="13.5" thickBot="1" x14ac:dyDescent="0.25">
      <c r="A13" s="11">
        <v>8</v>
      </c>
      <c r="B13" s="11" t="str">
        <f>IF(Levée!B13&lt;&gt;0,Levée!B13,"")</f>
        <v>case 8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0">
        <f t="shared" si="0"/>
        <v>0</v>
      </c>
      <c r="P13" s="27">
        <f t="shared" si="1"/>
        <v>0</v>
      </c>
    </row>
    <row r="14" spans="1:16" ht="13.5" thickBot="1" x14ac:dyDescent="0.25">
      <c r="A14" s="11">
        <v>9</v>
      </c>
      <c r="B14" s="11" t="str">
        <f>IF(Levée!B14&lt;&gt;0,Levée!B14,"")</f>
        <v>case 9</v>
      </c>
      <c r="C14" s="33">
        <v>0</v>
      </c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0">
        <f t="shared" si="0"/>
        <v>0</v>
      </c>
      <c r="P14" s="27">
        <f t="shared" si="1"/>
        <v>0</v>
      </c>
    </row>
    <row r="15" spans="1:16" ht="13.5" thickBot="1" x14ac:dyDescent="0.25">
      <c r="A15" s="11">
        <v>10</v>
      </c>
      <c r="B15" s="11" t="str">
        <f>IF(Levée!B15&lt;&gt;0,Levée!B15,"")</f>
        <v>case 10</v>
      </c>
      <c r="C15" s="33">
        <v>0</v>
      </c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0">
        <f t="shared" si="0"/>
        <v>0</v>
      </c>
      <c r="P15" s="27">
        <f t="shared" si="1"/>
        <v>0</v>
      </c>
    </row>
    <row r="16" spans="1:16" ht="13.5" thickBot="1" x14ac:dyDescent="0.25">
      <c r="A16" s="11">
        <v>11</v>
      </c>
      <c r="B16" s="11" t="str">
        <f>IF(Levée!B16&lt;&gt;0,Levée!B16,"")</f>
        <v>case 11</v>
      </c>
      <c r="C16" s="33">
        <v>0</v>
      </c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0">
        <f t="shared" si="0"/>
        <v>0</v>
      </c>
      <c r="P16" s="27">
        <f t="shared" si="1"/>
        <v>0</v>
      </c>
    </row>
    <row r="17" spans="1:16" ht="13.5" thickBot="1" x14ac:dyDescent="0.25">
      <c r="A17" s="11">
        <v>12</v>
      </c>
      <c r="B17" s="11" t="str">
        <f>IF(Levée!B17&lt;&gt;0,Levée!B17,"")</f>
        <v>case 12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0">
        <f t="shared" si="0"/>
        <v>0</v>
      </c>
      <c r="P17" s="27">
        <f t="shared" si="1"/>
        <v>0</v>
      </c>
    </row>
    <row r="18" spans="1:16" ht="13.5" thickBot="1" x14ac:dyDescent="0.25">
      <c r="A18" s="11">
        <v>13</v>
      </c>
      <c r="B18" s="11" t="str">
        <f>IF(Levée!B18&lt;&gt;0,Levée!B18,"")</f>
        <v>case 13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0">
        <f t="shared" si="0"/>
        <v>0</v>
      </c>
      <c r="P18" s="27">
        <f t="shared" si="1"/>
        <v>0</v>
      </c>
    </row>
    <row r="19" spans="1:16" ht="13.5" thickBot="1" x14ac:dyDescent="0.25">
      <c r="A19" s="11">
        <v>14</v>
      </c>
      <c r="B19" s="11" t="str">
        <f>IF(Levée!B19&lt;&gt;0,Levée!B19,"")</f>
        <v>case 14</v>
      </c>
      <c r="C19" s="33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0">
        <f t="shared" si="0"/>
        <v>0</v>
      </c>
      <c r="P19" s="27">
        <f t="shared" si="1"/>
        <v>0</v>
      </c>
    </row>
    <row r="20" spans="1:16" ht="13.5" thickBot="1" x14ac:dyDescent="0.25">
      <c r="A20" s="11">
        <v>15</v>
      </c>
      <c r="B20" s="11" t="str">
        <f>IF(Levée!B20&lt;&gt;0,Levée!B20,"")</f>
        <v>case 15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0">
        <f t="shared" si="0"/>
        <v>0</v>
      </c>
      <c r="P20" s="27">
        <f t="shared" si="1"/>
        <v>0</v>
      </c>
    </row>
    <row r="21" spans="1:16" ht="13.5" thickBot="1" x14ac:dyDescent="0.25">
      <c r="A21" s="11">
        <v>16</v>
      </c>
      <c r="B21" s="11" t="str">
        <f>IF(Levée!B21&lt;&gt;0,Levée!B21,"")</f>
        <v>case 16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0">
        <f t="shared" si="0"/>
        <v>0</v>
      </c>
      <c r="P21" s="27">
        <f t="shared" si="1"/>
        <v>0</v>
      </c>
    </row>
    <row r="22" spans="1:16" ht="13.5" thickBot="1" x14ac:dyDescent="0.25">
      <c r="A22" s="11">
        <v>17</v>
      </c>
      <c r="B22" s="11" t="str">
        <f>IF(Levée!B22&lt;&gt;0,Levée!B22,"")</f>
        <v>case 17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0">
        <f t="shared" si="0"/>
        <v>0</v>
      </c>
      <c r="P22" s="27">
        <f t="shared" si="1"/>
        <v>0</v>
      </c>
    </row>
    <row r="23" spans="1:16" ht="13.5" thickBot="1" x14ac:dyDescent="0.25">
      <c r="A23" s="11">
        <v>18</v>
      </c>
      <c r="B23" s="11" t="str">
        <f>IF(Levée!B23&lt;&gt;0,Levée!B23,"")</f>
        <v>case 18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0">
        <f t="shared" si="0"/>
        <v>0</v>
      </c>
      <c r="P23" s="27">
        <f t="shared" si="1"/>
        <v>0</v>
      </c>
    </row>
    <row r="24" spans="1:16" ht="13.5" thickBot="1" x14ac:dyDescent="0.25">
      <c r="A24" s="11">
        <v>19</v>
      </c>
      <c r="B24" s="11" t="str">
        <f>IF(Levée!B24&lt;&gt;0,Levée!B24,"")</f>
        <v>case 19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0">
        <f t="shared" si="0"/>
        <v>0</v>
      </c>
      <c r="P24" s="27">
        <f t="shared" si="1"/>
        <v>0</v>
      </c>
    </row>
    <row r="25" spans="1:16" ht="13.5" thickBot="1" x14ac:dyDescent="0.25">
      <c r="A25" s="11">
        <v>20</v>
      </c>
      <c r="B25" s="11" t="str">
        <f>IF(Levée!B25&lt;&gt;0,Levée!B25,"")</f>
        <v>case 20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0">
        <f t="shared" si="0"/>
        <v>0</v>
      </c>
      <c r="P25" s="27">
        <f t="shared" si="1"/>
        <v>0</v>
      </c>
    </row>
    <row r="26" spans="1:16" ht="13.5" thickBot="1" x14ac:dyDescent="0.25">
      <c r="A26" s="11">
        <v>21</v>
      </c>
      <c r="B26" s="11" t="str">
        <f>IF(Levée!B26&lt;&gt;0,Levée!B26,"")</f>
        <v>case 21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0">
        <f t="shared" si="0"/>
        <v>0</v>
      </c>
      <c r="P26" s="27">
        <f t="shared" si="1"/>
        <v>0</v>
      </c>
    </row>
    <row r="27" spans="1:16" ht="13.5" thickBot="1" x14ac:dyDescent="0.25">
      <c r="A27" s="11">
        <v>22</v>
      </c>
      <c r="B27" s="11" t="str">
        <f>IF(Levée!B27&lt;&gt;0,Levée!B27,"")</f>
        <v>case 22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0">
        <f t="shared" si="0"/>
        <v>0</v>
      </c>
      <c r="P27" s="27">
        <f t="shared" si="1"/>
        <v>0</v>
      </c>
    </row>
    <row r="28" spans="1:16" ht="13.5" thickBot="1" x14ac:dyDescent="0.25">
      <c r="A28" s="11">
        <v>23</v>
      </c>
      <c r="B28" s="11" t="str">
        <f>IF(Levée!B28&lt;&gt;0,Levée!B28,"")</f>
        <v>case 23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0">
        <f t="shared" si="0"/>
        <v>0</v>
      </c>
      <c r="P28" s="27">
        <f t="shared" si="1"/>
        <v>0</v>
      </c>
    </row>
    <row r="29" spans="1:16" ht="13.5" thickBot="1" x14ac:dyDescent="0.25">
      <c r="A29" s="11">
        <v>24</v>
      </c>
      <c r="B29" s="11" t="str">
        <f>IF(Levée!B29&lt;&gt;0,Levée!B29,"")</f>
        <v>case 24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0">
        <f t="shared" si="0"/>
        <v>0</v>
      </c>
      <c r="P29" s="27">
        <f t="shared" si="1"/>
        <v>0</v>
      </c>
    </row>
    <row r="30" spans="1:16" ht="13.5" thickBot="1" x14ac:dyDescent="0.25">
      <c r="A30" s="11">
        <v>25</v>
      </c>
      <c r="B30" s="11" t="str">
        <f>IF(Levée!B30&lt;&gt;0,Levée!B30,"")</f>
        <v>case 25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0">
        <f t="shared" si="0"/>
        <v>0</v>
      </c>
      <c r="P30" s="27">
        <f t="shared" si="1"/>
        <v>0</v>
      </c>
    </row>
    <row r="31" spans="1:16" ht="13.5" thickBot="1" x14ac:dyDescent="0.25">
      <c r="A31" s="11">
        <v>26</v>
      </c>
      <c r="B31" s="11" t="str">
        <f>IF(Levée!B31&lt;&gt;0,Levée!B31,"")</f>
        <v>case 26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0">
        <f t="shared" si="0"/>
        <v>0</v>
      </c>
      <c r="P31" s="27">
        <f t="shared" si="1"/>
        <v>0</v>
      </c>
    </row>
    <row r="32" spans="1:16" ht="13.5" thickBot="1" x14ac:dyDescent="0.25">
      <c r="A32" s="11">
        <v>27</v>
      </c>
      <c r="B32" s="11" t="str">
        <f>IF(Levée!B32&lt;&gt;0,Levée!B32,"")</f>
        <v>case 27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0">
        <f t="shared" si="0"/>
        <v>0</v>
      </c>
      <c r="P32" s="27">
        <f t="shared" si="1"/>
        <v>0</v>
      </c>
    </row>
    <row r="33" spans="1:16" ht="13.5" thickBot="1" x14ac:dyDescent="0.25">
      <c r="A33" s="11">
        <v>28</v>
      </c>
      <c r="B33" s="11" t="str">
        <f>IF(Levée!B33&lt;&gt;0,Levée!B33,"")</f>
        <v>case 28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0">
        <f t="shared" si="0"/>
        <v>0</v>
      </c>
      <c r="P33" s="27">
        <f t="shared" si="1"/>
        <v>0</v>
      </c>
    </row>
    <row r="34" spans="1:16" ht="13.5" thickBot="1" x14ac:dyDescent="0.25">
      <c r="A34" s="11">
        <v>29</v>
      </c>
      <c r="B34" s="11" t="str">
        <f>IF(Levée!B34&lt;&gt;0,Levée!B34,"")</f>
        <v>case 29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0">
        <f t="shared" si="0"/>
        <v>0</v>
      </c>
      <c r="P34" s="27">
        <f t="shared" si="1"/>
        <v>0</v>
      </c>
    </row>
    <row r="35" spans="1:16" ht="13.5" thickBot="1" x14ac:dyDescent="0.25">
      <c r="A35" s="11">
        <v>30</v>
      </c>
      <c r="B35" s="11" t="str">
        <f>IF(Levée!B35&lt;&gt;0,Levée!B35,"")</f>
        <v>case 30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0">
        <f t="shared" si="0"/>
        <v>0</v>
      </c>
      <c r="P35" s="27">
        <f t="shared" si="1"/>
        <v>0</v>
      </c>
    </row>
    <row r="36" spans="1:16" ht="13.5" thickBot="1" x14ac:dyDescent="0.25">
      <c r="A36" s="11">
        <v>31</v>
      </c>
      <c r="B36" s="11" t="str">
        <f>IF(Levée!B36&lt;&gt;0,Levée!B36,"")</f>
        <v>case 31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0">
        <f t="shared" si="0"/>
        <v>0</v>
      </c>
      <c r="P36" s="27">
        <f t="shared" si="1"/>
        <v>0</v>
      </c>
    </row>
    <row r="37" spans="1:16" ht="13.5" thickBot="1" x14ac:dyDescent="0.25">
      <c r="A37" s="11">
        <v>32</v>
      </c>
      <c r="B37" s="11" t="str">
        <f>IF(Levée!B37&lt;&gt;0,Levée!B37,"")</f>
        <v>case 32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0">
        <f t="shared" si="0"/>
        <v>0</v>
      </c>
      <c r="P37" s="27">
        <f t="shared" si="1"/>
        <v>0</v>
      </c>
    </row>
    <row r="38" spans="1:16" ht="13.5" thickBot="1" x14ac:dyDescent="0.25">
      <c r="A38" s="11">
        <v>33</v>
      </c>
      <c r="B38" s="11" t="str">
        <f>IF(Levée!B38&lt;&gt;0,Levée!B38,"")</f>
        <v>case 33</v>
      </c>
      <c r="C38" s="33">
        <v>0</v>
      </c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0">
        <f t="shared" ref="O38:O69" si="2">SUM(C38:N38)</f>
        <v>0</v>
      </c>
      <c r="P38" s="27">
        <f t="shared" si="1"/>
        <v>0</v>
      </c>
    </row>
    <row r="39" spans="1:16" ht="13.5" thickBot="1" x14ac:dyDescent="0.25">
      <c r="A39" s="11">
        <v>34</v>
      </c>
      <c r="B39" s="11" t="str">
        <f>IF(Levée!B39&lt;&gt;0,Levée!B39,"")</f>
        <v>case 34</v>
      </c>
      <c r="C39" s="33">
        <v>0</v>
      </c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0">
        <f t="shared" si="2"/>
        <v>0</v>
      </c>
      <c r="P39" s="27">
        <f t="shared" si="1"/>
        <v>0</v>
      </c>
    </row>
    <row r="40" spans="1:16" ht="13.5" thickBot="1" x14ac:dyDescent="0.25">
      <c r="A40" s="11">
        <v>35</v>
      </c>
      <c r="B40" s="11" t="str">
        <f>IF(Levée!B40&lt;&gt;0,Levée!B40,"")</f>
        <v>case 35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0">
        <f t="shared" si="2"/>
        <v>0</v>
      </c>
      <c r="P40" s="27">
        <f t="shared" si="1"/>
        <v>0</v>
      </c>
    </row>
    <row r="41" spans="1:16" ht="13.5" thickBot="1" x14ac:dyDescent="0.25">
      <c r="A41" s="11">
        <v>36</v>
      </c>
      <c r="B41" s="11" t="str">
        <f>IF(Levée!B41&lt;&gt;0,Levée!B41,"")</f>
        <v>case 36</v>
      </c>
      <c r="C41" s="33">
        <v>0</v>
      </c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0">
        <f t="shared" si="2"/>
        <v>0</v>
      </c>
      <c r="P41" s="27">
        <f t="shared" si="1"/>
        <v>0</v>
      </c>
    </row>
    <row r="42" spans="1:16" ht="13.5" thickBot="1" x14ac:dyDescent="0.25">
      <c r="A42" s="11">
        <v>37</v>
      </c>
      <c r="B42" s="11" t="str">
        <f>IF(Levée!B42&lt;&gt;0,Levée!B42,"")</f>
        <v>case 37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0">
        <f t="shared" si="2"/>
        <v>0</v>
      </c>
      <c r="P42" s="27">
        <f t="shared" si="1"/>
        <v>0</v>
      </c>
    </row>
    <row r="43" spans="1:16" ht="13.5" thickBot="1" x14ac:dyDescent="0.25">
      <c r="A43" s="11">
        <v>38</v>
      </c>
      <c r="B43" s="11" t="str">
        <f>IF(Levée!B43&lt;&gt;0,Levée!B43,"")</f>
        <v>case 38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0">
        <f t="shared" si="2"/>
        <v>0</v>
      </c>
      <c r="P43" s="27">
        <f t="shared" si="1"/>
        <v>0</v>
      </c>
    </row>
    <row r="44" spans="1:16" ht="13.5" thickBot="1" x14ac:dyDescent="0.25">
      <c r="A44" s="11">
        <v>39</v>
      </c>
      <c r="B44" s="11" t="str">
        <f>IF(Levée!B44&lt;&gt;0,Levée!B44,"")</f>
        <v>case 39</v>
      </c>
      <c r="C44" s="33">
        <v>0</v>
      </c>
      <c r="D44" s="33">
        <v>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0">
        <f t="shared" si="2"/>
        <v>0</v>
      </c>
      <c r="P44" s="27">
        <f t="shared" si="1"/>
        <v>0</v>
      </c>
    </row>
    <row r="45" spans="1:16" ht="13.5" thickBot="1" x14ac:dyDescent="0.25">
      <c r="A45" s="11">
        <v>40</v>
      </c>
      <c r="B45" s="11" t="str">
        <f>IF(Levée!B45&lt;&gt;0,Levée!B45,"")</f>
        <v>case 40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0">
        <f t="shared" si="2"/>
        <v>0</v>
      </c>
      <c r="P45" s="27">
        <f t="shared" si="1"/>
        <v>0</v>
      </c>
    </row>
    <row r="46" spans="1:16" ht="13.5" thickBot="1" x14ac:dyDescent="0.25">
      <c r="A46" s="11">
        <v>41</v>
      </c>
      <c r="B46" s="11" t="str">
        <f>IF(Levée!B46&lt;&gt;0,Levée!B46,"")</f>
        <v>case 41</v>
      </c>
      <c r="C46" s="33">
        <v>0</v>
      </c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0">
        <f t="shared" si="2"/>
        <v>0</v>
      </c>
      <c r="P46" s="27">
        <f t="shared" si="1"/>
        <v>0</v>
      </c>
    </row>
    <row r="47" spans="1:16" ht="13.5" thickBot="1" x14ac:dyDescent="0.25">
      <c r="A47" s="11">
        <v>42</v>
      </c>
      <c r="B47" s="11" t="str">
        <f>IF(Levée!B47&lt;&gt;0,Levée!B47,"")</f>
        <v>case 42</v>
      </c>
      <c r="C47" s="33">
        <v>0</v>
      </c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0">
        <f t="shared" si="2"/>
        <v>0</v>
      </c>
      <c r="P47" s="27">
        <f t="shared" si="1"/>
        <v>0</v>
      </c>
    </row>
    <row r="48" spans="1:16" ht="13.5" thickBot="1" x14ac:dyDescent="0.25">
      <c r="A48" s="11">
        <v>43</v>
      </c>
      <c r="B48" s="11" t="str">
        <f>IF(Levée!B48&lt;&gt;0,Levée!B48,"")</f>
        <v>case 43</v>
      </c>
      <c r="C48" s="33">
        <v>0</v>
      </c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0">
        <f t="shared" si="2"/>
        <v>0</v>
      </c>
      <c r="P48" s="27">
        <f t="shared" si="1"/>
        <v>0</v>
      </c>
    </row>
    <row r="49" spans="1:16" ht="13.5" thickBot="1" x14ac:dyDescent="0.25">
      <c r="A49" s="11">
        <v>44</v>
      </c>
      <c r="B49" s="11" t="str">
        <f>IF(Levée!B49&lt;&gt;0,Levée!B49,"")</f>
        <v>case 44</v>
      </c>
      <c r="C49" s="33">
        <v>0</v>
      </c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0">
        <f t="shared" si="2"/>
        <v>0</v>
      </c>
      <c r="P49" s="27">
        <f t="shared" si="1"/>
        <v>0</v>
      </c>
    </row>
    <row r="50" spans="1:16" ht="13.5" thickBot="1" x14ac:dyDescent="0.25">
      <c r="A50" s="11">
        <v>45</v>
      </c>
      <c r="B50" s="11" t="str">
        <f>IF(Levée!B50&lt;&gt;0,Levée!B50,"")</f>
        <v>case 45</v>
      </c>
      <c r="C50" s="33">
        <v>0</v>
      </c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0">
        <f t="shared" si="2"/>
        <v>0</v>
      </c>
      <c r="P50" s="27">
        <f t="shared" si="1"/>
        <v>0</v>
      </c>
    </row>
    <row r="51" spans="1:16" ht="13.5" thickBot="1" x14ac:dyDescent="0.25">
      <c r="A51" s="11">
        <v>46</v>
      </c>
      <c r="B51" s="11" t="str">
        <f>IF(Levée!B51&lt;&gt;0,Levée!B51,"")</f>
        <v>case 46</v>
      </c>
      <c r="C51" s="33">
        <v>0</v>
      </c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0">
        <f t="shared" si="2"/>
        <v>0</v>
      </c>
      <c r="P51" s="27">
        <f t="shared" si="1"/>
        <v>0</v>
      </c>
    </row>
    <row r="52" spans="1:16" ht="13.5" thickBot="1" x14ac:dyDescent="0.25">
      <c r="A52" s="11">
        <v>47</v>
      </c>
      <c r="B52" s="11" t="str">
        <f>IF(Levée!B52&lt;&gt;0,Levée!B52,"")</f>
        <v>case 47</v>
      </c>
      <c r="C52" s="33">
        <v>0</v>
      </c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0">
        <f t="shared" si="2"/>
        <v>0</v>
      </c>
      <c r="P52" s="27">
        <f t="shared" si="1"/>
        <v>0</v>
      </c>
    </row>
    <row r="53" spans="1:16" ht="13.5" thickBot="1" x14ac:dyDescent="0.25">
      <c r="A53" s="11">
        <v>48</v>
      </c>
      <c r="B53" s="11" t="str">
        <f>IF(Levée!B53&lt;&gt;0,Levée!B53,"")</f>
        <v>case 48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0">
        <f t="shared" si="2"/>
        <v>0</v>
      </c>
      <c r="P53" s="27">
        <f t="shared" si="1"/>
        <v>0</v>
      </c>
    </row>
    <row r="54" spans="1:16" ht="13.5" thickBot="1" x14ac:dyDescent="0.25">
      <c r="A54" s="11">
        <v>49</v>
      </c>
      <c r="B54" s="11" t="str">
        <f>IF(Levée!B54&lt;&gt;0,Levée!B54,"")</f>
        <v>case 49</v>
      </c>
      <c r="C54" s="33">
        <v>0</v>
      </c>
      <c r="D54" s="33">
        <v>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0">
        <f t="shared" si="2"/>
        <v>0</v>
      </c>
      <c r="P54" s="27">
        <f t="shared" si="1"/>
        <v>0</v>
      </c>
    </row>
    <row r="55" spans="1:16" ht="13.5" thickBot="1" x14ac:dyDescent="0.25">
      <c r="A55" s="11">
        <v>50</v>
      </c>
      <c r="B55" s="11" t="str">
        <f>IF(Levée!B55&lt;&gt;0,Levée!B55,"")</f>
        <v>case 50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0">
        <f t="shared" si="2"/>
        <v>0</v>
      </c>
      <c r="P55" s="27">
        <f t="shared" si="1"/>
        <v>0</v>
      </c>
    </row>
    <row r="56" spans="1:16" ht="13.5" thickBot="1" x14ac:dyDescent="0.25">
      <c r="A56" s="11">
        <v>51</v>
      </c>
      <c r="B56" s="11" t="str">
        <f>IF(Levée!B56&lt;&gt;0,Levée!B56,"")</f>
        <v>case 51</v>
      </c>
      <c r="C56" s="33">
        <v>0</v>
      </c>
      <c r="D56" s="33">
        <v>0</v>
      </c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0">
        <f t="shared" si="2"/>
        <v>0</v>
      </c>
      <c r="P56" s="27">
        <f t="shared" si="1"/>
        <v>0</v>
      </c>
    </row>
    <row r="57" spans="1:16" ht="13.5" thickBot="1" x14ac:dyDescent="0.25">
      <c r="A57" s="11">
        <v>52</v>
      </c>
      <c r="B57" s="11" t="str">
        <f>IF(Levée!B57&lt;&gt;0,Levée!B57,"")</f>
        <v>case 52</v>
      </c>
      <c r="C57" s="33">
        <v>0</v>
      </c>
      <c r="D57" s="33">
        <v>0</v>
      </c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0">
        <f t="shared" si="2"/>
        <v>0</v>
      </c>
      <c r="P57" s="27">
        <f t="shared" si="1"/>
        <v>0</v>
      </c>
    </row>
    <row r="58" spans="1:16" ht="13.5" thickBot="1" x14ac:dyDescent="0.25">
      <c r="A58" s="11">
        <v>53</v>
      </c>
      <c r="B58" s="11" t="str">
        <f>IF(Levée!B58&lt;&gt;0,Levée!B58,"")</f>
        <v>case 53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0">
        <f t="shared" si="2"/>
        <v>0</v>
      </c>
      <c r="P58" s="27">
        <f t="shared" si="1"/>
        <v>0</v>
      </c>
    </row>
    <row r="59" spans="1:16" ht="13.5" thickBot="1" x14ac:dyDescent="0.25">
      <c r="A59" s="11">
        <v>54</v>
      </c>
      <c r="B59" s="11" t="str">
        <f>IF(Levée!B59&lt;&gt;0,Levée!B59,"")</f>
        <v>case 54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0">
        <f t="shared" si="2"/>
        <v>0</v>
      </c>
      <c r="P59" s="27">
        <f t="shared" si="1"/>
        <v>0</v>
      </c>
    </row>
    <row r="60" spans="1:16" ht="13.5" thickBot="1" x14ac:dyDescent="0.25">
      <c r="A60" s="11">
        <v>55</v>
      </c>
      <c r="B60" s="11" t="str">
        <f>IF(Levée!B60&lt;&gt;0,Levée!B60,"")</f>
        <v>case 55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0">
        <f t="shared" si="2"/>
        <v>0</v>
      </c>
      <c r="P60" s="27">
        <f t="shared" si="1"/>
        <v>0</v>
      </c>
    </row>
    <row r="61" spans="1:16" ht="13.5" thickBot="1" x14ac:dyDescent="0.25">
      <c r="A61" s="11">
        <v>56</v>
      </c>
      <c r="B61" s="11" t="str">
        <f>IF(Levée!B61&lt;&gt;0,Levée!B61,"")</f>
        <v>case 56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0">
        <f t="shared" si="2"/>
        <v>0</v>
      </c>
      <c r="P61" s="27">
        <f t="shared" si="1"/>
        <v>0</v>
      </c>
    </row>
    <row r="62" spans="1:16" ht="13.5" thickBot="1" x14ac:dyDescent="0.25">
      <c r="A62" s="11">
        <v>57</v>
      </c>
      <c r="B62" s="11" t="str">
        <f>IF(Levée!B62&lt;&gt;0,Levée!B62,"")</f>
        <v>case 57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0">
        <f t="shared" si="2"/>
        <v>0</v>
      </c>
      <c r="P62" s="27">
        <f t="shared" si="1"/>
        <v>0</v>
      </c>
    </row>
    <row r="63" spans="1:16" ht="13.5" thickBot="1" x14ac:dyDescent="0.25">
      <c r="A63" s="11">
        <v>58</v>
      </c>
      <c r="B63" s="11" t="str">
        <f>IF(Levée!B63&lt;&gt;0,Levée!B63,"")</f>
        <v>case 58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0">
        <f t="shared" si="2"/>
        <v>0</v>
      </c>
      <c r="P63" s="27">
        <f t="shared" si="1"/>
        <v>0</v>
      </c>
    </row>
    <row r="64" spans="1:16" ht="13.5" thickBot="1" x14ac:dyDescent="0.25">
      <c r="A64" s="11">
        <v>59</v>
      </c>
      <c r="B64" s="11" t="str">
        <f>IF(Levée!B64&lt;&gt;0,Levée!B64,"")</f>
        <v>case 59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0">
        <f t="shared" si="2"/>
        <v>0</v>
      </c>
      <c r="P64" s="27">
        <f t="shared" si="1"/>
        <v>0</v>
      </c>
    </row>
    <row r="65" spans="1:35" ht="13.5" thickBot="1" x14ac:dyDescent="0.25">
      <c r="A65" s="11">
        <v>60</v>
      </c>
      <c r="B65" s="11" t="str">
        <f>IF(Levée!B65&lt;&gt;0,Levée!B65,"")</f>
        <v>case 60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0">
        <f t="shared" si="2"/>
        <v>0</v>
      </c>
      <c r="P65" s="27">
        <f t="shared" si="1"/>
        <v>0</v>
      </c>
      <c r="Q65" s="27">
        <f>SUM(P6:P65)</f>
        <v>0</v>
      </c>
    </row>
    <row r="66" spans="1:35" ht="13.5" thickBot="1" x14ac:dyDescent="0.25">
      <c r="A66" s="11">
        <v>61</v>
      </c>
      <c r="B66" s="11" t="str">
        <f>IF(Levée!B66&lt;&gt;0,Levée!B66,"")</f>
        <v>case 61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0">
        <f t="shared" si="2"/>
        <v>0</v>
      </c>
      <c r="P66" s="27">
        <f t="shared" si="1"/>
        <v>0</v>
      </c>
    </row>
    <row r="67" spans="1:35" ht="13.5" thickBot="1" x14ac:dyDescent="0.25">
      <c r="A67" s="11">
        <v>62</v>
      </c>
      <c r="B67" s="11" t="str">
        <f>IF(Levée!B67&lt;&gt;0,Levée!B67,"")</f>
        <v>case 62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3">
        <v>0</v>
      </c>
      <c r="L67" s="33">
        <v>0</v>
      </c>
      <c r="M67" s="33">
        <v>0</v>
      </c>
      <c r="N67" s="33">
        <v>0</v>
      </c>
      <c r="O67" s="30">
        <f t="shared" si="2"/>
        <v>0</v>
      </c>
      <c r="P67" s="27">
        <f t="shared" si="1"/>
        <v>0</v>
      </c>
    </row>
    <row r="68" spans="1:35" ht="13.5" thickBot="1" x14ac:dyDescent="0.25">
      <c r="A68" s="11">
        <v>63</v>
      </c>
      <c r="B68" s="11" t="str">
        <f>IF(Levée!B68&lt;&gt;0,Levée!B68,"")</f>
        <v>case 63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0">
        <f t="shared" si="2"/>
        <v>0</v>
      </c>
      <c r="P68" s="27">
        <f t="shared" si="1"/>
        <v>0</v>
      </c>
    </row>
    <row r="69" spans="1:35" ht="13.5" thickBot="1" x14ac:dyDescent="0.25">
      <c r="A69" s="11">
        <v>64</v>
      </c>
      <c r="B69" s="11" t="str">
        <f>IF(Levée!B69&lt;&gt;0,Levée!B69,"")</f>
        <v>case 64</v>
      </c>
      <c r="C69" s="33">
        <v>0</v>
      </c>
      <c r="D69" s="33">
        <v>0</v>
      </c>
      <c r="E69" s="33">
        <v>0</v>
      </c>
      <c r="F69" s="33">
        <v>0</v>
      </c>
      <c r="G69" s="33">
        <v>0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0">
        <f t="shared" si="2"/>
        <v>0</v>
      </c>
      <c r="P69" s="27">
        <f t="shared" si="1"/>
        <v>0</v>
      </c>
    </row>
    <row r="70" spans="1:35" ht="13.5" thickBot="1" x14ac:dyDescent="0.25">
      <c r="A70" s="11">
        <v>65</v>
      </c>
      <c r="B70" s="11" t="str">
        <f>IF(Levée!B70&lt;&gt;0,Levée!B70,"")</f>
        <v>case 65</v>
      </c>
      <c r="C70" s="33">
        <v>0</v>
      </c>
      <c r="D70" s="33">
        <v>0</v>
      </c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0">
        <f t="shared" ref="O70:O101" si="3">SUM(C70:N70)</f>
        <v>0</v>
      </c>
      <c r="P70" s="27">
        <f t="shared" si="1"/>
        <v>0</v>
      </c>
    </row>
    <row r="71" spans="1:35" ht="13.5" thickBot="1" x14ac:dyDescent="0.25">
      <c r="A71" s="11">
        <v>66</v>
      </c>
      <c r="B71" s="11" t="str">
        <f>IF(Levée!B71&lt;&gt;0,Levée!B71,"")</f>
        <v>case 66</v>
      </c>
      <c r="C71" s="33">
        <v>0</v>
      </c>
      <c r="D71" s="33">
        <v>0</v>
      </c>
      <c r="E71" s="33">
        <v>0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0">
        <f t="shared" si="3"/>
        <v>0</v>
      </c>
      <c r="P71" s="27">
        <f t="shared" ref="P71:P134" si="4">IF(O71=-21,0,O71)</f>
        <v>0</v>
      </c>
    </row>
    <row r="72" spans="1:35" ht="13.5" thickBot="1" x14ac:dyDescent="0.25">
      <c r="A72" s="11">
        <v>67</v>
      </c>
      <c r="B72" s="11" t="str">
        <f>IF(Levée!B72&lt;&gt;0,Levée!B72,"")</f>
        <v>case 67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0">
        <f t="shared" si="3"/>
        <v>0</v>
      </c>
      <c r="P72" s="27">
        <f t="shared" si="4"/>
        <v>0</v>
      </c>
    </row>
    <row r="73" spans="1:35" ht="13.5" thickBot="1" x14ac:dyDescent="0.25">
      <c r="A73" s="11">
        <v>68</v>
      </c>
      <c r="B73" s="11" t="str">
        <f>IF(Levée!B73&lt;&gt;0,Levée!B73,"")</f>
        <v>case 68</v>
      </c>
      <c r="C73" s="33">
        <v>0</v>
      </c>
      <c r="D73" s="33">
        <v>0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0">
        <f t="shared" si="3"/>
        <v>0</v>
      </c>
      <c r="P73" s="27">
        <f t="shared" si="4"/>
        <v>0</v>
      </c>
    </row>
    <row r="74" spans="1:35" ht="13.5" thickBot="1" x14ac:dyDescent="0.25">
      <c r="A74" s="11">
        <v>69</v>
      </c>
      <c r="B74" s="11" t="str">
        <f>IF(Levée!B74&lt;&gt;0,Levée!B74,"")</f>
        <v>case 69</v>
      </c>
      <c r="C74" s="33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0">
        <f t="shared" si="3"/>
        <v>0</v>
      </c>
      <c r="P74" s="27">
        <f t="shared" si="4"/>
        <v>0</v>
      </c>
    </row>
    <row r="75" spans="1:35" s="37" customFormat="1" ht="13.5" thickBot="1" x14ac:dyDescent="0.25">
      <c r="A75" s="14">
        <v>70</v>
      </c>
      <c r="B75" s="14" t="str">
        <f>IF(Levée!B75&lt;&gt;0,Levée!B75,"")</f>
        <v>case 70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8">
        <f t="shared" si="3"/>
        <v>0</v>
      </c>
      <c r="P75" s="27">
        <f t="shared" si="4"/>
        <v>0</v>
      </c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</row>
    <row r="76" spans="1:35" ht="13.5" thickBot="1" x14ac:dyDescent="0.25">
      <c r="A76" s="11">
        <v>71</v>
      </c>
      <c r="B76" s="11" t="str">
        <f>IF(Levée!B76&lt;&gt;0,Levée!B76,"")</f>
        <v>case 71</v>
      </c>
      <c r="C76" s="33">
        <v>0</v>
      </c>
      <c r="D76" s="33">
        <v>0</v>
      </c>
      <c r="E76" s="33">
        <v>0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0">
        <f t="shared" si="3"/>
        <v>0</v>
      </c>
      <c r="P76" s="27">
        <f t="shared" si="4"/>
        <v>0</v>
      </c>
    </row>
    <row r="77" spans="1:35" ht="13.5" thickBot="1" x14ac:dyDescent="0.25">
      <c r="A77" s="11">
        <v>72</v>
      </c>
      <c r="B77" s="11" t="str">
        <f>IF(Levée!B77&lt;&gt;0,Levée!B77,"")</f>
        <v>case 72</v>
      </c>
      <c r="C77" s="33">
        <v>0</v>
      </c>
      <c r="D77" s="33">
        <v>0</v>
      </c>
      <c r="E77" s="33">
        <v>0</v>
      </c>
      <c r="F77" s="33">
        <v>0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0">
        <f t="shared" si="3"/>
        <v>0</v>
      </c>
      <c r="P77" s="27">
        <f t="shared" si="4"/>
        <v>0</v>
      </c>
    </row>
    <row r="78" spans="1:35" ht="13.5" thickBot="1" x14ac:dyDescent="0.25">
      <c r="A78" s="11">
        <v>73</v>
      </c>
      <c r="B78" s="11" t="str">
        <f>IF(Levée!B78&lt;&gt;0,Levée!B78,"")</f>
        <v>case 73</v>
      </c>
      <c r="C78" s="33">
        <v>0</v>
      </c>
      <c r="D78" s="33">
        <v>0</v>
      </c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0">
        <f t="shared" si="3"/>
        <v>0</v>
      </c>
      <c r="P78" s="27">
        <f t="shared" si="4"/>
        <v>0</v>
      </c>
    </row>
    <row r="79" spans="1:35" ht="13.5" thickBot="1" x14ac:dyDescent="0.25">
      <c r="A79" s="11">
        <v>74</v>
      </c>
      <c r="B79" s="11" t="str">
        <f>IF(Levée!B79&lt;&gt;0,Levée!B79,"")</f>
        <v>case 74</v>
      </c>
      <c r="C79" s="33">
        <v>0</v>
      </c>
      <c r="D79" s="33">
        <v>0</v>
      </c>
      <c r="E79" s="33">
        <v>0</v>
      </c>
      <c r="F79" s="33">
        <v>0</v>
      </c>
      <c r="G79" s="33">
        <v>0</v>
      </c>
      <c r="H79" s="33">
        <v>0</v>
      </c>
      <c r="I79" s="33">
        <v>0</v>
      </c>
      <c r="J79" s="33">
        <v>0</v>
      </c>
      <c r="K79" s="33">
        <v>0</v>
      </c>
      <c r="L79" s="33">
        <v>0</v>
      </c>
      <c r="M79" s="33">
        <v>0</v>
      </c>
      <c r="N79" s="33">
        <v>0</v>
      </c>
      <c r="O79" s="30">
        <f t="shared" si="3"/>
        <v>0</v>
      </c>
      <c r="P79" s="27">
        <f t="shared" si="4"/>
        <v>0</v>
      </c>
    </row>
    <row r="80" spans="1:35" ht="13.5" thickBot="1" x14ac:dyDescent="0.25">
      <c r="A80" s="11">
        <v>75</v>
      </c>
      <c r="B80" s="11" t="str">
        <f>IF(Levée!B80&lt;&gt;0,Levée!B80,"")</f>
        <v>case 75</v>
      </c>
      <c r="C80" s="33">
        <v>0</v>
      </c>
      <c r="D80" s="33">
        <v>0</v>
      </c>
      <c r="E80" s="33">
        <v>0</v>
      </c>
      <c r="F80" s="33">
        <v>0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0">
        <f t="shared" si="3"/>
        <v>0</v>
      </c>
      <c r="P80" s="27">
        <f t="shared" si="4"/>
        <v>0</v>
      </c>
    </row>
    <row r="81" spans="1:16" ht="13.5" thickBot="1" x14ac:dyDescent="0.25">
      <c r="A81" s="11">
        <v>76</v>
      </c>
      <c r="B81" s="11" t="str">
        <f>IF(Levée!B81&lt;&gt;0,Levée!B81,"")</f>
        <v>case 76</v>
      </c>
      <c r="C81" s="33">
        <v>0</v>
      </c>
      <c r="D81" s="33">
        <v>0</v>
      </c>
      <c r="E81" s="33">
        <v>0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3">
        <v>0</v>
      </c>
      <c r="L81" s="33">
        <v>0</v>
      </c>
      <c r="M81" s="33">
        <v>0</v>
      </c>
      <c r="N81" s="33">
        <v>0</v>
      </c>
      <c r="O81" s="30">
        <f t="shared" si="3"/>
        <v>0</v>
      </c>
      <c r="P81" s="27">
        <f t="shared" si="4"/>
        <v>0</v>
      </c>
    </row>
    <row r="82" spans="1:16" ht="13.5" thickBot="1" x14ac:dyDescent="0.25">
      <c r="A82" s="11">
        <v>77</v>
      </c>
      <c r="B82" s="11" t="str">
        <f>IF(Levée!B82&lt;&gt;0,Levée!B82,"")</f>
        <v>case 77</v>
      </c>
      <c r="C82" s="33">
        <v>0</v>
      </c>
      <c r="D82" s="33">
        <v>0</v>
      </c>
      <c r="E82" s="33">
        <v>0</v>
      </c>
      <c r="F82" s="33">
        <v>0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33">
        <v>0</v>
      </c>
      <c r="N82" s="33">
        <v>0</v>
      </c>
      <c r="O82" s="30">
        <f t="shared" si="3"/>
        <v>0</v>
      </c>
      <c r="P82" s="27">
        <f t="shared" si="4"/>
        <v>0</v>
      </c>
    </row>
    <row r="83" spans="1:16" ht="13.5" thickBot="1" x14ac:dyDescent="0.25">
      <c r="A83" s="11">
        <v>78</v>
      </c>
      <c r="B83" s="11" t="str">
        <f>IF(Levée!B83&lt;&gt;0,Levée!B83,"")</f>
        <v>case 78</v>
      </c>
      <c r="C83" s="33">
        <v>0</v>
      </c>
      <c r="D83" s="33">
        <v>0</v>
      </c>
      <c r="E83" s="33">
        <v>0</v>
      </c>
      <c r="F83" s="33">
        <v>0</v>
      </c>
      <c r="G83" s="33">
        <v>0</v>
      </c>
      <c r="H83" s="33">
        <v>0</v>
      </c>
      <c r="I83" s="33">
        <v>0</v>
      </c>
      <c r="J83" s="33">
        <v>0</v>
      </c>
      <c r="K83" s="33">
        <v>0</v>
      </c>
      <c r="L83" s="33">
        <v>0</v>
      </c>
      <c r="M83" s="33">
        <v>0</v>
      </c>
      <c r="N83" s="33">
        <v>0</v>
      </c>
      <c r="O83" s="30">
        <f t="shared" si="3"/>
        <v>0</v>
      </c>
      <c r="P83" s="27">
        <f t="shared" si="4"/>
        <v>0</v>
      </c>
    </row>
    <row r="84" spans="1:16" ht="13.5" thickBot="1" x14ac:dyDescent="0.25">
      <c r="A84" s="11">
        <v>79</v>
      </c>
      <c r="B84" s="11" t="str">
        <f>IF(Levée!B84&lt;&gt;0,Levée!B84,"")</f>
        <v>case 79</v>
      </c>
      <c r="C84" s="33">
        <v>0</v>
      </c>
      <c r="D84" s="33">
        <v>0</v>
      </c>
      <c r="E84" s="33">
        <v>0</v>
      </c>
      <c r="F84" s="33">
        <v>0</v>
      </c>
      <c r="G84" s="33">
        <v>0</v>
      </c>
      <c r="H84" s="33">
        <v>0</v>
      </c>
      <c r="I84" s="33">
        <v>0</v>
      </c>
      <c r="J84" s="33">
        <v>0</v>
      </c>
      <c r="K84" s="33">
        <v>0</v>
      </c>
      <c r="L84" s="33">
        <v>0</v>
      </c>
      <c r="M84" s="33">
        <v>0</v>
      </c>
      <c r="N84" s="33">
        <v>0</v>
      </c>
      <c r="O84" s="30">
        <f t="shared" si="3"/>
        <v>0</v>
      </c>
      <c r="P84" s="27">
        <f t="shared" si="4"/>
        <v>0</v>
      </c>
    </row>
    <row r="85" spans="1:16" ht="13.5" thickBot="1" x14ac:dyDescent="0.25">
      <c r="A85" s="11">
        <v>80</v>
      </c>
      <c r="B85" s="11" t="str">
        <f>IF(Levée!B85&lt;&gt;0,Levée!B85,"")</f>
        <v>case 80</v>
      </c>
      <c r="C85" s="33">
        <v>0</v>
      </c>
      <c r="D85" s="33">
        <v>0</v>
      </c>
      <c r="E85" s="33">
        <v>0</v>
      </c>
      <c r="F85" s="33">
        <v>0</v>
      </c>
      <c r="G85" s="33">
        <v>0</v>
      </c>
      <c r="H85" s="33">
        <v>0</v>
      </c>
      <c r="I85" s="33">
        <v>0</v>
      </c>
      <c r="J85" s="33">
        <v>0</v>
      </c>
      <c r="K85" s="33">
        <v>0</v>
      </c>
      <c r="L85" s="33">
        <v>0</v>
      </c>
      <c r="M85" s="33">
        <v>0</v>
      </c>
      <c r="N85" s="33">
        <v>0</v>
      </c>
      <c r="O85" s="30">
        <f t="shared" si="3"/>
        <v>0</v>
      </c>
      <c r="P85" s="27">
        <f t="shared" si="4"/>
        <v>0</v>
      </c>
    </row>
    <row r="86" spans="1:16" ht="13.5" thickBot="1" x14ac:dyDescent="0.25">
      <c r="A86" s="11">
        <v>81</v>
      </c>
      <c r="B86" s="11" t="str">
        <f>IF(Levée!B86&lt;&gt;0,Levée!B86,"")</f>
        <v>case 81</v>
      </c>
      <c r="C86" s="33">
        <v>0</v>
      </c>
      <c r="D86" s="33">
        <v>0</v>
      </c>
      <c r="E86" s="33">
        <v>0</v>
      </c>
      <c r="F86" s="33">
        <v>0</v>
      </c>
      <c r="G86" s="33">
        <v>0</v>
      </c>
      <c r="H86" s="33">
        <v>0</v>
      </c>
      <c r="I86" s="33">
        <v>0</v>
      </c>
      <c r="J86" s="33">
        <v>0</v>
      </c>
      <c r="K86" s="33">
        <v>0</v>
      </c>
      <c r="L86" s="33">
        <v>0</v>
      </c>
      <c r="M86" s="33">
        <v>0</v>
      </c>
      <c r="N86" s="33">
        <v>0</v>
      </c>
      <c r="O86" s="30">
        <f t="shared" si="3"/>
        <v>0</v>
      </c>
      <c r="P86" s="27">
        <f t="shared" si="4"/>
        <v>0</v>
      </c>
    </row>
    <row r="87" spans="1:16" ht="13.5" thickBot="1" x14ac:dyDescent="0.25">
      <c r="A87" s="11">
        <v>82</v>
      </c>
      <c r="B87" s="11" t="str">
        <f>IF(Levée!B87&lt;&gt;0,Levée!B87,"")</f>
        <v>case 82</v>
      </c>
      <c r="C87" s="33">
        <v>0</v>
      </c>
      <c r="D87" s="33">
        <v>0</v>
      </c>
      <c r="E87" s="33">
        <v>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0">
        <f t="shared" si="3"/>
        <v>0</v>
      </c>
      <c r="P87" s="27">
        <f t="shared" si="4"/>
        <v>0</v>
      </c>
    </row>
    <row r="88" spans="1:16" ht="13.5" thickBot="1" x14ac:dyDescent="0.25">
      <c r="A88" s="11">
        <v>83</v>
      </c>
      <c r="B88" s="11" t="str">
        <f>IF(Levée!B88&lt;&gt;0,Levée!B88,"")</f>
        <v>case 83</v>
      </c>
      <c r="C88" s="33">
        <v>0</v>
      </c>
      <c r="D88" s="33">
        <v>0</v>
      </c>
      <c r="E88" s="33">
        <v>0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0">
        <f t="shared" si="3"/>
        <v>0</v>
      </c>
      <c r="P88" s="27">
        <f t="shared" si="4"/>
        <v>0</v>
      </c>
    </row>
    <row r="89" spans="1:16" ht="13.5" thickBot="1" x14ac:dyDescent="0.25">
      <c r="A89" s="11">
        <v>84</v>
      </c>
      <c r="B89" s="11" t="str">
        <f>IF(Levée!B89&lt;&gt;0,Levée!B89,"")</f>
        <v>case 84</v>
      </c>
      <c r="C89" s="33">
        <v>0</v>
      </c>
      <c r="D89" s="33">
        <v>0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0">
        <f t="shared" si="3"/>
        <v>0</v>
      </c>
      <c r="P89" s="27">
        <f t="shared" si="4"/>
        <v>0</v>
      </c>
    </row>
    <row r="90" spans="1:16" ht="13.5" thickBot="1" x14ac:dyDescent="0.25">
      <c r="A90" s="11">
        <v>85</v>
      </c>
      <c r="B90" s="11" t="str">
        <f>IF(Levée!B90&lt;&gt;0,Levée!B90,"")</f>
        <v>case 85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3">
        <v>0</v>
      </c>
      <c r="L90" s="33">
        <v>0</v>
      </c>
      <c r="M90" s="33">
        <v>0</v>
      </c>
      <c r="N90" s="33">
        <v>0</v>
      </c>
      <c r="O90" s="30">
        <f t="shared" si="3"/>
        <v>0</v>
      </c>
      <c r="P90" s="27">
        <f t="shared" si="4"/>
        <v>0</v>
      </c>
    </row>
    <row r="91" spans="1:16" ht="13.5" thickBot="1" x14ac:dyDescent="0.25">
      <c r="A91" s="11">
        <v>86</v>
      </c>
      <c r="B91" s="11" t="str">
        <f>IF(Levée!B91&lt;&gt;0,Levée!B91,"")</f>
        <v>case 86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3">
        <v>0</v>
      </c>
      <c r="M91" s="33">
        <v>0</v>
      </c>
      <c r="N91" s="33">
        <v>0</v>
      </c>
      <c r="O91" s="30">
        <f t="shared" si="3"/>
        <v>0</v>
      </c>
      <c r="P91" s="27">
        <f t="shared" si="4"/>
        <v>0</v>
      </c>
    </row>
    <row r="92" spans="1:16" ht="13.5" thickBot="1" x14ac:dyDescent="0.25">
      <c r="A92" s="11">
        <v>87</v>
      </c>
      <c r="B92" s="11" t="str">
        <f>IF(Levée!B92&lt;&gt;0,Levée!B92,"")</f>
        <v>case 87</v>
      </c>
      <c r="C92" s="33">
        <v>0</v>
      </c>
      <c r="D92" s="33">
        <v>0</v>
      </c>
      <c r="E92" s="33">
        <v>0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0">
        <f t="shared" si="3"/>
        <v>0</v>
      </c>
      <c r="P92" s="27">
        <f t="shared" si="4"/>
        <v>0</v>
      </c>
    </row>
    <row r="93" spans="1:16" ht="13.5" thickBot="1" x14ac:dyDescent="0.25">
      <c r="A93" s="11">
        <v>88</v>
      </c>
      <c r="B93" s="11" t="str">
        <f>IF(Levée!B93&lt;&gt;0,Levée!B93,"")</f>
        <v>case 88</v>
      </c>
      <c r="C93" s="33">
        <v>0</v>
      </c>
      <c r="D93" s="33">
        <v>0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0">
        <f t="shared" si="3"/>
        <v>0</v>
      </c>
      <c r="P93" s="27">
        <f t="shared" si="4"/>
        <v>0</v>
      </c>
    </row>
    <row r="94" spans="1:16" ht="13.5" thickBot="1" x14ac:dyDescent="0.25">
      <c r="A94" s="11">
        <v>89</v>
      </c>
      <c r="B94" s="11" t="str">
        <f>IF(Levée!B94&lt;&gt;0,Levée!B94,"")</f>
        <v>case 89</v>
      </c>
      <c r="C94" s="33">
        <v>0</v>
      </c>
      <c r="D94" s="33">
        <v>0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0">
        <f t="shared" si="3"/>
        <v>0</v>
      </c>
      <c r="P94" s="27">
        <f t="shared" si="4"/>
        <v>0</v>
      </c>
    </row>
    <row r="95" spans="1:16" ht="13.5" thickBot="1" x14ac:dyDescent="0.25">
      <c r="A95" s="11">
        <v>90</v>
      </c>
      <c r="B95" s="11" t="str">
        <f>IF(Levée!B95&lt;&gt;0,Levée!B95,"")</f>
        <v>case 90</v>
      </c>
      <c r="C95" s="33">
        <v>0</v>
      </c>
      <c r="D95" s="33">
        <v>0</v>
      </c>
      <c r="E95" s="33">
        <v>0</v>
      </c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0">
        <f t="shared" si="3"/>
        <v>0</v>
      </c>
      <c r="P95" s="27">
        <f t="shared" si="4"/>
        <v>0</v>
      </c>
    </row>
    <row r="96" spans="1:16" ht="13.5" thickBot="1" x14ac:dyDescent="0.25">
      <c r="A96" s="11">
        <v>91</v>
      </c>
      <c r="B96" s="11" t="str">
        <f>IF(Levée!B96&lt;&gt;0,Levée!B96,"")</f>
        <v>case 91</v>
      </c>
      <c r="C96" s="33">
        <v>0</v>
      </c>
      <c r="D96" s="33">
        <v>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0">
        <f t="shared" si="3"/>
        <v>0</v>
      </c>
      <c r="P96" s="27">
        <f t="shared" si="4"/>
        <v>0</v>
      </c>
    </row>
    <row r="97" spans="1:16" ht="13.5" thickBot="1" x14ac:dyDescent="0.25">
      <c r="A97" s="11">
        <v>92</v>
      </c>
      <c r="B97" s="11" t="str">
        <f>IF(Levée!B97&lt;&gt;0,Levée!B97,"")</f>
        <v>case 92</v>
      </c>
      <c r="C97" s="33">
        <v>0</v>
      </c>
      <c r="D97" s="33">
        <v>0</v>
      </c>
      <c r="E97" s="33">
        <v>0</v>
      </c>
      <c r="F97" s="33">
        <v>0</v>
      </c>
      <c r="G97" s="33">
        <v>0</v>
      </c>
      <c r="H97" s="33">
        <v>0</v>
      </c>
      <c r="I97" s="33">
        <v>0</v>
      </c>
      <c r="J97" s="33">
        <v>0</v>
      </c>
      <c r="K97" s="33">
        <v>0</v>
      </c>
      <c r="L97" s="33">
        <v>0</v>
      </c>
      <c r="M97" s="33">
        <v>0</v>
      </c>
      <c r="N97" s="33">
        <v>0</v>
      </c>
      <c r="O97" s="30">
        <f t="shared" si="3"/>
        <v>0</v>
      </c>
      <c r="P97" s="27">
        <f t="shared" si="4"/>
        <v>0</v>
      </c>
    </row>
    <row r="98" spans="1:16" ht="13.5" thickBot="1" x14ac:dyDescent="0.25">
      <c r="A98" s="11">
        <v>93</v>
      </c>
      <c r="B98" s="11" t="str">
        <f>IF(Levée!B98&lt;&gt;0,Levée!B98,"")</f>
        <v>case 93</v>
      </c>
      <c r="C98" s="33">
        <v>0</v>
      </c>
      <c r="D98" s="33">
        <v>0</v>
      </c>
      <c r="E98" s="33">
        <v>0</v>
      </c>
      <c r="F98" s="33">
        <v>0</v>
      </c>
      <c r="G98" s="33">
        <v>0</v>
      </c>
      <c r="H98" s="33">
        <v>0</v>
      </c>
      <c r="I98" s="33">
        <v>0</v>
      </c>
      <c r="J98" s="33">
        <v>0</v>
      </c>
      <c r="K98" s="33">
        <v>0</v>
      </c>
      <c r="L98" s="33">
        <v>0</v>
      </c>
      <c r="M98" s="33">
        <v>0</v>
      </c>
      <c r="N98" s="33">
        <v>0</v>
      </c>
      <c r="O98" s="30">
        <f t="shared" si="3"/>
        <v>0</v>
      </c>
      <c r="P98" s="27">
        <f t="shared" si="4"/>
        <v>0</v>
      </c>
    </row>
    <row r="99" spans="1:16" ht="13.5" thickBot="1" x14ac:dyDescent="0.25">
      <c r="A99" s="11">
        <v>94</v>
      </c>
      <c r="B99" s="11" t="str">
        <f>IF(Levée!B99&lt;&gt;0,Levée!B99,"")</f>
        <v>case 94</v>
      </c>
      <c r="C99" s="33">
        <v>0</v>
      </c>
      <c r="D99" s="33">
        <v>0</v>
      </c>
      <c r="E99" s="33">
        <v>0</v>
      </c>
      <c r="F99" s="33">
        <v>0</v>
      </c>
      <c r="G99" s="33">
        <v>0</v>
      </c>
      <c r="H99" s="33">
        <v>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0">
        <f t="shared" si="3"/>
        <v>0</v>
      </c>
      <c r="P99" s="27">
        <f t="shared" si="4"/>
        <v>0</v>
      </c>
    </row>
    <row r="100" spans="1:16" ht="13.5" thickBot="1" x14ac:dyDescent="0.25">
      <c r="A100" s="11">
        <v>95</v>
      </c>
      <c r="B100" s="11" t="str">
        <f>IF(Levée!B100&lt;&gt;0,Levée!B100,"")</f>
        <v>case 95</v>
      </c>
      <c r="C100" s="33">
        <v>0</v>
      </c>
      <c r="D100" s="33">
        <v>0</v>
      </c>
      <c r="E100" s="33">
        <v>0</v>
      </c>
      <c r="F100" s="33">
        <v>0</v>
      </c>
      <c r="G100" s="33">
        <v>0</v>
      </c>
      <c r="H100" s="33">
        <v>0</v>
      </c>
      <c r="I100" s="33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0">
        <f t="shared" si="3"/>
        <v>0</v>
      </c>
      <c r="P100" s="27">
        <f t="shared" si="4"/>
        <v>0</v>
      </c>
    </row>
    <row r="101" spans="1:16" ht="13.5" thickBot="1" x14ac:dyDescent="0.25">
      <c r="A101" s="11">
        <v>96</v>
      </c>
      <c r="B101" s="11" t="str">
        <f>IF(Levée!B101&lt;&gt;0,Levée!B101,"")</f>
        <v>case 96</v>
      </c>
      <c r="C101" s="33">
        <v>0</v>
      </c>
      <c r="D101" s="33">
        <v>0</v>
      </c>
      <c r="E101" s="33">
        <v>0</v>
      </c>
      <c r="F101" s="33">
        <v>0</v>
      </c>
      <c r="G101" s="33">
        <v>0</v>
      </c>
      <c r="H101" s="33">
        <v>0</v>
      </c>
      <c r="I101" s="33">
        <v>0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0">
        <f t="shared" si="3"/>
        <v>0</v>
      </c>
      <c r="P101" s="27">
        <f t="shared" si="4"/>
        <v>0</v>
      </c>
    </row>
    <row r="102" spans="1:16" ht="13.5" thickBot="1" x14ac:dyDescent="0.25">
      <c r="A102" s="11">
        <v>97</v>
      </c>
      <c r="B102" s="11" t="str">
        <f>IF(Levée!B102&lt;&gt;0,Levée!B102,"")</f>
        <v>case 97</v>
      </c>
      <c r="C102" s="33">
        <v>0</v>
      </c>
      <c r="D102" s="33">
        <v>0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0">
        <f t="shared" ref="O102:O133" si="5">SUM(C102:N102)</f>
        <v>0</v>
      </c>
      <c r="P102" s="27">
        <f t="shared" si="4"/>
        <v>0</v>
      </c>
    </row>
    <row r="103" spans="1:16" ht="13.5" thickBot="1" x14ac:dyDescent="0.25">
      <c r="A103" s="11">
        <v>98</v>
      </c>
      <c r="B103" s="11" t="str">
        <f>IF(Levée!B103&lt;&gt;0,Levée!B103,"")</f>
        <v>case 98</v>
      </c>
      <c r="C103" s="33">
        <v>0</v>
      </c>
      <c r="D103" s="33">
        <v>0</v>
      </c>
      <c r="E103" s="33">
        <v>0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0">
        <f t="shared" si="5"/>
        <v>0</v>
      </c>
      <c r="P103" s="27">
        <f t="shared" si="4"/>
        <v>0</v>
      </c>
    </row>
    <row r="104" spans="1:16" ht="13.5" thickBot="1" x14ac:dyDescent="0.25">
      <c r="A104" s="11">
        <v>99</v>
      </c>
      <c r="B104" s="11" t="str">
        <f>IF(Levée!B104&lt;&gt;0,Levée!B104,"")</f>
        <v>case 99</v>
      </c>
      <c r="C104" s="33">
        <v>0</v>
      </c>
      <c r="D104" s="33">
        <v>0</v>
      </c>
      <c r="E104" s="33">
        <v>0</v>
      </c>
      <c r="F104" s="33">
        <v>0</v>
      </c>
      <c r="G104" s="33">
        <v>0</v>
      </c>
      <c r="H104" s="33">
        <v>0</v>
      </c>
      <c r="I104" s="33">
        <v>0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0">
        <f t="shared" si="5"/>
        <v>0</v>
      </c>
      <c r="P104" s="27">
        <f t="shared" si="4"/>
        <v>0</v>
      </c>
    </row>
    <row r="105" spans="1:16" ht="13.5" thickBot="1" x14ac:dyDescent="0.25">
      <c r="A105" s="11">
        <v>100</v>
      </c>
      <c r="B105" s="11" t="str">
        <f>IF(Levée!B105&lt;&gt;0,Levée!B105,"")</f>
        <v>case 100</v>
      </c>
      <c r="C105" s="33">
        <v>0</v>
      </c>
      <c r="D105" s="33">
        <v>0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0</v>
      </c>
      <c r="K105" s="33">
        <v>0</v>
      </c>
      <c r="L105" s="33">
        <v>0</v>
      </c>
      <c r="M105" s="33">
        <v>0</v>
      </c>
      <c r="N105" s="33">
        <v>0</v>
      </c>
      <c r="O105" s="30">
        <f t="shared" si="5"/>
        <v>0</v>
      </c>
      <c r="P105" s="27">
        <f t="shared" si="4"/>
        <v>0</v>
      </c>
    </row>
    <row r="106" spans="1:16" ht="13.5" thickBot="1" x14ac:dyDescent="0.25">
      <c r="A106" s="11">
        <v>101</v>
      </c>
      <c r="B106" s="11" t="str">
        <f>IF(Levée!B106&lt;&gt;0,Levée!B106,"")</f>
        <v>case 101</v>
      </c>
      <c r="C106" s="33">
        <v>0</v>
      </c>
      <c r="D106" s="33">
        <v>0</v>
      </c>
      <c r="E106" s="33">
        <v>0</v>
      </c>
      <c r="F106" s="33">
        <v>0</v>
      </c>
      <c r="G106" s="33">
        <v>0</v>
      </c>
      <c r="H106" s="33">
        <v>0</v>
      </c>
      <c r="I106" s="33">
        <v>0</v>
      </c>
      <c r="J106" s="33">
        <v>0</v>
      </c>
      <c r="K106" s="33">
        <v>0</v>
      </c>
      <c r="L106" s="33">
        <v>0</v>
      </c>
      <c r="M106" s="33">
        <v>0</v>
      </c>
      <c r="N106" s="33">
        <v>0</v>
      </c>
      <c r="O106" s="30">
        <f t="shared" si="5"/>
        <v>0</v>
      </c>
      <c r="P106" s="27">
        <f t="shared" si="4"/>
        <v>0</v>
      </c>
    </row>
    <row r="107" spans="1:16" ht="13.5" thickBot="1" x14ac:dyDescent="0.25">
      <c r="A107" s="11">
        <v>102</v>
      </c>
      <c r="B107" s="11" t="str">
        <f>IF(Levée!B107&lt;&gt;0,Levée!B107,"")</f>
        <v>case 102</v>
      </c>
      <c r="C107" s="33">
        <v>0</v>
      </c>
      <c r="D107" s="33">
        <v>0</v>
      </c>
      <c r="E107" s="33">
        <v>0</v>
      </c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3">
        <v>0</v>
      </c>
      <c r="L107" s="33">
        <v>0</v>
      </c>
      <c r="M107" s="33">
        <v>0</v>
      </c>
      <c r="N107" s="33">
        <v>0</v>
      </c>
      <c r="O107" s="30">
        <f t="shared" si="5"/>
        <v>0</v>
      </c>
      <c r="P107" s="27">
        <f t="shared" si="4"/>
        <v>0</v>
      </c>
    </row>
    <row r="108" spans="1:16" ht="13.5" thickBot="1" x14ac:dyDescent="0.25">
      <c r="A108" s="11">
        <v>103</v>
      </c>
      <c r="B108" s="11" t="str">
        <f>IF(Levée!B108&lt;&gt;0,Levée!B108,"")</f>
        <v>case 103</v>
      </c>
      <c r="C108" s="33">
        <v>0</v>
      </c>
      <c r="D108" s="33">
        <v>0</v>
      </c>
      <c r="E108" s="33">
        <v>0</v>
      </c>
      <c r="F108" s="33">
        <v>0</v>
      </c>
      <c r="G108" s="33">
        <v>0</v>
      </c>
      <c r="H108" s="33">
        <v>0</v>
      </c>
      <c r="I108" s="33">
        <v>0</v>
      </c>
      <c r="J108" s="33">
        <v>0</v>
      </c>
      <c r="K108" s="33">
        <v>0</v>
      </c>
      <c r="L108" s="33">
        <v>0</v>
      </c>
      <c r="M108" s="33">
        <v>0</v>
      </c>
      <c r="N108" s="33">
        <v>0</v>
      </c>
      <c r="O108" s="30">
        <f t="shared" si="5"/>
        <v>0</v>
      </c>
      <c r="P108" s="27">
        <f t="shared" si="4"/>
        <v>0</v>
      </c>
    </row>
    <row r="109" spans="1:16" ht="13.5" thickBot="1" x14ac:dyDescent="0.25">
      <c r="A109" s="11">
        <v>104</v>
      </c>
      <c r="B109" s="11" t="str">
        <f>IF(Levée!B109&lt;&gt;0,Levée!B109,"")</f>
        <v>case 104</v>
      </c>
      <c r="C109" s="33">
        <v>0</v>
      </c>
      <c r="D109" s="33">
        <v>0</v>
      </c>
      <c r="E109" s="33">
        <v>0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3">
        <v>0</v>
      </c>
      <c r="L109" s="33">
        <v>0</v>
      </c>
      <c r="M109" s="33">
        <v>0</v>
      </c>
      <c r="N109" s="33">
        <v>0</v>
      </c>
      <c r="O109" s="30">
        <f t="shared" si="5"/>
        <v>0</v>
      </c>
      <c r="P109" s="27">
        <f t="shared" si="4"/>
        <v>0</v>
      </c>
    </row>
    <row r="110" spans="1:16" ht="13.5" thickBot="1" x14ac:dyDescent="0.25">
      <c r="A110" s="11">
        <v>105</v>
      </c>
      <c r="B110" s="11" t="str">
        <f>IF(Levée!B110&lt;&gt;0,Levée!B110,"")</f>
        <v>case 105</v>
      </c>
      <c r="C110" s="33">
        <v>0</v>
      </c>
      <c r="D110" s="33">
        <v>0</v>
      </c>
      <c r="E110" s="33">
        <v>0</v>
      </c>
      <c r="F110" s="33">
        <v>0</v>
      </c>
      <c r="G110" s="33">
        <v>0</v>
      </c>
      <c r="H110" s="33">
        <v>0</v>
      </c>
      <c r="I110" s="33">
        <v>0</v>
      </c>
      <c r="J110" s="33">
        <v>0</v>
      </c>
      <c r="K110" s="33">
        <v>0</v>
      </c>
      <c r="L110" s="33">
        <v>0</v>
      </c>
      <c r="M110" s="33">
        <v>0</v>
      </c>
      <c r="N110" s="33">
        <v>0</v>
      </c>
      <c r="O110" s="30">
        <f t="shared" si="5"/>
        <v>0</v>
      </c>
      <c r="P110" s="27">
        <f t="shared" si="4"/>
        <v>0</v>
      </c>
    </row>
    <row r="111" spans="1:16" ht="13.5" thickBot="1" x14ac:dyDescent="0.25">
      <c r="A111" s="11">
        <v>106</v>
      </c>
      <c r="B111" s="11" t="str">
        <f>IF(Levée!B111&lt;&gt;0,Levée!B111,"")</f>
        <v>case 106</v>
      </c>
      <c r="C111" s="33">
        <v>0</v>
      </c>
      <c r="D111" s="33">
        <v>0</v>
      </c>
      <c r="E111" s="33">
        <v>0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3">
        <v>0</v>
      </c>
      <c r="M111" s="33">
        <v>0</v>
      </c>
      <c r="N111" s="33">
        <v>0</v>
      </c>
      <c r="O111" s="30">
        <f t="shared" si="5"/>
        <v>0</v>
      </c>
      <c r="P111" s="27">
        <f t="shared" si="4"/>
        <v>0</v>
      </c>
    </row>
    <row r="112" spans="1:16" ht="13.5" thickBot="1" x14ac:dyDescent="0.25">
      <c r="A112" s="11">
        <v>107</v>
      </c>
      <c r="B112" s="11" t="str">
        <f>IF(Levée!B112&lt;&gt;0,Levée!B112,"")</f>
        <v>case 107</v>
      </c>
      <c r="C112" s="33">
        <v>0</v>
      </c>
      <c r="D112" s="33">
        <v>0</v>
      </c>
      <c r="E112" s="33">
        <v>0</v>
      </c>
      <c r="F112" s="33">
        <v>0</v>
      </c>
      <c r="G112" s="33">
        <v>0</v>
      </c>
      <c r="H112" s="33">
        <v>0</v>
      </c>
      <c r="I112" s="33">
        <v>0</v>
      </c>
      <c r="J112" s="33">
        <v>0</v>
      </c>
      <c r="K112" s="33">
        <v>0</v>
      </c>
      <c r="L112" s="33">
        <v>0</v>
      </c>
      <c r="M112" s="33">
        <v>0</v>
      </c>
      <c r="N112" s="33">
        <v>0</v>
      </c>
      <c r="O112" s="30">
        <f t="shared" si="5"/>
        <v>0</v>
      </c>
      <c r="P112" s="27">
        <f t="shared" si="4"/>
        <v>0</v>
      </c>
    </row>
    <row r="113" spans="1:17" ht="13.5" thickBot="1" x14ac:dyDescent="0.25">
      <c r="A113" s="11">
        <v>108</v>
      </c>
      <c r="B113" s="11" t="str">
        <f>IF(Levée!B113&lt;&gt;0,Levée!B113,"")</f>
        <v>case 108</v>
      </c>
      <c r="C113" s="33">
        <v>0</v>
      </c>
      <c r="D113" s="33">
        <v>0</v>
      </c>
      <c r="E113" s="33">
        <v>0</v>
      </c>
      <c r="F113" s="33">
        <v>0</v>
      </c>
      <c r="G113" s="33">
        <v>0</v>
      </c>
      <c r="H113" s="33">
        <v>0</v>
      </c>
      <c r="I113" s="33">
        <v>0</v>
      </c>
      <c r="J113" s="33">
        <v>0</v>
      </c>
      <c r="K113" s="33">
        <v>0</v>
      </c>
      <c r="L113" s="33">
        <v>0</v>
      </c>
      <c r="M113" s="33">
        <v>0</v>
      </c>
      <c r="N113" s="33">
        <v>0</v>
      </c>
      <c r="O113" s="30">
        <f t="shared" si="5"/>
        <v>0</v>
      </c>
      <c r="P113" s="27">
        <f t="shared" si="4"/>
        <v>0</v>
      </c>
    </row>
    <row r="114" spans="1:17" ht="13.5" thickBot="1" x14ac:dyDescent="0.25">
      <c r="A114" s="11">
        <v>109</v>
      </c>
      <c r="B114" s="11" t="str">
        <f>IF(Levée!B114&lt;&gt;0,Levée!B114,"")</f>
        <v>case 109</v>
      </c>
      <c r="C114" s="33">
        <v>0</v>
      </c>
      <c r="D114" s="33">
        <v>0</v>
      </c>
      <c r="E114" s="33">
        <v>0</v>
      </c>
      <c r="F114" s="33">
        <v>0</v>
      </c>
      <c r="G114" s="33">
        <v>0</v>
      </c>
      <c r="H114" s="33">
        <v>0</v>
      </c>
      <c r="I114" s="33">
        <v>0</v>
      </c>
      <c r="J114" s="33">
        <v>0</v>
      </c>
      <c r="K114" s="33">
        <v>0</v>
      </c>
      <c r="L114" s="33">
        <v>0</v>
      </c>
      <c r="M114" s="33">
        <v>0</v>
      </c>
      <c r="N114" s="33">
        <v>0</v>
      </c>
      <c r="O114" s="30">
        <f t="shared" si="5"/>
        <v>0</v>
      </c>
      <c r="P114" s="27">
        <f t="shared" si="4"/>
        <v>0</v>
      </c>
    </row>
    <row r="115" spans="1:17" ht="13.5" thickBot="1" x14ac:dyDescent="0.25">
      <c r="A115" s="11">
        <v>110</v>
      </c>
      <c r="B115" s="11" t="str">
        <f>IF(Levée!B115&lt;&gt;0,Levée!B115,"")</f>
        <v>case 110</v>
      </c>
      <c r="C115" s="33">
        <v>0</v>
      </c>
      <c r="D115" s="33">
        <v>0</v>
      </c>
      <c r="E115" s="33">
        <v>0</v>
      </c>
      <c r="F115" s="33">
        <v>0</v>
      </c>
      <c r="G115" s="33">
        <v>0</v>
      </c>
      <c r="H115" s="33">
        <v>0</v>
      </c>
      <c r="I115" s="33">
        <v>0</v>
      </c>
      <c r="J115" s="33">
        <v>0</v>
      </c>
      <c r="K115" s="33">
        <v>0</v>
      </c>
      <c r="L115" s="33">
        <v>0</v>
      </c>
      <c r="M115" s="33">
        <v>0</v>
      </c>
      <c r="N115" s="33">
        <v>0</v>
      </c>
      <c r="O115" s="30">
        <f t="shared" si="5"/>
        <v>0</v>
      </c>
      <c r="P115" s="27">
        <f t="shared" si="4"/>
        <v>0</v>
      </c>
    </row>
    <row r="116" spans="1:17" ht="13.5" thickBot="1" x14ac:dyDescent="0.25">
      <c r="A116" s="11">
        <v>111</v>
      </c>
      <c r="B116" s="11" t="str">
        <f>IF(Levée!B116&lt;&gt;0,Levée!B116,"")</f>
        <v>case 111</v>
      </c>
      <c r="C116" s="33">
        <v>0</v>
      </c>
      <c r="D116" s="33">
        <v>0</v>
      </c>
      <c r="E116" s="33">
        <v>0</v>
      </c>
      <c r="F116" s="33">
        <v>0</v>
      </c>
      <c r="G116" s="33">
        <v>0</v>
      </c>
      <c r="H116" s="33">
        <v>0</v>
      </c>
      <c r="I116" s="33">
        <v>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0">
        <f t="shared" si="5"/>
        <v>0</v>
      </c>
      <c r="P116" s="27">
        <f t="shared" si="4"/>
        <v>0</v>
      </c>
    </row>
    <row r="117" spans="1:17" ht="13.5" thickBot="1" x14ac:dyDescent="0.25">
      <c r="A117" s="11">
        <v>112</v>
      </c>
      <c r="B117" s="11" t="str">
        <f>IF(Levée!B117&lt;&gt;0,Levée!B117,"")</f>
        <v>case 112</v>
      </c>
      <c r="C117" s="33">
        <v>0</v>
      </c>
      <c r="D117" s="33">
        <v>0</v>
      </c>
      <c r="E117" s="33">
        <v>0</v>
      </c>
      <c r="F117" s="33">
        <v>0</v>
      </c>
      <c r="G117" s="33">
        <v>0</v>
      </c>
      <c r="H117" s="33">
        <v>0</v>
      </c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0">
        <f t="shared" si="5"/>
        <v>0</v>
      </c>
      <c r="P117" s="27">
        <f t="shared" si="4"/>
        <v>0</v>
      </c>
    </row>
    <row r="118" spans="1:17" ht="13.5" thickBot="1" x14ac:dyDescent="0.25">
      <c r="A118" s="11">
        <v>113</v>
      </c>
      <c r="B118" s="11" t="str">
        <f>IF(Levée!B118&lt;&gt;0,Levée!B118,"")</f>
        <v>case 113</v>
      </c>
      <c r="C118" s="33">
        <v>0</v>
      </c>
      <c r="D118" s="33">
        <v>0</v>
      </c>
      <c r="E118" s="33">
        <v>0</v>
      </c>
      <c r="F118" s="33">
        <v>0</v>
      </c>
      <c r="G118" s="33">
        <v>0</v>
      </c>
      <c r="H118" s="33">
        <v>0</v>
      </c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0">
        <f t="shared" si="5"/>
        <v>0</v>
      </c>
      <c r="P118" s="27">
        <f t="shared" si="4"/>
        <v>0</v>
      </c>
    </row>
    <row r="119" spans="1:17" ht="13.5" thickBot="1" x14ac:dyDescent="0.25">
      <c r="A119" s="11">
        <v>114</v>
      </c>
      <c r="B119" s="11" t="str">
        <f>IF(Levée!B119&lt;&gt;0,Levée!B119,"")</f>
        <v>case 114</v>
      </c>
      <c r="C119" s="33">
        <v>0</v>
      </c>
      <c r="D119" s="33">
        <v>0</v>
      </c>
      <c r="E119" s="33">
        <v>0</v>
      </c>
      <c r="F119" s="33">
        <v>0</v>
      </c>
      <c r="G119" s="33">
        <v>0</v>
      </c>
      <c r="H119" s="33">
        <v>0</v>
      </c>
      <c r="I119" s="33">
        <v>0</v>
      </c>
      <c r="J119" s="33">
        <v>0</v>
      </c>
      <c r="K119" s="33">
        <v>0</v>
      </c>
      <c r="L119" s="33">
        <v>0</v>
      </c>
      <c r="M119" s="33">
        <v>0</v>
      </c>
      <c r="N119" s="33">
        <v>0</v>
      </c>
      <c r="O119" s="30">
        <f t="shared" si="5"/>
        <v>0</v>
      </c>
      <c r="P119" s="27">
        <f t="shared" si="4"/>
        <v>0</v>
      </c>
    </row>
    <row r="120" spans="1:17" ht="13.5" thickBot="1" x14ac:dyDescent="0.25">
      <c r="A120" s="11">
        <v>115</v>
      </c>
      <c r="B120" s="11" t="str">
        <f>IF(Levée!B120&lt;&gt;0,Levée!B120,"")</f>
        <v>case 115</v>
      </c>
      <c r="C120" s="33">
        <v>0</v>
      </c>
      <c r="D120" s="33">
        <v>0</v>
      </c>
      <c r="E120" s="33">
        <v>0</v>
      </c>
      <c r="F120" s="33">
        <v>0</v>
      </c>
      <c r="G120" s="33">
        <v>0</v>
      </c>
      <c r="H120" s="33">
        <v>0</v>
      </c>
      <c r="I120" s="33">
        <v>0</v>
      </c>
      <c r="J120" s="33">
        <v>0</v>
      </c>
      <c r="K120" s="33">
        <v>0</v>
      </c>
      <c r="L120" s="33">
        <v>0</v>
      </c>
      <c r="M120" s="33">
        <v>0</v>
      </c>
      <c r="N120" s="33">
        <v>0</v>
      </c>
      <c r="O120" s="30">
        <f t="shared" si="5"/>
        <v>0</v>
      </c>
      <c r="P120" s="27">
        <f t="shared" si="4"/>
        <v>0</v>
      </c>
    </row>
    <row r="121" spans="1:17" ht="13.5" thickBot="1" x14ac:dyDescent="0.25">
      <c r="A121" s="11">
        <v>116</v>
      </c>
      <c r="B121" s="11" t="str">
        <f>IF(Levée!B121&lt;&gt;0,Levée!B121,"")</f>
        <v>case 116</v>
      </c>
      <c r="C121" s="33">
        <v>0</v>
      </c>
      <c r="D121" s="33">
        <v>0</v>
      </c>
      <c r="E121" s="33">
        <v>0</v>
      </c>
      <c r="F121" s="33">
        <v>0</v>
      </c>
      <c r="G121" s="33">
        <v>0</v>
      </c>
      <c r="H121" s="33">
        <v>0</v>
      </c>
      <c r="I121" s="33">
        <v>0</v>
      </c>
      <c r="J121" s="33">
        <v>0</v>
      </c>
      <c r="K121" s="33">
        <v>0</v>
      </c>
      <c r="L121" s="33">
        <v>0</v>
      </c>
      <c r="M121" s="33">
        <v>0</v>
      </c>
      <c r="N121" s="33">
        <v>0</v>
      </c>
      <c r="O121" s="30">
        <f t="shared" si="5"/>
        <v>0</v>
      </c>
      <c r="P121" s="27">
        <f t="shared" si="4"/>
        <v>0</v>
      </c>
    </row>
    <row r="122" spans="1:17" ht="13.5" thickBot="1" x14ac:dyDescent="0.25">
      <c r="A122" s="11">
        <v>117</v>
      </c>
      <c r="B122" s="11" t="str">
        <f>IF(Levée!B122&lt;&gt;0,Levée!B122,"")</f>
        <v>case 117</v>
      </c>
      <c r="C122" s="33">
        <v>0</v>
      </c>
      <c r="D122" s="33">
        <v>0</v>
      </c>
      <c r="E122" s="33">
        <v>0</v>
      </c>
      <c r="F122" s="33">
        <v>0</v>
      </c>
      <c r="G122" s="33">
        <v>0</v>
      </c>
      <c r="H122" s="33">
        <v>0</v>
      </c>
      <c r="I122" s="33">
        <v>0</v>
      </c>
      <c r="J122" s="33">
        <v>0</v>
      </c>
      <c r="K122" s="33">
        <v>0</v>
      </c>
      <c r="L122" s="33">
        <v>0</v>
      </c>
      <c r="M122" s="33">
        <v>0</v>
      </c>
      <c r="N122" s="33">
        <v>0</v>
      </c>
      <c r="O122" s="30">
        <f t="shared" si="5"/>
        <v>0</v>
      </c>
      <c r="P122" s="27">
        <f t="shared" si="4"/>
        <v>0</v>
      </c>
    </row>
    <row r="123" spans="1:17" ht="13.5" thickBot="1" x14ac:dyDescent="0.25">
      <c r="A123" s="11">
        <v>118</v>
      </c>
      <c r="B123" s="11" t="str">
        <f>IF(Levée!B123&lt;&gt;0,Levée!B123,"")</f>
        <v>case 118</v>
      </c>
      <c r="C123" s="33">
        <v>0</v>
      </c>
      <c r="D123" s="33">
        <v>0</v>
      </c>
      <c r="E123" s="33">
        <v>0</v>
      </c>
      <c r="F123" s="33">
        <v>0</v>
      </c>
      <c r="G123" s="33">
        <v>0</v>
      </c>
      <c r="H123" s="33">
        <v>0</v>
      </c>
      <c r="I123" s="33">
        <v>0</v>
      </c>
      <c r="J123" s="33">
        <v>0</v>
      </c>
      <c r="K123" s="33">
        <v>0</v>
      </c>
      <c r="L123" s="33">
        <v>0</v>
      </c>
      <c r="M123" s="33">
        <v>0</v>
      </c>
      <c r="N123" s="33">
        <v>0</v>
      </c>
      <c r="O123" s="30">
        <f t="shared" si="5"/>
        <v>0</v>
      </c>
      <c r="P123" s="27">
        <f t="shared" si="4"/>
        <v>0</v>
      </c>
    </row>
    <row r="124" spans="1:17" ht="13.5" thickBot="1" x14ac:dyDescent="0.25">
      <c r="A124" s="11">
        <v>119</v>
      </c>
      <c r="B124" s="11" t="str">
        <f>IF(Levée!B124&lt;&gt;0,Levée!B124,"")</f>
        <v>case 119</v>
      </c>
      <c r="C124" s="33">
        <v>0</v>
      </c>
      <c r="D124" s="33">
        <v>0</v>
      </c>
      <c r="E124" s="33">
        <v>0</v>
      </c>
      <c r="F124" s="33">
        <v>0</v>
      </c>
      <c r="G124" s="33">
        <v>0</v>
      </c>
      <c r="H124" s="33">
        <v>0</v>
      </c>
      <c r="I124" s="33">
        <v>0</v>
      </c>
      <c r="J124" s="33">
        <v>0</v>
      </c>
      <c r="K124" s="33">
        <v>0</v>
      </c>
      <c r="L124" s="33">
        <v>0</v>
      </c>
      <c r="M124" s="33">
        <v>0</v>
      </c>
      <c r="N124" s="33">
        <v>0</v>
      </c>
      <c r="O124" s="30">
        <f t="shared" si="5"/>
        <v>0</v>
      </c>
      <c r="P124" s="27">
        <f t="shared" si="4"/>
        <v>0</v>
      </c>
    </row>
    <row r="125" spans="1:17" ht="13.5" thickBot="1" x14ac:dyDescent="0.25">
      <c r="A125" s="11">
        <v>120</v>
      </c>
      <c r="B125" s="11" t="str">
        <f>IF(Levée!B125&lt;&gt;0,Levée!B125,"")</f>
        <v>case 120</v>
      </c>
      <c r="C125" s="33">
        <v>0</v>
      </c>
      <c r="D125" s="33">
        <v>0</v>
      </c>
      <c r="E125" s="33">
        <v>0</v>
      </c>
      <c r="F125" s="33">
        <v>0</v>
      </c>
      <c r="G125" s="33">
        <v>0</v>
      </c>
      <c r="H125" s="33">
        <v>0</v>
      </c>
      <c r="I125" s="33">
        <v>0</v>
      </c>
      <c r="J125" s="33">
        <v>0</v>
      </c>
      <c r="K125" s="33">
        <v>0</v>
      </c>
      <c r="L125" s="33">
        <v>0</v>
      </c>
      <c r="M125" s="33">
        <v>0</v>
      </c>
      <c r="N125" s="33">
        <v>0</v>
      </c>
      <c r="O125" s="30">
        <f t="shared" si="5"/>
        <v>0</v>
      </c>
      <c r="P125" s="27">
        <f t="shared" si="4"/>
        <v>0</v>
      </c>
    </row>
    <row r="126" spans="1:17" ht="13.5" thickBot="1" x14ac:dyDescent="0.25">
      <c r="A126" s="11">
        <v>121</v>
      </c>
      <c r="B126" s="11" t="str">
        <f>IF(Levée!B126&lt;&gt;0,Levée!B126,"")</f>
        <v>case 121</v>
      </c>
      <c r="C126" s="33">
        <v>0</v>
      </c>
      <c r="D126" s="33">
        <v>0</v>
      </c>
      <c r="E126" s="33">
        <v>0</v>
      </c>
      <c r="F126" s="33">
        <v>0</v>
      </c>
      <c r="G126" s="33">
        <v>0</v>
      </c>
      <c r="H126" s="33">
        <v>0</v>
      </c>
      <c r="I126" s="33">
        <v>0</v>
      </c>
      <c r="J126" s="33">
        <v>0</v>
      </c>
      <c r="K126" s="33">
        <v>0</v>
      </c>
      <c r="L126" s="33">
        <v>0</v>
      </c>
      <c r="M126" s="33">
        <v>0</v>
      </c>
      <c r="N126" s="33">
        <v>0</v>
      </c>
      <c r="O126" s="30">
        <f t="shared" si="5"/>
        <v>0</v>
      </c>
      <c r="P126" s="27">
        <f t="shared" si="4"/>
        <v>0</v>
      </c>
      <c r="Q126" s="27">
        <f>SUM(P66:P126)</f>
        <v>0</v>
      </c>
    </row>
    <row r="127" spans="1:17" ht="13.5" thickBot="1" x14ac:dyDescent="0.25">
      <c r="A127" s="11">
        <v>122</v>
      </c>
      <c r="B127" s="11" t="str">
        <f>IF(Levée!B127&lt;&gt;0,Levée!B127,"")</f>
        <v>case 122</v>
      </c>
      <c r="C127" s="33">
        <v>0</v>
      </c>
      <c r="D127" s="33">
        <v>0</v>
      </c>
      <c r="E127" s="33">
        <v>0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3">
        <v>0</v>
      </c>
      <c r="L127" s="33">
        <v>0</v>
      </c>
      <c r="M127" s="33">
        <v>0</v>
      </c>
      <c r="N127" s="33">
        <v>0</v>
      </c>
      <c r="O127" s="30">
        <f t="shared" si="5"/>
        <v>0</v>
      </c>
      <c r="P127" s="27">
        <f t="shared" si="4"/>
        <v>0</v>
      </c>
    </row>
    <row r="128" spans="1:17" ht="13.5" thickBot="1" x14ac:dyDescent="0.25">
      <c r="A128" s="11">
        <v>123</v>
      </c>
      <c r="B128" s="11" t="str">
        <f>IF(Levée!B128&lt;&gt;0,Levée!B128,"")</f>
        <v>case 123</v>
      </c>
      <c r="C128" s="33">
        <v>0</v>
      </c>
      <c r="D128" s="33">
        <v>0</v>
      </c>
      <c r="E128" s="33">
        <v>0</v>
      </c>
      <c r="F128" s="33">
        <v>0</v>
      </c>
      <c r="G128" s="33">
        <v>0</v>
      </c>
      <c r="H128" s="33">
        <v>0</v>
      </c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0">
        <f t="shared" si="5"/>
        <v>0</v>
      </c>
      <c r="P128" s="27">
        <f t="shared" si="4"/>
        <v>0</v>
      </c>
    </row>
    <row r="129" spans="1:16" ht="13.5" thickBot="1" x14ac:dyDescent="0.25">
      <c r="A129" s="11">
        <v>124</v>
      </c>
      <c r="B129" s="11" t="str">
        <f>IF(Levée!B129&lt;&gt;0,Levée!B129,"")</f>
        <v>case 124</v>
      </c>
      <c r="C129" s="33">
        <v>0</v>
      </c>
      <c r="D129" s="33">
        <v>0</v>
      </c>
      <c r="E129" s="33">
        <v>0</v>
      </c>
      <c r="F129" s="33">
        <v>0</v>
      </c>
      <c r="G129" s="33">
        <v>0</v>
      </c>
      <c r="H129" s="33">
        <v>0</v>
      </c>
      <c r="I129" s="33">
        <v>0</v>
      </c>
      <c r="J129" s="33">
        <v>0</v>
      </c>
      <c r="K129" s="33">
        <v>0</v>
      </c>
      <c r="L129" s="33">
        <v>0</v>
      </c>
      <c r="M129" s="33">
        <v>0</v>
      </c>
      <c r="N129" s="33">
        <v>0</v>
      </c>
      <c r="O129" s="30">
        <f t="shared" si="5"/>
        <v>0</v>
      </c>
      <c r="P129" s="27">
        <f t="shared" si="4"/>
        <v>0</v>
      </c>
    </row>
    <row r="130" spans="1:16" ht="13.5" thickBot="1" x14ac:dyDescent="0.25">
      <c r="A130" s="11">
        <v>125</v>
      </c>
      <c r="B130" s="11" t="str">
        <f>IF(Levée!B130&lt;&gt;0,Levée!B130,"")</f>
        <v>case 125</v>
      </c>
      <c r="C130" s="33">
        <v>0</v>
      </c>
      <c r="D130" s="33">
        <v>0</v>
      </c>
      <c r="E130" s="33">
        <v>0</v>
      </c>
      <c r="F130" s="33">
        <v>0</v>
      </c>
      <c r="G130" s="33">
        <v>0</v>
      </c>
      <c r="H130" s="33">
        <v>0</v>
      </c>
      <c r="I130" s="33">
        <v>0</v>
      </c>
      <c r="J130" s="33">
        <v>0</v>
      </c>
      <c r="K130" s="33">
        <v>0</v>
      </c>
      <c r="L130" s="33">
        <v>0</v>
      </c>
      <c r="M130" s="33">
        <v>0</v>
      </c>
      <c r="N130" s="33">
        <v>0</v>
      </c>
      <c r="O130" s="30">
        <f t="shared" si="5"/>
        <v>0</v>
      </c>
      <c r="P130" s="27">
        <f t="shared" si="4"/>
        <v>0</v>
      </c>
    </row>
    <row r="131" spans="1:16" ht="13.5" thickBot="1" x14ac:dyDescent="0.25">
      <c r="A131" s="11">
        <v>126</v>
      </c>
      <c r="B131" s="11" t="str">
        <f>IF(Levée!B131&lt;&gt;0,Levée!B131,"")</f>
        <v>case 126</v>
      </c>
      <c r="C131" s="33">
        <v>0</v>
      </c>
      <c r="D131" s="33">
        <v>0</v>
      </c>
      <c r="E131" s="33">
        <v>0</v>
      </c>
      <c r="F131" s="33">
        <v>0</v>
      </c>
      <c r="G131" s="33">
        <v>0</v>
      </c>
      <c r="H131" s="33">
        <v>0</v>
      </c>
      <c r="I131" s="33">
        <v>0</v>
      </c>
      <c r="J131" s="33">
        <v>0</v>
      </c>
      <c r="K131" s="33">
        <v>0</v>
      </c>
      <c r="L131" s="33">
        <v>0</v>
      </c>
      <c r="M131" s="33">
        <v>0</v>
      </c>
      <c r="N131" s="33">
        <v>0</v>
      </c>
      <c r="O131" s="30">
        <f t="shared" si="5"/>
        <v>0</v>
      </c>
      <c r="P131" s="27">
        <f t="shared" si="4"/>
        <v>0</v>
      </c>
    </row>
    <row r="132" spans="1:16" ht="13.5" thickBot="1" x14ac:dyDescent="0.25">
      <c r="A132" s="11">
        <v>127</v>
      </c>
      <c r="B132" s="11" t="str">
        <f>IF(Levée!B132&lt;&gt;0,Levée!B132,"")</f>
        <v>case 127</v>
      </c>
      <c r="C132" s="33">
        <v>0</v>
      </c>
      <c r="D132" s="33">
        <v>0</v>
      </c>
      <c r="E132" s="33">
        <v>0</v>
      </c>
      <c r="F132" s="33">
        <v>0</v>
      </c>
      <c r="G132" s="33">
        <v>0</v>
      </c>
      <c r="H132" s="33">
        <v>0</v>
      </c>
      <c r="I132" s="33">
        <v>0</v>
      </c>
      <c r="J132" s="33">
        <v>0</v>
      </c>
      <c r="K132" s="33">
        <v>0</v>
      </c>
      <c r="L132" s="33">
        <v>0</v>
      </c>
      <c r="M132" s="33">
        <v>0</v>
      </c>
      <c r="N132" s="33">
        <v>0</v>
      </c>
      <c r="O132" s="30">
        <f t="shared" si="5"/>
        <v>0</v>
      </c>
      <c r="P132" s="27">
        <f t="shared" si="4"/>
        <v>0</v>
      </c>
    </row>
    <row r="133" spans="1:16" ht="13.5" thickBot="1" x14ac:dyDescent="0.25">
      <c r="A133" s="11">
        <v>128</v>
      </c>
      <c r="B133" s="11" t="str">
        <f>IF(Levée!B133&lt;&gt;0,Levée!B133,"")</f>
        <v>case 128</v>
      </c>
      <c r="C133" s="33">
        <v>0</v>
      </c>
      <c r="D133" s="33">
        <v>0</v>
      </c>
      <c r="E133" s="33">
        <v>0</v>
      </c>
      <c r="F133" s="33">
        <v>0</v>
      </c>
      <c r="G133" s="33">
        <v>0</v>
      </c>
      <c r="H133" s="33">
        <v>0</v>
      </c>
      <c r="I133" s="33">
        <v>0</v>
      </c>
      <c r="J133" s="33">
        <v>0</v>
      </c>
      <c r="K133" s="33">
        <v>0</v>
      </c>
      <c r="L133" s="33">
        <v>0</v>
      </c>
      <c r="M133" s="33">
        <v>0</v>
      </c>
      <c r="N133" s="33">
        <v>0</v>
      </c>
      <c r="O133" s="30">
        <f t="shared" si="5"/>
        <v>0</v>
      </c>
      <c r="P133" s="27">
        <f t="shared" si="4"/>
        <v>0</v>
      </c>
    </row>
    <row r="134" spans="1:16" ht="13.5" thickBot="1" x14ac:dyDescent="0.25">
      <c r="A134" s="11">
        <v>129</v>
      </c>
      <c r="B134" s="11" t="str">
        <f>IF(Levée!B134&lt;&gt;0,Levée!B134,"")</f>
        <v>case 129</v>
      </c>
      <c r="C134" s="33">
        <v>0</v>
      </c>
      <c r="D134" s="33">
        <v>0</v>
      </c>
      <c r="E134" s="33">
        <v>0</v>
      </c>
      <c r="F134" s="33">
        <v>0</v>
      </c>
      <c r="G134" s="33">
        <v>0</v>
      </c>
      <c r="H134" s="33">
        <v>0</v>
      </c>
      <c r="I134" s="33">
        <v>0</v>
      </c>
      <c r="J134" s="33">
        <v>0</v>
      </c>
      <c r="K134" s="33">
        <v>0</v>
      </c>
      <c r="L134" s="33">
        <v>0</v>
      </c>
      <c r="M134" s="33">
        <v>0</v>
      </c>
      <c r="N134" s="33">
        <v>0</v>
      </c>
      <c r="O134" s="30">
        <f t="shared" ref="O134:O158" si="6">SUM(C134:N134)</f>
        <v>0</v>
      </c>
      <c r="P134" s="27">
        <f t="shared" si="4"/>
        <v>0</v>
      </c>
    </row>
    <row r="135" spans="1:16" ht="13.5" thickBot="1" x14ac:dyDescent="0.25">
      <c r="A135" s="11">
        <v>130</v>
      </c>
      <c r="B135" s="11" t="str">
        <f>IF(Levée!B135&lt;&gt;0,Levée!B135,"")</f>
        <v>case 130</v>
      </c>
      <c r="C135" s="33">
        <v>0</v>
      </c>
      <c r="D135" s="33">
        <v>0</v>
      </c>
      <c r="E135" s="33">
        <v>0</v>
      </c>
      <c r="F135" s="33">
        <v>0</v>
      </c>
      <c r="G135" s="33">
        <v>0</v>
      </c>
      <c r="H135" s="33">
        <v>0</v>
      </c>
      <c r="I135" s="33">
        <v>0</v>
      </c>
      <c r="J135" s="33">
        <v>0</v>
      </c>
      <c r="K135" s="33">
        <v>0</v>
      </c>
      <c r="L135" s="33">
        <v>0</v>
      </c>
      <c r="M135" s="33">
        <v>0</v>
      </c>
      <c r="N135" s="33">
        <v>0</v>
      </c>
      <c r="O135" s="30">
        <f t="shared" si="6"/>
        <v>0</v>
      </c>
      <c r="P135" s="27">
        <f t="shared" ref="P135:P158" si="7">IF(O135=-21,0,O135)</f>
        <v>0</v>
      </c>
    </row>
    <row r="136" spans="1:16" ht="13.5" thickBot="1" x14ac:dyDescent="0.25">
      <c r="A136" s="11">
        <v>131</v>
      </c>
      <c r="B136" s="11" t="str">
        <f>IF(Levée!B136&lt;&gt;0,Levée!B136,"")</f>
        <v>case 131</v>
      </c>
      <c r="C136" s="33">
        <v>0</v>
      </c>
      <c r="D136" s="33">
        <v>0</v>
      </c>
      <c r="E136" s="33">
        <v>0</v>
      </c>
      <c r="F136" s="33">
        <v>0</v>
      </c>
      <c r="G136" s="33">
        <v>0</v>
      </c>
      <c r="H136" s="33">
        <v>0</v>
      </c>
      <c r="I136" s="33">
        <v>0</v>
      </c>
      <c r="J136" s="33">
        <v>0</v>
      </c>
      <c r="K136" s="33">
        <v>0</v>
      </c>
      <c r="L136" s="33">
        <v>0</v>
      </c>
      <c r="M136" s="33">
        <v>0</v>
      </c>
      <c r="N136" s="33">
        <v>0</v>
      </c>
      <c r="O136" s="30">
        <f t="shared" si="6"/>
        <v>0</v>
      </c>
      <c r="P136" s="27">
        <f t="shared" si="7"/>
        <v>0</v>
      </c>
    </row>
    <row r="137" spans="1:16" ht="13.5" thickBot="1" x14ac:dyDescent="0.25">
      <c r="A137" s="11">
        <v>132</v>
      </c>
      <c r="B137" s="11" t="str">
        <f>IF(Levée!B137&lt;&gt;0,Levée!B137,"")</f>
        <v>case 132</v>
      </c>
      <c r="C137" s="33">
        <v>0</v>
      </c>
      <c r="D137" s="33">
        <v>0</v>
      </c>
      <c r="E137" s="33">
        <v>0</v>
      </c>
      <c r="F137" s="33">
        <v>0</v>
      </c>
      <c r="G137" s="33">
        <v>0</v>
      </c>
      <c r="H137" s="33">
        <v>0</v>
      </c>
      <c r="I137" s="33">
        <v>0</v>
      </c>
      <c r="J137" s="33">
        <v>0</v>
      </c>
      <c r="K137" s="33">
        <v>0</v>
      </c>
      <c r="L137" s="33">
        <v>0</v>
      </c>
      <c r="M137" s="33">
        <v>0</v>
      </c>
      <c r="N137" s="33">
        <v>0</v>
      </c>
      <c r="O137" s="30">
        <f t="shared" si="6"/>
        <v>0</v>
      </c>
      <c r="P137" s="27">
        <f t="shared" si="7"/>
        <v>0</v>
      </c>
    </row>
    <row r="138" spans="1:16" ht="13.5" thickBot="1" x14ac:dyDescent="0.25">
      <c r="A138" s="11">
        <v>133</v>
      </c>
      <c r="B138" s="11" t="str">
        <f>IF(Levée!B138&lt;&gt;0,Levée!B138,"")</f>
        <v>case 133</v>
      </c>
      <c r="C138" s="33">
        <v>0</v>
      </c>
      <c r="D138" s="33">
        <v>0</v>
      </c>
      <c r="E138" s="33">
        <v>0</v>
      </c>
      <c r="F138" s="33">
        <v>0</v>
      </c>
      <c r="G138" s="33">
        <v>0</v>
      </c>
      <c r="H138" s="33">
        <v>0</v>
      </c>
      <c r="I138" s="33">
        <v>0</v>
      </c>
      <c r="J138" s="33">
        <v>0</v>
      </c>
      <c r="K138" s="33">
        <v>0</v>
      </c>
      <c r="L138" s="33">
        <v>0</v>
      </c>
      <c r="M138" s="33">
        <v>0</v>
      </c>
      <c r="N138" s="33">
        <v>0</v>
      </c>
      <c r="O138" s="30">
        <f t="shared" si="6"/>
        <v>0</v>
      </c>
      <c r="P138" s="27">
        <f t="shared" si="7"/>
        <v>0</v>
      </c>
    </row>
    <row r="139" spans="1:16" ht="13.5" thickBot="1" x14ac:dyDescent="0.25">
      <c r="A139" s="11">
        <v>134</v>
      </c>
      <c r="B139" s="11" t="str">
        <f>IF(Levée!B139&lt;&gt;0,Levée!B139,"")</f>
        <v>case 134</v>
      </c>
      <c r="C139" s="33">
        <v>0</v>
      </c>
      <c r="D139" s="33">
        <v>0</v>
      </c>
      <c r="E139" s="33">
        <v>0</v>
      </c>
      <c r="F139" s="33">
        <v>0</v>
      </c>
      <c r="G139" s="33">
        <v>0</v>
      </c>
      <c r="H139" s="33">
        <v>0</v>
      </c>
      <c r="I139" s="33">
        <v>0</v>
      </c>
      <c r="J139" s="33">
        <v>0</v>
      </c>
      <c r="K139" s="33">
        <v>0</v>
      </c>
      <c r="L139" s="33">
        <v>0</v>
      </c>
      <c r="M139" s="33">
        <v>0</v>
      </c>
      <c r="N139" s="33">
        <v>0</v>
      </c>
      <c r="O139" s="30">
        <f t="shared" si="6"/>
        <v>0</v>
      </c>
      <c r="P139" s="27">
        <f t="shared" si="7"/>
        <v>0</v>
      </c>
    </row>
    <row r="140" spans="1:16" ht="13.5" thickBot="1" x14ac:dyDescent="0.25">
      <c r="A140" s="11">
        <v>135</v>
      </c>
      <c r="B140" s="11" t="str">
        <f>IF(Levée!B140&lt;&gt;0,Levée!B140,"")</f>
        <v>case 135</v>
      </c>
      <c r="C140" s="33">
        <v>0</v>
      </c>
      <c r="D140" s="33">
        <v>0</v>
      </c>
      <c r="E140" s="33">
        <v>0</v>
      </c>
      <c r="F140" s="33">
        <v>0</v>
      </c>
      <c r="G140" s="33">
        <v>0</v>
      </c>
      <c r="H140" s="33">
        <v>0</v>
      </c>
      <c r="I140" s="33">
        <v>0</v>
      </c>
      <c r="J140" s="33">
        <v>0</v>
      </c>
      <c r="K140" s="33">
        <v>0</v>
      </c>
      <c r="L140" s="33">
        <v>0</v>
      </c>
      <c r="M140" s="33">
        <v>0</v>
      </c>
      <c r="N140" s="33">
        <v>0</v>
      </c>
      <c r="O140" s="30">
        <f t="shared" si="6"/>
        <v>0</v>
      </c>
      <c r="P140" s="27">
        <f t="shared" si="7"/>
        <v>0</v>
      </c>
    </row>
    <row r="141" spans="1:16" ht="13.5" thickBot="1" x14ac:dyDescent="0.25">
      <c r="A141" s="11">
        <v>136</v>
      </c>
      <c r="B141" s="11" t="str">
        <f>IF(Levée!B141&lt;&gt;0,Levée!B141,"")</f>
        <v>case 136</v>
      </c>
      <c r="C141" s="33">
        <v>0</v>
      </c>
      <c r="D141" s="33">
        <v>0</v>
      </c>
      <c r="E141" s="33">
        <v>0</v>
      </c>
      <c r="F141" s="33">
        <v>0</v>
      </c>
      <c r="G141" s="33">
        <v>0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3">
        <v>0</v>
      </c>
      <c r="N141" s="33">
        <v>0</v>
      </c>
      <c r="O141" s="30">
        <f t="shared" si="6"/>
        <v>0</v>
      </c>
      <c r="P141" s="27">
        <f t="shared" si="7"/>
        <v>0</v>
      </c>
    </row>
    <row r="142" spans="1:16" ht="13.5" thickBot="1" x14ac:dyDescent="0.25">
      <c r="A142" s="11">
        <v>137</v>
      </c>
      <c r="B142" s="11" t="str">
        <f>IF(Levée!B142&lt;&gt;0,Levée!B142,"")</f>
        <v>case 137</v>
      </c>
      <c r="C142" s="33">
        <v>0</v>
      </c>
      <c r="D142" s="33">
        <v>0</v>
      </c>
      <c r="E142" s="33">
        <v>0</v>
      </c>
      <c r="F142" s="33">
        <v>0</v>
      </c>
      <c r="G142" s="33">
        <v>0</v>
      </c>
      <c r="H142" s="33">
        <v>0</v>
      </c>
      <c r="I142" s="33">
        <v>0</v>
      </c>
      <c r="J142" s="33">
        <v>0</v>
      </c>
      <c r="K142" s="33">
        <v>0</v>
      </c>
      <c r="L142" s="33">
        <v>0</v>
      </c>
      <c r="M142" s="33">
        <v>0</v>
      </c>
      <c r="N142" s="33">
        <v>0</v>
      </c>
      <c r="O142" s="30">
        <f t="shared" si="6"/>
        <v>0</v>
      </c>
      <c r="P142" s="27">
        <f t="shared" si="7"/>
        <v>0</v>
      </c>
    </row>
    <row r="143" spans="1:16" ht="13.5" thickBot="1" x14ac:dyDescent="0.25">
      <c r="A143" s="11">
        <v>138</v>
      </c>
      <c r="B143" s="11" t="str">
        <f>IF(Levée!B143&lt;&gt;0,Levée!B143,"")</f>
        <v>case 138</v>
      </c>
      <c r="C143" s="33">
        <v>0</v>
      </c>
      <c r="D143" s="33">
        <v>0</v>
      </c>
      <c r="E143" s="33">
        <v>0</v>
      </c>
      <c r="F143" s="33">
        <v>0</v>
      </c>
      <c r="G143" s="33">
        <v>0</v>
      </c>
      <c r="H143" s="33">
        <v>0</v>
      </c>
      <c r="I143" s="33">
        <v>0</v>
      </c>
      <c r="J143" s="33">
        <v>0</v>
      </c>
      <c r="K143" s="33">
        <v>0</v>
      </c>
      <c r="L143" s="33">
        <v>0</v>
      </c>
      <c r="M143" s="33">
        <v>0</v>
      </c>
      <c r="N143" s="33">
        <v>0</v>
      </c>
      <c r="O143" s="30">
        <f t="shared" si="6"/>
        <v>0</v>
      </c>
      <c r="P143" s="27">
        <f t="shared" si="7"/>
        <v>0</v>
      </c>
    </row>
    <row r="144" spans="1:16" ht="13.5" thickBot="1" x14ac:dyDescent="0.25">
      <c r="A144" s="11">
        <v>139</v>
      </c>
      <c r="B144" s="11" t="str">
        <f>IF(Levée!B144&lt;&gt;0,Levée!B144,"")</f>
        <v>case 139</v>
      </c>
      <c r="C144" s="33">
        <v>0</v>
      </c>
      <c r="D144" s="33">
        <v>0</v>
      </c>
      <c r="E144" s="33">
        <v>0</v>
      </c>
      <c r="F144" s="33">
        <v>0</v>
      </c>
      <c r="G144" s="33">
        <v>0</v>
      </c>
      <c r="H144" s="33">
        <v>0</v>
      </c>
      <c r="I144" s="33">
        <v>0</v>
      </c>
      <c r="J144" s="33">
        <v>0</v>
      </c>
      <c r="K144" s="33">
        <v>0</v>
      </c>
      <c r="L144" s="33">
        <v>0</v>
      </c>
      <c r="M144" s="33">
        <v>0</v>
      </c>
      <c r="N144" s="33">
        <v>0</v>
      </c>
      <c r="O144" s="30">
        <f t="shared" si="6"/>
        <v>0</v>
      </c>
      <c r="P144" s="27">
        <f t="shared" si="7"/>
        <v>0</v>
      </c>
    </row>
    <row r="145" spans="1:16" ht="13.5" thickBot="1" x14ac:dyDescent="0.25">
      <c r="A145" s="11">
        <v>140</v>
      </c>
      <c r="B145" s="11" t="str">
        <f>IF(Levée!B145&lt;&gt;0,Levée!B145,"")</f>
        <v>case 140</v>
      </c>
      <c r="C145" s="33">
        <v>0</v>
      </c>
      <c r="D145" s="33">
        <v>0</v>
      </c>
      <c r="E145" s="33">
        <v>0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3">
        <v>0</v>
      </c>
      <c r="L145" s="33">
        <v>0</v>
      </c>
      <c r="M145" s="33">
        <v>0</v>
      </c>
      <c r="N145" s="33">
        <v>0</v>
      </c>
      <c r="O145" s="30">
        <f t="shared" si="6"/>
        <v>0</v>
      </c>
      <c r="P145" s="27">
        <f t="shared" si="7"/>
        <v>0</v>
      </c>
    </row>
    <row r="146" spans="1:16" ht="13.5" thickBot="1" x14ac:dyDescent="0.25">
      <c r="A146" s="11">
        <v>141</v>
      </c>
      <c r="B146" s="11" t="str">
        <f>IF(Levée!B146&lt;&gt;0,Levée!B146,"")</f>
        <v>case 141</v>
      </c>
      <c r="C146" s="33">
        <v>0</v>
      </c>
      <c r="D146" s="33">
        <v>0</v>
      </c>
      <c r="E146" s="33">
        <v>0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3">
        <v>0</v>
      </c>
      <c r="L146" s="33">
        <v>0</v>
      </c>
      <c r="M146" s="33">
        <v>0</v>
      </c>
      <c r="N146" s="33">
        <v>0</v>
      </c>
      <c r="O146" s="30">
        <f t="shared" si="6"/>
        <v>0</v>
      </c>
      <c r="P146" s="27">
        <f t="shared" si="7"/>
        <v>0</v>
      </c>
    </row>
    <row r="147" spans="1:16" ht="13.5" thickBot="1" x14ac:dyDescent="0.25">
      <c r="A147" s="11">
        <v>142</v>
      </c>
      <c r="B147" s="11" t="str">
        <f>IF(Levée!B147&lt;&gt;0,Levée!B147,"")</f>
        <v>case 142</v>
      </c>
      <c r="C147" s="33">
        <v>0</v>
      </c>
      <c r="D147" s="33">
        <v>0</v>
      </c>
      <c r="E147" s="33">
        <v>0</v>
      </c>
      <c r="F147" s="33">
        <v>0</v>
      </c>
      <c r="G147" s="33">
        <v>0</v>
      </c>
      <c r="H147" s="33">
        <v>0</v>
      </c>
      <c r="I147" s="33">
        <v>0</v>
      </c>
      <c r="J147" s="33">
        <v>0</v>
      </c>
      <c r="K147" s="33">
        <v>0</v>
      </c>
      <c r="L147" s="33">
        <v>0</v>
      </c>
      <c r="M147" s="33">
        <v>0</v>
      </c>
      <c r="N147" s="33">
        <v>0</v>
      </c>
      <c r="O147" s="30">
        <f t="shared" si="6"/>
        <v>0</v>
      </c>
      <c r="P147" s="27">
        <f t="shared" si="7"/>
        <v>0</v>
      </c>
    </row>
    <row r="148" spans="1:16" ht="13.5" thickBot="1" x14ac:dyDescent="0.25">
      <c r="A148" s="11">
        <v>143</v>
      </c>
      <c r="B148" s="11" t="str">
        <f>IF(Levée!B148&lt;&gt;0,Levée!B148,"")</f>
        <v>case 143</v>
      </c>
      <c r="C148" s="33">
        <v>0</v>
      </c>
      <c r="D148" s="33">
        <v>0</v>
      </c>
      <c r="E148" s="33">
        <v>0</v>
      </c>
      <c r="F148" s="33">
        <v>0</v>
      </c>
      <c r="G148" s="33">
        <v>0</v>
      </c>
      <c r="H148" s="33">
        <v>0</v>
      </c>
      <c r="I148" s="33">
        <v>0</v>
      </c>
      <c r="J148" s="33">
        <v>0</v>
      </c>
      <c r="K148" s="33">
        <v>0</v>
      </c>
      <c r="L148" s="33">
        <v>0</v>
      </c>
      <c r="M148" s="33">
        <v>0</v>
      </c>
      <c r="N148" s="33">
        <v>0</v>
      </c>
      <c r="O148" s="30">
        <f t="shared" si="6"/>
        <v>0</v>
      </c>
      <c r="P148" s="27">
        <f t="shared" si="7"/>
        <v>0</v>
      </c>
    </row>
    <row r="149" spans="1:16" ht="13.5" thickBot="1" x14ac:dyDescent="0.25">
      <c r="A149" s="11">
        <v>144</v>
      </c>
      <c r="B149" s="11" t="str">
        <f>IF(Levée!B149&lt;&gt;0,Levée!B149,"")</f>
        <v>case 144</v>
      </c>
      <c r="C149" s="33">
        <v>0</v>
      </c>
      <c r="D149" s="33">
        <v>0</v>
      </c>
      <c r="E149" s="33">
        <v>0</v>
      </c>
      <c r="F149" s="33">
        <v>0</v>
      </c>
      <c r="G149" s="33">
        <v>0</v>
      </c>
      <c r="H149" s="33">
        <v>0</v>
      </c>
      <c r="I149" s="33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0">
        <f t="shared" si="6"/>
        <v>0</v>
      </c>
      <c r="P149" s="27">
        <f t="shared" si="7"/>
        <v>0</v>
      </c>
    </row>
    <row r="150" spans="1:16" ht="13.5" thickBot="1" x14ac:dyDescent="0.25">
      <c r="A150" s="11">
        <v>145</v>
      </c>
      <c r="B150" s="11" t="str">
        <f>IF(Levée!B150&lt;&gt;0,Levée!B150,"")</f>
        <v>case 145</v>
      </c>
      <c r="C150" s="33">
        <v>0</v>
      </c>
      <c r="D150" s="33">
        <v>0</v>
      </c>
      <c r="E150" s="33">
        <v>0</v>
      </c>
      <c r="F150" s="33">
        <v>0</v>
      </c>
      <c r="G150" s="33">
        <v>0</v>
      </c>
      <c r="H150" s="33">
        <v>0</v>
      </c>
      <c r="I150" s="33">
        <v>0</v>
      </c>
      <c r="J150" s="33">
        <v>0</v>
      </c>
      <c r="K150" s="33">
        <v>0</v>
      </c>
      <c r="L150" s="33">
        <v>0</v>
      </c>
      <c r="M150" s="33">
        <v>0</v>
      </c>
      <c r="N150" s="33">
        <v>0</v>
      </c>
      <c r="O150" s="30">
        <f t="shared" si="6"/>
        <v>0</v>
      </c>
      <c r="P150" s="27">
        <f t="shared" si="7"/>
        <v>0</v>
      </c>
    </row>
    <row r="151" spans="1:16" ht="13.5" thickBot="1" x14ac:dyDescent="0.25">
      <c r="A151" s="11">
        <v>146</v>
      </c>
      <c r="B151" s="11" t="str">
        <f>IF(Levée!B151&lt;&gt;0,Levée!B151,"")</f>
        <v>case 146</v>
      </c>
      <c r="C151" s="33">
        <v>0</v>
      </c>
      <c r="D151" s="33">
        <v>0</v>
      </c>
      <c r="E151" s="33">
        <v>0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0</v>
      </c>
      <c r="M151" s="33">
        <v>0</v>
      </c>
      <c r="N151" s="33">
        <v>0</v>
      </c>
      <c r="O151" s="30">
        <f t="shared" si="6"/>
        <v>0</v>
      </c>
      <c r="P151" s="27">
        <f t="shared" si="7"/>
        <v>0</v>
      </c>
    </row>
    <row r="152" spans="1:16" ht="13.5" thickBot="1" x14ac:dyDescent="0.25">
      <c r="A152" s="11">
        <v>147</v>
      </c>
      <c r="B152" s="11" t="str">
        <f>IF(Levée!B152&lt;&gt;0,Levée!B152,"")</f>
        <v>case 147</v>
      </c>
      <c r="C152" s="33">
        <v>0</v>
      </c>
      <c r="D152" s="33">
        <v>0</v>
      </c>
      <c r="E152" s="33">
        <v>0</v>
      </c>
      <c r="F152" s="33">
        <v>0</v>
      </c>
      <c r="G152" s="33">
        <v>0</v>
      </c>
      <c r="H152" s="33">
        <v>0</v>
      </c>
      <c r="I152" s="33">
        <v>0</v>
      </c>
      <c r="J152" s="33">
        <v>0</v>
      </c>
      <c r="K152" s="33">
        <v>0</v>
      </c>
      <c r="L152" s="33">
        <v>0</v>
      </c>
      <c r="M152" s="33">
        <v>0</v>
      </c>
      <c r="N152" s="33">
        <v>0</v>
      </c>
      <c r="O152" s="30">
        <f t="shared" si="6"/>
        <v>0</v>
      </c>
      <c r="P152" s="27">
        <f t="shared" si="7"/>
        <v>0</v>
      </c>
    </row>
    <row r="153" spans="1:16" ht="13.5" thickBot="1" x14ac:dyDescent="0.25">
      <c r="A153" s="11">
        <v>148</v>
      </c>
      <c r="B153" s="11" t="str">
        <f>IF(Levée!B153&lt;&gt;0,Levée!B153,"")</f>
        <v>case 148</v>
      </c>
      <c r="C153" s="33">
        <v>0</v>
      </c>
      <c r="D153" s="33">
        <v>0</v>
      </c>
      <c r="E153" s="33">
        <v>0</v>
      </c>
      <c r="F153" s="33">
        <v>0</v>
      </c>
      <c r="G153" s="33">
        <v>0</v>
      </c>
      <c r="H153" s="33">
        <v>0</v>
      </c>
      <c r="I153" s="33">
        <v>0</v>
      </c>
      <c r="J153" s="33">
        <v>0</v>
      </c>
      <c r="K153" s="33">
        <v>0</v>
      </c>
      <c r="L153" s="33">
        <v>0</v>
      </c>
      <c r="M153" s="33">
        <v>0</v>
      </c>
      <c r="N153" s="33">
        <v>0</v>
      </c>
      <c r="O153" s="30">
        <f t="shared" si="6"/>
        <v>0</v>
      </c>
      <c r="P153" s="27">
        <f t="shared" si="7"/>
        <v>0</v>
      </c>
    </row>
    <row r="154" spans="1:16" ht="13.5" thickBot="1" x14ac:dyDescent="0.25">
      <c r="A154" s="11">
        <v>149</v>
      </c>
      <c r="B154" s="11" t="str">
        <f>IF(Levée!B154&lt;&gt;0,Levée!B154,"")</f>
        <v>case 149</v>
      </c>
      <c r="C154" s="33">
        <v>0</v>
      </c>
      <c r="D154" s="33">
        <v>0</v>
      </c>
      <c r="E154" s="33">
        <v>0</v>
      </c>
      <c r="F154" s="33">
        <v>0</v>
      </c>
      <c r="G154" s="33">
        <v>0</v>
      </c>
      <c r="H154" s="33">
        <v>0</v>
      </c>
      <c r="I154" s="33">
        <v>0</v>
      </c>
      <c r="J154" s="33">
        <v>0</v>
      </c>
      <c r="K154" s="33">
        <v>0</v>
      </c>
      <c r="L154" s="33">
        <v>0</v>
      </c>
      <c r="M154" s="33">
        <v>0</v>
      </c>
      <c r="N154" s="33">
        <v>0</v>
      </c>
      <c r="O154" s="30">
        <f t="shared" si="6"/>
        <v>0</v>
      </c>
      <c r="P154" s="27">
        <f t="shared" si="7"/>
        <v>0</v>
      </c>
    </row>
    <row r="155" spans="1:16" ht="13.5" thickBot="1" x14ac:dyDescent="0.25">
      <c r="A155" s="11">
        <v>150</v>
      </c>
      <c r="B155" s="11" t="str">
        <f>IF(Levée!B155&lt;&gt;0,Levée!B155,"")</f>
        <v>case 150</v>
      </c>
      <c r="C155" s="33">
        <v>0</v>
      </c>
      <c r="D155" s="33">
        <v>0</v>
      </c>
      <c r="E155" s="33">
        <v>0</v>
      </c>
      <c r="F155" s="33">
        <v>0</v>
      </c>
      <c r="G155" s="33">
        <v>0</v>
      </c>
      <c r="H155" s="33">
        <v>0</v>
      </c>
      <c r="I155" s="33">
        <v>0</v>
      </c>
      <c r="J155" s="33">
        <v>0</v>
      </c>
      <c r="K155" s="33">
        <v>0</v>
      </c>
      <c r="L155" s="33">
        <v>0</v>
      </c>
      <c r="M155" s="33">
        <v>0</v>
      </c>
      <c r="N155" s="33">
        <v>0</v>
      </c>
      <c r="O155" s="30">
        <f t="shared" si="6"/>
        <v>0</v>
      </c>
      <c r="P155" s="27">
        <f t="shared" si="7"/>
        <v>0</v>
      </c>
    </row>
    <row r="156" spans="1:16" ht="13.5" thickBot="1" x14ac:dyDescent="0.25">
      <c r="A156" s="11">
        <v>151</v>
      </c>
      <c r="B156" s="11" t="str">
        <f>IF(Levée!B156&lt;&gt;0,Levée!B156,"")</f>
        <v>case 151</v>
      </c>
      <c r="C156" s="33">
        <v>0</v>
      </c>
      <c r="D156" s="33">
        <v>0</v>
      </c>
      <c r="E156" s="33">
        <v>0</v>
      </c>
      <c r="F156" s="33">
        <v>0</v>
      </c>
      <c r="G156" s="33">
        <v>0</v>
      </c>
      <c r="H156" s="33">
        <v>0</v>
      </c>
      <c r="I156" s="33">
        <v>0</v>
      </c>
      <c r="J156" s="33">
        <v>0</v>
      </c>
      <c r="K156" s="33">
        <v>0</v>
      </c>
      <c r="L156" s="33">
        <v>0</v>
      </c>
      <c r="M156" s="33">
        <v>0</v>
      </c>
      <c r="N156" s="33">
        <v>0</v>
      </c>
      <c r="O156" s="30">
        <f t="shared" si="6"/>
        <v>0</v>
      </c>
      <c r="P156" s="27">
        <f t="shared" si="7"/>
        <v>0</v>
      </c>
    </row>
    <row r="157" spans="1:16" ht="13.5" thickBot="1" x14ac:dyDescent="0.25">
      <c r="A157" s="11">
        <v>152</v>
      </c>
      <c r="B157" s="11" t="str">
        <f>IF(Levée!B157&lt;&gt;0,Levée!B157,"")</f>
        <v>case 152</v>
      </c>
      <c r="C157" s="33">
        <v>0</v>
      </c>
      <c r="D157" s="33">
        <v>0</v>
      </c>
      <c r="E157" s="33">
        <v>0</v>
      </c>
      <c r="F157" s="33">
        <v>0</v>
      </c>
      <c r="G157" s="33">
        <v>0</v>
      </c>
      <c r="H157" s="33">
        <v>0</v>
      </c>
      <c r="I157" s="33">
        <v>0</v>
      </c>
      <c r="J157" s="33">
        <v>0</v>
      </c>
      <c r="K157" s="33">
        <v>0</v>
      </c>
      <c r="L157" s="33">
        <v>0</v>
      </c>
      <c r="M157" s="33">
        <v>0</v>
      </c>
      <c r="N157" s="33">
        <v>0</v>
      </c>
      <c r="O157" s="30">
        <f t="shared" si="6"/>
        <v>0</v>
      </c>
      <c r="P157" s="27">
        <f t="shared" si="7"/>
        <v>0</v>
      </c>
    </row>
    <row r="158" spans="1:16" ht="13.5" thickBot="1" x14ac:dyDescent="0.25">
      <c r="A158" s="11">
        <v>153</v>
      </c>
      <c r="B158" s="11" t="str">
        <f>IF(Levée!B158&lt;&gt;0,Levée!B158,"")</f>
        <v>case 153</v>
      </c>
      <c r="C158" s="33">
        <v>0</v>
      </c>
      <c r="D158" s="33">
        <v>0</v>
      </c>
      <c r="E158" s="33">
        <v>0</v>
      </c>
      <c r="F158" s="33">
        <v>0</v>
      </c>
      <c r="G158" s="33">
        <v>0</v>
      </c>
      <c r="H158" s="33">
        <v>0</v>
      </c>
      <c r="I158" s="33">
        <v>0</v>
      </c>
      <c r="J158" s="33">
        <v>0</v>
      </c>
      <c r="K158" s="33">
        <v>0</v>
      </c>
      <c r="L158" s="33">
        <v>0</v>
      </c>
      <c r="M158" s="33">
        <v>0</v>
      </c>
      <c r="N158" s="33">
        <v>0</v>
      </c>
      <c r="O158" s="30">
        <f t="shared" si="6"/>
        <v>0</v>
      </c>
      <c r="P158" s="27">
        <f t="shared" si="7"/>
        <v>0</v>
      </c>
    </row>
    <row r="159" spans="1:16" ht="13.5" thickBot="1" x14ac:dyDescent="0.25">
      <c r="A159" s="11">
        <v>154</v>
      </c>
      <c r="B159" s="11" t="str">
        <f>IF(Levée!B159&lt;&gt;0,Levée!B159,"")</f>
        <v>case 154</v>
      </c>
      <c r="C159" s="33">
        <v>0</v>
      </c>
      <c r="D159" s="33">
        <v>0</v>
      </c>
      <c r="E159" s="33">
        <v>0</v>
      </c>
      <c r="F159" s="33">
        <v>0</v>
      </c>
      <c r="G159" s="33">
        <v>0</v>
      </c>
      <c r="H159" s="33">
        <v>0</v>
      </c>
      <c r="I159" s="33">
        <v>0</v>
      </c>
      <c r="J159" s="33">
        <v>0</v>
      </c>
      <c r="K159" s="33">
        <v>0</v>
      </c>
      <c r="L159" s="33">
        <v>0</v>
      </c>
      <c r="M159" s="33">
        <v>0</v>
      </c>
      <c r="N159" s="33">
        <v>0</v>
      </c>
      <c r="O159" s="30">
        <f t="shared" ref="O159:O169" si="8">SUM(C159:N159)</f>
        <v>0</v>
      </c>
      <c r="P159" s="27">
        <f t="shared" ref="P159:P169" si="9">IF(O159=-21,0,O159)</f>
        <v>0</v>
      </c>
    </row>
    <row r="160" spans="1:16" ht="13.5" thickBot="1" x14ac:dyDescent="0.25">
      <c r="A160" s="11">
        <v>155</v>
      </c>
      <c r="B160" s="11" t="str">
        <f>IF(Levée!B160&lt;&gt;0,Levée!B160,"")</f>
        <v>case 155</v>
      </c>
      <c r="C160" s="33">
        <v>0</v>
      </c>
      <c r="D160" s="33">
        <v>0</v>
      </c>
      <c r="E160" s="33">
        <v>0</v>
      </c>
      <c r="F160" s="33">
        <v>0</v>
      </c>
      <c r="G160" s="33">
        <v>0</v>
      </c>
      <c r="H160" s="33">
        <v>0</v>
      </c>
      <c r="I160" s="33">
        <v>0</v>
      </c>
      <c r="J160" s="33">
        <v>0</v>
      </c>
      <c r="K160" s="33">
        <v>0</v>
      </c>
      <c r="L160" s="33">
        <v>0</v>
      </c>
      <c r="M160" s="33">
        <v>0</v>
      </c>
      <c r="N160" s="33">
        <v>0</v>
      </c>
      <c r="O160" s="30">
        <f t="shared" si="8"/>
        <v>0</v>
      </c>
      <c r="P160" s="27">
        <f t="shared" si="9"/>
        <v>0</v>
      </c>
    </row>
    <row r="161" spans="1:16" ht="13.5" thickBot="1" x14ac:dyDescent="0.25">
      <c r="A161" s="11">
        <v>156</v>
      </c>
      <c r="B161" s="11" t="str">
        <f>IF(Levée!B161&lt;&gt;0,Levée!B161,"")</f>
        <v>case 156</v>
      </c>
      <c r="C161" s="33">
        <v>0</v>
      </c>
      <c r="D161" s="33">
        <v>0</v>
      </c>
      <c r="E161" s="33">
        <v>0</v>
      </c>
      <c r="F161" s="33">
        <v>0</v>
      </c>
      <c r="G161" s="33">
        <v>0</v>
      </c>
      <c r="H161" s="33">
        <v>0</v>
      </c>
      <c r="I161" s="33">
        <v>0</v>
      </c>
      <c r="J161" s="33">
        <v>0</v>
      </c>
      <c r="K161" s="33">
        <v>0</v>
      </c>
      <c r="L161" s="33">
        <v>0</v>
      </c>
      <c r="M161" s="33">
        <v>0</v>
      </c>
      <c r="N161" s="33">
        <v>0</v>
      </c>
      <c r="O161" s="30">
        <f t="shared" si="8"/>
        <v>0</v>
      </c>
      <c r="P161" s="27">
        <f t="shared" si="9"/>
        <v>0</v>
      </c>
    </row>
    <row r="162" spans="1:16" ht="13.5" thickBot="1" x14ac:dyDescent="0.25">
      <c r="A162" s="11">
        <v>157</v>
      </c>
      <c r="B162" s="11" t="str">
        <f>IF(Levée!B162&lt;&gt;0,Levée!B162,"")</f>
        <v>case 157</v>
      </c>
      <c r="C162" s="33">
        <v>0</v>
      </c>
      <c r="D162" s="33">
        <v>0</v>
      </c>
      <c r="E162" s="33">
        <v>0</v>
      </c>
      <c r="F162" s="33">
        <v>0</v>
      </c>
      <c r="G162" s="33">
        <v>0</v>
      </c>
      <c r="H162" s="33">
        <v>0</v>
      </c>
      <c r="I162" s="33">
        <v>0</v>
      </c>
      <c r="J162" s="33">
        <v>0</v>
      </c>
      <c r="K162" s="33">
        <v>0</v>
      </c>
      <c r="L162" s="33">
        <v>0</v>
      </c>
      <c r="M162" s="33">
        <v>0</v>
      </c>
      <c r="N162" s="33">
        <v>0</v>
      </c>
      <c r="O162" s="30">
        <f t="shared" si="8"/>
        <v>0</v>
      </c>
      <c r="P162" s="27">
        <f t="shared" si="9"/>
        <v>0</v>
      </c>
    </row>
    <row r="163" spans="1:16" ht="13.5" thickBot="1" x14ac:dyDescent="0.25">
      <c r="A163" s="11">
        <v>158</v>
      </c>
      <c r="B163" s="11" t="str">
        <f>IF(Levée!B163&lt;&gt;0,Levée!B163,"")</f>
        <v>case 158</v>
      </c>
      <c r="C163" s="33">
        <v>0</v>
      </c>
      <c r="D163" s="33">
        <v>0</v>
      </c>
      <c r="E163" s="33">
        <v>0</v>
      </c>
      <c r="F163" s="33">
        <v>0</v>
      </c>
      <c r="G163" s="33">
        <v>0</v>
      </c>
      <c r="H163" s="33">
        <v>0</v>
      </c>
      <c r="I163" s="33">
        <v>0</v>
      </c>
      <c r="J163" s="33">
        <v>0</v>
      </c>
      <c r="K163" s="33">
        <v>0</v>
      </c>
      <c r="L163" s="33">
        <v>0</v>
      </c>
      <c r="M163" s="33">
        <v>0</v>
      </c>
      <c r="N163" s="33">
        <v>0</v>
      </c>
      <c r="O163" s="30">
        <f t="shared" si="8"/>
        <v>0</v>
      </c>
      <c r="P163" s="27">
        <f t="shared" si="9"/>
        <v>0</v>
      </c>
    </row>
    <row r="164" spans="1:16" ht="13.5" thickBot="1" x14ac:dyDescent="0.25">
      <c r="A164" s="11">
        <v>159</v>
      </c>
      <c r="B164" s="11" t="str">
        <f>IF(Levée!B164&lt;&gt;0,Levée!B164,"")</f>
        <v>case 159</v>
      </c>
      <c r="C164" s="33">
        <v>0</v>
      </c>
      <c r="D164" s="33">
        <v>0</v>
      </c>
      <c r="E164" s="33">
        <v>0</v>
      </c>
      <c r="F164" s="33">
        <v>0</v>
      </c>
      <c r="G164" s="33">
        <v>0</v>
      </c>
      <c r="H164" s="33">
        <v>0</v>
      </c>
      <c r="I164" s="33">
        <v>0</v>
      </c>
      <c r="J164" s="33">
        <v>0</v>
      </c>
      <c r="K164" s="33">
        <v>0</v>
      </c>
      <c r="L164" s="33">
        <v>0</v>
      </c>
      <c r="M164" s="33">
        <v>0</v>
      </c>
      <c r="N164" s="33">
        <v>0</v>
      </c>
      <c r="O164" s="30">
        <f t="shared" si="8"/>
        <v>0</v>
      </c>
      <c r="P164" s="27">
        <f t="shared" si="9"/>
        <v>0</v>
      </c>
    </row>
    <row r="165" spans="1:16" ht="13.5" thickBot="1" x14ac:dyDescent="0.25">
      <c r="A165" s="11">
        <v>160</v>
      </c>
      <c r="B165" s="11" t="str">
        <f>IF(Levée!B165&lt;&gt;0,Levée!B165,"")</f>
        <v>case 160</v>
      </c>
      <c r="C165" s="33">
        <v>0</v>
      </c>
      <c r="D165" s="33">
        <v>0</v>
      </c>
      <c r="E165" s="33">
        <v>0</v>
      </c>
      <c r="F165" s="33">
        <v>0</v>
      </c>
      <c r="G165" s="33">
        <v>0</v>
      </c>
      <c r="H165" s="33">
        <v>0</v>
      </c>
      <c r="I165" s="33">
        <v>0</v>
      </c>
      <c r="J165" s="33">
        <v>0</v>
      </c>
      <c r="K165" s="33">
        <v>0</v>
      </c>
      <c r="L165" s="33">
        <v>0</v>
      </c>
      <c r="M165" s="33">
        <v>0</v>
      </c>
      <c r="N165" s="33">
        <v>0</v>
      </c>
      <c r="O165" s="30">
        <f t="shared" si="8"/>
        <v>0</v>
      </c>
      <c r="P165" s="27">
        <f t="shared" si="9"/>
        <v>0</v>
      </c>
    </row>
    <row r="166" spans="1:16" ht="13.5" thickBot="1" x14ac:dyDescent="0.25">
      <c r="A166" s="11">
        <v>161</v>
      </c>
      <c r="B166" s="11" t="str">
        <f>IF(Levée!B166&lt;&gt;0,Levée!B166,"")</f>
        <v>case 161</v>
      </c>
      <c r="C166" s="33">
        <v>0</v>
      </c>
      <c r="D166" s="33">
        <v>0</v>
      </c>
      <c r="E166" s="33">
        <v>0</v>
      </c>
      <c r="F166" s="33">
        <v>0</v>
      </c>
      <c r="G166" s="33">
        <v>0</v>
      </c>
      <c r="H166" s="33">
        <v>0</v>
      </c>
      <c r="I166" s="33">
        <v>0</v>
      </c>
      <c r="J166" s="33">
        <v>0</v>
      </c>
      <c r="K166" s="33">
        <v>0</v>
      </c>
      <c r="L166" s="33">
        <v>0</v>
      </c>
      <c r="M166" s="33">
        <v>0</v>
      </c>
      <c r="N166" s="33">
        <v>0</v>
      </c>
      <c r="O166" s="30">
        <f t="shared" si="8"/>
        <v>0</v>
      </c>
      <c r="P166" s="27">
        <f t="shared" si="9"/>
        <v>0</v>
      </c>
    </row>
    <row r="167" spans="1:16" ht="13.5" thickBot="1" x14ac:dyDescent="0.25">
      <c r="A167" s="11">
        <v>162</v>
      </c>
      <c r="B167" s="11" t="str">
        <f>IF(Levée!B167&lt;&gt;0,Levée!B167,"")</f>
        <v>case 162</v>
      </c>
      <c r="C167" s="33">
        <v>0</v>
      </c>
      <c r="D167" s="33">
        <v>0</v>
      </c>
      <c r="E167" s="33">
        <v>0</v>
      </c>
      <c r="F167" s="33">
        <v>0</v>
      </c>
      <c r="G167" s="33">
        <v>0</v>
      </c>
      <c r="H167" s="33">
        <v>0</v>
      </c>
      <c r="I167" s="33">
        <v>0</v>
      </c>
      <c r="J167" s="33">
        <v>0</v>
      </c>
      <c r="K167" s="33">
        <v>0</v>
      </c>
      <c r="L167" s="33">
        <v>0</v>
      </c>
      <c r="M167" s="33">
        <v>0</v>
      </c>
      <c r="N167" s="33">
        <v>0</v>
      </c>
      <c r="O167" s="30">
        <f t="shared" si="8"/>
        <v>0</v>
      </c>
      <c r="P167" s="27">
        <f t="shared" si="9"/>
        <v>0</v>
      </c>
    </row>
    <row r="168" spans="1:16" ht="13.5" thickBot="1" x14ac:dyDescent="0.25">
      <c r="A168" s="11">
        <v>163</v>
      </c>
      <c r="B168" s="11" t="str">
        <f>IF(Levée!B168&lt;&gt;0,Levée!B168,"")</f>
        <v>case163</v>
      </c>
      <c r="C168" s="33">
        <v>0</v>
      </c>
      <c r="D168" s="33">
        <v>0</v>
      </c>
      <c r="E168" s="33">
        <v>0</v>
      </c>
      <c r="F168" s="33">
        <v>0</v>
      </c>
      <c r="G168" s="33">
        <v>0</v>
      </c>
      <c r="H168" s="33">
        <v>0</v>
      </c>
      <c r="I168" s="33">
        <v>0</v>
      </c>
      <c r="J168" s="33">
        <v>0</v>
      </c>
      <c r="K168" s="33">
        <v>0</v>
      </c>
      <c r="L168" s="33">
        <v>0</v>
      </c>
      <c r="M168" s="33">
        <v>0</v>
      </c>
      <c r="N168" s="33">
        <v>0</v>
      </c>
      <c r="O168" s="30">
        <f t="shared" si="8"/>
        <v>0</v>
      </c>
      <c r="P168" s="27">
        <f t="shared" si="9"/>
        <v>0</v>
      </c>
    </row>
    <row r="169" spans="1:16" ht="13.5" thickBot="1" x14ac:dyDescent="0.25">
      <c r="A169" s="11">
        <v>164</v>
      </c>
      <c r="B169" s="11" t="str">
        <f>IF(Levée!B169&lt;&gt;0,Levée!B169,"")</f>
        <v>case 164</v>
      </c>
      <c r="C169" s="33">
        <v>0</v>
      </c>
      <c r="D169" s="33">
        <v>0</v>
      </c>
      <c r="E169" s="33">
        <v>0</v>
      </c>
      <c r="F169" s="33">
        <v>0</v>
      </c>
      <c r="G169" s="33">
        <v>0</v>
      </c>
      <c r="H169" s="33">
        <v>0</v>
      </c>
      <c r="I169" s="33">
        <v>0</v>
      </c>
      <c r="J169" s="33">
        <v>0</v>
      </c>
      <c r="K169" s="33">
        <v>0</v>
      </c>
      <c r="L169" s="33">
        <v>0</v>
      </c>
      <c r="M169" s="33">
        <v>0</v>
      </c>
      <c r="N169" s="33">
        <v>0</v>
      </c>
      <c r="O169" s="30">
        <f t="shared" si="8"/>
        <v>0</v>
      </c>
      <c r="P169" s="27">
        <f t="shared" si="9"/>
        <v>0</v>
      </c>
    </row>
    <row r="170" spans="1:16" ht="13.5" thickBot="1" x14ac:dyDescent="0.25">
      <c r="A170" s="11">
        <v>165</v>
      </c>
      <c r="B170" s="11" t="str">
        <f>IF(Levée!B170&lt;&gt;0,Levée!B170,"")</f>
        <v>case 165</v>
      </c>
      <c r="C170" s="33">
        <v>0</v>
      </c>
      <c r="D170" s="33">
        <v>0</v>
      </c>
      <c r="E170" s="33">
        <v>0</v>
      </c>
      <c r="F170" s="33">
        <v>0</v>
      </c>
      <c r="G170" s="33">
        <v>0</v>
      </c>
      <c r="H170" s="33">
        <v>0</v>
      </c>
      <c r="I170" s="33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0">
        <f t="shared" ref="O170:O205" si="10">SUM(C170:N170)</f>
        <v>0</v>
      </c>
      <c r="P170" s="27">
        <f t="shared" ref="P170" si="11">IF(O170=-21,0,O170)</f>
        <v>0</v>
      </c>
    </row>
    <row r="171" spans="1:16" ht="13.5" thickBot="1" x14ac:dyDescent="0.25">
      <c r="A171" s="11">
        <v>166</v>
      </c>
      <c r="B171" s="11" t="str">
        <f>IF(Levée!B171&lt;&gt;0,Levée!B171,"")</f>
        <v>case 166</v>
      </c>
      <c r="C171" s="33">
        <v>0</v>
      </c>
      <c r="D171" s="33">
        <v>0</v>
      </c>
      <c r="E171" s="33">
        <v>0</v>
      </c>
      <c r="F171" s="33">
        <v>0</v>
      </c>
      <c r="G171" s="33">
        <v>0</v>
      </c>
      <c r="H171" s="33">
        <v>0</v>
      </c>
      <c r="I171" s="33">
        <v>0</v>
      </c>
      <c r="J171" s="33">
        <v>0</v>
      </c>
      <c r="K171" s="33">
        <v>0</v>
      </c>
      <c r="L171" s="33">
        <v>0</v>
      </c>
      <c r="M171" s="33">
        <v>0</v>
      </c>
      <c r="N171" s="33">
        <v>0</v>
      </c>
      <c r="O171" s="33">
        <f t="shared" si="10"/>
        <v>0</v>
      </c>
      <c r="P171" s="27">
        <f>IF(O171=-21,0,O171)</f>
        <v>0</v>
      </c>
    </row>
    <row r="172" spans="1:16" ht="13.5" thickBot="1" x14ac:dyDescent="0.25">
      <c r="A172" s="11">
        <v>167</v>
      </c>
      <c r="B172" s="11" t="str">
        <f>IF(Levée!B172&lt;&gt;0,Levée!B172,"")</f>
        <v>case 167</v>
      </c>
      <c r="C172" s="33">
        <v>0</v>
      </c>
      <c r="D172" s="33">
        <v>0</v>
      </c>
      <c r="E172" s="33">
        <v>0</v>
      </c>
      <c r="F172" s="33">
        <v>0</v>
      </c>
      <c r="G172" s="33">
        <v>0</v>
      </c>
      <c r="H172" s="33">
        <v>0</v>
      </c>
      <c r="I172" s="33">
        <v>0</v>
      </c>
      <c r="J172" s="33">
        <v>0</v>
      </c>
      <c r="K172" s="33">
        <v>0</v>
      </c>
      <c r="L172" s="33">
        <v>0</v>
      </c>
      <c r="M172" s="33">
        <v>0</v>
      </c>
      <c r="N172" s="33">
        <v>0</v>
      </c>
      <c r="O172" s="33">
        <f t="shared" si="10"/>
        <v>0</v>
      </c>
      <c r="P172" s="27">
        <f t="shared" ref="P172:P205" si="12">IF(O172=-21,0,O172)</f>
        <v>0</v>
      </c>
    </row>
    <row r="173" spans="1:16" ht="13.5" thickBot="1" x14ac:dyDescent="0.25">
      <c r="A173" s="11">
        <v>168</v>
      </c>
      <c r="B173" s="11" t="str">
        <f>IF(Levée!B173&lt;&gt;0,Levée!B173,"")</f>
        <v>case 168</v>
      </c>
      <c r="C173" s="33">
        <v>0</v>
      </c>
      <c r="D173" s="33">
        <v>0</v>
      </c>
      <c r="E173" s="33">
        <v>0</v>
      </c>
      <c r="F173" s="33">
        <v>0</v>
      </c>
      <c r="G173" s="33">
        <v>0</v>
      </c>
      <c r="H173" s="33">
        <v>0</v>
      </c>
      <c r="I173" s="33">
        <v>0</v>
      </c>
      <c r="J173" s="33">
        <v>0</v>
      </c>
      <c r="K173" s="33">
        <v>0</v>
      </c>
      <c r="L173" s="33">
        <v>0</v>
      </c>
      <c r="M173" s="33">
        <v>0</v>
      </c>
      <c r="N173" s="33">
        <v>0</v>
      </c>
      <c r="O173" s="33">
        <f t="shared" si="10"/>
        <v>0</v>
      </c>
      <c r="P173" s="27">
        <f t="shared" si="12"/>
        <v>0</v>
      </c>
    </row>
    <row r="174" spans="1:16" ht="13.5" thickBot="1" x14ac:dyDescent="0.25">
      <c r="A174" s="11">
        <v>169</v>
      </c>
      <c r="B174" s="11" t="str">
        <f>IF(Levée!B174&lt;&gt;0,Levée!B174,"")</f>
        <v>case 169</v>
      </c>
      <c r="C174" s="33">
        <v>0</v>
      </c>
      <c r="D174" s="33">
        <v>0</v>
      </c>
      <c r="E174" s="33">
        <v>0</v>
      </c>
      <c r="F174" s="33">
        <v>0</v>
      </c>
      <c r="G174" s="33">
        <v>0</v>
      </c>
      <c r="H174" s="33">
        <v>0</v>
      </c>
      <c r="I174" s="33">
        <v>0</v>
      </c>
      <c r="J174" s="33">
        <v>0</v>
      </c>
      <c r="K174" s="33">
        <v>0</v>
      </c>
      <c r="L174" s="33">
        <v>0</v>
      </c>
      <c r="M174" s="33">
        <v>0</v>
      </c>
      <c r="N174" s="33">
        <v>0</v>
      </c>
      <c r="O174" s="33">
        <f t="shared" si="10"/>
        <v>0</v>
      </c>
      <c r="P174" s="27">
        <f t="shared" si="12"/>
        <v>0</v>
      </c>
    </row>
    <row r="175" spans="1:16" ht="13.5" thickBot="1" x14ac:dyDescent="0.25">
      <c r="A175" s="11">
        <v>170</v>
      </c>
      <c r="B175" s="11" t="str">
        <f>IF(Levée!B175&lt;&gt;0,Levée!B175,"")</f>
        <v>case 170</v>
      </c>
      <c r="C175" s="33">
        <v>0</v>
      </c>
      <c r="D175" s="33">
        <v>0</v>
      </c>
      <c r="E175" s="33">
        <v>0</v>
      </c>
      <c r="F175" s="33">
        <v>0</v>
      </c>
      <c r="G175" s="33">
        <v>0</v>
      </c>
      <c r="H175" s="33">
        <v>0</v>
      </c>
      <c r="I175" s="33">
        <v>0</v>
      </c>
      <c r="J175" s="33">
        <v>0</v>
      </c>
      <c r="K175" s="33">
        <v>0</v>
      </c>
      <c r="L175" s="33">
        <v>0</v>
      </c>
      <c r="M175" s="33">
        <v>0</v>
      </c>
      <c r="N175" s="33">
        <v>0</v>
      </c>
      <c r="O175" s="33">
        <f t="shared" si="10"/>
        <v>0</v>
      </c>
      <c r="P175" s="27">
        <f t="shared" si="12"/>
        <v>0</v>
      </c>
    </row>
    <row r="176" spans="1:16" ht="13.5" thickBot="1" x14ac:dyDescent="0.25">
      <c r="A176" s="11">
        <v>171</v>
      </c>
      <c r="B176" s="11" t="str">
        <f>IF(Levée!B176&lt;&gt;0,Levée!B176,"")</f>
        <v>case 171</v>
      </c>
      <c r="C176" s="33">
        <v>0</v>
      </c>
      <c r="D176" s="33">
        <v>0</v>
      </c>
      <c r="E176" s="33">
        <v>0</v>
      </c>
      <c r="F176" s="33">
        <v>0</v>
      </c>
      <c r="G176" s="33">
        <v>0</v>
      </c>
      <c r="H176" s="33">
        <v>0</v>
      </c>
      <c r="I176" s="33">
        <v>0</v>
      </c>
      <c r="J176" s="33">
        <v>0</v>
      </c>
      <c r="K176" s="33">
        <v>0</v>
      </c>
      <c r="L176" s="33">
        <v>0</v>
      </c>
      <c r="M176" s="33">
        <v>0</v>
      </c>
      <c r="N176" s="33">
        <v>0</v>
      </c>
      <c r="O176" s="33">
        <f t="shared" si="10"/>
        <v>0</v>
      </c>
      <c r="P176" s="27">
        <f t="shared" si="12"/>
        <v>0</v>
      </c>
    </row>
    <row r="177" spans="1:16" ht="13.5" thickBot="1" x14ac:dyDescent="0.25">
      <c r="A177" s="11">
        <v>172</v>
      </c>
      <c r="B177" s="11" t="str">
        <f>IF(Levée!B177&lt;&gt;0,Levée!B177,"")</f>
        <v>case 172</v>
      </c>
      <c r="C177" s="33">
        <v>0</v>
      </c>
      <c r="D177" s="33">
        <v>0</v>
      </c>
      <c r="E177" s="33">
        <v>0</v>
      </c>
      <c r="F177" s="33">
        <v>0</v>
      </c>
      <c r="G177" s="33">
        <v>0</v>
      </c>
      <c r="H177" s="33">
        <v>0</v>
      </c>
      <c r="I177" s="33">
        <v>0</v>
      </c>
      <c r="J177" s="33">
        <v>0</v>
      </c>
      <c r="K177" s="33">
        <v>0</v>
      </c>
      <c r="L177" s="33">
        <v>0</v>
      </c>
      <c r="M177" s="33">
        <v>0</v>
      </c>
      <c r="N177" s="33">
        <v>0</v>
      </c>
      <c r="O177" s="33">
        <f t="shared" si="10"/>
        <v>0</v>
      </c>
      <c r="P177" s="27">
        <f t="shared" si="12"/>
        <v>0</v>
      </c>
    </row>
    <row r="178" spans="1:16" ht="13.5" thickBot="1" x14ac:dyDescent="0.25">
      <c r="A178" s="11">
        <v>173</v>
      </c>
      <c r="B178" s="11" t="str">
        <f>IF(Levée!B178&lt;&gt;0,Levée!B178,"")</f>
        <v>case 173</v>
      </c>
      <c r="C178" s="33">
        <v>0</v>
      </c>
      <c r="D178" s="33">
        <v>0</v>
      </c>
      <c r="E178" s="33">
        <v>0</v>
      </c>
      <c r="F178" s="33">
        <v>0</v>
      </c>
      <c r="G178" s="33">
        <v>0</v>
      </c>
      <c r="H178" s="33">
        <v>0</v>
      </c>
      <c r="I178" s="33">
        <v>0</v>
      </c>
      <c r="J178" s="33">
        <v>0</v>
      </c>
      <c r="K178" s="33">
        <v>0</v>
      </c>
      <c r="L178" s="33">
        <v>0</v>
      </c>
      <c r="M178" s="33">
        <v>0</v>
      </c>
      <c r="N178" s="33">
        <v>0</v>
      </c>
      <c r="O178" s="33">
        <f t="shared" si="10"/>
        <v>0</v>
      </c>
      <c r="P178" s="27">
        <f t="shared" si="12"/>
        <v>0</v>
      </c>
    </row>
    <row r="179" spans="1:16" ht="13.5" thickBot="1" x14ac:dyDescent="0.25">
      <c r="A179" s="11">
        <v>174</v>
      </c>
      <c r="B179" s="11" t="str">
        <f>IF(Levée!B179&lt;&gt;0,Levée!B179,"")</f>
        <v>case 174</v>
      </c>
      <c r="C179" s="33">
        <v>0</v>
      </c>
      <c r="D179" s="33">
        <v>0</v>
      </c>
      <c r="E179" s="33">
        <v>0</v>
      </c>
      <c r="F179" s="33">
        <v>0</v>
      </c>
      <c r="G179" s="33">
        <v>0</v>
      </c>
      <c r="H179" s="33">
        <v>0</v>
      </c>
      <c r="I179" s="33">
        <v>0</v>
      </c>
      <c r="J179" s="33">
        <v>0</v>
      </c>
      <c r="K179" s="33">
        <v>0</v>
      </c>
      <c r="L179" s="33">
        <v>0</v>
      </c>
      <c r="M179" s="33">
        <v>0</v>
      </c>
      <c r="N179" s="33">
        <v>0</v>
      </c>
      <c r="O179" s="33">
        <f t="shared" si="10"/>
        <v>0</v>
      </c>
      <c r="P179" s="27">
        <f t="shared" si="12"/>
        <v>0</v>
      </c>
    </row>
    <row r="180" spans="1:16" ht="13.5" thickBot="1" x14ac:dyDescent="0.25">
      <c r="A180" s="11">
        <v>175</v>
      </c>
      <c r="B180" s="11" t="str">
        <f>IF(Levée!B180&lt;&gt;0,Levée!B180,"")</f>
        <v>case 175</v>
      </c>
      <c r="C180" s="33">
        <v>0</v>
      </c>
      <c r="D180" s="33">
        <v>0</v>
      </c>
      <c r="E180" s="33">
        <v>0</v>
      </c>
      <c r="F180" s="33">
        <v>0</v>
      </c>
      <c r="G180" s="33">
        <v>0</v>
      </c>
      <c r="H180" s="33">
        <v>0</v>
      </c>
      <c r="I180" s="33">
        <v>0</v>
      </c>
      <c r="J180" s="33">
        <v>0</v>
      </c>
      <c r="K180" s="33">
        <v>0</v>
      </c>
      <c r="L180" s="33">
        <v>0</v>
      </c>
      <c r="M180" s="33">
        <v>0</v>
      </c>
      <c r="N180" s="33">
        <v>0</v>
      </c>
      <c r="O180" s="33">
        <f t="shared" si="10"/>
        <v>0</v>
      </c>
      <c r="P180" s="27">
        <f t="shared" si="12"/>
        <v>0</v>
      </c>
    </row>
    <row r="181" spans="1:16" ht="13.5" thickBot="1" x14ac:dyDescent="0.25">
      <c r="A181" s="11">
        <v>176</v>
      </c>
      <c r="B181" s="11" t="str">
        <f>IF(Levée!B181&lt;&gt;0,Levée!B181,"")</f>
        <v>case 176</v>
      </c>
      <c r="C181" s="33">
        <v>0</v>
      </c>
      <c r="D181" s="33">
        <v>0</v>
      </c>
      <c r="E181" s="33">
        <v>0</v>
      </c>
      <c r="F181" s="33">
        <v>0</v>
      </c>
      <c r="G181" s="33">
        <v>0</v>
      </c>
      <c r="H181" s="33">
        <v>0</v>
      </c>
      <c r="I181" s="33">
        <v>0</v>
      </c>
      <c r="J181" s="33">
        <v>0</v>
      </c>
      <c r="K181" s="33">
        <v>0</v>
      </c>
      <c r="L181" s="33">
        <v>0</v>
      </c>
      <c r="M181" s="33">
        <v>0</v>
      </c>
      <c r="N181" s="33">
        <v>0</v>
      </c>
      <c r="O181" s="33">
        <f t="shared" si="10"/>
        <v>0</v>
      </c>
      <c r="P181" s="27">
        <f t="shared" si="12"/>
        <v>0</v>
      </c>
    </row>
    <row r="182" spans="1:16" ht="13.5" thickBot="1" x14ac:dyDescent="0.25">
      <c r="A182" s="11">
        <v>177</v>
      </c>
      <c r="B182" s="11" t="str">
        <f>IF(Levée!B182&lt;&gt;0,Levée!B182,"")</f>
        <v>case 177</v>
      </c>
      <c r="C182" s="33">
        <v>0</v>
      </c>
      <c r="D182" s="33">
        <v>0</v>
      </c>
      <c r="E182" s="33">
        <v>0</v>
      </c>
      <c r="F182" s="33">
        <v>0</v>
      </c>
      <c r="G182" s="33">
        <v>0</v>
      </c>
      <c r="H182" s="33">
        <v>0</v>
      </c>
      <c r="I182" s="33">
        <v>0</v>
      </c>
      <c r="J182" s="33">
        <v>0</v>
      </c>
      <c r="K182" s="33">
        <v>0</v>
      </c>
      <c r="L182" s="33">
        <v>0</v>
      </c>
      <c r="M182" s="33">
        <v>0</v>
      </c>
      <c r="N182" s="33">
        <v>0</v>
      </c>
      <c r="O182" s="33">
        <f t="shared" si="10"/>
        <v>0</v>
      </c>
      <c r="P182" s="27">
        <f t="shared" si="12"/>
        <v>0</v>
      </c>
    </row>
    <row r="183" spans="1:16" ht="13.5" thickBot="1" x14ac:dyDescent="0.25">
      <c r="A183" s="11">
        <v>178</v>
      </c>
      <c r="B183" s="11" t="str">
        <f>IF(Levée!B183&lt;&gt;0,Levée!B183,"")</f>
        <v>case 178</v>
      </c>
      <c r="C183" s="33">
        <v>0</v>
      </c>
      <c r="D183" s="33">
        <v>0</v>
      </c>
      <c r="E183" s="33">
        <v>0</v>
      </c>
      <c r="F183" s="33">
        <v>0</v>
      </c>
      <c r="G183" s="33">
        <v>0</v>
      </c>
      <c r="H183" s="33">
        <v>0</v>
      </c>
      <c r="I183" s="33">
        <v>0</v>
      </c>
      <c r="J183" s="33">
        <v>0</v>
      </c>
      <c r="K183" s="33">
        <v>0</v>
      </c>
      <c r="L183" s="33">
        <v>0</v>
      </c>
      <c r="M183" s="33">
        <v>0</v>
      </c>
      <c r="N183" s="33">
        <v>0</v>
      </c>
      <c r="O183" s="33">
        <f t="shared" si="10"/>
        <v>0</v>
      </c>
      <c r="P183" s="27">
        <f t="shared" si="12"/>
        <v>0</v>
      </c>
    </row>
    <row r="184" spans="1:16" ht="13.5" thickBot="1" x14ac:dyDescent="0.25">
      <c r="A184" s="11">
        <v>179</v>
      </c>
      <c r="B184" s="11" t="str">
        <f>IF(Levée!B184&lt;&gt;0,Levée!B184,"")</f>
        <v>case 179</v>
      </c>
      <c r="C184" s="33">
        <v>0</v>
      </c>
      <c r="D184" s="33">
        <v>0</v>
      </c>
      <c r="E184" s="33">
        <v>0</v>
      </c>
      <c r="F184" s="33">
        <v>0</v>
      </c>
      <c r="G184" s="33">
        <v>0</v>
      </c>
      <c r="H184" s="33">
        <v>0</v>
      </c>
      <c r="I184" s="33">
        <v>0</v>
      </c>
      <c r="J184" s="33">
        <v>0</v>
      </c>
      <c r="K184" s="33">
        <v>0</v>
      </c>
      <c r="L184" s="33">
        <v>0</v>
      </c>
      <c r="M184" s="33">
        <v>0</v>
      </c>
      <c r="N184" s="33">
        <v>0</v>
      </c>
      <c r="O184" s="33">
        <f t="shared" si="10"/>
        <v>0</v>
      </c>
      <c r="P184" s="27">
        <f t="shared" si="12"/>
        <v>0</v>
      </c>
    </row>
    <row r="185" spans="1:16" ht="13.5" thickBot="1" x14ac:dyDescent="0.25">
      <c r="A185" s="11">
        <v>180</v>
      </c>
      <c r="B185" s="11" t="str">
        <f>IF(Levée!B185&lt;&gt;0,Levée!B185,"")</f>
        <v>case 180</v>
      </c>
      <c r="C185" s="33">
        <v>0</v>
      </c>
      <c r="D185" s="33">
        <v>0</v>
      </c>
      <c r="E185" s="33">
        <v>0</v>
      </c>
      <c r="F185" s="33">
        <v>0</v>
      </c>
      <c r="G185" s="33">
        <v>0</v>
      </c>
      <c r="H185" s="33">
        <v>0</v>
      </c>
      <c r="I185" s="33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f t="shared" si="10"/>
        <v>0</v>
      </c>
      <c r="P185" s="27">
        <f t="shared" si="12"/>
        <v>0</v>
      </c>
    </row>
    <row r="186" spans="1:16" ht="13.5" thickBot="1" x14ac:dyDescent="0.25">
      <c r="A186" s="11">
        <v>181</v>
      </c>
      <c r="B186" s="11" t="str">
        <f>IF(Levée!B186&lt;&gt;0,Levée!B186,"")</f>
        <v>case 181</v>
      </c>
      <c r="C186" s="33">
        <v>0</v>
      </c>
      <c r="D186" s="33">
        <v>0</v>
      </c>
      <c r="E186" s="33">
        <v>0</v>
      </c>
      <c r="F186" s="33">
        <v>0</v>
      </c>
      <c r="G186" s="33">
        <v>0</v>
      </c>
      <c r="H186" s="33">
        <v>0</v>
      </c>
      <c r="I186" s="33">
        <v>0</v>
      </c>
      <c r="J186" s="33">
        <v>0</v>
      </c>
      <c r="K186" s="33">
        <v>0</v>
      </c>
      <c r="L186" s="33">
        <v>0</v>
      </c>
      <c r="M186" s="33">
        <v>0</v>
      </c>
      <c r="N186" s="33">
        <v>0</v>
      </c>
      <c r="O186" s="33">
        <f t="shared" si="10"/>
        <v>0</v>
      </c>
      <c r="P186" s="27">
        <f t="shared" si="12"/>
        <v>0</v>
      </c>
    </row>
    <row r="187" spans="1:16" ht="13.5" thickBot="1" x14ac:dyDescent="0.25">
      <c r="A187" s="11">
        <v>182</v>
      </c>
      <c r="B187" s="11" t="str">
        <f>IF(Levée!B187&lt;&gt;0,Levée!B187,"")</f>
        <v>case 182</v>
      </c>
      <c r="C187" s="33">
        <v>0</v>
      </c>
      <c r="D187" s="33">
        <v>0</v>
      </c>
      <c r="E187" s="33">
        <v>0</v>
      </c>
      <c r="F187" s="33">
        <v>0</v>
      </c>
      <c r="G187" s="33">
        <v>0</v>
      </c>
      <c r="H187" s="33">
        <v>0</v>
      </c>
      <c r="I187" s="33">
        <v>0</v>
      </c>
      <c r="J187" s="33">
        <v>0</v>
      </c>
      <c r="K187" s="33">
        <v>0</v>
      </c>
      <c r="L187" s="33">
        <v>0</v>
      </c>
      <c r="M187" s="33">
        <v>0</v>
      </c>
      <c r="N187" s="33">
        <v>0</v>
      </c>
      <c r="O187" s="33">
        <f t="shared" si="10"/>
        <v>0</v>
      </c>
      <c r="P187" s="27">
        <f t="shared" si="12"/>
        <v>0</v>
      </c>
    </row>
    <row r="188" spans="1:16" ht="13.5" thickBot="1" x14ac:dyDescent="0.25">
      <c r="A188" s="11">
        <v>183</v>
      </c>
      <c r="B188" s="11" t="str">
        <f>IF(Levée!B188&lt;&gt;0,Levée!B188,"")</f>
        <v>case 183</v>
      </c>
      <c r="C188" s="33">
        <v>0</v>
      </c>
      <c r="D188" s="33">
        <v>0</v>
      </c>
      <c r="E188" s="33">
        <v>0</v>
      </c>
      <c r="F188" s="33">
        <v>0</v>
      </c>
      <c r="G188" s="33">
        <v>0</v>
      </c>
      <c r="H188" s="33">
        <v>0</v>
      </c>
      <c r="I188" s="33">
        <v>0</v>
      </c>
      <c r="J188" s="33">
        <v>0</v>
      </c>
      <c r="K188" s="33">
        <v>0</v>
      </c>
      <c r="L188" s="33">
        <v>0</v>
      </c>
      <c r="M188" s="33">
        <v>0</v>
      </c>
      <c r="N188" s="33">
        <v>0</v>
      </c>
      <c r="O188" s="33">
        <f t="shared" si="10"/>
        <v>0</v>
      </c>
      <c r="P188" s="27">
        <f t="shared" si="12"/>
        <v>0</v>
      </c>
    </row>
    <row r="189" spans="1:16" ht="13.5" thickBot="1" x14ac:dyDescent="0.25">
      <c r="A189" s="11">
        <v>184</v>
      </c>
      <c r="B189" s="11" t="str">
        <f>IF(Levée!B189&lt;&gt;0,Levée!B189,"")</f>
        <v>case 184</v>
      </c>
      <c r="C189" s="33">
        <v>0</v>
      </c>
      <c r="D189" s="33">
        <v>0</v>
      </c>
      <c r="E189" s="33">
        <v>0</v>
      </c>
      <c r="F189" s="33">
        <v>0</v>
      </c>
      <c r="G189" s="33">
        <v>0</v>
      </c>
      <c r="H189" s="33">
        <v>0</v>
      </c>
      <c r="I189" s="33">
        <v>0</v>
      </c>
      <c r="J189" s="33">
        <v>0</v>
      </c>
      <c r="K189" s="33">
        <v>0</v>
      </c>
      <c r="L189" s="33">
        <v>0</v>
      </c>
      <c r="M189" s="33">
        <v>0</v>
      </c>
      <c r="N189" s="33">
        <v>0</v>
      </c>
      <c r="O189" s="33">
        <f t="shared" si="10"/>
        <v>0</v>
      </c>
      <c r="P189" s="27">
        <f t="shared" si="12"/>
        <v>0</v>
      </c>
    </row>
    <row r="190" spans="1:16" ht="13.5" thickBot="1" x14ac:dyDescent="0.25">
      <c r="A190" s="11">
        <v>185</v>
      </c>
      <c r="B190" s="11" t="str">
        <f>IF(Levée!B190&lt;&gt;0,Levée!B190,"")</f>
        <v>case 185</v>
      </c>
      <c r="C190" s="33">
        <v>0</v>
      </c>
      <c r="D190" s="33">
        <v>0</v>
      </c>
      <c r="E190" s="33">
        <v>0</v>
      </c>
      <c r="F190" s="33">
        <v>0</v>
      </c>
      <c r="G190" s="33">
        <v>0</v>
      </c>
      <c r="H190" s="33">
        <v>0</v>
      </c>
      <c r="I190" s="33">
        <v>0</v>
      </c>
      <c r="J190" s="33">
        <v>0</v>
      </c>
      <c r="K190" s="33">
        <v>0</v>
      </c>
      <c r="L190" s="33">
        <v>0</v>
      </c>
      <c r="M190" s="33">
        <v>0</v>
      </c>
      <c r="N190" s="33">
        <v>0</v>
      </c>
      <c r="O190" s="33">
        <f t="shared" si="10"/>
        <v>0</v>
      </c>
      <c r="P190" s="27">
        <f t="shared" si="12"/>
        <v>0</v>
      </c>
    </row>
    <row r="191" spans="1:16" ht="13.5" thickBot="1" x14ac:dyDescent="0.25">
      <c r="A191" s="11">
        <v>186</v>
      </c>
      <c r="B191" s="11" t="str">
        <f>IF(Levée!B191&lt;&gt;0,Levée!B191,"")</f>
        <v>case 186</v>
      </c>
      <c r="C191" s="33">
        <v>0</v>
      </c>
      <c r="D191" s="33">
        <v>0</v>
      </c>
      <c r="E191" s="33">
        <v>0</v>
      </c>
      <c r="F191" s="33">
        <v>0</v>
      </c>
      <c r="G191" s="33">
        <v>0</v>
      </c>
      <c r="H191" s="33">
        <v>0</v>
      </c>
      <c r="I191" s="33">
        <v>0</v>
      </c>
      <c r="J191" s="33">
        <v>0</v>
      </c>
      <c r="K191" s="33">
        <v>0</v>
      </c>
      <c r="L191" s="33">
        <v>0</v>
      </c>
      <c r="M191" s="33">
        <v>0</v>
      </c>
      <c r="N191" s="33">
        <v>0</v>
      </c>
      <c r="O191" s="33">
        <f t="shared" si="10"/>
        <v>0</v>
      </c>
      <c r="P191" s="27">
        <f t="shared" si="12"/>
        <v>0</v>
      </c>
    </row>
    <row r="192" spans="1:16" ht="13.5" thickBot="1" x14ac:dyDescent="0.25">
      <c r="A192" s="11">
        <v>187</v>
      </c>
      <c r="B192" s="11" t="str">
        <f>IF(Levée!B192&lt;&gt;0,Levée!B192,"")</f>
        <v>case 187</v>
      </c>
      <c r="C192" s="33">
        <v>0</v>
      </c>
      <c r="D192" s="33">
        <v>0</v>
      </c>
      <c r="E192" s="33">
        <v>0</v>
      </c>
      <c r="F192" s="33">
        <v>0</v>
      </c>
      <c r="G192" s="33">
        <v>0</v>
      </c>
      <c r="H192" s="33">
        <v>0</v>
      </c>
      <c r="I192" s="33">
        <v>0</v>
      </c>
      <c r="J192" s="33">
        <v>0</v>
      </c>
      <c r="K192" s="33">
        <v>0</v>
      </c>
      <c r="L192" s="33">
        <v>0</v>
      </c>
      <c r="M192" s="33">
        <v>0</v>
      </c>
      <c r="N192" s="33">
        <v>0</v>
      </c>
      <c r="O192" s="33">
        <f t="shared" si="10"/>
        <v>0</v>
      </c>
      <c r="P192" s="27">
        <f t="shared" si="12"/>
        <v>0</v>
      </c>
    </row>
    <row r="193" spans="1:35" ht="13.5" thickBot="1" x14ac:dyDescent="0.25">
      <c r="A193" s="11">
        <v>188</v>
      </c>
      <c r="B193" s="11" t="str">
        <f>IF(Levée!B193&lt;&gt;0,Levée!B193,"")</f>
        <v>case 188</v>
      </c>
      <c r="C193" s="33">
        <v>0</v>
      </c>
      <c r="D193" s="33">
        <v>0</v>
      </c>
      <c r="E193" s="33">
        <v>0</v>
      </c>
      <c r="F193" s="33">
        <v>0</v>
      </c>
      <c r="G193" s="33">
        <v>0</v>
      </c>
      <c r="H193" s="33">
        <v>0</v>
      </c>
      <c r="I193" s="33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f t="shared" si="10"/>
        <v>0</v>
      </c>
      <c r="P193" s="27">
        <f t="shared" si="12"/>
        <v>0</v>
      </c>
    </row>
    <row r="194" spans="1:35" ht="13.5" thickBot="1" x14ac:dyDescent="0.25">
      <c r="A194" s="11">
        <v>189</v>
      </c>
      <c r="B194" s="11" t="str">
        <f>IF(Levée!B194&lt;&gt;0,Levée!B194,"")</f>
        <v>case 189</v>
      </c>
      <c r="C194" s="33">
        <v>0</v>
      </c>
      <c r="D194" s="33">
        <v>0</v>
      </c>
      <c r="E194" s="33">
        <v>0</v>
      </c>
      <c r="F194" s="33">
        <v>0</v>
      </c>
      <c r="G194" s="33">
        <v>0</v>
      </c>
      <c r="H194" s="33">
        <v>0</v>
      </c>
      <c r="I194" s="33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f t="shared" si="10"/>
        <v>0</v>
      </c>
      <c r="P194" s="27">
        <f t="shared" si="12"/>
        <v>0</v>
      </c>
    </row>
    <row r="195" spans="1:35" ht="13.5" thickBot="1" x14ac:dyDescent="0.25">
      <c r="A195" s="11">
        <v>190</v>
      </c>
      <c r="B195" s="11" t="str">
        <f>IF(Levée!B195&lt;&gt;0,Levée!B195,"")</f>
        <v>case 190</v>
      </c>
      <c r="C195" s="33">
        <v>0</v>
      </c>
      <c r="D195" s="33">
        <v>0</v>
      </c>
      <c r="E195" s="33">
        <v>0</v>
      </c>
      <c r="F195" s="33">
        <v>0</v>
      </c>
      <c r="G195" s="33">
        <v>0</v>
      </c>
      <c r="H195" s="33">
        <v>0</v>
      </c>
      <c r="I195" s="33">
        <v>0</v>
      </c>
      <c r="J195" s="33">
        <v>0</v>
      </c>
      <c r="K195" s="33">
        <v>0</v>
      </c>
      <c r="L195" s="33">
        <v>0</v>
      </c>
      <c r="M195" s="33">
        <v>0</v>
      </c>
      <c r="N195" s="33">
        <v>0</v>
      </c>
      <c r="O195" s="33">
        <f t="shared" si="10"/>
        <v>0</v>
      </c>
      <c r="P195" s="27">
        <f t="shared" si="12"/>
        <v>0</v>
      </c>
    </row>
    <row r="196" spans="1:35" ht="13.5" thickBot="1" x14ac:dyDescent="0.25">
      <c r="A196" s="11">
        <v>191</v>
      </c>
      <c r="B196" s="11" t="str">
        <f>IF(Levée!B196&lt;&gt;0,Levée!B196,"")</f>
        <v>case 191</v>
      </c>
      <c r="C196" s="33">
        <v>0</v>
      </c>
      <c r="D196" s="33">
        <v>0</v>
      </c>
      <c r="E196" s="33">
        <v>0</v>
      </c>
      <c r="F196" s="33">
        <v>0</v>
      </c>
      <c r="G196" s="33">
        <v>0</v>
      </c>
      <c r="H196" s="33">
        <v>0</v>
      </c>
      <c r="I196" s="33">
        <v>0</v>
      </c>
      <c r="J196" s="33">
        <v>0</v>
      </c>
      <c r="K196" s="33">
        <v>0</v>
      </c>
      <c r="L196" s="33">
        <v>0</v>
      </c>
      <c r="M196" s="33">
        <v>0</v>
      </c>
      <c r="N196" s="33">
        <v>0</v>
      </c>
      <c r="O196" s="33">
        <f t="shared" si="10"/>
        <v>0</v>
      </c>
      <c r="P196" s="27">
        <f t="shared" si="12"/>
        <v>0</v>
      </c>
    </row>
    <row r="197" spans="1:35" ht="13.5" thickBot="1" x14ac:dyDescent="0.25">
      <c r="A197" s="11">
        <v>192</v>
      </c>
      <c r="B197" s="11" t="str">
        <f>IF(Levée!B197&lt;&gt;0,Levée!B197,"")</f>
        <v>case 192</v>
      </c>
      <c r="C197" s="33">
        <v>0</v>
      </c>
      <c r="D197" s="33">
        <v>0</v>
      </c>
      <c r="E197" s="33">
        <v>0</v>
      </c>
      <c r="F197" s="33">
        <v>0</v>
      </c>
      <c r="G197" s="33">
        <v>0</v>
      </c>
      <c r="H197" s="33">
        <v>0</v>
      </c>
      <c r="I197" s="33">
        <v>0</v>
      </c>
      <c r="J197" s="33">
        <v>0</v>
      </c>
      <c r="K197" s="33">
        <v>0</v>
      </c>
      <c r="L197" s="33">
        <v>0</v>
      </c>
      <c r="M197" s="33">
        <v>0</v>
      </c>
      <c r="N197" s="33">
        <v>0</v>
      </c>
      <c r="O197" s="33">
        <f t="shared" si="10"/>
        <v>0</v>
      </c>
      <c r="P197" s="27">
        <f t="shared" si="12"/>
        <v>0</v>
      </c>
    </row>
    <row r="198" spans="1:35" ht="13.5" thickBot="1" x14ac:dyDescent="0.25">
      <c r="A198" s="11">
        <v>193</v>
      </c>
      <c r="B198" s="11" t="str">
        <f>IF(Levée!B198&lt;&gt;0,Levée!B198,"")</f>
        <v>case 193</v>
      </c>
      <c r="C198" s="33">
        <v>0</v>
      </c>
      <c r="D198" s="33">
        <v>0</v>
      </c>
      <c r="E198" s="33">
        <v>0</v>
      </c>
      <c r="F198" s="33">
        <v>0</v>
      </c>
      <c r="G198" s="33">
        <v>0</v>
      </c>
      <c r="H198" s="33">
        <v>0</v>
      </c>
      <c r="I198" s="33">
        <v>0</v>
      </c>
      <c r="J198" s="33">
        <v>0</v>
      </c>
      <c r="K198" s="33">
        <v>0</v>
      </c>
      <c r="L198" s="33">
        <v>0</v>
      </c>
      <c r="M198" s="33">
        <v>0</v>
      </c>
      <c r="N198" s="33">
        <v>0</v>
      </c>
      <c r="O198" s="33">
        <f t="shared" si="10"/>
        <v>0</v>
      </c>
      <c r="P198" s="27">
        <f t="shared" si="12"/>
        <v>0</v>
      </c>
    </row>
    <row r="199" spans="1:35" ht="13.5" thickBot="1" x14ac:dyDescent="0.25">
      <c r="A199" s="11">
        <v>194</v>
      </c>
      <c r="B199" s="11" t="str">
        <f>IF(Levée!B199&lt;&gt;0,Levée!B199,"")</f>
        <v>case 194</v>
      </c>
      <c r="C199" s="33">
        <v>0</v>
      </c>
      <c r="D199" s="33">
        <v>0</v>
      </c>
      <c r="E199" s="33">
        <v>0</v>
      </c>
      <c r="F199" s="33">
        <v>0</v>
      </c>
      <c r="G199" s="33">
        <v>0</v>
      </c>
      <c r="H199" s="33">
        <v>0</v>
      </c>
      <c r="I199" s="33">
        <v>0</v>
      </c>
      <c r="J199" s="33">
        <v>0</v>
      </c>
      <c r="K199" s="33">
        <v>0</v>
      </c>
      <c r="L199" s="33">
        <v>0</v>
      </c>
      <c r="M199" s="33">
        <v>0</v>
      </c>
      <c r="N199" s="33">
        <v>0</v>
      </c>
      <c r="O199" s="33">
        <f t="shared" si="10"/>
        <v>0</v>
      </c>
      <c r="P199" s="27">
        <f t="shared" si="12"/>
        <v>0</v>
      </c>
    </row>
    <row r="200" spans="1:35" ht="13.5" thickBot="1" x14ac:dyDescent="0.25">
      <c r="A200" s="11">
        <v>195</v>
      </c>
      <c r="B200" s="11" t="str">
        <f>IF(Levée!B200&lt;&gt;0,Levée!B200,"")</f>
        <v>case 195</v>
      </c>
      <c r="C200" s="33">
        <v>0</v>
      </c>
      <c r="D200" s="33">
        <v>0</v>
      </c>
      <c r="E200" s="33">
        <v>0</v>
      </c>
      <c r="F200" s="33">
        <v>0</v>
      </c>
      <c r="G200" s="33">
        <v>0</v>
      </c>
      <c r="H200" s="33">
        <v>0</v>
      </c>
      <c r="I200" s="33">
        <v>0</v>
      </c>
      <c r="J200" s="33">
        <v>0</v>
      </c>
      <c r="K200" s="33">
        <v>0</v>
      </c>
      <c r="L200" s="33">
        <v>0</v>
      </c>
      <c r="M200" s="33">
        <v>0</v>
      </c>
      <c r="N200" s="33">
        <v>0</v>
      </c>
      <c r="O200" s="33">
        <f t="shared" si="10"/>
        <v>0</v>
      </c>
      <c r="P200" s="27">
        <f t="shared" si="12"/>
        <v>0</v>
      </c>
    </row>
    <row r="201" spans="1:35" ht="13.5" thickBot="1" x14ac:dyDescent="0.25">
      <c r="A201" s="11">
        <v>196</v>
      </c>
      <c r="B201" s="11" t="str">
        <f>IF(Levée!B201&lt;&gt;0,Levée!B201,"")</f>
        <v>case 196</v>
      </c>
      <c r="C201" s="33">
        <v>0</v>
      </c>
      <c r="D201" s="33">
        <v>0</v>
      </c>
      <c r="E201" s="33">
        <v>0</v>
      </c>
      <c r="F201" s="33">
        <v>0</v>
      </c>
      <c r="G201" s="33">
        <v>0</v>
      </c>
      <c r="H201" s="33">
        <v>0</v>
      </c>
      <c r="I201" s="33">
        <v>0</v>
      </c>
      <c r="J201" s="33">
        <v>0</v>
      </c>
      <c r="K201" s="33">
        <v>0</v>
      </c>
      <c r="L201" s="33">
        <v>0</v>
      </c>
      <c r="M201" s="33">
        <v>0</v>
      </c>
      <c r="N201" s="33">
        <v>0</v>
      </c>
      <c r="O201" s="33">
        <f t="shared" si="10"/>
        <v>0</v>
      </c>
      <c r="P201" s="27">
        <f t="shared" si="12"/>
        <v>0</v>
      </c>
    </row>
    <row r="202" spans="1:35" ht="13.5" thickBot="1" x14ac:dyDescent="0.25">
      <c r="A202" s="11">
        <v>197</v>
      </c>
      <c r="B202" s="11" t="str">
        <f>IF(Levée!B202&lt;&gt;0,Levée!B202,"")</f>
        <v>case 197</v>
      </c>
      <c r="C202" s="33">
        <v>0</v>
      </c>
      <c r="D202" s="33">
        <v>0</v>
      </c>
      <c r="E202" s="33">
        <v>0</v>
      </c>
      <c r="F202" s="33">
        <v>0</v>
      </c>
      <c r="G202" s="33">
        <v>0</v>
      </c>
      <c r="H202" s="33">
        <v>0</v>
      </c>
      <c r="I202" s="33">
        <v>0</v>
      </c>
      <c r="J202" s="33">
        <v>0</v>
      </c>
      <c r="K202" s="33">
        <v>0</v>
      </c>
      <c r="L202" s="33">
        <v>0</v>
      </c>
      <c r="M202" s="33">
        <v>0</v>
      </c>
      <c r="N202" s="33">
        <v>0</v>
      </c>
      <c r="O202" s="33">
        <f t="shared" si="10"/>
        <v>0</v>
      </c>
      <c r="P202" s="27">
        <f t="shared" si="12"/>
        <v>0</v>
      </c>
    </row>
    <row r="203" spans="1:35" ht="13.5" thickBot="1" x14ac:dyDescent="0.25">
      <c r="A203" s="11">
        <v>198</v>
      </c>
      <c r="B203" s="11" t="str">
        <f>IF(Levée!B203&lt;&gt;0,Levée!B203,"")</f>
        <v>case 198</v>
      </c>
      <c r="C203" s="33">
        <v>0</v>
      </c>
      <c r="D203" s="33">
        <v>0</v>
      </c>
      <c r="E203" s="33">
        <v>0</v>
      </c>
      <c r="F203" s="33">
        <v>0</v>
      </c>
      <c r="G203" s="33">
        <v>0</v>
      </c>
      <c r="H203" s="33">
        <v>0</v>
      </c>
      <c r="I203" s="33">
        <v>0</v>
      </c>
      <c r="J203" s="33">
        <v>0</v>
      </c>
      <c r="K203" s="33">
        <v>0</v>
      </c>
      <c r="L203" s="33">
        <v>0</v>
      </c>
      <c r="M203" s="33">
        <v>0</v>
      </c>
      <c r="N203" s="33">
        <v>0</v>
      </c>
      <c r="O203" s="33">
        <f t="shared" si="10"/>
        <v>0</v>
      </c>
      <c r="P203" s="27">
        <f t="shared" si="12"/>
        <v>0</v>
      </c>
    </row>
    <row r="204" spans="1:35" ht="13.5" thickBot="1" x14ac:dyDescent="0.25">
      <c r="A204" s="11">
        <v>199</v>
      </c>
      <c r="B204" s="11" t="str">
        <f>IF(Levée!B204&lt;&gt;0,Levée!B204,"")</f>
        <v>case 199</v>
      </c>
      <c r="C204" s="33">
        <v>0</v>
      </c>
      <c r="D204" s="33">
        <v>0</v>
      </c>
      <c r="E204" s="33">
        <v>0</v>
      </c>
      <c r="F204" s="33">
        <v>0</v>
      </c>
      <c r="G204" s="33">
        <v>0</v>
      </c>
      <c r="H204" s="33">
        <v>0</v>
      </c>
      <c r="I204" s="33">
        <v>0</v>
      </c>
      <c r="J204" s="33">
        <v>0</v>
      </c>
      <c r="K204" s="33">
        <v>0</v>
      </c>
      <c r="L204" s="33">
        <v>0</v>
      </c>
      <c r="M204" s="33">
        <v>0</v>
      </c>
      <c r="N204" s="33">
        <v>0</v>
      </c>
      <c r="O204" s="33">
        <f t="shared" si="10"/>
        <v>0</v>
      </c>
      <c r="P204" s="27">
        <f t="shared" si="12"/>
        <v>0</v>
      </c>
    </row>
    <row r="205" spans="1:35" x14ac:dyDescent="0.2">
      <c r="A205" s="11">
        <v>200</v>
      </c>
      <c r="B205" s="11" t="str">
        <f>IF(Levée!B205&lt;&gt;0,Levée!B205,"")</f>
        <v>case 200</v>
      </c>
      <c r="C205" s="33">
        <v>0</v>
      </c>
      <c r="D205" s="33">
        <v>0</v>
      </c>
      <c r="E205" s="33">
        <v>0</v>
      </c>
      <c r="F205" s="33">
        <v>0</v>
      </c>
      <c r="G205" s="33">
        <v>0</v>
      </c>
      <c r="H205" s="33">
        <v>0</v>
      </c>
      <c r="I205" s="33">
        <v>0</v>
      </c>
      <c r="J205" s="33">
        <v>0</v>
      </c>
      <c r="K205" s="33">
        <v>0</v>
      </c>
      <c r="L205" s="33">
        <v>0</v>
      </c>
      <c r="M205" s="33">
        <v>0</v>
      </c>
      <c r="N205" s="33">
        <v>0</v>
      </c>
      <c r="O205" s="33">
        <f t="shared" si="10"/>
        <v>0</v>
      </c>
      <c r="P205" s="27">
        <f t="shared" si="12"/>
        <v>0</v>
      </c>
    </row>
    <row r="206" spans="1:35" s="26" customFormat="1" x14ac:dyDescent="0.2">
      <c r="A206" s="12" t="s">
        <v>15</v>
      </c>
      <c r="B206" s="12"/>
      <c r="C206" s="34">
        <f t="shared" ref="C206:N206" si="13">SUM(C6:C205)</f>
        <v>0</v>
      </c>
      <c r="D206" s="34">
        <f t="shared" si="13"/>
        <v>0</v>
      </c>
      <c r="E206" s="34">
        <f t="shared" si="13"/>
        <v>0</v>
      </c>
      <c r="F206" s="34">
        <f t="shared" si="13"/>
        <v>0</v>
      </c>
      <c r="G206" s="34">
        <f t="shared" si="13"/>
        <v>0</v>
      </c>
      <c r="H206" s="34">
        <f t="shared" si="13"/>
        <v>0</v>
      </c>
      <c r="I206" s="34">
        <f t="shared" si="13"/>
        <v>0</v>
      </c>
      <c r="J206" s="34">
        <f t="shared" si="13"/>
        <v>0</v>
      </c>
      <c r="K206" s="34">
        <f t="shared" si="13"/>
        <v>0</v>
      </c>
      <c r="L206" s="34">
        <f t="shared" si="13"/>
        <v>0</v>
      </c>
      <c r="M206" s="34">
        <f t="shared" si="13"/>
        <v>0</v>
      </c>
      <c r="N206" s="34">
        <f t="shared" si="13"/>
        <v>0</v>
      </c>
      <c r="O206" s="34">
        <f>IF(SUM(O6:O205)=SUM(C206:N206),SUM(C206:N206),"Faux")</f>
        <v>0</v>
      </c>
      <c r="P206" s="31">
        <f>SUM(O6:O205)</f>
        <v>0</v>
      </c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</row>
    <row r="207" spans="1:35" ht="13.5" thickBot="1" x14ac:dyDescent="0.25">
      <c r="A207" s="13"/>
      <c r="B207" s="13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</row>
  </sheetData>
  <phoneticPr fontId="0" type="noConversion"/>
  <pageMargins left="0" right="0" top="0" bottom="0" header="0" footer="0"/>
  <pageSetup paperSize="9" scale="70" orientation="landscape" horizont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206"/>
  <sheetViews>
    <sheetView showGridLines="0" workbookViewId="0">
      <pane xSplit="2" ySplit="2" topLeftCell="C3" activePane="bottomRight" state="frozenSplit"/>
      <selection activeCell="F8" sqref="F8"/>
      <selection pane="topRight" activeCell="F8" sqref="F8"/>
      <selection pane="bottomLeft" activeCell="F8" sqref="F8"/>
      <selection pane="bottomRight" activeCell="C4" sqref="C4"/>
    </sheetView>
  </sheetViews>
  <sheetFormatPr baseColWidth="10" defaultRowHeight="12.75" x14ac:dyDescent="0.2"/>
  <cols>
    <col min="1" max="1" width="11.42578125" style="16"/>
    <col min="2" max="2" width="25.42578125" style="16" customWidth="1"/>
    <col min="3" max="3" width="12.140625" style="16" bestFit="1" customWidth="1"/>
    <col min="4" max="5" width="14" style="16" customWidth="1"/>
    <col min="6" max="6" width="5.28515625" style="16" customWidth="1"/>
    <col min="7" max="7" width="4.5703125" style="16" bestFit="1" customWidth="1"/>
    <col min="8" max="8" width="4.140625" style="16" bestFit="1" customWidth="1"/>
    <col min="9" max="9" width="3.5703125" style="16" bestFit="1" customWidth="1"/>
    <col min="10" max="12" width="5.7109375" style="16" customWidth="1"/>
    <col min="13" max="13" width="6.7109375" style="16" customWidth="1"/>
    <col min="14" max="14" width="5.7109375" style="16" customWidth="1"/>
    <col min="15" max="16384" width="11.42578125" style="16"/>
  </cols>
  <sheetData>
    <row r="1" spans="1:15" ht="13.5" thickBot="1" x14ac:dyDescent="0.25"/>
    <row r="2" spans="1:15" s="55" customFormat="1" ht="20.100000000000001" customHeight="1" thickBot="1" x14ac:dyDescent="0.25">
      <c r="A2" s="51" t="s">
        <v>0</v>
      </c>
      <c r="B2" s="52" t="s">
        <v>1</v>
      </c>
      <c r="C2" s="52" t="s">
        <v>28</v>
      </c>
      <c r="D2" s="52" t="s">
        <v>29</v>
      </c>
      <c r="E2" s="52" t="s">
        <v>41</v>
      </c>
      <c r="F2" s="52">
        <v>500</v>
      </c>
      <c r="G2" s="52">
        <v>200</v>
      </c>
      <c r="H2" s="52">
        <v>100</v>
      </c>
      <c r="I2" s="52">
        <v>50</v>
      </c>
      <c r="J2" s="52">
        <v>20</v>
      </c>
      <c r="K2" s="52">
        <v>10</v>
      </c>
      <c r="L2" s="52">
        <v>5</v>
      </c>
      <c r="M2" s="52">
        <v>2</v>
      </c>
      <c r="N2" s="53">
        <v>1</v>
      </c>
      <c r="O2" s="54"/>
    </row>
    <row r="3" spans="1:15" x14ac:dyDescent="0.2">
      <c r="A3" s="17">
        <v>1</v>
      </c>
      <c r="B3" s="18" t="str">
        <f>IF(Levée!B6&lt;&gt;0,Levée!B6,"")</f>
        <v>case 1</v>
      </c>
      <c r="C3" s="18">
        <f>ROUND(Levée!O6,0)</f>
        <v>0</v>
      </c>
      <c r="D3" s="18">
        <f>IF(C3=0,0,Pénalités!O6)</f>
        <v>0</v>
      </c>
      <c r="E3" s="18">
        <f t="shared" ref="E3:E66" si="0">IF(ABS(D3)&gt;C3,0,ROUND((C3-ABS(D3)),0))</f>
        <v>0</v>
      </c>
      <c r="F3" s="18">
        <f t="shared" ref="F3:F66" si="1">TRUNC(E3/$F$2)</f>
        <v>0</v>
      </c>
      <c r="G3" s="18">
        <f>TRUNC(MOD(E3,$F$2)/$G$2)</f>
        <v>0</v>
      </c>
      <c r="H3" s="18">
        <f t="shared" ref="H3:H66" si="2">TRUNC((+$E3-(($F3*$F$2)+($G3*$G$2)))/$H$2)</f>
        <v>0</v>
      </c>
      <c r="I3" s="18">
        <f t="shared" ref="I3:I66" si="3">TRUNC((+$E3-(($F3*$F$2)+($G3*$G$2)+($H3*$H$2)))/$I$2)</f>
        <v>0</v>
      </c>
      <c r="J3" s="18">
        <f t="shared" ref="J3:J66" si="4">TRUNC((+$E3-(($F3*$F$2)+($G3*$G$2)+($H3*$H$2)+($I3*$I$2)))/$J$2)</f>
        <v>0</v>
      </c>
      <c r="K3" s="18">
        <f t="shared" ref="K3:K66" si="5">TRUNC((+$E3-(($F3*$F$2)+($G3*$G$2)+($H3*$H$2)+($I3*$I$2)+($J3*$J$2)))/$K$2)</f>
        <v>0</v>
      </c>
      <c r="L3" s="18">
        <f t="shared" ref="L3:L66" si="6">TRUNC((+$E3-(($F3*$F$2)+($G3*$G$2)+($H3*$H$2)+($I3*$I$2)+($J3*$J$2)+($K3*$K$2)))/$L$2)</f>
        <v>0</v>
      </c>
      <c r="M3" s="18">
        <f t="shared" ref="M3:M66" si="7">TRUNC((+$E3-(($F3*$F$2)+($G3*$G$2)+($H3*$H$2)+($I3*$I$2)+($J3*$J$2)+($K3*$K$2)+($L3*$L$2)))/$M$2)</f>
        <v>0</v>
      </c>
      <c r="N3" s="18">
        <f t="shared" ref="N3:N66" si="8">TRUNC((+$E3-(($F3*$F$2)+($G3*$G$2)+($H3*$H$2)+($I3*$I$2)+($J3*$J$2)+($K3*$K$2)+($L3*$L$2)+($M3*$M$2)))/$N$2)</f>
        <v>0</v>
      </c>
      <c r="O3" s="16" t="str">
        <f>IF(E3=((+$F3*$F$2)+($G3*$G$2)+($H3*$H$2)+($I3*$I$2)+($J3*$J$2)+($K3*$K$2)+($L3*$L$2)+($M3*$M$2)+($N3*$N$2)),"OK","faux")</f>
        <v>OK</v>
      </c>
    </row>
    <row r="4" spans="1:15" x14ac:dyDescent="0.2">
      <c r="A4" s="17">
        <v>2</v>
      </c>
      <c r="B4" s="18" t="str">
        <f>IF(Levée!B7&lt;&gt;0,Levée!B7,"")</f>
        <v>case 2</v>
      </c>
      <c r="C4" s="18">
        <f>ROUND(Levée!O7,0)</f>
        <v>0</v>
      </c>
      <c r="D4" s="18">
        <f>IF(C4=0,0,Pénalités!O7)</f>
        <v>0</v>
      </c>
      <c r="E4" s="18">
        <f t="shared" si="0"/>
        <v>0</v>
      </c>
      <c r="F4" s="18">
        <f t="shared" si="1"/>
        <v>0</v>
      </c>
      <c r="G4" s="18">
        <f t="shared" ref="G4:G67" si="9">TRUNC(MOD(E4,$F$2)/$G$2)</f>
        <v>0</v>
      </c>
      <c r="H4" s="18">
        <f t="shared" si="2"/>
        <v>0</v>
      </c>
      <c r="I4" s="18">
        <f t="shared" si="3"/>
        <v>0</v>
      </c>
      <c r="J4" s="18">
        <f t="shared" si="4"/>
        <v>0</v>
      </c>
      <c r="K4" s="18">
        <f t="shared" si="5"/>
        <v>0</v>
      </c>
      <c r="L4" s="18">
        <f t="shared" si="6"/>
        <v>0</v>
      </c>
      <c r="M4" s="18">
        <f t="shared" si="7"/>
        <v>0</v>
      </c>
      <c r="N4" s="18">
        <f t="shared" si="8"/>
        <v>0</v>
      </c>
      <c r="O4" s="16" t="str">
        <f t="shared" ref="O4:O67" si="10">IF(E4=((+$F4*$F$2)+($G4*$G$2)+($H4*$H$2)+($I4*$I$2)+($J4*$J$2)+($K4*$K$2)+($L4*$L$2)+($M4*$M$2)+($N4*$N$2)),"OK","faux")</f>
        <v>OK</v>
      </c>
    </row>
    <row r="5" spans="1:15" x14ac:dyDescent="0.2">
      <c r="A5" s="17">
        <v>3</v>
      </c>
      <c r="B5" s="18" t="str">
        <f>IF(Levée!B8&lt;&gt;0,Levée!B8,"")</f>
        <v>case 3</v>
      </c>
      <c r="C5" s="18">
        <f>ROUND(Levée!O8,0)</f>
        <v>0</v>
      </c>
      <c r="D5" s="18">
        <f>IF(C5=0,0,Pénalités!O8)</f>
        <v>0</v>
      </c>
      <c r="E5" s="18">
        <f t="shared" si="0"/>
        <v>0</v>
      </c>
      <c r="F5" s="18">
        <f t="shared" si="1"/>
        <v>0</v>
      </c>
      <c r="G5" s="18">
        <f t="shared" si="9"/>
        <v>0</v>
      </c>
      <c r="H5" s="18">
        <f t="shared" si="2"/>
        <v>0</v>
      </c>
      <c r="I5" s="18">
        <f t="shared" si="3"/>
        <v>0</v>
      </c>
      <c r="J5" s="18">
        <f t="shared" si="4"/>
        <v>0</v>
      </c>
      <c r="K5" s="18">
        <f t="shared" si="5"/>
        <v>0</v>
      </c>
      <c r="L5" s="18">
        <f t="shared" si="6"/>
        <v>0</v>
      </c>
      <c r="M5" s="18">
        <f t="shared" si="7"/>
        <v>0</v>
      </c>
      <c r="N5" s="18">
        <f t="shared" si="8"/>
        <v>0</v>
      </c>
      <c r="O5" s="16" t="str">
        <f t="shared" si="10"/>
        <v>OK</v>
      </c>
    </row>
    <row r="6" spans="1:15" x14ac:dyDescent="0.2">
      <c r="A6" s="17">
        <v>4</v>
      </c>
      <c r="B6" s="18" t="str">
        <f>IF(Levée!B9&lt;&gt;0,Levée!B9,"")</f>
        <v>case 4</v>
      </c>
      <c r="C6" s="18">
        <f>ROUND(Levée!O9,0)</f>
        <v>0</v>
      </c>
      <c r="D6" s="18">
        <f>IF(C6=0,0,Pénalités!O9)</f>
        <v>0</v>
      </c>
      <c r="E6" s="18">
        <f t="shared" si="0"/>
        <v>0</v>
      </c>
      <c r="F6" s="18">
        <f t="shared" si="1"/>
        <v>0</v>
      </c>
      <c r="G6" s="18">
        <f t="shared" si="9"/>
        <v>0</v>
      </c>
      <c r="H6" s="18">
        <f t="shared" si="2"/>
        <v>0</v>
      </c>
      <c r="I6" s="18">
        <f t="shared" si="3"/>
        <v>0</v>
      </c>
      <c r="J6" s="18">
        <f t="shared" si="4"/>
        <v>0</v>
      </c>
      <c r="K6" s="18">
        <f t="shared" si="5"/>
        <v>0</v>
      </c>
      <c r="L6" s="18">
        <f t="shared" si="6"/>
        <v>0</v>
      </c>
      <c r="M6" s="18">
        <f t="shared" si="7"/>
        <v>0</v>
      </c>
      <c r="N6" s="18">
        <f t="shared" si="8"/>
        <v>0</v>
      </c>
      <c r="O6" s="16" t="str">
        <f t="shared" si="10"/>
        <v>OK</v>
      </c>
    </row>
    <row r="7" spans="1:15" x14ac:dyDescent="0.2">
      <c r="A7" s="17">
        <v>5</v>
      </c>
      <c r="B7" s="18" t="str">
        <f>IF(Levée!B10&lt;&gt;0,Levée!B10,"")</f>
        <v>case 5</v>
      </c>
      <c r="C7" s="18">
        <f>ROUND(Levée!O10,0)</f>
        <v>0</v>
      </c>
      <c r="D7" s="18">
        <f>IF(C7=0,0,Pénalités!O10)</f>
        <v>0</v>
      </c>
      <c r="E7" s="18">
        <f t="shared" si="0"/>
        <v>0</v>
      </c>
      <c r="F7" s="18">
        <f t="shared" si="1"/>
        <v>0</v>
      </c>
      <c r="G7" s="18">
        <f t="shared" si="9"/>
        <v>0</v>
      </c>
      <c r="H7" s="18">
        <f t="shared" si="2"/>
        <v>0</v>
      </c>
      <c r="I7" s="18">
        <f t="shared" si="3"/>
        <v>0</v>
      </c>
      <c r="J7" s="18">
        <f t="shared" si="4"/>
        <v>0</v>
      </c>
      <c r="K7" s="18">
        <f t="shared" si="5"/>
        <v>0</v>
      </c>
      <c r="L7" s="18">
        <f t="shared" si="6"/>
        <v>0</v>
      </c>
      <c r="M7" s="18">
        <f t="shared" si="7"/>
        <v>0</v>
      </c>
      <c r="N7" s="18">
        <f t="shared" si="8"/>
        <v>0</v>
      </c>
      <c r="O7" s="16" t="str">
        <f t="shared" si="10"/>
        <v>OK</v>
      </c>
    </row>
    <row r="8" spans="1:15" x14ac:dyDescent="0.2">
      <c r="A8" s="17">
        <v>6</v>
      </c>
      <c r="B8" s="18" t="str">
        <f>IF(Levée!B11&lt;&gt;0,Levée!B11,"")</f>
        <v>case 6</v>
      </c>
      <c r="C8" s="18">
        <f>ROUND(Levée!O11,0)</f>
        <v>0</v>
      </c>
      <c r="D8" s="18">
        <f>IF(C8=0,0,Pénalités!O11)</f>
        <v>0</v>
      </c>
      <c r="E8" s="18">
        <f t="shared" si="0"/>
        <v>0</v>
      </c>
      <c r="F8" s="18">
        <f t="shared" si="1"/>
        <v>0</v>
      </c>
      <c r="G8" s="18">
        <f t="shared" si="9"/>
        <v>0</v>
      </c>
      <c r="H8" s="18">
        <f t="shared" si="2"/>
        <v>0</v>
      </c>
      <c r="I8" s="18">
        <f t="shared" si="3"/>
        <v>0</v>
      </c>
      <c r="J8" s="18">
        <f t="shared" si="4"/>
        <v>0</v>
      </c>
      <c r="K8" s="18">
        <f t="shared" si="5"/>
        <v>0</v>
      </c>
      <c r="L8" s="18">
        <f t="shared" si="6"/>
        <v>0</v>
      </c>
      <c r="M8" s="18">
        <f t="shared" si="7"/>
        <v>0</v>
      </c>
      <c r="N8" s="18">
        <f t="shared" si="8"/>
        <v>0</v>
      </c>
      <c r="O8" s="16" t="str">
        <f t="shared" si="10"/>
        <v>OK</v>
      </c>
    </row>
    <row r="9" spans="1:15" x14ac:dyDescent="0.2">
      <c r="A9" s="17">
        <v>7</v>
      </c>
      <c r="B9" s="18" t="str">
        <f>IF(Levée!B12&lt;&gt;0,Levée!B12,"")</f>
        <v>case 7</v>
      </c>
      <c r="C9" s="18">
        <f>ROUND(Levée!O12,0)</f>
        <v>0</v>
      </c>
      <c r="D9" s="18">
        <f>IF(C9=0,0,Pénalités!O12)</f>
        <v>0</v>
      </c>
      <c r="E9" s="18">
        <f t="shared" si="0"/>
        <v>0</v>
      </c>
      <c r="F9" s="18">
        <f t="shared" si="1"/>
        <v>0</v>
      </c>
      <c r="G9" s="18">
        <f t="shared" si="9"/>
        <v>0</v>
      </c>
      <c r="H9" s="18">
        <f t="shared" si="2"/>
        <v>0</v>
      </c>
      <c r="I9" s="18">
        <f t="shared" si="3"/>
        <v>0</v>
      </c>
      <c r="J9" s="18">
        <f t="shared" si="4"/>
        <v>0</v>
      </c>
      <c r="K9" s="18">
        <f t="shared" si="5"/>
        <v>0</v>
      </c>
      <c r="L9" s="18">
        <f t="shared" si="6"/>
        <v>0</v>
      </c>
      <c r="M9" s="18">
        <f t="shared" si="7"/>
        <v>0</v>
      </c>
      <c r="N9" s="18">
        <f t="shared" si="8"/>
        <v>0</v>
      </c>
      <c r="O9" s="16" t="str">
        <f t="shared" si="10"/>
        <v>OK</v>
      </c>
    </row>
    <row r="10" spans="1:15" x14ac:dyDescent="0.2">
      <c r="A10" s="17">
        <v>8</v>
      </c>
      <c r="B10" s="18" t="str">
        <f>IF(Levée!B13&lt;&gt;0,Levée!B13,"")</f>
        <v>case 8</v>
      </c>
      <c r="C10" s="18">
        <f>ROUND(Levée!O13,0)</f>
        <v>0</v>
      </c>
      <c r="D10" s="18">
        <f>IF(C10=0,0,Pénalités!O13)</f>
        <v>0</v>
      </c>
      <c r="E10" s="18">
        <f t="shared" si="0"/>
        <v>0</v>
      </c>
      <c r="F10" s="18">
        <f t="shared" si="1"/>
        <v>0</v>
      </c>
      <c r="G10" s="18">
        <f t="shared" si="9"/>
        <v>0</v>
      </c>
      <c r="H10" s="18">
        <f t="shared" si="2"/>
        <v>0</v>
      </c>
      <c r="I10" s="18">
        <f t="shared" si="3"/>
        <v>0</v>
      </c>
      <c r="J10" s="18">
        <f t="shared" si="4"/>
        <v>0</v>
      </c>
      <c r="K10" s="18">
        <f t="shared" si="5"/>
        <v>0</v>
      </c>
      <c r="L10" s="18">
        <f t="shared" si="6"/>
        <v>0</v>
      </c>
      <c r="M10" s="18">
        <f t="shared" si="7"/>
        <v>0</v>
      </c>
      <c r="N10" s="18">
        <f t="shared" si="8"/>
        <v>0</v>
      </c>
      <c r="O10" s="16" t="str">
        <f t="shared" si="10"/>
        <v>OK</v>
      </c>
    </row>
    <row r="11" spans="1:15" x14ac:dyDescent="0.2">
      <c r="A11" s="17">
        <v>9</v>
      </c>
      <c r="B11" s="18" t="str">
        <f>IF(Levée!B14&lt;&gt;0,Levée!B14,"")</f>
        <v>case 9</v>
      </c>
      <c r="C11" s="18">
        <f>ROUND(Levée!O14,0)</f>
        <v>0</v>
      </c>
      <c r="D11" s="18">
        <f>IF(C11=0,0,Pénalités!O14)</f>
        <v>0</v>
      </c>
      <c r="E11" s="18">
        <f t="shared" si="0"/>
        <v>0</v>
      </c>
      <c r="F11" s="18">
        <f t="shared" si="1"/>
        <v>0</v>
      </c>
      <c r="G11" s="18">
        <f t="shared" si="9"/>
        <v>0</v>
      </c>
      <c r="H11" s="18">
        <f t="shared" si="2"/>
        <v>0</v>
      </c>
      <c r="I11" s="18">
        <f t="shared" si="3"/>
        <v>0</v>
      </c>
      <c r="J11" s="18">
        <f t="shared" si="4"/>
        <v>0</v>
      </c>
      <c r="K11" s="18">
        <f t="shared" si="5"/>
        <v>0</v>
      </c>
      <c r="L11" s="18">
        <f t="shared" si="6"/>
        <v>0</v>
      </c>
      <c r="M11" s="18">
        <f t="shared" si="7"/>
        <v>0</v>
      </c>
      <c r="N11" s="18">
        <f t="shared" si="8"/>
        <v>0</v>
      </c>
      <c r="O11" s="16" t="str">
        <f t="shared" si="10"/>
        <v>OK</v>
      </c>
    </row>
    <row r="12" spans="1:15" x14ac:dyDescent="0.2">
      <c r="A12" s="17">
        <v>10</v>
      </c>
      <c r="B12" s="18" t="str">
        <f>IF(Levée!B15&lt;&gt;0,Levée!B15,"")</f>
        <v>case 10</v>
      </c>
      <c r="C12" s="18">
        <f>ROUND(Levée!O15,0)</f>
        <v>0</v>
      </c>
      <c r="D12" s="18">
        <f>IF(C12=0,0,Pénalités!O15)</f>
        <v>0</v>
      </c>
      <c r="E12" s="18">
        <f t="shared" si="0"/>
        <v>0</v>
      </c>
      <c r="F12" s="18">
        <f t="shared" si="1"/>
        <v>0</v>
      </c>
      <c r="G12" s="18">
        <f t="shared" si="9"/>
        <v>0</v>
      </c>
      <c r="H12" s="18">
        <f t="shared" si="2"/>
        <v>0</v>
      </c>
      <c r="I12" s="18">
        <f t="shared" si="3"/>
        <v>0</v>
      </c>
      <c r="J12" s="18">
        <f t="shared" si="4"/>
        <v>0</v>
      </c>
      <c r="K12" s="18">
        <f t="shared" si="5"/>
        <v>0</v>
      </c>
      <c r="L12" s="18">
        <f t="shared" si="6"/>
        <v>0</v>
      </c>
      <c r="M12" s="18">
        <f t="shared" si="7"/>
        <v>0</v>
      </c>
      <c r="N12" s="18">
        <f t="shared" si="8"/>
        <v>0</v>
      </c>
      <c r="O12" s="16" t="str">
        <f t="shared" si="10"/>
        <v>OK</v>
      </c>
    </row>
    <row r="13" spans="1:15" x14ac:dyDescent="0.2">
      <c r="A13" s="17">
        <v>11</v>
      </c>
      <c r="B13" s="18" t="str">
        <f>IF(Levée!B16&lt;&gt;0,Levée!B16,"")</f>
        <v>case 11</v>
      </c>
      <c r="C13" s="18">
        <f>ROUND(Levée!O16,0)</f>
        <v>0</v>
      </c>
      <c r="D13" s="18">
        <f>IF(C13=0,0,Pénalités!O16)</f>
        <v>0</v>
      </c>
      <c r="E13" s="18">
        <f t="shared" si="0"/>
        <v>0</v>
      </c>
      <c r="F13" s="18">
        <f t="shared" si="1"/>
        <v>0</v>
      </c>
      <c r="G13" s="18">
        <f t="shared" si="9"/>
        <v>0</v>
      </c>
      <c r="H13" s="18">
        <f t="shared" si="2"/>
        <v>0</v>
      </c>
      <c r="I13" s="18">
        <f t="shared" si="3"/>
        <v>0</v>
      </c>
      <c r="J13" s="18">
        <f t="shared" si="4"/>
        <v>0</v>
      </c>
      <c r="K13" s="18">
        <f t="shared" si="5"/>
        <v>0</v>
      </c>
      <c r="L13" s="18">
        <f t="shared" si="6"/>
        <v>0</v>
      </c>
      <c r="M13" s="18">
        <f t="shared" si="7"/>
        <v>0</v>
      </c>
      <c r="N13" s="18">
        <f t="shared" si="8"/>
        <v>0</v>
      </c>
      <c r="O13" s="16" t="str">
        <f t="shared" si="10"/>
        <v>OK</v>
      </c>
    </row>
    <row r="14" spans="1:15" x14ac:dyDescent="0.2">
      <c r="A14" s="17">
        <v>12</v>
      </c>
      <c r="B14" s="18" t="str">
        <f>IF(Levée!B17&lt;&gt;0,Levée!B17,"")</f>
        <v>case 12</v>
      </c>
      <c r="C14" s="18">
        <f>ROUND(Levée!O17,0)</f>
        <v>0</v>
      </c>
      <c r="D14" s="18">
        <f>IF(C14=0,0,Pénalités!O17)</f>
        <v>0</v>
      </c>
      <c r="E14" s="18">
        <f t="shared" si="0"/>
        <v>0</v>
      </c>
      <c r="F14" s="18">
        <f t="shared" si="1"/>
        <v>0</v>
      </c>
      <c r="G14" s="18">
        <f t="shared" si="9"/>
        <v>0</v>
      </c>
      <c r="H14" s="18">
        <f t="shared" si="2"/>
        <v>0</v>
      </c>
      <c r="I14" s="18">
        <f t="shared" si="3"/>
        <v>0</v>
      </c>
      <c r="J14" s="18">
        <f t="shared" si="4"/>
        <v>0</v>
      </c>
      <c r="K14" s="18">
        <f t="shared" si="5"/>
        <v>0</v>
      </c>
      <c r="L14" s="18">
        <f t="shared" si="6"/>
        <v>0</v>
      </c>
      <c r="M14" s="18">
        <f t="shared" si="7"/>
        <v>0</v>
      </c>
      <c r="N14" s="18">
        <f t="shared" si="8"/>
        <v>0</v>
      </c>
      <c r="O14" s="16" t="str">
        <f t="shared" si="10"/>
        <v>OK</v>
      </c>
    </row>
    <row r="15" spans="1:15" x14ac:dyDescent="0.2">
      <c r="A15" s="17">
        <v>13</v>
      </c>
      <c r="B15" s="18" t="str">
        <f>IF(Levée!B18&lt;&gt;0,Levée!B18,"")</f>
        <v>case 13</v>
      </c>
      <c r="C15" s="18">
        <f>ROUND(Levée!O18,0)</f>
        <v>0</v>
      </c>
      <c r="D15" s="18">
        <f>IF(C15=0,0,Pénalités!O18)</f>
        <v>0</v>
      </c>
      <c r="E15" s="18">
        <f t="shared" si="0"/>
        <v>0</v>
      </c>
      <c r="F15" s="18">
        <f t="shared" si="1"/>
        <v>0</v>
      </c>
      <c r="G15" s="18">
        <f t="shared" si="9"/>
        <v>0</v>
      </c>
      <c r="H15" s="18">
        <f t="shared" si="2"/>
        <v>0</v>
      </c>
      <c r="I15" s="18">
        <f t="shared" si="3"/>
        <v>0</v>
      </c>
      <c r="J15" s="18">
        <f t="shared" si="4"/>
        <v>0</v>
      </c>
      <c r="K15" s="18">
        <f t="shared" si="5"/>
        <v>0</v>
      </c>
      <c r="L15" s="18">
        <f t="shared" si="6"/>
        <v>0</v>
      </c>
      <c r="M15" s="18">
        <f t="shared" si="7"/>
        <v>0</v>
      </c>
      <c r="N15" s="18">
        <f t="shared" si="8"/>
        <v>0</v>
      </c>
      <c r="O15" s="16" t="str">
        <f t="shared" si="10"/>
        <v>OK</v>
      </c>
    </row>
    <row r="16" spans="1:15" x14ac:dyDescent="0.2">
      <c r="A16" s="17">
        <v>14</v>
      </c>
      <c r="B16" s="18" t="str">
        <f>IF(Levée!B19&lt;&gt;0,Levée!B19,"")</f>
        <v>case 14</v>
      </c>
      <c r="C16" s="18">
        <f>ROUND(Levée!O19,0)</f>
        <v>0</v>
      </c>
      <c r="D16" s="18">
        <f>IF(C16=0,0,Pénalités!O19)</f>
        <v>0</v>
      </c>
      <c r="E16" s="18">
        <f t="shared" si="0"/>
        <v>0</v>
      </c>
      <c r="F16" s="18">
        <f t="shared" si="1"/>
        <v>0</v>
      </c>
      <c r="G16" s="18">
        <f t="shared" si="9"/>
        <v>0</v>
      </c>
      <c r="H16" s="18">
        <f t="shared" si="2"/>
        <v>0</v>
      </c>
      <c r="I16" s="18">
        <f t="shared" si="3"/>
        <v>0</v>
      </c>
      <c r="J16" s="18">
        <f t="shared" si="4"/>
        <v>0</v>
      </c>
      <c r="K16" s="18">
        <f t="shared" si="5"/>
        <v>0</v>
      </c>
      <c r="L16" s="18">
        <f t="shared" si="6"/>
        <v>0</v>
      </c>
      <c r="M16" s="18">
        <f t="shared" si="7"/>
        <v>0</v>
      </c>
      <c r="N16" s="18">
        <f t="shared" si="8"/>
        <v>0</v>
      </c>
      <c r="O16" s="16" t="str">
        <f t="shared" si="10"/>
        <v>OK</v>
      </c>
    </row>
    <row r="17" spans="1:15" x14ac:dyDescent="0.2">
      <c r="A17" s="17">
        <v>15</v>
      </c>
      <c r="B17" s="18" t="str">
        <f>IF(Levée!B20&lt;&gt;0,Levée!B20,"")</f>
        <v>case 15</v>
      </c>
      <c r="C17" s="18">
        <f>ROUND(Levée!O20,0)</f>
        <v>0</v>
      </c>
      <c r="D17" s="18">
        <f>IF(C17=0,0,Pénalités!O20)</f>
        <v>0</v>
      </c>
      <c r="E17" s="18">
        <f t="shared" si="0"/>
        <v>0</v>
      </c>
      <c r="F17" s="18">
        <f t="shared" si="1"/>
        <v>0</v>
      </c>
      <c r="G17" s="18">
        <f t="shared" si="9"/>
        <v>0</v>
      </c>
      <c r="H17" s="18">
        <f t="shared" si="2"/>
        <v>0</v>
      </c>
      <c r="I17" s="18">
        <f t="shared" si="3"/>
        <v>0</v>
      </c>
      <c r="J17" s="18">
        <f t="shared" si="4"/>
        <v>0</v>
      </c>
      <c r="K17" s="18">
        <f t="shared" si="5"/>
        <v>0</v>
      </c>
      <c r="L17" s="18">
        <f t="shared" si="6"/>
        <v>0</v>
      </c>
      <c r="M17" s="18">
        <f t="shared" si="7"/>
        <v>0</v>
      </c>
      <c r="N17" s="18">
        <f t="shared" si="8"/>
        <v>0</v>
      </c>
      <c r="O17" s="16" t="str">
        <f t="shared" si="10"/>
        <v>OK</v>
      </c>
    </row>
    <row r="18" spans="1:15" x14ac:dyDescent="0.2">
      <c r="A18" s="17">
        <v>16</v>
      </c>
      <c r="B18" s="18" t="str">
        <f>IF(Levée!B21&lt;&gt;0,Levée!B21,"")</f>
        <v>case 16</v>
      </c>
      <c r="C18" s="18">
        <f>ROUND(Levée!O21,0)</f>
        <v>0</v>
      </c>
      <c r="D18" s="18">
        <f>IF(C18=0,0,Pénalités!O21)</f>
        <v>0</v>
      </c>
      <c r="E18" s="18">
        <f t="shared" si="0"/>
        <v>0</v>
      </c>
      <c r="F18" s="18">
        <f t="shared" si="1"/>
        <v>0</v>
      </c>
      <c r="G18" s="18">
        <f t="shared" si="9"/>
        <v>0</v>
      </c>
      <c r="H18" s="18">
        <f t="shared" si="2"/>
        <v>0</v>
      </c>
      <c r="I18" s="18">
        <f t="shared" si="3"/>
        <v>0</v>
      </c>
      <c r="J18" s="18">
        <f t="shared" si="4"/>
        <v>0</v>
      </c>
      <c r="K18" s="18">
        <f t="shared" si="5"/>
        <v>0</v>
      </c>
      <c r="L18" s="18">
        <f t="shared" si="6"/>
        <v>0</v>
      </c>
      <c r="M18" s="18">
        <f t="shared" si="7"/>
        <v>0</v>
      </c>
      <c r="N18" s="18">
        <f t="shared" si="8"/>
        <v>0</v>
      </c>
      <c r="O18" s="16" t="str">
        <f t="shared" si="10"/>
        <v>OK</v>
      </c>
    </row>
    <row r="19" spans="1:15" x14ac:dyDescent="0.2">
      <c r="A19" s="17">
        <v>17</v>
      </c>
      <c r="B19" s="18" t="str">
        <f>IF(Levée!B22&lt;&gt;0,Levée!B22,"")</f>
        <v>case 17</v>
      </c>
      <c r="C19" s="18">
        <f>ROUND(Levée!O22,0)</f>
        <v>0</v>
      </c>
      <c r="D19" s="18">
        <f>IF(C19=0,0,Pénalités!O22)</f>
        <v>0</v>
      </c>
      <c r="E19" s="18">
        <f t="shared" si="0"/>
        <v>0</v>
      </c>
      <c r="F19" s="18">
        <f t="shared" si="1"/>
        <v>0</v>
      </c>
      <c r="G19" s="18">
        <f t="shared" si="9"/>
        <v>0</v>
      </c>
      <c r="H19" s="18">
        <f t="shared" si="2"/>
        <v>0</v>
      </c>
      <c r="I19" s="18">
        <f t="shared" si="3"/>
        <v>0</v>
      </c>
      <c r="J19" s="18">
        <f t="shared" si="4"/>
        <v>0</v>
      </c>
      <c r="K19" s="18">
        <f t="shared" si="5"/>
        <v>0</v>
      </c>
      <c r="L19" s="18">
        <f t="shared" si="6"/>
        <v>0</v>
      </c>
      <c r="M19" s="18">
        <f t="shared" si="7"/>
        <v>0</v>
      </c>
      <c r="N19" s="18">
        <f t="shared" si="8"/>
        <v>0</v>
      </c>
      <c r="O19" s="16" t="str">
        <f t="shared" si="10"/>
        <v>OK</v>
      </c>
    </row>
    <row r="20" spans="1:15" x14ac:dyDescent="0.2">
      <c r="A20" s="17">
        <v>18</v>
      </c>
      <c r="B20" s="18" t="str">
        <f>IF(Levée!B23&lt;&gt;0,Levée!B23,"")</f>
        <v>case 18</v>
      </c>
      <c r="C20" s="18">
        <f>ROUND(Levée!O23,0)</f>
        <v>0</v>
      </c>
      <c r="D20" s="18">
        <f>IF(C20=0,0,Pénalités!O23)</f>
        <v>0</v>
      </c>
      <c r="E20" s="18">
        <f t="shared" si="0"/>
        <v>0</v>
      </c>
      <c r="F20" s="18">
        <f t="shared" si="1"/>
        <v>0</v>
      </c>
      <c r="G20" s="18">
        <f t="shared" si="9"/>
        <v>0</v>
      </c>
      <c r="H20" s="18">
        <f t="shared" si="2"/>
        <v>0</v>
      </c>
      <c r="I20" s="18">
        <f t="shared" si="3"/>
        <v>0</v>
      </c>
      <c r="J20" s="18">
        <f t="shared" si="4"/>
        <v>0</v>
      </c>
      <c r="K20" s="18">
        <f t="shared" si="5"/>
        <v>0</v>
      </c>
      <c r="L20" s="18">
        <f t="shared" si="6"/>
        <v>0</v>
      </c>
      <c r="M20" s="18">
        <f t="shared" si="7"/>
        <v>0</v>
      </c>
      <c r="N20" s="18">
        <f t="shared" si="8"/>
        <v>0</v>
      </c>
      <c r="O20" s="16" t="str">
        <f t="shared" si="10"/>
        <v>OK</v>
      </c>
    </row>
    <row r="21" spans="1:15" x14ac:dyDescent="0.2">
      <c r="A21" s="17">
        <v>19</v>
      </c>
      <c r="B21" s="18" t="str">
        <f>IF(Levée!B24&lt;&gt;0,Levée!B24,"")</f>
        <v>case 19</v>
      </c>
      <c r="C21" s="18">
        <f>ROUND(Levée!O24,0)</f>
        <v>0</v>
      </c>
      <c r="D21" s="18">
        <f>IF(C21=0,0,Pénalités!O24)</f>
        <v>0</v>
      </c>
      <c r="E21" s="18">
        <f t="shared" si="0"/>
        <v>0</v>
      </c>
      <c r="F21" s="18">
        <f t="shared" si="1"/>
        <v>0</v>
      </c>
      <c r="G21" s="18">
        <f t="shared" si="9"/>
        <v>0</v>
      </c>
      <c r="H21" s="18">
        <f t="shared" si="2"/>
        <v>0</v>
      </c>
      <c r="I21" s="18">
        <f t="shared" si="3"/>
        <v>0</v>
      </c>
      <c r="J21" s="18">
        <f t="shared" si="4"/>
        <v>0</v>
      </c>
      <c r="K21" s="18">
        <f t="shared" si="5"/>
        <v>0</v>
      </c>
      <c r="L21" s="18">
        <f t="shared" si="6"/>
        <v>0</v>
      </c>
      <c r="M21" s="18">
        <f t="shared" si="7"/>
        <v>0</v>
      </c>
      <c r="N21" s="18">
        <f t="shared" si="8"/>
        <v>0</v>
      </c>
      <c r="O21" s="16" t="str">
        <f t="shared" si="10"/>
        <v>OK</v>
      </c>
    </row>
    <row r="22" spans="1:15" x14ac:dyDescent="0.2">
      <c r="A22" s="17">
        <v>20</v>
      </c>
      <c r="B22" s="18" t="str">
        <f>IF(Levée!B25&lt;&gt;0,Levée!B25,"")</f>
        <v>case 20</v>
      </c>
      <c r="C22" s="18">
        <f>ROUND(Levée!O25,0)</f>
        <v>0</v>
      </c>
      <c r="D22" s="18">
        <f>IF(C22=0,0,Pénalités!O25)</f>
        <v>0</v>
      </c>
      <c r="E22" s="18">
        <f t="shared" si="0"/>
        <v>0</v>
      </c>
      <c r="F22" s="18">
        <f t="shared" si="1"/>
        <v>0</v>
      </c>
      <c r="G22" s="18">
        <f t="shared" si="9"/>
        <v>0</v>
      </c>
      <c r="H22" s="18">
        <f t="shared" si="2"/>
        <v>0</v>
      </c>
      <c r="I22" s="18">
        <f t="shared" si="3"/>
        <v>0</v>
      </c>
      <c r="J22" s="18">
        <f t="shared" si="4"/>
        <v>0</v>
      </c>
      <c r="K22" s="18">
        <f t="shared" si="5"/>
        <v>0</v>
      </c>
      <c r="L22" s="18">
        <f t="shared" si="6"/>
        <v>0</v>
      </c>
      <c r="M22" s="18">
        <f t="shared" si="7"/>
        <v>0</v>
      </c>
      <c r="N22" s="18">
        <f t="shared" si="8"/>
        <v>0</v>
      </c>
      <c r="O22" s="16" t="str">
        <f t="shared" si="10"/>
        <v>OK</v>
      </c>
    </row>
    <row r="23" spans="1:15" x14ac:dyDescent="0.2">
      <c r="A23" s="17">
        <v>21</v>
      </c>
      <c r="B23" s="18" t="str">
        <f>IF(Levée!B26&lt;&gt;0,Levée!B26,"")</f>
        <v>case 21</v>
      </c>
      <c r="C23" s="18">
        <f>ROUND(Levée!O26,0)</f>
        <v>0</v>
      </c>
      <c r="D23" s="18">
        <f>IF(C23=0,0,Pénalités!O26)</f>
        <v>0</v>
      </c>
      <c r="E23" s="18">
        <f t="shared" si="0"/>
        <v>0</v>
      </c>
      <c r="F23" s="18">
        <f t="shared" si="1"/>
        <v>0</v>
      </c>
      <c r="G23" s="18">
        <f t="shared" si="9"/>
        <v>0</v>
      </c>
      <c r="H23" s="18">
        <f t="shared" si="2"/>
        <v>0</v>
      </c>
      <c r="I23" s="18">
        <f t="shared" si="3"/>
        <v>0</v>
      </c>
      <c r="J23" s="18">
        <f t="shared" si="4"/>
        <v>0</v>
      </c>
      <c r="K23" s="18">
        <f t="shared" si="5"/>
        <v>0</v>
      </c>
      <c r="L23" s="18">
        <f t="shared" si="6"/>
        <v>0</v>
      </c>
      <c r="M23" s="18">
        <f t="shared" si="7"/>
        <v>0</v>
      </c>
      <c r="N23" s="18">
        <f t="shared" si="8"/>
        <v>0</v>
      </c>
      <c r="O23" s="16" t="str">
        <f t="shared" si="10"/>
        <v>OK</v>
      </c>
    </row>
    <row r="24" spans="1:15" x14ac:dyDescent="0.2">
      <c r="A24" s="17">
        <v>22</v>
      </c>
      <c r="B24" s="18" t="str">
        <f>IF(Levée!B27&lt;&gt;0,Levée!B27,"")</f>
        <v>case 22</v>
      </c>
      <c r="C24" s="18">
        <f>ROUND(Levée!O27,0)</f>
        <v>0</v>
      </c>
      <c r="D24" s="18">
        <f>IF(C24=0,0,Pénalités!O27)</f>
        <v>0</v>
      </c>
      <c r="E24" s="18">
        <f t="shared" si="0"/>
        <v>0</v>
      </c>
      <c r="F24" s="18">
        <f t="shared" si="1"/>
        <v>0</v>
      </c>
      <c r="G24" s="18">
        <f t="shared" si="9"/>
        <v>0</v>
      </c>
      <c r="H24" s="18">
        <f t="shared" si="2"/>
        <v>0</v>
      </c>
      <c r="I24" s="18">
        <f t="shared" si="3"/>
        <v>0</v>
      </c>
      <c r="J24" s="18">
        <f t="shared" si="4"/>
        <v>0</v>
      </c>
      <c r="K24" s="18">
        <f t="shared" si="5"/>
        <v>0</v>
      </c>
      <c r="L24" s="18">
        <f t="shared" si="6"/>
        <v>0</v>
      </c>
      <c r="M24" s="18">
        <f t="shared" si="7"/>
        <v>0</v>
      </c>
      <c r="N24" s="18">
        <f t="shared" si="8"/>
        <v>0</v>
      </c>
      <c r="O24" s="16" t="str">
        <f t="shared" si="10"/>
        <v>OK</v>
      </c>
    </row>
    <row r="25" spans="1:15" x14ac:dyDescent="0.2">
      <c r="A25" s="17">
        <v>23</v>
      </c>
      <c r="B25" s="18" t="str">
        <f>IF(Levée!B28&lt;&gt;0,Levée!B28,"")</f>
        <v>case 23</v>
      </c>
      <c r="C25" s="18">
        <f>ROUND(Levée!O28,0)</f>
        <v>0</v>
      </c>
      <c r="D25" s="18">
        <f>IF(C25=0,0,Pénalités!O28)</f>
        <v>0</v>
      </c>
      <c r="E25" s="18">
        <f t="shared" si="0"/>
        <v>0</v>
      </c>
      <c r="F25" s="18">
        <f t="shared" si="1"/>
        <v>0</v>
      </c>
      <c r="G25" s="18">
        <f t="shared" si="9"/>
        <v>0</v>
      </c>
      <c r="H25" s="18">
        <f t="shared" si="2"/>
        <v>0</v>
      </c>
      <c r="I25" s="18">
        <f t="shared" si="3"/>
        <v>0</v>
      </c>
      <c r="J25" s="18">
        <f t="shared" si="4"/>
        <v>0</v>
      </c>
      <c r="K25" s="18">
        <f t="shared" si="5"/>
        <v>0</v>
      </c>
      <c r="L25" s="18">
        <f t="shared" si="6"/>
        <v>0</v>
      </c>
      <c r="M25" s="18">
        <f t="shared" si="7"/>
        <v>0</v>
      </c>
      <c r="N25" s="18">
        <f t="shared" si="8"/>
        <v>0</v>
      </c>
      <c r="O25" s="16" t="str">
        <f t="shared" si="10"/>
        <v>OK</v>
      </c>
    </row>
    <row r="26" spans="1:15" x14ac:dyDescent="0.2">
      <c r="A26" s="17">
        <v>24</v>
      </c>
      <c r="B26" s="18" t="str">
        <f>IF(Levée!B29&lt;&gt;0,Levée!B29,"")</f>
        <v>case 24</v>
      </c>
      <c r="C26" s="18">
        <f>ROUND(Levée!O29,0)</f>
        <v>0</v>
      </c>
      <c r="D26" s="18">
        <f>IF(C26=0,0,Pénalités!O29)</f>
        <v>0</v>
      </c>
      <c r="E26" s="18">
        <f t="shared" si="0"/>
        <v>0</v>
      </c>
      <c r="F26" s="18">
        <f t="shared" si="1"/>
        <v>0</v>
      </c>
      <c r="G26" s="18">
        <f t="shared" si="9"/>
        <v>0</v>
      </c>
      <c r="H26" s="18">
        <f t="shared" si="2"/>
        <v>0</v>
      </c>
      <c r="I26" s="18">
        <f t="shared" si="3"/>
        <v>0</v>
      </c>
      <c r="J26" s="18">
        <f t="shared" si="4"/>
        <v>0</v>
      </c>
      <c r="K26" s="18">
        <f t="shared" si="5"/>
        <v>0</v>
      </c>
      <c r="L26" s="18">
        <f t="shared" si="6"/>
        <v>0</v>
      </c>
      <c r="M26" s="18">
        <f t="shared" si="7"/>
        <v>0</v>
      </c>
      <c r="N26" s="18">
        <f t="shared" si="8"/>
        <v>0</v>
      </c>
      <c r="O26" s="16" t="str">
        <f t="shared" si="10"/>
        <v>OK</v>
      </c>
    </row>
    <row r="27" spans="1:15" x14ac:dyDescent="0.2">
      <c r="A27" s="17">
        <v>25</v>
      </c>
      <c r="B27" s="18" t="str">
        <f>IF(Levée!B30&lt;&gt;0,Levée!B30,"")</f>
        <v>case 25</v>
      </c>
      <c r="C27" s="18">
        <f>ROUND(Levée!O30,0)</f>
        <v>0</v>
      </c>
      <c r="D27" s="18">
        <f>IF(C27=0,0,Pénalités!O30)</f>
        <v>0</v>
      </c>
      <c r="E27" s="18">
        <f t="shared" si="0"/>
        <v>0</v>
      </c>
      <c r="F27" s="18">
        <f t="shared" si="1"/>
        <v>0</v>
      </c>
      <c r="G27" s="18">
        <f t="shared" si="9"/>
        <v>0</v>
      </c>
      <c r="H27" s="18">
        <f t="shared" si="2"/>
        <v>0</v>
      </c>
      <c r="I27" s="18">
        <f t="shared" si="3"/>
        <v>0</v>
      </c>
      <c r="J27" s="18">
        <f t="shared" si="4"/>
        <v>0</v>
      </c>
      <c r="K27" s="18">
        <f t="shared" si="5"/>
        <v>0</v>
      </c>
      <c r="L27" s="18">
        <f t="shared" si="6"/>
        <v>0</v>
      </c>
      <c r="M27" s="18">
        <f t="shared" si="7"/>
        <v>0</v>
      </c>
      <c r="N27" s="18">
        <f t="shared" si="8"/>
        <v>0</v>
      </c>
      <c r="O27" s="16" t="str">
        <f t="shared" si="10"/>
        <v>OK</v>
      </c>
    </row>
    <row r="28" spans="1:15" x14ac:dyDescent="0.2">
      <c r="A28" s="17">
        <v>26</v>
      </c>
      <c r="B28" s="18" t="str">
        <f>IF(Levée!B31&lt;&gt;0,Levée!B31,"")</f>
        <v>case 26</v>
      </c>
      <c r="C28" s="18">
        <f>ROUND(Levée!O31,0)</f>
        <v>0</v>
      </c>
      <c r="D28" s="18">
        <f>IF(C28=0,0,Pénalités!O31)</f>
        <v>0</v>
      </c>
      <c r="E28" s="18">
        <f t="shared" si="0"/>
        <v>0</v>
      </c>
      <c r="F28" s="18">
        <f t="shared" si="1"/>
        <v>0</v>
      </c>
      <c r="G28" s="18">
        <f t="shared" si="9"/>
        <v>0</v>
      </c>
      <c r="H28" s="18">
        <f t="shared" si="2"/>
        <v>0</v>
      </c>
      <c r="I28" s="18">
        <f t="shared" si="3"/>
        <v>0</v>
      </c>
      <c r="J28" s="18">
        <f t="shared" si="4"/>
        <v>0</v>
      </c>
      <c r="K28" s="18">
        <f t="shared" si="5"/>
        <v>0</v>
      </c>
      <c r="L28" s="18">
        <f t="shared" si="6"/>
        <v>0</v>
      </c>
      <c r="M28" s="18">
        <f t="shared" si="7"/>
        <v>0</v>
      </c>
      <c r="N28" s="18">
        <f t="shared" si="8"/>
        <v>0</v>
      </c>
      <c r="O28" s="16" t="str">
        <f t="shared" si="10"/>
        <v>OK</v>
      </c>
    </row>
    <row r="29" spans="1:15" x14ac:dyDescent="0.2">
      <c r="A29" s="17">
        <v>27</v>
      </c>
      <c r="B29" s="18" t="str">
        <f>IF(Levée!B32&lt;&gt;0,Levée!B32,"")</f>
        <v>case 27</v>
      </c>
      <c r="C29" s="18">
        <f>ROUND(Levée!O32,0)</f>
        <v>0</v>
      </c>
      <c r="D29" s="18">
        <f>IF(C29=0,0,Pénalités!O32)</f>
        <v>0</v>
      </c>
      <c r="E29" s="18">
        <f t="shared" si="0"/>
        <v>0</v>
      </c>
      <c r="F29" s="18">
        <f t="shared" si="1"/>
        <v>0</v>
      </c>
      <c r="G29" s="18">
        <f t="shared" si="9"/>
        <v>0</v>
      </c>
      <c r="H29" s="18">
        <f t="shared" si="2"/>
        <v>0</v>
      </c>
      <c r="I29" s="18">
        <f t="shared" si="3"/>
        <v>0</v>
      </c>
      <c r="J29" s="18">
        <f t="shared" si="4"/>
        <v>0</v>
      </c>
      <c r="K29" s="18">
        <f t="shared" si="5"/>
        <v>0</v>
      </c>
      <c r="L29" s="18">
        <f t="shared" si="6"/>
        <v>0</v>
      </c>
      <c r="M29" s="18">
        <f t="shared" si="7"/>
        <v>0</v>
      </c>
      <c r="N29" s="18">
        <f t="shared" si="8"/>
        <v>0</v>
      </c>
      <c r="O29" s="16" t="str">
        <f t="shared" si="10"/>
        <v>OK</v>
      </c>
    </row>
    <row r="30" spans="1:15" x14ac:dyDescent="0.2">
      <c r="A30" s="17">
        <v>28</v>
      </c>
      <c r="B30" s="18" t="str">
        <f>IF(Levée!B33&lt;&gt;0,Levée!B33,"")</f>
        <v>case 28</v>
      </c>
      <c r="C30" s="18">
        <f>ROUND(Levée!O33,0)</f>
        <v>0</v>
      </c>
      <c r="D30" s="18">
        <f>IF(C30=0,0,Pénalités!O33)</f>
        <v>0</v>
      </c>
      <c r="E30" s="18">
        <f t="shared" si="0"/>
        <v>0</v>
      </c>
      <c r="F30" s="18">
        <f t="shared" si="1"/>
        <v>0</v>
      </c>
      <c r="G30" s="18">
        <f t="shared" si="9"/>
        <v>0</v>
      </c>
      <c r="H30" s="18">
        <f t="shared" si="2"/>
        <v>0</v>
      </c>
      <c r="I30" s="18">
        <f t="shared" si="3"/>
        <v>0</v>
      </c>
      <c r="J30" s="18">
        <f t="shared" si="4"/>
        <v>0</v>
      </c>
      <c r="K30" s="18">
        <f t="shared" si="5"/>
        <v>0</v>
      </c>
      <c r="L30" s="18">
        <f t="shared" si="6"/>
        <v>0</v>
      </c>
      <c r="M30" s="18">
        <f t="shared" si="7"/>
        <v>0</v>
      </c>
      <c r="N30" s="18">
        <f t="shared" si="8"/>
        <v>0</v>
      </c>
      <c r="O30" s="16" t="str">
        <f t="shared" si="10"/>
        <v>OK</v>
      </c>
    </row>
    <row r="31" spans="1:15" x14ac:dyDescent="0.2">
      <c r="A31" s="17">
        <v>29</v>
      </c>
      <c r="B31" s="18" t="str">
        <f>IF(Levée!B34&lt;&gt;0,Levée!B34,"")</f>
        <v>case 29</v>
      </c>
      <c r="C31" s="18">
        <f>ROUND(Levée!O34,0)</f>
        <v>0</v>
      </c>
      <c r="D31" s="18">
        <f>IF(C31=0,0,Pénalités!O34)</f>
        <v>0</v>
      </c>
      <c r="E31" s="18">
        <f t="shared" si="0"/>
        <v>0</v>
      </c>
      <c r="F31" s="18">
        <f t="shared" si="1"/>
        <v>0</v>
      </c>
      <c r="G31" s="18">
        <f t="shared" si="9"/>
        <v>0</v>
      </c>
      <c r="H31" s="18">
        <f t="shared" si="2"/>
        <v>0</v>
      </c>
      <c r="I31" s="18">
        <f t="shared" si="3"/>
        <v>0</v>
      </c>
      <c r="J31" s="18">
        <f t="shared" si="4"/>
        <v>0</v>
      </c>
      <c r="K31" s="18">
        <f t="shared" si="5"/>
        <v>0</v>
      </c>
      <c r="L31" s="18">
        <f t="shared" si="6"/>
        <v>0</v>
      </c>
      <c r="M31" s="18">
        <f t="shared" si="7"/>
        <v>0</v>
      </c>
      <c r="N31" s="18">
        <f t="shared" si="8"/>
        <v>0</v>
      </c>
      <c r="O31" s="16" t="str">
        <f t="shared" si="10"/>
        <v>OK</v>
      </c>
    </row>
    <row r="32" spans="1:15" x14ac:dyDescent="0.2">
      <c r="A32" s="17">
        <v>30</v>
      </c>
      <c r="B32" s="18" t="str">
        <f>IF(Levée!B35&lt;&gt;0,Levée!B35,"")</f>
        <v>case 30</v>
      </c>
      <c r="C32" s="18">
        <f>ROUND(Levée!O35,0)</f>
        <v>0</v>
      </c>
      <c r="D32" s="18">
        <f>IF(C32=0,0,Pénalités!O35)</f>
        <v>0</v>
      </c>
      <c r="E32" s="18">
        <f t="shared" si="0"/>
        <v>0</v>
      </c>
      <c r="F32" s="18">
        <f t="shared" si="1"/>
        <v>0</v>
      </c>
      <c r="G32" s="18">
        <f t="shared" si="9"/>
        <v>0</v>
      </c>
      <c r="H32" s="18">
        <f t="shared" si="2"/>
        <v>0</v>
      </c>
      <c r="I32" s="18">
        <f t="shared" si="3"/>
        <v>0</v>
      </c>
      <c r="J32" s="18">
        <f t="shared" si="4"/>
        <v>0</v>
      </c>
      <c r="K32" s="18">
        <f t="shared" si="5"/>
        <v>0</v>
      </c>
      <c r="L32" s="18">
        <f t="shared" si="6"/>
        <v>0</v>
      </c>
      <c r="M32" s="18">
        <f t="shared" si="7"/>
        <v>0</v>
      </c>
      <c r="N32" s="18">
        <f t="shared" si="8"/>
        <v>0</v>
      </c>
      <c r="O32" s="16" t="str">
        <f t="shared" si="10"/>
        <v>OK</v>
      </c>
    </row>
    <row r="33" spans="1:15" x14ac:dyDescent="0.2">
      <c r="A33" s="17">
        <v>31</v>
      </c>
      <c r="B33" s="18" t="str">
        <f>IF(Levée!B36&lt;&gt;0,Levée!B36,"")</f>
        <v>case 31</v>
      </c>
      <c r="C33" s="18">
        <f>ROUND(Levée!O36,0)</f>
        <v>0</v>
      </c>
      <c r="D33" s="18">
        <f>IF(C33=0,0,Pénalités!O36)</f>
        <v>0</v>
      </c>
      <c r="E33" s="18">
        <f t="shared" si="0"/>
        <v>0</v>
      </c>
      <c r="F33" s="18">
        <f t="shared" si="1"/>
        <v>0</v>
      </c>
      <c r="G33" s="18">
        <f t="shared" si="9"/>
        <v>0</v>
      </c>
      <c r="H33" s="18">
        <f t="shared" si="2"/>
        <v>0</v>
      </c>
      <c r="I33" s="18">
        <f t="shared" si="3"/>
        <v>0</v>
      </c>
      <c r="J33" s="18">
        <f t="shared" si="4"/>
        <v>0</v>
      </c>
      <c r="K33" s="18">
        <f t="shared" si="5"/>
        <v>0</v>
      </c>
      <c r="L33" s="18">
        <f t="shared" si="6"/>
        <v>0</v>
      </c>
      <c r="M33" s="18">
        <f t="shared" si="7"/>
        <v>0</v>
      </c>
      <c r="N33" s="18">
        <f t="shared" si="8"/>
        <v>0</v>
      </c>
      <c r="O33" s="16" t="str">
        <f t="shared" si="10"/>
        <v>OK</v>
      </c>
    </row>
    <row r="34" spans="1:15" x14ac:dyDescent="0.2">
      <c r="A34" s="17">
        <v>32</v>
      </c>
      <c r="B34" s="18" t="str">
        <f>IF(Levée!B37&lt;&gt;0,Levée!B37,"")</f>
        <v>case 32</v>
      </c>
      <c r="C34" s="18">
        <f>ROUND(Levée!O37,0)</f>
        <v>0</v>
      </c>
      <c r="D34" s="18">
        <f>IF(C34=0,0,Pénalités!O37)</f>
        <v>0</v>
      </c>
      <c r="E34" s="18">
        <f t="shared" si="0"/>
        <v>0</v>
      </c>
      <c r="F34" s="18">
        <f t="shared" si="1"/>
        <v>0</v>
      </c>
      <c r="G34" s="18">
        <f t="shared" si="9"/>
        <v>0</v>
      </c>
      <c r="H34" s="18">
        <f t="shared" si="2"/>
        <v>0</v>
      </c>
      <c r="I34" s="18">
        <f t="shared" si="3"/>
        <v>0</v>
      </c>
      <c r="J34" s="18">
        <f t="shared" si="4"/>
        <v>0</v>
      </c>
      <c r="K34" s="18">
        <f t="shared" si="5"/>
        <v>0</v>
      </c>
      <c r="L34" s="18">
        <f t="shared" si="6"/>
        <v>0</v>
      </c>
      <c r="M34" s="18">
        <f t="shared" si="7"/>
        <v>0</v>
      </c>
      <c r="N34" s="18">
        <f t="shared" si="8"/>
        <v>0</v>
      </c>
      <c r="O34" s="16" t="str">
        <f t="shared" si="10"/>
        <v>OK</v>
      </c>
    </row>
    <row r="35" spans="1:15" x14ac:dyDescent="0.2">
      <c r="A35" s="17">
        <v>33</v>
      </c>
      <c r="B35" s="18" t="str">
        <f>IF(Levée!B38&lt;&gt;0,Levée!B38,"")</f>
        <v>case 33</v>
      </c>
      <c r="C35" s="18">
        <f>ROUND(Levée!O38,0)</f>
        <v>0</v>
      </c>
      <c r="D35" s="18">
        <f>IF(C35=0,0,Pénalités!O38)</f>
        <v>0</v>
      </c>
      <c r="E35" s="18">
        <f t="shared" si="0"/>
        <v>0</v>
      </c>
      <c r="F35" s="18">
        <f t="shared" si="1"/>
        <v>0</v>
      </c>
      <c r="G35" s="18">
        <f t="shared" si="9"/>
        <v>0</v>
      </c>
      <c r="H35" s="18">
        <f t="shared" si="2"/>
        <v>0</v>
      </c>
      <c r="I35" s="18">
        <f t="shared" si="3"/>
        <v>0</v>
      </c>
      <c r="J35" s="18">
        <f t="shared" si="4"/>
        <v>0</v>
      </c>
      <c r="K35" s="18">
        <f t="shared" si="5"/>
        <v>0</v>
      </c>
      <c r="L35" s="18">
        <f t="shared" si="6"/>
        <v>0</v>
      </c>
      <c r="M35" s="18">
        <f t="shared" si="7"/>
        <v>0</v>
      </c>
      <c r="N35" s="18">
        <f t="shared" si="8"/>
        <v>0</v>
      </c>
      <c r="O35" s="16" t="str">
        <f t="shared" si="10"/>
        <v>OK</v>
      </c>
    </row>
    <row r="36" spans="1:15" x14ac:dyDescent="0.2">
      <c r="A36" s="17">
        <v>34</v>
      </c>
      <c r="B36" s="18" t="str">
        <f>IF(Levée!B39&lt;&gt;0,Levée!B39,"")</f>
        <v>case 34</v>
      </c>
      <c r="C36" s="18">
        <f>ROUND(Levée!O39,0)</f>
        <v>0</v>
      </c>
      <c r="D36" s="18">
        <f>IF(C36=0,0,Pénalités!O39)</f>
        <v>0</v>
      </c>
      <c r="E36" s="18">
        <f t="shared" si="0"/>
        <v>0</v>
      </c>
      <c r="F36" s="18">
        <f t="shared" si="1"/>
        <v>0</v>
      </c>
      <c r="G36" s="18">
        <f t="shared" si="9"/>
        <v>0</v>
      </c>
      <c r="H36" s="18">
        <f t="shared" si="2"/>
        <v>0</v>
      </c>
      <c r="I36" s="18">
        <f t="shared" si="3"/>
        <v>0</v>
      </c>
      <c r="J36" s="18">
        <f t="shared" si="4"/>
        <v>0</v>
      </c>
      <c r="K36" s="18">
        <f t="shared" si="5"/>
        <v>0</v>
      </c>
      <c r="L36" s="18">
        <f t="shared" si="6"/>
        <v>0</v>
      </c>
      <c r="M36" s="18">
        <f t="shared" si="7"/>
        <v>0</v>
      </c>
      <c r="N36" s="18">
        <f t="shared" si="8"/>
        <v>0</v>
      </c>
      <c r="O36" s="16" t="str">
        <f t="shared" si="10"/>
        <v>OK</v>
      </c>
    </row>
    <row r="37" spans="1:15" x14ac:dyDescent="0.2">
      <c r="A37" s="17">
        <v>35</v>
      </c>
      <c r="B37" s="18" t="str">
        <f>IF(Levée!B40&lt;&gt;0,Levée!B40,"")</f>
        <v>case 35</v>
      </c>
      <c r="C37" s="18">
        <f>ROUND(Levée!O40,0)</f>
        <v>0</v>
      </c>
      <c r="D37" s="18">
        <f>IF(C37=0,0,Pénalités!O40)</f>
        <v>0</v>
      </c>
      <c r="E37" s="18">
        <f t="shared" si="0"/>
        <v>0</v>
      </c>
      <c r="F37" s="18">
        <f t="shared" si="1"/>
        <v>0</v>
      </c>
      <c r="G37" s="18">
        <f t="shared" si="9"/>
        <v>0</v>
      </c>
      <c r="H37" s="18">
        <f t="shared" si="2"/>
        <v>0</v>
      </c>
      <c r="I37" s="18">
        <f t="shared" si="3"/>
        <v>0</v>
      </c>
      <c r="J37" s="18">
        <f t="shared" si="4"/>
        <v>0</v>
      </c>
      <c r="K37" s="18">
        <f t="shared" si="5"/>
        <v>0</v>
      </c>
      <c r="L37" s="18">
        <f t="shared" si="6"/>
        <v>0</v>
      </c>
      <c r="M37" s="18">
        <f t="shared" si="7"/>
        <v>0</v>
      </c>
      <c r="N37" s="18">
        <f t="shared" si="8"/>
        <v>0</v>
      </c>
      <c r="O37" s="16" t="str">
        <f t="shared" si="10"/>
        <v>OK</v>
      </c>
    </row>
    <row r="38" spans="1:15" x14ac:dyDescent="0.2">
      <c r="A38" s="17">
        <v>36</v>
      </c>
      <c r="B38" s="18" t="str">
        <f>IF(Levée!B41&lt;&gt;0,Levée!B41,"")</f>
        <v>case 36</v>
      </c>
      <c r="C38" s="18">
        <f>ROUND(Levée!O41,0)</f>
        <v>0</v>
      </c>
      <c r="D38" s="18">
        <f>IF(C38=0,0,Pénalités!O41)</f>
        <v>0</v>
      </c>
      <c r="E38" s="18">
        <f t="shared" si="0"/>
        <v>0</v>
      </c>
      <c r="F38" s="18">
        <f t="shared" si="1"/>
        <v>0</v>
      </c>
      <c r="G38" s="18">
        <f t="shared" si="9"/>
        <v>0</v>
      </c>
      <c r="H38" s="18">
        <f t="shared" si="2"/>
        <v>0</v>
      </c>
      <c r="I38" s="18">
        <f t="shared" si="3"/>
        <v>0</v>
      </c>
      <c r="J38" s="18">
        <f t="shared" si="4"/>
        <v>0</v>
      </c>
      <c r="K38" s="18">
        <f t="shared" si="5"/>
        <v>0</v>
      </c>
      <c r="L38" s="18">
        <f t="shared" si="6"/>
        <v>0</v>
      </c>
      <c r="M38" s="18">
        <f t="shared" si="7"/>
        <v>0</v>
      </c>
      <c r="N38" s="18">
        <f t="shared" si="8"/>
        <v>0</v>
      </c>
      <c r="O38" s="16" t="str">
        <f t="shared" si="10"/>
        <v>OK</v>
      </c>
    </row>
    <row r="39" spans="1:15" x14ac:dyDescent="0.2">
      <c r="A39" s="17">
        <v>37</v>
      </c>
      <c r="B39" s="18" t="str">
        <f>IF(Levée!B42&lt;&gt;0,Levée!B42,"")</f>
        <v>case 37</v>
      </c>
      <c r="C39" s="18">
        <f>ROUND(Levée!O42,0)</f>
        <v>0</v>
      </c>
      <c r="D39" s="18">
        <f>IF(C39=0,0,Pénalités!O42)</f>
        <v>0</v>
      </c>
      <c r="E39" s="18">
        <f t="shared" si="0"/>
        <v>0</v>
      </c>
      <c r="F39" s="18">
        <f t="shared" si="1"/>
        <v>0</v>
      </c>
      <c r="G39" s="18">
        <f t="shared" si="9"/>
        <v>0</v>
      </c>
      <c r="H39" s="18">
        <f t="shared" si="2"/>
        <v>0</v>
      </c>
      <c r="I39" s="18">
        <f t="shared" si="3"/>
        <v>0</v>
      </c>
      <c r="J39" s="18">
        <f t="shared" si="4"/>
        <v>0</v>
      </c>
      <c r="K39" s="18">
        <f t="shared" si="5"/>
        <v>0</v>
      </c>
      <c r="L39" s="18">
        <f t="shared" si="6"/>
        <v>0</v>
      </c>
      <c r="M39" s="18">
        <f t="shared" si="7"/>
        <v>0</v>
      </c>
      <c r="N39" s="18">
        <f t="shared" si="8"/>
        <v>0</v>
      </c>
      <c r="O39" s="16" t="str">
        <f t="shared" si="10"/>
        <v>OK</v>
      </c>
    </row>
    <row r="40" spans="1:15" x14ac:dyDescent="0.2">
      <c r="A40" s="17">
        <v>38</v>
      </c>
      <c r="B40" s="18" t="str">
        <f>IF(Levée!B43&lt;&gt;0,Levée!B43,"")</f>
        <v>case 38</v>
      </c>
      <c r="C40" s="18">
        <f>ROUND(Levée!O43,0)</f>
        <v>0</v>
      </c>
      <c r="D40" s="18">
        <f>IF(C40=0,0,Pénalités!O43)</f>
        <v>0</v>
      </c>
      <c r="E40" s="18">
        <f t="shared" si="0"/>
        <v>0</v>
      </c>
      <c r="F40" s="18">
        <f t="shared" si="1"/>
        <v>0</v>
      </c>
      <c r="G40" s="18">
        <f t="shared" si="9"/>
        <v>0</v>
      </c>
      <c r="H40" s="18">
        <f t="shared" si="2"/>
        <v>0</v>
      </c>
      <c r="I40" s="18">
        <f t="shared" si="3"/>
        <v>0</v>
      </c>
      <c r="J40" s="18">
        <f t="shared" si="4"/>
        <v>0</v>
      </c>
      <c r="K40" s="18">
        <f t="shared" si="5"/>
        <v>0</v>
      </c>
      <c r="L40" s="18">
        <f t="shared" si="6"/>
        <v>0</v>
      </c>
      <c r="M40" s="18">
        <f t="shared" si="7"/>
        <v>0</v>
      </c>
      <c r="N40" s="18">
        <f t="shared" si="8"/>
        <v>0</v>
      </c>
      <c r="O40" s="16" t="str">
        <f t="shared" si="10"/>
        <v>OK</v>
      </c>
    </row>
    <row r="41" spans="1:15" x14ac:dyDescent="0.2">
      <c r="A41" s="17">
        <v>39</v>
      </c>
      <c r="B41" s="18" t="str">
        <f>IF(Levée!B44&lt;&gt;0,Levée!B44,"")</f>
        <v>case 39</v>
      </c>
      <c r="C41" s="18">
        <f>ROUND(Levée!O44,0)</f>
        <v>0</v>
      </c>
      <c r="D41" s="18">
        <f>IF(C41=0,0,Pénalités!O44)</f>
        <v>0</v>
      </c>
      <c r="E41" s="18">
        <f t="shared" si="0"/>
        <v>0</v>
      </c>
      <c r="F41" s="18">
        <f t="shared" si="1"/>
        <v>0</v>
      </c>
      <c r="G41" s="18">
        <f t="shared" si="9"/>
        <v>0</v>
      </c>
      <c r="H41" s="18">
        <f t="shared" si="2"/>
        <v>0</v>
      </c>
      <c r="I41" s="18">
        <f t="shared" si="3"/>
        <v>0</v>
      </c>
      <c r="J41" s="18">
        <f t="shared" si="4"/>
        <v>0</v>
      </c>
      <c r="K41" s="18">
        <f t="shared" si="5"/>
        <v>0</v>
      </c>
      <c r="L41" s="18">
        <f t="shared" si="6"/>
        <v>0</v>
      </c>
      <c r="M41" s="18">
        <f t="shared" si="7"/>
        <v>0</v>
      </c>
      <c r="N41" s="18">
        <f t="shared" si="8"/>
        <v>0</v>
      </c>
      <c r="O41" s="16" t="str">
        <f t="shared" si="10"/>
        <v>OK</v>
      </c>
    </row>
    <row r="42" spans="1:15" x14ac:dyDescent="0.2">
      <c r="A42" s="17">
        <v>40</v>
      </c>
      <c r="B42" s="18" t="str">
        <f>IF(Levée!B45&lt;&gt;0,Levée!B45,"")</f>
        <v>case 40</v>
      </c>
      <c r="C42" s="18">
        <f>ROUND(Levée!O45,0)</f>
        <v>0</v>
      </c>
      <c r="D42" s="18">
        <f>IF(C42=0,0,Pénalités!O45)</f>
        <v>0</v>
      </c>
      <c r="E42" s="18">
        <f t="shared" si="0"/>
        <v>0</v>
      </c>
      <c r="F42" s="18">
        <f t="shared" si="1"/>
        <v>0</v>
      </c>
      <c r="G42" s="18">
        <f t="shared" si="9"/>
        <v>0</v>
      </c>
      <c r="H42" s="18">
        <f t="shared" si="2"/>
        <v>0</v>
      </c>
      <c r="I42" s="18">
        <f t="shared" si="3"/>
        <v>0</v>
      </c>
      <c r="J42" s="18">
        <f t="shared" si="4"/>
        <v>0</v>
      </c>
      <c r="K42" s="18">
        <f t="shared" si="5"/>
        <v>0</v>
      </c>
      <c r="L42" s="18">
        <f t="shared" si="6"/>
        <v>0</v>
      </c>
      <c r="M42" s="18">
        <f t="shared" si="7"/>
        <v>0</v>
      </c>
      <c r="N42" s="18">
        <f t="shared" si="8"/>
        <v>0</v>
      </c>
      <c r="O42" s="16" t="str">
        <f t="shared" si="10"/>
        <v>OK</v>
      </c>
    </row>
    <row r="43" spans="1:15" x14ac:dyDescent="0.2">
      <c r="A43" s="17">
        <v>41</v>
      </c>
      <c r="B43" s="18" t="str">
        <f>IF(Levée!B46&lt;&gt;0,Levée!B46,"")</f>
        <v>case 41</v>
      </c>
      <c r="C43" s="18">
        <f>ROUND(Levée!O46,0)</f>
        <v>0</v>
      </c>
      <c r="D43" s="18">
        <f>IF(C43=0,0,Pénalités!O46)</f>
        <v>0</v>
      </c>
      <c r="E43" s="18">
        <f t="shared" si="0"/>
        <v>0</v>
      </c>
      <c r="F43" s="18">
        <f t="shared" si="1"/>
        <v>0</v>
      </c>
      <c r="G43" s="18">
        <f t="shared" si="9"/>
        <v>0</v>
      </c>
      <c r="H43" s="18">
        <f t="shared" si="2"/>
        <v>0</v>
      </c>
      <c r="I43" s="18">
        <f t="shared" si="3"/>
        <v>0</v>
      </c>
      <c r="J43" s="18">
        <f t="shared" si="4"/>
        <v>0</v>
      </c>
      <c r="K43" s="18">
        <f t="shared" si="5"/>
        <v>0</v>
      </c>
      <c r="L43" s="18">
        <f t="shared" si="6"/>
        <v>0</v>
      </c>
      <c r="M43" s="18">
        <f t="shared" si="7"/>
        <v>0</v>
      </c>
      <c r="N43" s="18">
        <f t="shared" si="8"/>
        <v>0</v>
      </c>
      <c r="O43" s="16" t="str">
        <f t="shared" si="10"/>
        <v>OK</v>
      </c>
    </row>
    <row r="44" spans="1:15" x14ac:dyDescent="0.2">
      <c r="A44" s="17">
        <v>42</v>
      </c>
      <c r="B44" s="18" t="str">
        <f>IF(Levée!B47&lt;&gt;0,Levée!B47,"")</f>
        <v>case 42</v>
      </c>
      <c r="C44" s="18">
        <f>ROUND(Levée!O47,0)</f>
        <v>0</v>
      </c>
      <c r="D44" s="18">
        <f>IF(C44=0,0,Pénalités!O47)</f>
        <v>0</v>
      </c>
      <c r="E44" s="18">
        <f t="shared" si="0"/>
        <v>0</v>
      </c>
      <c r="F44" s="18">
        <f t="shared" si="1"/>
        <v>0</v>
      </c>
      <c r="G44" s="18">
        <f t="shared" si="9"/>
        <v>0</v>
      </c>
      <c r="H44" s="18">
        <f t="shared" si="2"/>
        <v>0</v>
      </c>
      <c r="I44" s="18">
        <f t="shared" si="3"/>
        <v>0</v>
      </c>
      <c r="J44" s="18">
        <f t="shared" si="4"/>
        <v>0</v>
      </c>
      <c r="K44" s="18">
        <f t="shared" si="5"/>
        <v>0</v>
      </c>
      <c r="L44" s="18">
        <f t="shared" si="6"/>
        <v>0</v>
      </c>
      <c r="M44" s="18">
        <f t="shared" si="7"/>
        <v>0</v>
      </c>
      <c r="N44" s="18">
        <f t="shared" si="8"/>
        <v>0</v>
      </c>
      <c r="O44" s="16" t="str">
        <f t="shared" si="10"/>
        <v>OK</v>
      </c>
    </row>
    <row r="45" spans="1:15" x14ac:dyDescent="0.2">
      <c r="A45" s="17">
        <v>43</v>
      </c>
      <c r="B45" s="18" t="str">
        <f>IF(Levée!B48&lt;&gt;0,Levée!B48,"")</f>
        <v>case 43</v>
      </c>
      <c r="C45" s="18">
        <f>ROUND(Levée!O48,0)</f>
        <v>0</v>
      </c>
      <c r="D45" s="18">
        <f>IF(C45=0,0,Pénalités!O48)</f>
        <v>0</v>
      </c>
      <c r="E45" s="18">
        <f t="shared" si="0"/>
        <v>0</v>
      </c>
      <c r="F45" s="18">
        <f t="shared" si="1"/>
        <v>0</v>
      </c>
      <c r="G45" s="18">
        <f t="shared" si="9"/>
        <v>0</v>
      </c>
      <c r="H45" s="18">
        <f t="shared" si="2"/>
        <v>0</v>
      </c>
      <c r="I45" s="18">
        <f t="shared" si="3"/>
        <v>0</v>
      </c>
      <c r="J45" s="18">
        <f t="shared" si="4"/>
        <v>0</v>
      </c>
      <c r="K45" s="18">
        <f t="shared" si="5"/>
        <v>0</v>
      </c>
      <c r="L45" s="18">
        <f t="shared" si="6"/>
        <v>0</v>
      </c>
      <c r="M45" s="18">
        <f t="shared" si="7"/>
        <v>0</v>
      </c>
      <c r="N45" s="18">
        <f t="shared" si="8"/>
        <v>0</v>
      </c>
      <c r="O45" s="16" t="str">
        <f t="shared" si="10"/>
        <v>OK</v>
      </c>
    </row>
    <row r="46" spans="1:15" x14ac:dyDescent="0.2">
      <c r="A46" s="17">
        <v>44</v>
      </c>
      <c r="B46" s="18" t="str">
        <f>IF(Levée!B49&lt;&gt;0,Levée!B49,"")</f>
        <v>case 44</v>
      </c>
      <c r="C46" s="18">
        <f>ROUND(Levée!O49,0)</f>
        <v>0</v>
      </c>
      <c r="D46" s="18">
        <f>IF(C46=0,0,Pénalités!O49)</f>
        <v>0</v>
      </c>
      <c r="E46" s="18">
        <f t="shared" si="0"/>
        <v>0</v>
      </c>
      <c r="F46" s="18">
        <f t="shared" si="1"/>
        <v>0</v>
      </c>
      <c r="G46" s="18">
        <f t="shared" si="9"/>
        <v>0</v>
      </c>
      <c r="H46" s="18">
        <f t="shared" si="2"/>
        <v>0</v>
      </c>
      <c r="I46" s="18">
        <f t="shared" si="3"/>
        <v>0</v>
      </c>
      <c r="J46" s="18">
        <f t="shared" si="4"/>
        <v>0</v>
      </c>
      <c r="K46" s="18">
        <f t="shared" si="5"/>
        <v>0</v>
      </c>
      <c r="L46" s="18">
        <f t="shared" si="6"/>
        <v>0</v>
      </c>
      <c r="M46" s="18">
        <f t="shared" si="7"/>
        <v>0</v>
      </c>
      <c r="N46" s="18">
        <f t="shared" si="8"/>
        <v>0</v>
      </c>
      <c r="O46" s="16" t="str">
        <f t="shared" si="10"/>
        <v>OK</v>
      </c>
    </row>
    <row r="47" spans="1:15" x14ac:dyDescent="0.2">
      <c r="A47" s="17">
        <v>45</v>
      </c>
      <c r="B47" s="18" t="str">
        <f>IF(Levée!B50&lt;&gt;0,Levée!B50,"")</f>
        <v>case 45</v>
      </c>
      <c r="C47" s="18">
        <f>ROUND(Levée!O50,0)</f>
        <v>0</v>
      </c>
      <c r="D47" s="18">
        <f>IF(C47=0,0,Pénalités!O50)</f>
        <v>0</v>
      </c>
      <c r="E47" s="18">
        <f t="shared" si="0"/>
        <v>0</v>
      </c>
      <c r="F47" s="18">
        <f t="shared" si="1"/>
        <v>0</v>
      </c>
      <c r="G47" s="18">
        <f t="shared" si="9"/>
        <v>0</v>
      </c>
      <c r="H47" s="18">
        <f t="shared" si="2"/>
        <v>0</v>
      </c>
      <c r="I47" s="18">
        <f t="shared" si="3"/>
        <v>0</v>
      </c>
      <c r="J47" s="18">
        <f t="shared" si="4"/>
        <v>0</v>
      </c>
      <c r="K47" s="18">
        <f t="shared" si="5"/>
        <v>0</v>
      </c>
      <c r="L47" s="18">
        <f t="shared" si="6"/>
        <v>0</v>
      </c>
      <c r="M47" s="18">
        <f t="shared" si="7"/>
        <v>0</v>
      </c>
      <c r="N47" s="18">
        <f t="shared" si="8"/>
        <v>0</v>
      </c>
      <c r="O47" s="16" t="str">
        <f t="shared" si="10"/>
        <v>OK</v>
      </c>
    </row>
    <row r="48" spans="1:15" x14ac:dyDescent="0.2">
      <c r="A48" s="17">
        <v>46</v>
      </c>
      <c r="B48" s="18" t="str">
        <f>IF(Levée!B51&lt;&gt;0,Levée!B51,"")</f>
        <v>case 46</v>
      </c>
      <c r="C48" s="18">
        <f>ROUND(Levée!O51,0)</f>
        <v>0</v>
      </c>
      <c r="D48" s="18">
        <f>IF(C48=0,0,Pénalités!O51)</f>
        <v>0</v>
      </c>
      <c r="E48" s="18">
        <f t="shared" si="0"/>
        <v>0</v>
      </c>
      <c r="F48" s="18">
        <f t="shared" si="1"/>
        <v>0</v>
      </c>
      <c r="G48" s="18">
        <f t="shared" si="9"/>
        <v>0</v>
      </c>
      <c r="H48" s="18">
        <f t="shared" si="2"/>
        <v>0</v>
      </c>
      <c r="I48" s="18">
        <f t="shared" si="3"/>
        <v>0</v>
      </c>
      <c r="J48" s="18">
        <f t="shared" si="4"/>
        <v>0</v>
      </c>
      <c r="K48" s="18">
        <f t="shared" si="5"/>
        <v>0</v>
      </c>
      <c r="L48" s="18">
        <f t="shared" si="6"/>
        <v>0</v>
      </c>
      <c r="M48" s="18">
        <f t="shared" si="7"/>
        <v>0</v>
      </c>
      <c r="N48" s="18">
        <f t="shared" si="8"/>
        <v>0</v>
      </c>
      <c r="O48" s="16" t="str">
        <f t="shared" si="10"/>
        <v>OK</v>
      </c>
    </row>
    <row r="49" spans="1:15" x14ac:dyDescent="0.2">
      <c r="A49" s="17">
        <v>47</v>
      </c>
      <c r="B49" s="18" t="str">
        <f>IF(Levée!B52&lt;&gt;0,Levée!B52,"")</f>
        <v>case 47</v>
      </c>
      <c r="C49" s="18">
        <f>ROUND(Levée!O52,0)</f>
        <v>0</v>
      </c>
      <c r="D49" s="18">
        <f>IF(C49=0,0,Pénalités!O52)</f>
        <v>0</v>
      </c>
      <c r="E49" s="18">
        <f t="shared" si="0"/>
        <v>0</v>
      </c>
      <c r="F49" s="18">
        <f t="shared" si="1"/>
        <v>0</v>
      </c>
      <c r="G49" s="18">
        <f t="shared" si="9"/>
        <v>0</v>
      </c>
      <c r="H49" s="18">
        <f t="shared" si="2"/>
        <v>0</v>
      </c>
      <c r="I49" s="18">
        <f t="shared" si="3"/>
        <v>0</v>
      </c>
      <c r="J49" s="18">
        <f t="shared" si="4"/>
        <v>0</v>
      </c>
      <c r="K49" s="18">
        <f t="shared" si="5"/>
        <v>0</v>
      </c>
      <c r="L49" s="18">
        <f t="shared" si="6"/>
        <v>0</v>
      </c>
      <c r="M49" s="18">
        <f t="shared" si="7"/>
        <v>0</v>
      </c>
      <c r="N49" s="18">
        <f t="shared" si="8"/>
        <v>0</v>
      </c>
      <c r="O49" s="16" t="str">
        <f t="shared" si="10"/>
        <v>OK</v>
      </c>
    </row>
    <row r="50" spans="1:15" x14ac:dyDescent="0.2">
      <c r="A50" s="17">
        <v>48</v>
      </c>
      <c r="B50" s="18" t="str">
        <f>IF(Levée!B53&lt;&gt;0,Levée!B53,"")</f>
        <v>case 48</v>
      </c>
      <c r="C50" s="18">
        <f>ROUND(Levée!O53,0)</f>
        <v>0</v>
      </c>
      <c r="D50" s="18">
        <f>IF(C50=0,0,Pénalités!O53)</f>
        <v>0</v>
      </c>
      <c r="E50" s="18">
        <f t="shared" si="0"/>
        <v>0</v>
      </c>
      <c r="F50" s="18">
        <f t="shared" si="1"/>
        <v>0</v>
      </c>
      <c r="G50" s="18">
        <f t="shared" si="9"/>
        <v>0</v>
      </c>
      <c r="H50" s="18">
        <f t="shared" si="2"/>
        <v>0</v>
      </c>
      <c r="I50" s="18">
        <f t="shared" si="3"/>
        <v>0</v>
      </c>
      <c r="J50" s="18">
        <f t="shared" si="4"/>
        <v>0</v>
      </c>
      <c r="K50" s="18">
        <f t="shared" si="5"/>
        <v>0</v>
      </c>
      <c r="L50" s="18">
        <f t="shared" si="6"/>
        <v>0</v>
      </c>
      <c r="M50" s="18">
        <f t="shared" si="7"/>
        <v>0</v>
      </c>
      <c r="N50" s="18">
        <f t="shared" si="8"/>
        <v>0</v>
      </c>
      <c r="O50" s="16" t="str">
        <f t="shared" si="10"/>
        <v>OK</v>
      </c>
    </row>
    <row r="51" spans="1:15" x14ac:dyDescent="0.2">
      <c r="A51" s="17">
        <v>49</v>
      </c>
      <c r="B51" s="18" t="str">
        <f>IF(Levée!B54&lt;&gt;0,Levée!B54,"")</f>
        <v>case 49</v>
      </c>
      <c r="C51" s="18">
        <f>ROUND(Levée!O54,0)</f>
        <v>0</v>
      </c>
      <c r="D51" s="18">
        <f>IF(C51=0,0,Pénalités!O54)</f>
        <v>0</v>
      </c>
      <c r="E51" s="18">
        <f t="shared" si="0"/>
        <v>0</v>
      </c>
      <c r="F51" s="18">
        <f t="shared" si="1"/>
        <v>0</v>
      </c>
      <c r="G51" s="18">
        <f t="shared" si="9"/>
        <v>0</v>
      </c>
      <c r="H51" s="18">
        <f t="shared" si="2"/>
        <v>0</v>
      </c>
      <c r="I51" s="18">
        <f t="shared" si="3"/>
        <v>0</v>
      </c>
      <c r="J51" s="18">
        <f t="shared" si="4"/>
        <v>0</v>
      </c>
      <c r="K51" s="18">
        <f t="shared" si="5"/>
        <v>0</v>
      </c>
      <c r="L51" s="18">
        <f t="shared" si="6"/>
        <v>0</v>
      </c>
      <c r="M51" s="18">
        <f t="shared" si="7"/>
        <v>0</v>
      </c>
      <c r="N51" s="18">
        <f t="shared" si="8"/>
        <v>0</v>
      </c>
      <c r="O51" s="16" t="str">
        <f t="shared" si="10"/>
        <v>OK</v>
      </c>
    </row>
    <row r="52" spans="1:15" x14ac:dyDescent="0.2">
      <c r="A52" s="17">
        <v>50</v>
      </c>
      <c r="B52" s="18" t="str">
        <f>IF(Levée!B55&lt;&gt;0,Levée!B55,"")</f>
        <v>case 50</v>
      </c>
      <c r="C52" s="18">
        <f>ROUND(Levée!O55,0)</f>
        <v>0</v>
      </c>
      <c r="D52" s="18">
        <f>IF(C52=0,0,Pénalités!O55)</f>
        <v>0</v>
      </c>
      <c r="E52" s="18">
        <f t="shared" si="0"/>
        <v>0</v>
      </c>
      <c r="F52" s="18">
        <f t="shared" si="1"/>
        <v>0</v>
      </c>
      <c r="G52" s="18">
        <f t="shared" si="9"/>
        <v>0</v>
      </c>
      <c r="H52" s="18">
        <f t="shared" si="2"/>
        <v>0</v>
      </c>
      <c r="I52" s="18">
        <f t="shared" si="3"/>
        <v>0</v>
      </c>
      <c r="J52" s="18">
        <f t="shared" si="4"/>
        <v>0</v>
      </c>
      <c r="K52" s="18">
        <f t="shared" si="5"/>
        <v>0</v>
      </c>
      <c r="L52" s="18">
        <f t="shared" si="6"/>
        <v>0</v>
      </c>
      <c r="M52" s="18">
        <f t="shared" si="7"/>
        <v>0</v>
      </c>
      <c r="N52" s="18">
        <f t="shared" si="8"/>
        <v>0</v>
      </c>
      <c r="O52" s="16" t="str">
        <f t="shared" si="10"/>
        <v>OK</v>
      </c>
    </row>
    <row r="53" spans="1:15" x14ac:dyDescent="0.2">
      <c r="A53" s="17">
        <v>51</v>
      </c>
      <c r="B53" s="18" t="str">
        <f>IF(Levée!B56&lt;&gt;0,Levée!B56,"")</f>
        <v>case 51</v>
      </c>
      <c r="C53" s="18">
        <f>ROUND(Levée!O56,0)</f>
        <v>0</v>
      </c>
      <c r="D53" s="18">
        <f>IF(C53=0,0,Pénalités!O56)</f>
        <v>0</v>
      </c>
      <c r="E53" s="18">
        <f t="shared" si="0"/>
        <v>0</v>
      </c>
      <c r="F53" s="18">
        <f t="shared" si="1"/>
        <v>0</v>
      </c>
      <c r="G53" s="18">
        <f t="shared" si="9"/>
        <v>0</v>
      </c>
      <c r="H53" s="18">
        <f t="shared" si="2"/>
        <v>0</v>
      </c>
      <c r="I53" s="18">
        <f t="shared" si="3"/>
        <v>0</v>
      </c>
      <c r="J53" s="18">
        <f t="shared" si="4"/>
        <v>0</v>
      </c>
      <c r="K53" s="18">
        <f t="shared" si="5"/>
        <v>0</v>
      </c>
      <c r="L53" s="18">
        <f t="shared" si="6"/>
        <v>0</v>
      </c>
      <c r="M53" s="18">
        <f t="shared" si="7"/>
        <v>0</v>
      </c>
      <c r="N53" s="18">
        <f t="shared" si="8"/>
        <v>0</v>
      </c>
      <c r="O53" s="16" t="str">
        <f t="shared" si="10"/>
        <v>OK</v>
      </c>
    </row>
    <row r="54" spans="1:15" x14ac:dyDescent="0.2">
      <c r="A54" s="17">
        <v>52</v>
      </c>
      <c r="B54" s="18" t="str">
        <f>IF(Levée!B57&lt;&gt;0,Levée!B57,"")</f>
        <v>case 52</v>
      </c>
      <c r="C54" s="18">
        <f>ROUND(Levée!O57,0)</f>
        <v>0</v>
      </c>
      <c r="D54" s="18">
        <f>IF(C54=0,0,Pénalités!O57)</f>
        <v>0</v>
      </c>
      <c r="E54" s="18">
        <f t="shared" si="0"/>
        <v>0</v>
      </c>
      <c r="F54" s="18">
        <f t="shared" si="1"/>
        <v>0</v>
      </c>
      <c r="G54" s="18">
        <f t="shared" si="9"/>
        <v>0</v>
      </c>
      <c r="H54" s="18">
        <f t="shared" si="2"/>
        <v>0</v>
      </c>
      <c r="I54" s="18">
        <f t="shared" si="3"/>
        <v>0</v>
      </c>
      <c r="J54" s="18">
        <f t="shared" si="4"/>
        <v>0</v>
      </c>
      <c r="K54" s="18">
        <f t="shared" si="5"/>
        <v>0</v>
      </c>
      <c r="L54" s="18">
        <f t="shared" si="6"/>
        <v>0</v>
      </c>
      <c r="M54" s="18">
        <f t="shared" si="7"/>
        <v>0</v>
      </c>
      <c r="N54" s="18">
        <f t="shared" si="8"/>
        <v>0</v>
      </c>
      <c r="O54" s="16" t="str">
        <f t="shared" si="10"/>
        <v>OK</v>
      </c>
    </row>
    <row r="55" spans="1:15" x14ac:dyDescent="0.2">
      <c r="A55" s="17">
        <v>53</v>
      </c>
      <c r="B55" s="18" t="str">
        <f>IF(Levée!B58&lt;&gt;0,Levée!B58,"")</f>
        <v>case 53</v>
      </c>
      <c r="C55" s="18">
        <f>ROUND(Levée!O58,0)</f>
        <v>0</v>
      </c>
      <c r="D55" s="18">
        <f>IF(C55=0,0,Pénalités!O58)</f>
        <v>0</v>
      </c>
      <c r="E55" s="18">
        <f t="shared" si="0"/>
        <v>0</v>
      </c>
      <c r="F55" s="18">
        <f t="shared" si="1"/>
        <v>0</v>
      </c>
      <c r="G55" s="18">
        <f t="shared" si="9"/>
        <v>0</v>
      </c>
      <c r="H55" s="18">
        <f t="shared" si="2"/>
        <v>0</v>
      </c>
      <c r="I55" s="18">
        <f t="shared" si="3"/>
        <v>0</v>
      </c>
      <c r="J55" s="18">
        <f t="shared" si="4"/>
        <v>0</v>
      </c>
      <c r="K55" s="18">
        <f t="shared" si="5"/>
        <v>0</v>
      </c>
      <c r="L55" s="18">
        <f t="shared" si="6"/>
        <v>0</v>
      </c>
      <c r="M55" s="18">
        <f t="shared" si="7"/>
        <v>0</v>
      </c>
      <c r="N55" s="18">
        <f t="shared" si="8"/>
        <v>0</v>
      </c>
      <c r="O55" s="16" t="str">
        <f t="shared" si="10"/>
        <v>OK</v>
      </c>
    </row>
    <row r="56" spans="1:15" x14ac:dyDescent="0.2">
      <c r="A56" s="17">
        <v>54</v>
      </c>
      <c r="B56" s="18" t="str">
        <f>IF(Levée!B59&lt;&gt;0,Levée!B59,"")</f>
        <v>case 54</v>
      </c>
      <c r="C56" s="18">
        <f>ROUND(Levée!O59,0)</f>
        <v>0</v>
      </c>
      <c r="D56" s="18">
        <f>IF(C56=0,0,Pénalités!O59)</f>
        <v>0</v>
      </c>
      <c r="E56" s="18">
        <f t="shared" si="0"/>
        <v>0</v>
      </c>
      <c r="F56" s="18">
        <f t="shared" si="1"/>
        <v>0</v>
      </c>
      <c r="G56" s="18">
        <f t="shared" si="9"/>
        <v>0</v>
      </c>
      <c r="H56" s="18">
        <f t="shared" si="2"/>
        <v>0</v>
      </c>
      <c r="I56" s="18">
        <f t="shared" si="3"/>
        <v>0</v>
      </c>
      <c r="J56" s="18">
        <f t="shared" si="4"/>
        <v>0</v>
      </c>
      <c r="K56" s="18">
        <f t="shared" si="5"/>
        <v>0</v>
      </c>
      <c r="L56" s="18">
        <f t="shared" si="6"/>
        <v>0</v>
      </c>
      <c r="M56" s="18">
        <f t="shared" si="7"/>
        <v>0</v>
      </c>
      <c r="N56" s="18">
        <f t="shared" si="8"/>
        <v>0</v>
      </c>
      <c r="O56" s="16" t="str">
        <f t="shared" si="10"/>
        <v>OK</v>
      </c>
    </row>
    <row r="57" spans="1:15" x14ac:dyDescent="0.2">
      <c r="A57" s="17">
        <v>55</v>
      </c>
      <c r="B57" s="18" t="str">
        <f>IF(Levée!B60&lt;&gt;0,Levée!B60,"")</f>
        <v>case 55</v>
      </c>
      <c r="C57" s="18">
        <f>ROUND(Levée!O60,0)</f>
        <v>0</v>
      </c>
      <c r="D57" s="18">
        <f>IF(C57=0,0,Pénalités!O60)</f>
        <v>0</v>
      </c>
      <c r="E57" s="18">
        <f t="shared" si="0"/>
        <v>0</v>
      </c>
      <c r="F57" s="18">
        <f t="shared" si="1"/>
        <v>0</v>
      </c>
      <c r="G57" s="18">
        <f t="shared" si="9"/>
        <v>0</v>
      </c>
      <c r="H57" s="18">
        <f t="shared" si="2"/>
        <v>0</v>
      </c>
      <c r="I57" s="18">
        <f t="shared" si="3"/>
        <v>0</v>
      </c>
      <c r="J57" s="18">
        <f t="shared" si="4"/>
        <v>0</v>
      </c>
      <c r="K57" s="18">
        <f t="shared" si="5"/>
        <v>0</v>
      </c>
      <c r="L57" s="18">
        <f t="shared" si="6"/>
        <v>0</v>
      </c>
      <c r="M57" s="18">
        <f t="shared" si="7"/>
        <v>0</v>
      </c>
      <c r="N57" s="18">
        <f t="shared" si="8"/>
        <v>0</v>
      </c>
      <c r="O57" s="16" t="str">
        <f t="shared" si="10"/>
        <v>OK</v>
      </c>
    </row>
    <row r="58" spans="1:15" x14ac:dyDescent="0.2">
      <c r="A58" s="17">
        <v>56</v>
      </c>
      <c r="B58" s="18" t="str">
        <f>IF(Levée!B61&lt;&gt;0,Levée!B61,"")</f>
        <v>case 56</v>
      </c>
      <c r="C58" s="18">
        <f>ROUND(Levée!O61,0)</f>
        <v>0</v>
      </c>
      <c r="D58" s="18">
        <f>IF(C58=0,0,Pénalités!O61)</f>
        <v>0</v>
      </c>
      <c r="E58" s="18">
        <f t="shared" si="0"/>
        <v>0</v>
      </c>
      <c r="F58" s="18">
        <f t="shared" si="1"/>
        <v>0</v>
      </c>
      <c r="G58" s="18">
        <f t="shared" si="9"/>
        <v>0</v>
      </c>
      <c r="H58" s="18">
        <f t="shared" si="2"/>
        <v>0</v>
      </c>
      <c r="I58" s="18">
        <f t="shared" si="3"/>
        <v>0</v>
      </c>
      <c r="J58" s="18">
        <f t="shared" si="4"/>
        <v>0</v>
      </c>
      <c r="K58" s="18">
        <f t="shared" si="5"/>
        <v>0</v>
      </c>
      <c r="L58" s="18">
        <f t="shared" si="6"/>
        <v>0</v>
      </c>
      <c r="M58" s="18">
        <f t="shared" si="7"/>
        <v>0</v>
      </c>
      <c r="N58" s="18">
        <f t="shared" si="8"/>
        <v>0</v>
      </c>
      <c r="O58" s="16" t="str">
        <f t="shared" si="10"/>
        <v>OK</v>
      </c>
    </row>
    <row r="59" spans="1:15" x14ac:dyDescent="0.2">
      <c r="A59" s="17">
        <v>57</v>
      </c>
      <c r="B59" s="18" t="str">
        <f>IF(Levée!B62&lt;&gt;0,Levée!B62,"")</f>
        <v>case 57</v>
      </c>
      <c r="C59" s="18">
        <f>ROUND(Levée!O62,0)</f>
        <v>0</v>
      </c>
      <c r="D59" s="18">
        <f>IF(C59=0,0,Pénalités!O62)</f>
        <v>0</v>
      </c>
      <c r="E59" s="18">
        <f t="shared" si="0"/>
        <v>0</v>
      </c>
      <c r="F59" s="18">
        <f t="shared" si="1"/>
        <v>0</v>
      </c>
      <c r="G59" s="18">
        <f t="shared" si="9"/>
        <v>0</v>
      </c>
      <c r="H59" s="18">
        <f t="shared" si="2"/>
        <v>0</v>
      </c>
      <c r="I59" s="18">
        <f t="shared" si="3"/>
        <v>0</v>
      </c>
      <c r="J59" s="18">
        <f t="shared" si="4"/>
        <v>0</v>
      </c>
      <c r="K59" s="18">
        <f t="shared" si="5"/>
        <v>0</v>
      </c>
      <c r="L59" s="18">
        <f t="shared" si="6"/>
        <v>0</v>
      </c>
      <c r="M59" s="18">
        <f t="shared" si="7"/>
        <v>0</v>
      </c>
      <c r="N59" s="18">
        <f t="shared" si="8"/>
        <v>0</v>
      </c>
      <c r="O59" s="16" t="str">
        <f t="shared" si="10"/>
        <v>OK</v>
      </c>
    </row>
    <row r="60" spans="1:15" x14ac:dyDescent="0.2">
      <c r="A60" s="17">
        <v>58</v>
      </c>
      <c r="B60" s="18" t="str">
        <f>IF(Levée!B63&lt;&gt;0,Levée!B63,"")</f>
        <v>case 58</v>
      </c>
      <c r="C60" s="18">
        <f>ROUND(Levée!O63,0)</f>
        <v>0</v>
      </c>
      <c r="D60" s="18">
        <f>IF(C60=0,0,Pénalités!O63)</f>
        <v>0</v>
      </c>
      <c r="E60" s="18">
        <f t="shared" si="0"/>
        <v>0</v>
      </c>
      <c r="F60" s="18">
        <f t="shared" si="1"/>
        <v>0</v>
      </c>
      <c r="G60" s="18">
        <f t="shared" si="9"/>
        <v>0</v>
      </c>
      <c r="H60" s="18">
        <f t="shared" si="2"/>
        <v>0</v>
      </c>
      <c r="I60" s="18">
        <f t="shared" si="3"/>
        <v>0</v>
      </c>
      <c r="J60" s="18">
        <f t="shared" si="4"/>
        <v>0</v>
      </c>
      <c r="K60" s="18">
        <f t="shared" si="5"/>
        <v>0</v>
      </c>
      <c r="L60" s="18">
        <f t="shared" si="6"/>
        <v>0</v>
      </c>
      <c r="M60" s="18">
        <f t="shared" si="7"/>
        <v>0</v>
      </c>
      <c r="N60" s="18">
        <f t="shared" si="8"/>
        <v>0</v>
      </c>
      <c r="O60" s="16" t="str">
        <f t="shared" si="10"/>
        <v>OK</v>
      </c>
    </row>
    <row r="61" spans="1:15" x14ac:dyDescent="0.2">
      <c r="A61" s="17">
        <v>59</v>
      </c>
      <c r="B61" s="18" t="str">
        <f>IF(Levée!B64&lt;&gt;0,Levée!B64,"")</f>
        <v>case 59</v>
      </c>
      <c r="C61" s="18">
        <f>ROUND(Levée!O64,0)</f>
        <v>0</v>
      </c>
      <c r="D61" s="18">
        <f>IF(C61=0,0,Pénalités!O64)</f>
        <v>0</v>
      </c>
      <c r="E61" s="18">
        <f t="shared" si="0"/>
        <v>0</v>
      </c>
      <c r="F61" s="18">
        <f t="shared" si="1"/>
        <v>0</v>
      </c>
      <c r="G61" s="18">
        <f t="shared" si="9"/>
        <v>0</v>
      </c>
      <c r="H61" s="18">
        <f t="shared" si="2"/>
        <v>0</v>
      </c>
      <c r="I61" s="18">
        <f t="shared" si="3"/>
        <v>0</v>
      </c>
      <c r="J61" s="18">
        <f t="shared" si="4"/>
        <v>0</v>
      </c>
      <c r="K61" s="18">
        <f t="shared" si="5"/>
        <v>0</v>
      </c>
      <c r="L61" s="18">
        <f t="shared" si="6"/>
        <v>0</v>
      </c>
      <c r="M61" s="18">
        <f t="shared" si="7"/>
        <v>0</v>
      </c>
      <c r="N61" s="18">
        <f t="shared" si="8"/>
        <v>0</v>
      </c>
      <c r="O61" s="16" t="str">
        <f t="shared" si="10"/>
        <v>OK</v>
      </c>
    </row>
    <row r="62" spans="1:15" x14ac:dyDescent="0.2">
      <c r="A62" s="17">
        <v>60</v>
      </c>
      <c r="B62" s="18" t="str">
        <f>IF(Levée!B65&lt;&gt;0,Levée!B65,"")</f>
        <v>case 60</v>
      </c>
      <c r="C62" s="18">
        <f>ROUND(Levée!O65,0)</f>
        <v>0</v>
      </c>
      <c r="D62" s="18">
        <f>IF(C62=0,0,Pénalités!O65)</f>
        <v>0</v>
      </c>
      <c r="E62" s="18">
        <f t="shared" si="0"/>
        <v>0</v>
      </c>
      <c r="F62" s="18">
        <f t="shared" si="1"/>
        <v>0</v>
      </c>
      <c r="G62" s="18">
        <f t="shared" si="9"/>
        <v>0</v>
      </c>
      <c r="H62" s="18">
        <f t="shared" si="2"/>
        <v>0</v>
      </c>
      <c r="I62" s="18">
        <f t="shared" si="3"/>
        <v>0</v>
      </c>
      <c r="J62" s="18">
        <f t="shared" si="4"/>
        <v>0</v>
      </c>
      <c r="K62" s="18">
        <f t="shared" si="5"/>
        <v>0</v>
      </c>
      <c r="L62" s="18">
        <f t="shared" si="6"/>
        <v>0</v>
      </c>
      <c r="M62" s="18">
        <f t="shared" si="7"/>
        <v>0</v>
      </c>
      <c r="N62" s="18">
        <f t="shared" si="8"/>
        <v>0</v>
      </c>
      <c r="O62" s="16" t="str">
        <f t="shared" si="10"/>
        <v>OK</v>
      </c>
    </row>
    <row r="63" spans="1:15" x14ac:dyDescent="0.2">
      <c r="A63" s="17">
        <v>61</v>
      </c>
      <c r="B63" s="18" t="str">
        <f>IF(Levée!B66&lt;&gt;0,Levée!B66,"")</f>
        <v>case 61</v>
      </c>
      <c r="C63" s="18">
        <f>ROUND(Levée!O66,0)</f>
        <v>0</v>
      </c>
      <c r="D63" s="18">
        <f>IF(C63=0,0,Pénalités!O66)</f>
        <v>0</v>
      </c>
      <c r="E63" s="18">
        <f t="shared" si="0"/>
        <v>0</v>
      </c>
      <c r="F63" s="18">
        <f t="shared" si="1"/>
        <v>0</v>
      </c>
      <c r="G63" s="18">
        <f t="shared" si="9"/>
        <v>0</v>
      </c>
      <c r="H63" s="18">
        <f t="shared" si="2"/>
        <v>0</v>
      </c>
      <c r="I63" s="18">
        <f t="shared" si="3"/>
        <v>0</v>
      </c>
      <c r="J63" s="18">
        <f t="shared" si="4"/>
        <v>0</v>
      </c>
      <c r="K63" s="18">
        <f t="shared" si="5"/>
        <v>0</v>
      </c>
      <c r="L63" s="18">
        <f t="shared" si="6"/>
        <v>0</v>
      </c>
      <c r="M63" s="18">
        <f t="shared" si="7"/>
        <v>0</v>
      </c>
      <c r="N63" s="18">
        <f t="shared" si="8"/>
        <v>0</v>
      </c>
      <c r="O63" s="16" t="str">
        <f t="shared" si="10"/>
        <v>OK</v>
      </c>
    </row>
    <row r="64" spans="1:15" x14ac:dyDescent="0.2">
      <c r="A64" s="17">
        <v>62</v>
      </c>
      <c r="B64" s="18" t="str">
        <f>IF(Levée!B67&lt;&gt;0,Levée!B67,"")</f>
        <v>case 62</v>
      </c>
      <c r="C64" s="18">
        <f>ROUND(Levée!O67,0)</f>
        <v>0</v>
      </c>
      <c r="D64" s="18">
        <f>IF(C64=0,0,Pénalités!O67)</f>
        <v>0</v>
      </c>
      <c r="E64" s="18">
        <f t="shared" si="0"/>
        <v>0</v>
      </c>
      <c r="F64" s="18">
        <f t="shared" si="1"/>
        <v>0</v>
      </c>
      <c r="G64" s="18">
        <f t="shared" si="9"/>
        <v>0</v>
      </c>
      <c r="H64" s="18">
        <f t="shared" si="2"/>
        <v>0</v>
      </c>
      <c r="I64" s="18">
        <f t="shared" si="3"/>
        <v>0</v>
      </c>
      <c r="J64" s="18">
        <f t="shared" si="4"/>
        <v>0</v>
      </c>
      <c r="K64" s="18">
        <f t="shared" si="5"/>
        <v>0</v>
      </c>
      <c r="L64" s="18">
        <f t="shared" si="6"/>
        <v>0</v>
      </c>
      <c r="M64" s="18">
        <f t="shared" si="7"/>
        <v>0</v>
      </c>
      <c r="N64" s="18">
        <f t="shared" si="8"/>
        <v>0</v>
      </c>
      <c r="O64" s="16" t="str">
        <f t="shared" si="10"/>
        <v>OK</v>
      </c>
    </row>
    <row r="65" spans="1:15" x14ac:dyDescent="0.2">
      <c r="A65" s="17">
        <v>63</v>
      </c>
      <c r="B65" s="18" t="str">
        <f>IF(Levée!B68&lt;&gt;0,Levée!B68,"")</f>
        <v>case 63</v>
      </c>
      <c r="C65" s="18">
        <f>ROUND(Levée!O68,0)</f>
        <v>0</v>
      </c>
      <c r="D65" s="18">
        <f>IF(C65=0,0,Pénalités!O68)</f>
        <v>0</v>
      </c>
      <c r="E65" s="18">
        <f t="shared" si="0"/>
        <v>0</v>
      </c>
      <c r="F65" s="18">
        <f t="shared" si="1"/>
        <v>0</v>
      </c>
      <c r="G65" s="18">
        <f t="shared" si="9"/>
        <v>0</v>
      </c>
      <c r="H65" s="18">
        <f t="shared" si="2"/>
        <v>0</v>
      </c>
      <c r="I65" s="18">
        <f t="shared" si="3"/>
        <v>0</v>
      </c>
      <c r="J65" s="18">
        <f t="shared" si="4"/>
        <v>0</v>
      </c>
      <c r="K65" s="18">
        <f t="shared" si="5"/>
        <v>0</v>
      </c>
      <c r="L65" s="18">
        <f t="shared" si="6"/>
        <v>0</v>
      </c>
      <c r="M65" s="18">
        <f t="shared" si="7"/>
        <v>0</v>
      </c>
      <c r="N65" s="18">
        <f t="shared" si="8"/>
        <v>0</v>
      </c>
      <c r="O65" s="16" t="str">
        <f t="shared" si="10"/>
        <v>OK</v>
      </c>
    </row>
    <row r="66" spans="1:15" x14ac:dyDescent="0.2">
      <c r="A66" s="17">
        <v>64</v>
      </c>
      <c r="B66" s="18" t="str">
        <f>IF(Levée!B69&lt;&gt;0,Levée!B69,"")</f>
        <v>case 64</v>
      </c>
      <c r="C66" s="18">
        <f>ROUND(Levée!O69,0)</f>
        <v>0</v>
      </c>
      <c r="D66" s="18">
        <f>IF(C66=0,0,Pénalités!O69)</f>
        <v>0</v>
      </c>
      <c r="E66" s="18">
        <f t="shared" si="0"/>
        <v>0</v>
      </c>
      <c r="F66" s="18">
        <f t="shared" si="1"/>
        <v>0</v>
      </c>
      <c r="G66" s="18">
        <f t="shared" si="9"/>
        <v>0</v>
      </c>
      <c r="H66" s="18">
        <f t="shared" si="2"/>
        <v>0</v>
      </c>
      <c r="I66" s="18">
        <f t="shared" si="3"/>
        <v>0</v>
      </c>
      <c r="J66" s="18">
        <f t="shared" si="4"/>
        <v>0</v>
      </c>
      <c r="K66" s="18">
        <f t="shared" si="5"/>
        <v>0</v>
      </c>
      <c r="L66" s="18">
        <f t="shared" si="6"/>
        <v>0</v>
      </c>
      <c r="M66" s="18">
        <f t="shared" si="7"/>
        <v>0</v>
      </c>
      <c r="N66" s="18">
        <f t="shared" si="8"/>
        <v>0</v>
      </c>
      <c r="O66" s="16" t="str">
        <f t="shared" si="10"/>
        <v>OK</v>
      </c>
    </row>
    <row r="67" spans="1:15" x14ac:dyDescent="0.2">
      <c r="A67" s="17">
        <v>65</v>
      </c>
      <c r="B67" s="18" t="str">
        <f>IF(Levée!B70&lt;&gt;0,Levée!B70,"")</f>
        <v>case 65</v>
      </c>
      <c r="C67" s="18">
        <f>ROUND(Levée!O70,0)</f>
        <v>0</v>
      </c>
      <c r="D67" s="18">
        <f>IF(C67=0,0,Pénalités!O70)</f>
        <v>0</v>
      </c>
      <c r="E67" s="18">
        <f t="shared" ref="E67:E130" si="11">IF(ABS(D67)&gt;C67,0,ROUND((C67-ABS(D67)),0))</f>
        <v>0</v>
      </c>
      <c r="F67" s="18">
        <f t="shared" ref="F67:F130" si="12">TRUNC(E67/$F$2)</f>
        <v>0</v>
      </c>
      <c r="G67" s="18">
        <f t="shared" si="9"/>
        <v>0</v>
      </c>
      <c r="H67" s="18">
        <f t="shared" ref="H67:H130" si="13">TRUNC((+$E67-(($F67*$F$2)+($G67*$G$2)))/$H$2)</f>
        <v>0</v>
      </c>
      <c r="I67" s="18">
        <f t="shared" ref="I67:I130" si="14">TRUNC((+$E67-(($F67*$F$2)+($G67*$G$2)+($H67*$H$2)))/$I$2)</f>
        <v>0</v>
      </c>
      <c r="J67" s="18">
        <f t="shared" ref="J67:J130" si="15">TRUNC((+$E67-(($F67*$F$2)+($G67*$G$2)+($H67*$H$2)+($I67*$I$2)))/$J$2)</f>
        <v>0</v>
      </c>
      <c r="K67" s="18">
        <f t="shared" ref="K67:K130" si="16">TRUNC((+$E67-(($F67*$F$2)+($G67*$G$2)+($H67*$H$2)+($I67*$I$2)+($J67*$J$2)))/$K$2)</f>
        <v>0</v>
      </c>
      <c r="L67" s="18">
        <f t="shared" ref="L67:L130" si="17">TRUNC((+$E67-(($F67*$F$2)+($G67*$G$2)+($H67*$H$2)+($I67*$I$2)+($J67*$J$2)+($K67*$K$2)))/$L$2)</f>
        <v>0</v>
      </c>
      <c r="M67" s="18">
        <f t="shared" ref="M67:M130" si="18">TRUNC((+$E67-(($F67*$F$2)+($G67*$G$2)+($H67*$H$2)+($I67*$I$2)+($J67*$J$2)+($K67*$K$2)+($L67*$L$2)))/$M$2)</f>
        <v>0</v>
      </c>
      <c r="N67" s="18">
        <f t="shared" ref="N67:N130" si="19">TRUNC((+$E67-(($F67*$F$2)+($G67*$G$2)+($H67*$H$2)+($I67*$I$2)+($J67*$J$2)+($K67*$K$2)+($L67*$L$2)+($M67*$M$2)))/$N$2)</f>
        <v>0</v>
      </c>
      <c r="O67" s="16" t="str">
        <f t="shared" si="10"/>
        <v>OK</v>
      </c>
    </row>
    <row r="68" spans="1:15" x14ac:dyDescent="0.2">
      <c r="A68" s="17">
        <v>66</v>
      </c>
      <c r="B68" s="18" t="str">
        <f>IF(Levée!B71&lt;&gt;0,Levée!B71,"")</f>
        <v>case 66</v>
      </c>
      <c r="C68" s="18">
        <f>ROUND(Levée!O71,0)</f>
        <v>0</v>
      </c>
      <c r="D68" s="18">
        <f>IF(C68=0,0,Pénalités!O71)</f>
        <v>0</v>
      </c>
      <c r="E68" s="18">
        <f t="shared" si="11"/>
        <v>0</v>
      </c>
      <c r="F68" s="18">
        <f t="shared" si="12"/>
        <v>0</v>
      </c>
      <c r="G68" s="18">
        <f t="shared" ref="G68:G131" si="20">TRUNC(MOD(E68,$F$2)/$G$2)</f>
        <v>0</v>
      </c>
      <c r="H68" s="18">
        <f t="shared" si="13"/>
        <v>0</v>
      </c>
      <c r="I68" s="18">
        <f t="shared" si="14"/>
        <v>0</v>
      </c>
      <c r="J68" s="18">
        <f t="shared" si="15"/>
        <v>0</v>
      </c>
      <c r="K68" s="18">
        <f t="shared" si="16"/>
        <v>0</v>
      </c>
      <c r="L68" s="18">
        <f t="shared" si="17"/>
        <v>0</v>
      </c>
      <c r="M68" s="18">
        <f t="shared" si="18"/>
        <v>0</v>
      </c>
      <c r="N68" s="18">
        <f t="shared" si="19"/>
        <v>0</v>
      </c>
      <c r="O68" s="16" t="str">
        <f t="shared" ref="O68:O131" si="21">IF(E68=((+$F68*$F$2)+($G68*$G$2)+($H68*$H$2)+($I68*$I$2)+($J68*$J$2)+($K68*$K$2)+($L68*$L$2)+($M68*$M$2)+($N68*$N$2)),"OK","faux")</f>
        <v>OK</v>
      </c>
    </row>
    <row r="69" spans="1:15" x14ac:dyDescent="0.2">
      <c r="A69" s="17">
        <v>67</v>
      </c>
      <c r="B69" s="18" t="str">
        <f>IF(Levée!B72&lt;&gt;0,Levée!B72,"")</f>
        <v>case 67</v>
      </c>
      <c r="C69" s="18">
        <f>ROUND(Levée!O72,0)</f>
        <v>0</v>
      </c>
      <c r="D69" s="18">
        <f>IF(C69=0,0,Pénalités!O72)</f>
        <v>0</v>
      </c>
      <c r="E69" s="18">
        <f t="shared" si="11"/>
        <v>0</v>
      </c>
      <c r="F69" s="18">
        <f t="shared" si="12"/>
        <v>0</v>
      </c>
      <c r="G69" s="18">
        <f t="shared" si="20"/>
        <v>0</v>
      </c>
      <c r="H69" s="18">
        <f t="shared" si="13"/>
        <v>0</v>
      </c>
      <c r="I69" s="18">
        <f t="shared" si="14"/>
        <v>0</v>
      </c>
      <c r="J69" s="18">
        <f t="shared" si="15"/>
        <v>0</v>
      </c>
      <c r="K69" s="18">
        <f t="shared" si="16"/>
        <v>0</v>
      </c>
      <c r="L69" s="18">
        <f t="shared" si="17"/>
        <v>0</v>
      </c>
      <c r="M69" s="18">
        <f t="shared" si="18"/>
        <v>0</v>
      </c>
      <c r="N69" s="18">
        <f t="shared" si="19"/>
        <v>0</v>
      </c>
      <c r="O69" s="16" t="str">
        <f t="shared" si="21"/>
        <v>OK</v>
      </c>
    </row>
    <row r="70" spans="1:15" x14ac:dyDescent="0.2">
      <c r="A70" s="17">
        <v>68</v>
      </c>
      <c r="B70" s="18" t="str">
        <f>IF(Levée!B73&lt;&gt;0,Levée!B73,"")</f>
        <v>case 68</v>
      </c>
      <c r="C70" s="18">
        <f>ROUND(Levée!O73,0)</f>
        <v>0</v>
      </c>
      <c r="D70" s="18">
        <f>IF(C70=0,0,Pénalités!O73)</f>
        <v>0</v>
      </c>
      <c r="E70" s="18">
        <f t="shared" si="11"/>
        <v>0</v>
      </c>
      <c r="F70" s="18">
        <f t="shared" si="12"/>
        <v>0</v>
      </c>
      <c r="G70" s="18">
        <f t="shared" si="20"/>
        <v>0</v>
      </c>
      <c r="H70" s="18">
        <f t="shared" si="13"/>
        <v>0</v>
      </c>
      <c r="I70" s="18">
        <f t="shared" si="14"/>
        <v>0</v>
      </c>
      <c r="J70" s="18">
        <f t="shared" si="15"/>
        <v>0</v>
      </c>
      <c r="K70" s="18">
        <f t="shared" si="16"/>
        <v>0</v>
      </c>
      <c r="L70" s="18">
        <f t="shared" si="17"/>
        <v>0</v>
      </c>
      <c r="M70" s="18">
        <f t="shared" si="18"/>
        <v>0</v>
      </c>
      <c r="N70" s="18">
        <f t="shared" si="19"/>
        <v>0</v>
      </c>
      <c r="O70" s="16" t="str">
        <f t="shared" si="21"/>
        <v>OK</v>
      </c>
    </row>
    <row r="71" spans="1:15" x14ac:dyDescent="0.2">
      <c r="A71" s="17">
        <v>69</v>
      </c>
      <c r="B71" s="18" t="str">
        <f>IF(Levée!B74&lt;&gt;0,Levée!B74,"")</f>
        <v>case 69</v>
      </c>
      <c r="C71" s="18">
        <f>ROUND(Levée!O74,0)</f>
        <v>0</v>
      </c>
      <c r="D71" s="18">
        <f>IF(C71=0,0,Pénalités!O74)</f>
        <v>0</v>
      </c>
      <c r="E71" s="18">
        <f t="shared" si="11"/>
        <v>0</v>
      </c>
      <c r="F71" s="18">
        <f t="shared" si="12"/>
        <v>0</v>
      </c>
      <c r="G71" s="18">
        <f t="shared" si="20"/>
        <v>0</v>
      </c>
      <c r="H71" s="18">
        <f t="shared" si="13"/>
        <v>0</v>
      </c>
      <c r="I71" s="18">
        <f t="shared" si="14"/>
        <v>0</v>
      </c>
      <c r="J71" s="18">
        <f t="shared" si="15"/>
        <v>0</v>
      </c>
      <c r="K71" s="18">
        <f t="shared" si="16"/>
        <v>0</v>
      </c>
      <c r="L71" s="18">
        <f t="shared" si="17"/>
        <v>0</v>
      </c>
      <c r="M71" s="18">
        <f t="shared" si="18"/>
        <v>0</v>
      </c>
      <c r="N71" s="18">
        <f t="shared" si="19"/>
        <v>0</v>
      </c>
      <c r="O71" s="16" t="str">
        <f t="shared" si="21"/>
        <v>OK</v>
      </c>
    </row>
    <row r="72" spans="1:15" x14ac:dyDescent="0.2">
      <c r="A72" s="17">
        <v>70</v>
      </c>
      <c r="B72" s="18" t="str">
        <f>IF(Levée!B75&lt;&gt;0,Levée!B75,"")</f>
        <v>case 70</v>
      </c>
      <c r="C72" s="18">
        <f>ROUND(Levée!O75,0)</f>
        <v>0</v>
      </c>
      <c r="D72" s="18">
        <f>IF(C72=0,0,Pénalités!O75)</f>
        <v>0</v>
      </c>
      <c r="E72" s="18">
        <f t="shared" si="11"/>
        <v>0</v>
      </c>
      <c r="F72" s="18">
        <f t="shared" si="12"/>
        <v>0</v>
      </c>
      <c r="G72" s="18">
        <f t="shared" si="20"/>
        <v>0</v>
      </c>
      <c r="H72" s="18">
        <f t="shared" si="13"/>
        <v>0</v>
      </c>
      <c r="I72" s="18">
        <f t="shared" si="14"/>
        <v>0</v>
      </c>
      <c r="J72" s="18">
        <f t="shared" si="15"/>
        <v>0</v>
      </c>
      <c r="K72" s="18">
        <f t="shared" si="16"/>
        <v>0</v>
      </c>
      <c r="L72" s="18">
        <f t="shared" si="17"/>
        <v>0</v>
      </c>
      <c r="M72" s="18">
        <f t="shared" si="18"/>
        <v>0</v>
      </c>
      <c r="N72" s="18">
        <f t="shared" si="19"/>
        <v>0</v>
      </c>
      <c r="O72" s="16" t="str">
        <f t="shared" si="21"/>
        <v>OK</v>
      </c>
    </row>
    <row r="73" spans="1:15" x14ac:dyDescent="0.2">
      <c r="A73" s="17">
        <v>71</v>
      </c>
      <c r="B73" s="18" t="str">
        <f>IF(Levée!B76&lt;&gt;0,Levée!B76,"")</f>
        <v>case 71</v>
      </c>
      <c r="C73" s="18">
        <f>ROUND(Levée!O76,0)</f>
        <v>0</v>
      </c>
      <c r="D73" s="18">
        <f>IF(C73=0,0,Pénalités!O76)</f>
        <v>0</v>
      </c>
      <c r="E73" s="18">
        <f t="shared" si="11"/>
        <v>0</v>
      </c>
      <c r="F73" s="18">
        <f t="shared" si="12"/>
        <v>0</v>
      </c>
      <c r="G73" s="18">
        <f t="shared" si="20"/>
        <v>0</v>
      </c>
      <c r="H73" s="18">
        <f t="shared" si="13"/>
        <v>0</v>
      </c>
      <c r="I73" s="18">
        <f t="shared" si="14"/>
        <v>0</v>
      </c>
      <c r="J73" s="18">
        <f t="shared" si="15"/>
        <v>0</v>
      </c>
      <c r="K73" s="18">
        <f t="shared" si="16"/>
        <v>0</v>
      </c>
      <c r="L73" s="18">
        <f t="shared" si="17"/>
        <v>0</v>
      </c>
      <c r="M73" s="18">
        <f t="shared" si="18"/>
        <v>0</v>
      </c>
      <c r="N73" s="18">
        <f t="shared" si="19"/>
        <v>0</v>
      </c>
      <c r="O73" s="16" t="str">
        <f t="shared" si="21"/>
        <v>OK</v>
      </c>
    </row>
    <row r="74" spans="1:15" x14ac:dyDescent="0.2">
      <c r="A74" s="17">
        <v>72</v>
      </c>
      <c r="B74" s="18" t="str">
        <f>IF(Levée!B77&lt;&gt;0,Levée!B77,"")</f>
        <v>case 72</v>
      </c>
      <c r="C74" s="18">
        <f>ROUND(Levée!O77,0)</f>
        <v>0</v>
      </c>
      <c r="D74" s="18">
        <f>IF(C74=0,0,Pénalités!O77)</f>
        <v>0</v>
      </c>
      <c r="E74" s="18">
        <f t="shared" si="11"/>
        <v>0</v>
      </c>
      <c r="F74" s="18">
        <f t="shared" si="12"/>
        <v>0</v>
      </c>
      <c r="G74" s="18">
        <f t="shared" si="20"/>
        <v>0</v>
      </c>
      <c r="H74" s="18">
        <f t="shared" si="13"/>
        <v>0</v>
      </c>
      <c r="I74" s="18">
        <f t="shared" si="14"/>
        <v>0</v>
      </c>
      <c r="J74" s="18">
        <f t="shared" si="15"/>
        <v>0</v>
      </c>
      <c r="K74" s="18">
        <f t="shared" si="16"/>
        <v>0</v>
      </c>
      <c r="L74" s="18">
        <f t="shared" si="17"/>
        <v>0</v>
      </c>
      <c r="M74" s="18">
        <f t="shared" si="18"/>
        <v>0</v>
      </c>
      <c r="N74" s="18">
        <f t="shared" si="19"/>
        <v>0</v>
      </c>
      <c r="O74" s="16" t="str">
        <f t="shared" si="21"/>
        <v>OK</v>
      </c>
    </row>
    <row r="75" spans="1:15" x14ac:dyDescent="0.2">
      <c r="A75" s="17">
        <v>73</v>
      </c>
      <c r="B75" s="18" t="str">
        <f>IF(Levée!B78&lt;&gt;0,Levée!B78,"")</f>
        <v>case 73</v>
      </c>
      <c r="C75" s="18">
        <f>ROUND(Levée!O78,0)</f>
        <v>0</v>
      </c>
      <c r="D75" s="18">
        <f>IF(C75=0,0,Pénalités!O78)</f>
        <v>0</v>
      </c>
      <c r="E75" s="18">
        <f t="shared" si="11"/>
        <v>0</v>
      </c>
      <c r="F75" s="18">
        <f t="shared" si="12"/>
        <v>0</v>
      </c>
      <c r="G75" s="18">
        <f t="shared" si="20"/>
        <v>0</v>
      </c>
      <c r="H75" s="18">
        <f t="shared" si="13"/>
        <v>0</v>
      </c>
      <c r="I75" s="18">
        <f t="shared" si="14"/>
        <v>0</v>
      </c>
      <c r="J75" s="18">
        <f t="shared" si="15"/>
        <v>0</v>
      </c>
      <c r="K75" s="18">
        <f t="shared" si="16"/>
        <v>0</v>
      </c>
      <c r="L75" s="18">
        <f t="shared" si="17"/>
        <v>0</v>
      </c>
      <c r="M75" s="18">
        <f t="shared" si="18"/>
        <v>0</v>
      </c>
      <c r="N75" s="18">
        <f t="shared" si="19"/>
        <v>0</v>
      </c>
      <c r="O75" s="16" t="str">
        <f t="shared" si="21"/>
        <v>OK</v>
      </c>
    </row>
    <row r="76" spans="1:15" x14ac:dyDescent="0.2">
      <c r="A76" s="17">
        <v>74</v>
      </c>
      <c r="B76" s="18" t="str">
        <f>IF(Levée!B79&lt;&gt;0,Levée!B79,"")</f>
        <v>case 74</v>
      </c>
      <c r="C76" s="18">
        <f>ROUND(Levée!O79,0)</f>
        <v>0</v>
      </c>
      <c r="D76" s="18">
        <f>IF(C76=0,0,Pénalités!O79)</f>
        <v>0</v>
      </c>
      <c r="E76" s="18">
        <f t="shared" si="11"/>
        <v>0</v>
      </c>
      <c r="F76" s="18">
        <f t="shared" si="12"/>
        <v>0</v>
      </c>
      <c r="G76" s="18">
        <f t="shared" si="20"/>
        <v>0</v>
      </c>
      <c r="H76" s="18">
        <f t="shared" si="13"/>
        <v>0</v>
      </c>
      <c r="I76" s="18">
        <f t="shared" si="14"/>
        <v>0</v>
      </c>
      <c r="J76" s="18">
        <f t="shared" si="15"/>
        <v>0</v>
      </c>
      <c r="K76" s="18">
        <f t="shared" si="16"/>
        <v>0</v>
      </c>
      <c r="L76" s="18">
        <f t="shared" si="17"/>
        <v>0</v>
      </c>
      <c r="M76" s="18">
        <f t="shared" si="18"/>
        <v>0</v>
      </c>
      <c r="N76" s="18">
        <f t="shared" si="19"/>
        <v>0</v>
      </c>
      <c r="O76" s="16" t="str">
        <f t="shared" si="21"/>
        <v>OK</v>
      </c>
    </row>
    <row r="77" spans="1:15" x14ac:dyDescent="0.2">
      <c r="A77" s="17">
        <v>75</v>
      </c>
      <c r="B77" s="18" t="str">
        <f>IF(Levée!B80&lt;&gt;0,Levée!B80,"")</f>
        <v>case 75</v>
      </c>
      <c r="C77" s="18">
        <f>ROUND(Levée!O80,0)</f>
        <v>0</v>
      </c>
      <c r="D77" s="18">
        <f>IF(C77=0,0,Pénalités!O80)</f>
        <v>0</v>
      </c>
      <c r="E77" s="18">
        <f t="shared" si="11"/>
        <v>0</v>
      </c>
      <c r="F77" s="18">
        <f t="shared" si="12"/>
        <v>0</v>
      </c>
      <c r="G77" s="18">
        <f t="shared" si="20"/>
        <v>0</v>
      </c>
      <c r="H77" s="18">
        <f t="shared" si="13"/>
        <v>0</v>
      </c>
      <c r="I77" s="18">
        <f t="shared" si="14"/>
        <v>0</v>
      </c>
      <c r="J77" s="18">
        <f t="shared" si="15"/>
        <v>0</v>
      </c>
      <c r="K77" s="18">
        <f t="shared" si="16"/>
        <v>0</v>
      </c>
      <c r="L77" s="18">
        <f t="shared" si="17"/>
        <v>0</v>
      </c>
      <c r="M77" s="18">
        <f t="shared" si="18"/>
        <v>0</v>
      </c>
      <c r="N77" s="18">
        <f t="shared" si="19"/>
        <v>0</v>
      </c>
      <c r="O77" s="16" t="str">
        <f t="shared" si="21"/>
        <v>OK</v>
      </c>
    </row>
    <row r="78" spans="1:15" x14ac:dyDescent="0.2">
      <c r="A78" s="17">
        <v>76</v>
      </c>
      <c r="B78" s="18" t="str">
        <f>IF(Levée!B81&lt;&gt;0,Levée!B81,"")</f>
        <v>case 76</v>
      </c>
      <c r="C78" s="18">
        <f>ROUND(Levée!O81,0)</f>
        <v>0</v>
      </c>
      <c r="D78" s="18">
        <f>IF(C78=0,0,Pénalités!O81)</f>
        <v>0</v>
      </c>
      <c r="E78" s="18">
        <f t="shared" si="11"/>
        <v>0</v>
      </c>
      <c r="F78" s="18">
        <f t="shared" si="12"/>
        <v>0</v>
      </c>
      <c r="G78" s="18">
        <f t="shared" si="20"/>
        <v>0</v>
      </c>
      <c r="H78" s="18">
        <f t="shared" si="13"/>
        <v>0</v>
      </c>
      <c r="I78" s="18">
        <f t="shared" si="14"/>
        <v>0</v>
      </c>
      <c r="J78" s="18">
        <f t="shared" si="15"/>
        <v>0</v>
      </c>
      <c r="K78" s="18">
        <f t="shared" si="16"/>
        <v>0</v>
      </c>
      <c r="L78" s="18">
        <f t="shared" si="17"/>
        <v>0</v>
      </c>
      <c r="M78" s="18">
        <f t="shared" si="18"/>
        <v>0</v>
      </c>
      <c r="N78" s="18">
        <f t="shared" si="19"/>
        <v>0</v>
      </c>
      <c r="O78" s="16" t="str">
        <f t="shared" si="21"/>
        <v>OK</v>
      </c>
    </row>
    <row r="79" spans="1:15" x14ac:dyDescent="0.2">
      <c r="A79" s="17">
        <v>77</v>
      </c>
      <c r="B79" s="18" t="str">
        <f>IF(Levée!B82&lt;&gt;0,Levée!B82,"")</f>
        <v>case 77</v>
      </c>
      <c r="C79" s="18">
        <f>ROUND(Levée!O82,0)</f>
        <v>0</v>
      </c>
      <c r="D79" s="18">
        <f>IF(C79=0,0,Pénalités!O82)</f>
        <v>0</v>
      </c>
      <c r="E79" s="18">
        <f t="shared" si="11"/>
        <v>0</v>
      </c>
      <c r="F79" s="18">
        <f t="shared" si="12"/>
        <v>0</v>
      </c>
      <c r="G79" s="18">
        <f t="shared" si="20"/>
        <v>0</v>
      </c>
      <c r="H79" s="18">
        <f t="shared" si="13"/>
        <v>0</v>
      </c>
      <c r="I79" s="18">
        <f t="shared" si="14"/>
        <v>0</v>
      </c>
      <c r="J79" s="18">
        <f t="shared" si="15"/>
        <v>0</v>
      </c>
      <c r="K79" s="18">
        <f t="shared" si="16"/>
        <v>0</v>
      </c>
      <c r="L79" s="18">
        <f t="shared" si="17"/>
        <v>0</v>
      </c>
      <c r="M79" s="18">
        <f t="shared" si="18"/>
        <v>0</v>
      </c>
      <c r="N79" s="18">
        <f t="shared" si="19"/>
        <v>0</v>
      </c>
      <c r="O79" s="16" t="str">
        <f t="shared" si="21"/>
        <v>OK</v>
      </c>
    </row>
    <row r="80" spans="1:15" x14ac:dyDescent="0.2">
      <c r="A80" s="17">
        <v>78</v>
      </c>
      <c r="B80" s="18" t="str">
        <f>IF(Levée!B83&lt;&gt;0,Levée!B83,"")</f>
        <v>case 78</v>
      </c>
      <c r="C80" s="18">
        <f>ROUND(Levée!O83,0)</f>
        <v>0</v>
      </c>
      <c r="D80" s="18">
        <f>IF(C80=0,0,Pénalités!O83)</f>
        <v>0</v>
      </c>
      <c r="E80" s="18">
        <f t="shared" si="11"/>
        <v>0</v>
      </c>
      <c r="F80" s="18">
        <f t="shared" si="12"/>
        <v>0</v>
      </c>
      <c r="G80" s="18">
        <f t="shared" si="20"/>
        <v>0</v>
      </c>
      <c r="H80" s="18">
        <f t="shared" si="13"/>
        <v>0</v>
      </c>
      <c r="I80" s="18">
        <f t="shared" si="14"/>
        <v>0</v>
      </c>
      <c r="J80" s="18">
        <f t="shared" si="15"/>
        <v>0</v>
      </c>
      <c r="K80" s="18">
        <f t="shared" si="16"/>
        <v>0</v>
      </c>
      <c r="L80" s="18">
        <f t="shared" si="17"/>
        <v>0</v>
      </c>
      <c r="M80" s="18">
        <f t="shared" si="18"/>
        <v>0</v>
      </c>
      <c r="N80" s="18">
        <f t="shared" si="19"/>
        <v>0</v>
      </c>
      <c r="O80" s="16" t="str">
        <f t="shared" si="21"/>
        <v>OK</v>
      </c>
    </row>
    <row r="81" spans="1:15" x14ac:dyDescent="0.2">
      <c r="A81" s="17">
        <v>79</v>
      </c>
      <c r="B81" s="18" t="str">
        <f>IF(Levée!B84&lt;&gt;0,Levée!B84,"")</f>
        <v>case 79</v>
      </c>
      <c r="C81" s="18">
        <f>ROUND(Levée!O84,0)</f>
        <v>0</v>
      </c>
      <c r="D81" s="18">
        <f>IF(C81=0,0,Pénalités!O84)</f>
        <v>0</v>
      </c>
      <c r="E81" s="18">
        <f t="shared" si="11"/>
        <v>0</v>
      </c>
      <c r="F81" s="18">
        <f t="shared" si="12"/>
        <v>0</v>
      </c>
      <c r="G81" s="18">
        <f t="shared" si="20"/>
        <v>0</v>
      </c>
      <c r="H81" s="18">
        <f t="shared" si="13"/>
        <v>0</v>
      </c>
      <c r="I81" s="18">
        <f t="shared" si="14"/>
        <v>0</v>
      </c>
      <c r="J81" s="18">
        <f t="shared" si="15"/>
        <v>0</v>
      </c>
      <c r="K81" s="18">
        <f t="shared" si="16"/>
        <v>0</v>
      </c>
      <c r="L81" s="18">
        <f t="shared" si="17"/>
        <v>0</v>
      </c>
      <c r="M81" s="18">
        <f t="shared" si="18"/>
        <v>0</v>
      </c>
      <c r="N81" s="18">
        <f t="shared" si="19"/>
        <v>0</v>
      </c>
      <c r="O81" s="16" t="str">
        <f t="shared" si="21"/>
        <v>OK</v>
      </c>
    </row>
    <row r="82" spans="1:15" x14ac:dyDescent="0.2">
      <c r="A82" s="17">
        <v>80</v>
      </c>
      <c r="B82" s="18" t="str">
        <f>IF(Levée!B85&lt;&gt;0,Levée!B85,"")</f>
        <v>case 80</v>
      </c>
      <c r="C82" s="18">
        <f>ROUND(Levée!O85,0)</f>
        <v>0</v>
      </c>
      <c r="D82" s="18">
        <f>IF(C82=0,0,Pénalités!O85)</f>
        <v>0</v>
      </c>
      <c r="E82" s="18">
        <f t="shared" si="11"/>
        <v>0</v>
      </c>
      <c r="F82" s="18">
        <f t="shared" si="12"/>
        <v>0</v>
      </c>
      <c r="G82" s="18">
        <f t="shared" si="20"/>
        <v>0</v>
      </c>
      <c r="H82" s="18">
        <f t="shared" si="13"/>
        <v>0</v>
      </c>
      <c r="I82" s="18">
        <f t="shared" si="14"/>
        <v>0</v>
      </c>
      <c r="J82" s="18">
        <f t="shared" si="15"/>
        <v>0</v>
      </c>
      <c r="K82" s="18">
        <f t="shared" si="16"/>
        <v>0</v>
      </c>
      <c r="L82" s="18">
        <f t="shared" si="17"/>
        <v>0</v>
      </c>
      <c r="M82" s="18">
        <f t="shared" si="18"/>
        <v>0</v>
      </c>
      <c r="N82" s="18">
        <f t="shared" si="19"/>
        <v>0</v>
      </c>
      <c r="O82" s="16" t="str">
        <f t="shared" si="21"/>
        <v>OK</v>
      </c>
    </row>
    <row r="83" spans="1:15" x14ac:dyDescent="0.2">
      <c r="A83" s="17">
        <v>81</v>
      </c>
      <c r="B83" s="18" t="str">
        <f>IF(Levée!B86&lt;&gt;0,Levée!B86,"")</f>
        <v>case 81</v>
      </c>
      <c r="C83" s="18">
        <f>ROUND(Levée!O86,0)</f>
        <v>0</v>
      </c>
      <c r="D83" s="18">
        <f>IF(C83=0,0,Pénalités!O86)</f>
        <v>0</v>
      </c>
      <c r="E83" s="18">
        <f t="shared" si="11"/>
        <v>0</v>
      </c>
      <c r="F83" s="18">
        <f t="shared" si="12"/>
        <v>0</v>
      </c>
      <c r="G83" s="18">
        <f t="shared" si="20"/>
        <v>0</v>
      </c>
      <c r="H83" s="18">
        <f t="shared" si="13"/>
        <v>0</v>
      </c>
      <c r="I83" s="18">
        <f t="shared" si="14"/>
        <v>0</v>
      </c>
      <c r="J83" s="18">
        <f t="shared" si="15"/>
        <v>0</v>
      </c>
      <c r="K83" s="18">
        <f t="shared" si="16"/>
        <v>0</v>
      </c>
      <c r="L83" s="18">
        <f t="shared" si="17"/>
        <v>0</v>
      </c>
      <c r="M83" s="18">
        <f t="shared" si="18"/>
        <v>0</v>
      </c>
      <c r="N83" s="18">
        <f t="shared" si="19"/>
        <v>0</v>
      </c>
      <c r="O83" s="16" t="str">
        <f t="shared" si="21"/>
        <v>OK</v>
      </c>
    </row>
    <row r="84" spans="1:15" x14ac:dyDescent="0.2">
      <c r="A84" s="17">
        <v>82</v>
      </c>
      <c r="B84" s="18" t="str">
        <f>IF(Levée!B87&lt;&gt;0,Levée!B87,"")</f>
        <v>case 82</v>
      </c>
      <c r="C84" s="18">
        <f>ROUND(Levée!O87,0)</f>
        <v>0</v>
      </c>
      <c r="D84" s="18">
        <f>IF(C84=0,0,Pénalités!O87)</f>
        <v>0</v>
      </c>
      <c r="E84" s="18">
        <f t="shared" si="11"/>
        <v>0</v>
      </c>
      <c r="F84" s="18">
        <f t="shared" si="12"/>
        <v>0</v>
      </c>
      <c r="G84" s="18">
        <f t="shared" si="20"/>
        <v>0</v>
      </c>
      <c r="H84" s="18">
        <f t="shared" si="13"/>
        <v>0</v>
      </c>
      <c r="I84" s="18">
        <f t="shared" si="14"/>
        <v>0</v>
      </c>
      <c r="J84" s="18">
        <f t="shared" si="15"/>
        <v>0</v>
      </c>
      <c r="K84" s="18">
        <f t="shared" si="16"/>
        <v>0</v>
      </c>
      <c r="L84" s="18">
        <f t="shared" si="17"/>
        <v>0</v>
      </c>
      <c r="M84" s="18">
        <f t="shared" si="18"/>
        <v>0</v>
      </c>
      <c r="N84" s="18">
        <f t="shared" si="19"/>
        <v>0</v>
      </c>
      <c r="O84" s="16" t="str">
        <f t="shared" si="21"/>
        <v>OK</v>
      </c>
    </row>
    <row r="85" spans="1:15" x14ac:dyDescent="0.2">
      <c r="A85" s="17">
        <v>83</v>
      </c>
      <c r="B85" s="18" t="str">
        <f>IF(Levée!B88&lt;&gt;0,Levée!B88,"")</f>
        <v>case 83</v>
      </c>
      <c r="C85" s="18">
        <f>ROUND(Levée!O88,0)</f>
        <v>0</v>
      </c>
      <c r="D85" s="18">
        <f>IF(C85=0,0,Pénalités!O88)</f>
        <v>0</v>
      </c>
      <c r="E85" s="18">
        <f t="shared" si="11"/>
        <v>0</v>
      </c>
      <c r="F85" s="18">
        <f t="shared" si="12"/>
        <v>0</v>
      </c>
      <c r="G85" s="18">
        <f t="shared" si="20"/>
        <v>0</v>
      </c>
      <c r="H85" s="18">
        <f t="shared" si="13"/>
        <v>0</v>
      </c>
      <c r="I85" s="18">
        <f t="shared" si="14"/>
        <v>0</v>
      </c>
      <c r="J85" s="18">
        <f t="shared" si="15"/>
        <v>0</v>
      </c>
      <c r="K85" s="18">
        <f t="shared" si="16"/>
        <v>0</v>
      </c>
      <c r="L85" s="18">
        <f t="shared" si="17"/>
        <v>0</v>
      </c>
      <c r="M85" s="18">
        <f t="shared" si="18"/>
        <v>0</v>
      </c>
      <c r="N85" s="18">
        <f t="shared" si="19"/>
        <v>0</v>
      </c>
      <c r="O85" s="16" t="str">
        <f t="shared" si="21"/>
        <v>OK</v>
      </c>
    </row>
    <row r="86" spans="1:15" x14ac:dyDescent="0.2">
      <c r="A86" s="17">
        <v>84</v>
      </c>
      <c r="B86" s="18" t="str">
        <f>IF(Levée!B89&lt;&gt;0,Levée!B89,"")</f>
        <v>case 84</v>
      </c>
      <c r="C86" s="18">
        <f>ROUND(Levée!O89,0)</f>
        <v>0</v>
      </c>
      <c r="D86" s="18">
        <f>IF(C86=0,0,Pénalités!O89)</f>
        <v>0</v>
      </c>
      <c r="E86" s="18">
        <f t="shared" si="11"/>
        <v>0</v>
      </c>
      <c r="F86" s="18">
        <f t="shared" si="12"/>
        <v>0</v>
      </c>
      <c r="G86" s="18">
        <f t="shared" si="20"/>
        <v>0</v>
      </c>
      <c r="H86" s="18">
        <f t="shared" si="13"/>
        <v>0</v>
      </c>
      <c r="I86" s="18">
        <f t="shared" si="14"/>
        <v>0</v>
      </c>
      <c r="J86" s="18">
        <f t="shared" si="15"/>
        <v>0</v>
      </c>
      <c r="K86" s="18">
        <f t="shared" si="16"/>
        <v>0</v>
      </c>
      <c r="L86" s="18">
        <f t="shared" si="17"/>
        <v>0</v>
      </c>
      <c r="M86" s="18">
        <f t="shared" si="18"/>
        <v>0</v>
      </c>
      <c r="N86" s="18">
        <f t="shared" si="19"/>
        <v>0</v>
      </c>
      <c r="O86" s="16" t="str">
        <f t="shared" si="21"/>
        <v>OK</v>
      </c>
    </row>
    <row r="87" spans="1:15" x14ac:dyDescent="0.2">
      <c r="A87" s="17">
        <v>85</v>
      </c>
      <c r="B87" s="18" t="str">
        <f>IF(Levée!B90&lt;&gt;0,Levée!B90,"")</f>
        <v>case 85</v>
      </c>
      <c r="C87" s="18">
        <f>ROUND(Levée!O90,0)</f>
        <v>0</v>
      </c>
      <c r="D87" s="18">
        <f>IF(C87=0,0,Pénalités!O90)</f>
        <v>0</v>
      </c>
      <c r="E87" s="18">
        <f t="shared" si="11"/>
        <v>0</v>
      </c>
      <c r="F87" s="18">
        <f t="shared" si="12"/>
        <v>0</v>
      </c>
      <c r="G87" s="18">
        <f t="shared" si="20"/>
        <v>0</v>
      </c>
      <c r="H87" s="18">
        <f t="shared" si="13"/>
        <v>0</v>
      </c>
      <c r="I87" s="18">
        <f t="shared" si="14"/>
        <v>0</v>
      </c>
      <c r="J87" s="18">
        <f t="shared" si="15"/>
        <v>0</v>
      </c>
      <c r="K87" s="18">
        <f t="shared" si="16"/>
        <v>0</v>
      </c>
      <c r="L87" s="18">
        <f t="shared" si="17"/>
        <v>0</v>
      </c>
      <c r="M87" s="18">
        <f t="shared" si="18"/>
        <v>0</v>
      </c>
      <c r="N87" s="18">
        <f t="shared" si="19"/>
        <v>0</v>
      </c>
      <c r="O87" s="16" t="str">
        <f t="shared" si="21"/>
        <v>OK</v>
      </c>
    </row>
    <row r="88" spans="1:15" x14ac:dyDescent="0.2">
      <c r="A88" s="17">
        <v>86</v>
      </c>
      <c r="B88" s="18" t="str">
        <f>IF(Levée!B91&lt;&gt;0,Levée!B91,"")</f>
        <v>case 86</v>
      </c>
      <c r="C88" s="18">
        <f>ROUND(Levée!O91,0)</f>
        <v>0</v>
      </c>
      <c r="D88" s="18">
        <f>IF(C88=0,0,Pénalités!O91)</f>
        <v>0</v>
      </c>
      <c r="E88" s="18">
        <f t="shared" si="11"/>
        <v>0</v>
      </c>
      <c r="F88" s="18">
        <f t="shared" si="12"/>
        <v>0</v>
      </c>
      <c r="G88" s="18">
        <f t="shared" si="20"/>
        <v>0</v>
      </c>
      <c r="H88" s="18">
        <f t="shared" si="13"/>
        <v>0</v>
      </c>
      <c r="I88" s="18">
        <f t="shared" si="14"/>
        <v>0</v>
      </c>
      <c r="J88" s="18">
        <f t="shared" si="15"/>
        <v>0</v>
      </c>
      <c r="K88" s="18">
        <f t="shared" si="16"/>
        <v>0</v>
      </c>
      <c r="L88" s="18">
        <f t="shared" si="17"/>
        <v>0</v>
      </c>
      <c r="M88" s="18">
        <f t="shared" si="18"/>
        <v>0</v>
      </c>
      <c r="N88" s="18">
        <f t="shared" si="19"/>
        <v>0</v>
      </c>
      <c r="O88" s="16" t="str">
        <f t="shared" si="21"/>
        <v>OK</v>
      </c>
    </row>
    <row r="89" spans="1:15" x14ac:dyDescent="0.2">
      <c r="A89" s="17">
        <v>87</v>
      </c>
      <c r="B89" s="18" t="str">
        <f>IF(Levée!B92&lt;&gt;0,Levée!B92,"")</f>
        <v>case 87</v>
      </c>
      <c r="C89" s="18">
        <f>ROUND(Levée!O92,0)</f>
        <v>0</v>
      </c>
      <c r="D89" s="18">
        <f>IF(C89=0,0,Pénalités!O92)</f>
        <v>0</v>
      </c>
      <c r="E89" s="18">
        <f t="shared" si="11"/>
        <v>0</v>
      </c>
      <c r="F89" s="18">
        <f t="shared" si="12"/>
        <v>0</v>
      </c>
      <c r="G89" s="18">
        <f t="shared" si="20"/>
        <v>0</v>
      </c>
      <c r="H89" s="18">
        <f t="shared" si="13"/>
        <v>0</v>
      </c>
      <c r="I89" s="18">
        <f t="shared" si="14"/>
        <v>0</v>
      </c>
      <c r="J89" s="18">
        <f t="shared" si="15"/>
        <v>0</v>
      </c>
      <c r="K89" s="18">
        <f t="shared" si="16"/>
        <v>0</v>
      </c>
      <c r="L89" s="18">
        <f t="shared" si="17"/>
        <v>0</v>
      </c>
      <c r="M89" s="18">
        <f t="shared" si="18"/>
        <v>0</v>
      </c>
      <c r="N89" s="18">
        <f t="shared" si="19"/>
        <v>0</v>
      </c>
      <c r="O89" s="16" t="str">
        <f t="shared" si="21"/>
        <v>OK</v>
      </c>
    </row>
    <row r="90" spans="1:15" x14ac:dyDescent="0.2">
      <c r="A90" s="17">
        <v>88</v>
      </c>
      <c r="B90" s="18" t="str">
        <f>IF(Levée!B93&lt;&gt;0,Levée!B93,"")</f>
        <v>case 88</v>
      </c>
      <c r="C90" s="18">
        <f>ROUND(Levée!O93,0)</f>
        <v>0</v>
      </c>
      <c r="D90" s="18">
        <f>IF(C90=0,0,Pénalités!O93)</f>
        <v>0</v>
      </c>
      <c r="E90" s="18">
        <f t="shared" si="11"/>
        <v>0</v>
      </c>
      <c r="F90" s="18">
        <f t="shared" si="12"/>
        <v>0</v>
      </c>
      <c r="G90" s="18">
        <f t="shared" si="20"/>
        <v>0</v>
      </c>
      <c r="H90" s="18">
        <f t="shared" si="13"/>
        <v>0</v>
      </c>
      <c r="I90" s="18">
        <f t="shared" si="14"/>
        <v>0</v>
      </c>
      <c r="J90" s="18">
        <f t="shared" si="15"/>
        <v>0</v>
      </c>
      <c r="K90" s="18">
        <f t="shared" si="16"/>
        <v>0</v>
      </c>
      <c r="L90" s="18">
        <f t="shared" si="17"/>
        <v>0</v>
      </c>
      <c r="M90" s="18">
        <f t="shared" si="18"/>
        <v>0</v>
      </c>
      <c r="N90" s="18">
        <f t="shared" si="19"/>
        <v>0</v>
      </c>
      <c r="O90" s="16" t="str">
        <f t="shared" si="21"/>
        <v>OK</v>
      </c>
    </row>
    <row r="91" spans="1:15" x14ac:dyDescent="0.2">
      <c r="A91" s="17">
        <v>89</v>
      </c>
      <c r="B91" s="18" t="str">
        <f>IF(Levée!B94&lt;&gt;0,Levée!B94,"")</f>
        <v>case 89</v>
      </c>
      <c r="C91" s="18">
        <f>ROUND(Levée!O94,0)</f>
        <v>0</v>
      </c>
      <c r="D91" s="18">
        <f>IF(C91=0,0,Pénalités!O94)</f>
        <v>0</v>
      </c>
      <c r="E91" s="18">
        <f t="shared" si="11"/>
        <v>0</v>
      </c>
      <c r="F91" s="18">
        <f t="shared" si="12"/>
        <v>0</v>
      </c>
      <c r="G91" s="18">
        <f t="shared" si="20"/>
        <v>0</v>
      </c>
      <c r="H91" s="18">
        <f t="shared" si="13"/>
        <v>0</v>
      </c>
      <c r="I91" s="18">
        <f t="shared" si="14"/>
        <v>0</v>
      </c>
      <c r="J91" s="18">
        <f t="shared" si="15"/>
        <v>0</v>
      </c>
      <c r="K91" s="18">
        <f t="shared" si="16"/>
        <v>0</v>
      </c>
      <c r="L91" s="18">
        <f t="shared" si="17"/>
        <v>0</v>
      </c>
      <c r="M91" s="18">
        <f t="shared" si="18"/>
        <v>0</v>
      </c>
      <c r="N91" s="18">
        <f t="shared" si="19"/>
        <v>0</v>
      </c>
      <c r="O91" s="16" t="str">
        <f t="shared" si="21"/>
        <v>OK</v>
      </c>
    </row>
    <row r="92" spans="1:15" x14ac:dyDescent="0.2">
      <c r="A92" s="17">
        <v>90</v>
      </c>
      <c r="B92" s="18" t="str">
        <f>IF(Levée!B95&lt;&gt;0,Levée!B95,"")</f>
        <v>case 90</v>
      </c>
      <c r="C92" s="18">
        <f>ROUND(Levée!O95,0)</f>
        <v>0</v>
      </c>
      <c r="D92" s="18">
        <f>IF(C92=0,0,Pénalités!O95)</f>
        <v>0</v>
      </c>
      <c r="E92" s="18">
        <f t="shared" si="11"/>
        <v>0</v>
      </c>
      <c r="F92" s="18">
        <f t="shared" si="12"/>
        <v>0</v>
      </c>
      <c r="G92" s="18">
        <f t="shared" si="20"/>
        <v>0</v>
      </c>
      <c r="H92" s="18">
        <f t="shared" si="13"/>
        <v>0</v>
      </c>
      <c r="I92" s="18">
        <f t="shared" si="14"/>
        <v>0</v>
      </c>
      <c r="J92" s="18">
        <f t="shared" si="15"/>
        <v>0</v>
      </c>
      <c r="K92" s="18">
        <f t="shared" si="16"/>
        <v>0</v>
      </c>
      <c r="L92" s="18">
        <f t="shared" si="17"/>
        <v>0</v>
      </c>
      <c r="M92" s="18">
        <f t="shared" si="18"/>
        <v>0</v>
      </c>
      <c r="N92" s="18">
        <f t="shared" si="19"/>
        <v>0</v>
      </c>
      <c r="O92" s="16" t="str">
        <f t="shared" si="21"/>
        <v>OK</v>
      </c>
    </row>
    <row r="93" spans="1:15" x14ac:dyDescent="0.2">
      <c r="A93" s="17">
        <v>91</v>
      </c>
      <c r="B93" s="18" t="str">
        <f>IF(Levée!B96&lt;&gt;0,Levée!B96,"")</f>
        <v>case 91</v>
      </c>
      <c r="C93" s="18">
        <f>ROUND(Levée!O96,0)</f>
        <v>0</v>
      </c>
      <c r="D93" s="18">
        <f>IF(C93=0,0,Pénalités!O96)</f>
        <v>0</v>
      </c>
      <c r="E93" s="18">
        <f t="shared" si="11"/>
        <v>0</v>
      </c>
      <c r="F93" s="18">
        <f t="shared" si="12"/>
        <v>0</v>
      </c>
      <c r="G93" s="18">
        <f t="shared" si="20"/>
        <v>0</v>
      </c>
      <c r="H93" s="18">
        <f t="shared" si="13"/>
        <v>0</v>
      </c>
      <c r="I93" s="18">
        <f t="shared" si="14"/>
        <v>0</v>
      </c>
      <c r="J93" s="18">
        <f t="shared" si="15"/>
        <v>0</v>
      </c>
      <c r="K93" s="18">
        <f t="shared" si="16"/>
        <v>0</v>
      </c>
      <c r="L93" s="18">
        <f t="shared" si="17"/>
        <v>0</v>
      </c>
      <c r="M93" s="18">
        <f t="shared" si="18"/>
        <v>0</v>
      </c>
      <c r="N93" s="18">
        <f t="shared" si="19"/>
        <v>0</v>
      </c>
      <c r="O93" s="16" t="str">
        <f t="shared" si="21"/>
        <v>OK</v>
      </c>
    </row>
    <row r="94" spans="1:15" x14ac:dyDescent="0.2">
      <c r="A94" s="17">
        <v>92</v>
      </c>
      <c r="B94" s="18" t="str">
        <f>IF(Levée!B97&lt;&gt;0,Levée!B97,"")</f>
        <v>case 92</v>
      </c>
      <c r="C94" s="18">
        <f>ROUND(Levée!O97,0)</f>
        <v>0</v>
      </c>
      <c r="D94" s="18">
        <f>IF(C94=0,0,Pénalités!O97)</f>
        <v>0</v>
      </c>
      <c r="E94" s="18">
        <f t="shared" si="11"/>
        <v>0</v>
      </c>
      <c r="F94" s="18">
        <f t="shared" si="12"/>
        <v>0</v>
      </c>
      <c r="G94" s="18">
        <f t="shared" si="20"/>
        <v>0</v>
      </c>
      <c r="H94" s="18">
        <f t="shared" si="13"/>
        <v>0</v>
      </c>
      <c r="I94" s="18">
        <f t="shared" si="14"/>
        <v>0</v>
      </c>
      <c r="J94" s="18">
        <f t="shared" si="15"/>
        <v>0</v>
      </c>
      <c r="K94" s="18">
        <f t="shared" si="16"/>
        <v>0</v>
      </c>
      <c r="L94" s="18">
        <f t="shared" si="17"/>
        <v>0</v>
      </c>
      <c r="M94" s="18">
        <f t="shared" si="18"/>
        <v>0</v>
      </c>
      <c r="N94" s="18">
        <f t="shared" si="19"/>
        <v>0</v>
      </c>
      <c r="O94" s="16" t="str">
        <f t="shared" si="21"/>
        <v>OK</v>
      </c>
    </row>
    <row r="95" spans="1:15" x14ac:dyDescent="0.2">
      <c r="A95" s="17">
        <v>93</v>
      </c>
      <c r="B95" s="18" t="str">
        <f>IF(Levée!B98&lt;&gt;0,Levée!B98,"")</f>
        <v>case 93</v>
      </c>
      <c r="C95" s="18">
        <f>ROUND(Levée!O98,0)</f>
        <v>0</v>
      </c>
      <c r="D95" s="18">
        <f>IF(C95=0,0,Pénalités!O98)</f>
        <v>0</v>
      </c>
      <c r="E95" s="18">
        <f t="shared" si="11"/>
        <v>0</v>
      </c>
      <c r="F95" s="18">
        <f t="shared" si="12"/>
        <v>0</v>
      </c>
      <c r="G95" s="18">
        <f t="shared" si="20"/>
        <v>0</v>
      </c>
      <c r="H95" s="18">
        <f t="shared" si="13"/>
        <v>0</v>
      </c>
      <c r="I95" s="18">
        <f t="shared" si="14"/>
        <v>0</v>
      </c>
      <c r="J95" s="18">
        <f t="shared" si="15"/>
        <v>0</v>
      </c>
      <c r="K95" s="18">
        <f t="shared" si="16"/>
        <v>0</v>
      </c>
      <c r="L95" s="18">
        <f t="shared" si="17"/>
        <v>0</v>
      </c>
      <c r="M95" s="18">
        <f t="shared" si="18"/>
        <v>0</v>
      </c>
      <c r="N95" s="18">
        <f t="shared" si="19"/>
        <v>0</v>
      </c>
      <c r="O95" s="16" t="str">
        <f t="shared" si="21"/>
        <v>OK</v>
      </c>
    </row>
    <row r="96" spans="1:15" x14ac:dyDescent="0.2">
      <c r="A96" s="17">
        <v>94</v>
      </c>
      <c r="B96" s="18" t="str">
        <f>IF(Levée!B99&lt;&gt;0,Levée!B99,"")</f>
        <v>case 94</v>
      </c>
      <c r="C96" s="18">
        <f>ROUND(Levée!O99,0)</f>
        <v>0</v>
      </c>
      <c r="D96" s="18">
        <f>IF(C96=0,0,Pénalités!O99)</f>
        <v>0</v>
      </c>
      <c r="E96" s="18">
        <f t="shared" si="11"/>
        <v>0</v>
      </c>
      <c r="F96" s="18">
        <f t="shared" si="12"/>
        <v>0</v>
      </c>
      <c r="G96" s="18">
        <f t="shared" si="20"/>
        <v>0</v>
      </c>
      <c r="H96" s="18">
        <f t="shared" si="13"/>
        <v>0</v>
      </c>
      <c r="I96" s="18">
        <f t="shared" si="14"/>
        <v>0</v>
      </c>
      <c r="J96" s="18">
        <f t="shared" si="15"/>
        <v>0</v>
      </c>
      <c r="K96" s="18">
        <f t="shared" si="16"/>
        <v>0</v>
      </c>
      <c r="L96" s="18">
        <f t="shared" si="17"/>
        <v>0</v>
      </c>
      <c r="M96" s="18">
        <f t="shared" si="18"/>
        <v>0</v>
      </c>
      <c r="N96" s="18">
        <f t="shared" si="19"/>
        <v>0</v>
      </c>
      <c r="O96" s="16" t="str">
        <f t="shared" si="21"/>
        <v>OK</v>
      </c>
    </row>
    <row r="97" spans="1:15" x14ac:dyDescent="0.2">
      <c r="A97" s="17">
        <v>95</v>
      </c>
      <c r="B97" s="18" t="str">
        <f>IF(Levée!B100&lt;&gt;0,Levée!B100,"")</f>
        <v>case 95</v>
      </c>
      <c r="C97" s="18">
        <f>ROUND(Levée!O100,0)</f>
        <v>0</v>
      </c>
      <c r="D97" s="18">
        <f>IF(C97=0,0,Pénalités!O100)</f>
        <v>0</v>
      </c>
      <c r="E97" s="18">
        <f t="shared" si="11"/>
        <v>0</v>
      </c>
      <c r="F97" s="18">
        <f t="shared" si="12"/>
        <v>0</v>
      </c>
      <c r="G97" s="18">
        <f t="shared" si="20"/>
        <v>0</v>
      </c>
      <c r="H97" s="18">
        <f t="shared" si="13"/>
        <v>0</v>
      </c>
      <c r="I97" s="18">
        <f t="shared" si="14"/>
        <v>0</v>
      </c>
      <c r="J97" s="18">
        <f t="shared" si="15"/>
        <v>0</v>
      </c>
      <c r="K97" s="18">
        <f t="shared" si="16"/>
        <v>0</v>
      </c>
      <c r="L97" s="18">
        <f t="shared" si="17"/>
        <v>0</v>
      </c>
      <c r="M97" s="18">
        <f t="shared" si="18"/>
        <v>0</v>
      </c>
      <c r="N97" s="18">
        <f t="shared" si="19"/>
        <v>0</v>
      </c>
      <c r="O97" s="16" t="str">
        <f t="shared" si="21"/>
        <v>OK</v>
      </c>
    </row>
    <row r="98" spans="1:15" x14ac:dyDescent="0.2">
      <c r="A98" s="17">
        <v>96</v>
      </c>
      <c r="B98" s="18" t="str">
        <f>IF(Levée!B101&lt;&gt;0,Levée!B101,"")</f>
        <v>case 96</v>
      </c>
      <c r="C98" s="18">
        <f>ROUND(Levée!O101,0)</f>
        <v>0</v>
      </c>
      <c r="D98" s="18">
        <f>IF(C98=0,0,Pénalités!O101)</f>
        <v>0</v>
      </c>
      <c r="E98" s="18">
        <f t="shared" si="11"/>
        <v>0</v>
      </c>
      <c r="F98" s="18">
        <f t="shared" si="12"/>
        <v>0</v>
      </c>
      <c r="G98" s="18">
        <f t="shared" si="20"/>
        <v>0</v>
      </c>
      <c r="H98" s="18">
        <f t="shared" si="13"/>
        <v>0</v>
      </c>
      <c r="I98" s="18">
        <f t="shared" si="14"/>
        <v>0</v>
      </c>
      <c r="J98" s="18">
        <f t="shared" si="15"/>
        <v>0</v>
      </c>
      <c r="K98" s="18">
        <f t="shared" si="16"/>
        <v>0</v>
      </c>
      <c r="L98" s="18">
        <f t="shared" si="17"/>
        <v>0</v>
      </c>
      <c r="M98" s="18">
        <f t="shared" si="18"/>
        <v>0</v>
      </c>
      <c r="N98" s="18">
        <f t="shared" si="19"/>
        <v>0</v>
      </c>
      <c r="O98" s="16" t="str">
        <f t="shared" si="21"/>
        <v>OK</v>
      </c>
    </row>
    <row r="99" spans="1:15" x14ac:dyDescent="0.2">
      <c r="A99" s="17">
        <v>97</v>
      </c>
      <c r="B99" s="18" t="str">
        <f>IF(Levée!B102&lt;&gt;0,Levée!B102,"")</f>
        <v>case 97</v>
      </c>
      <c r="C99" s="18">
        <f>ROUND(Levée!O102,0)</f>
        <v>0</v>
      </c>
      <c r="D99" s="18">
        <f>IF(C99=0,0,Pénalités!O102)</f>
        <v>0</v>
      </c>
      <c r="E99" s="18">
        <f t="shared" si="11"/>
        <v>0</v>
      </c>
      <c r="F99" s="18">
        <f t="shared" si="12"/>
        <v>0</v>
      </c>
      <c r="G99" s="18">
        <f t="shared" si="20"/>
        <v>0</v>
      </c>
      <c r="H99" s="18">
        <f t="shared" si="13"/>
        <v>0</v>
      </c>
      <c r="I99" s="18">
        <f t="shared" si="14"/>
        <v>0</v>
      </c>
      <c r="J99" s="18">
        <f t="shared" si="15"/>
        <v>0</v>
      </c>
      <c r="K99" s="18">
        <f t="shared" si="16"/>
        <v>0</v>
      </c>
      <c r="L99" s="18">
        <f t="shared" si="17"/>
        <v>0</v>
      </c>
      <c r="M99" s="18">
        <f t="shared" si="18"/>
        <v>0</v>
      </c>
      <c r="N99" s="18">
        <f t="shared" si="19"/>
        <v>0</v>
      </c>
      <c r="O99" s="16" t="str">
        <f t="shared" si="21"/>
        <v>OK</v>
      </c>
    </row>
    <row r="100" spans="1:15" x14ac:dyDescent="0.2">
      <c r="A100" s="17">
        <v>98</v>
      </c>
      <c r="B100" s="18" t="str">
        <f>IF(Levée!B103&lt;&gt;0,Levée!B103,"")</f>
        <v>case 98</v>
      </c>
      <c r="C100" s="18">
        <f>ROUND(Levée!O103,0)</f>
        <v>0</v>
      </c>
      <c r="D100" s="18">
        <f>IF(C100=0,0,Pénalités!O103)</f>
        <v>0</v>
      </c>
      <c r="E100" s="18">
        <f t="shared" si="11"/>
        <v>0</v>
      </c>
      <c r="F100" s="18">
        <f t="shared" si="12"/>
        <v>0</v>
      </c>
      <c r="G100" s="18">
        <f t="shared" si="20"/>
        <v>0</v>
      </c>
      <c r="H100" s="18">
        <f t="shared" si="13"/>
        <v>0</v>
      </c>
      <c r="I100" s="18">
        <f t="shared" si="14"/>
        <v>0</v>
      </c>
      <c r="J100" s="18">
        <f t="shared" si="15"/>
        <v>0</v>
      </c>
      <c r="K100" s="18">
        <f t="shared" si="16"/>
        <v>0</v>
      </c>
      <c r="L100" s="18">
        <f t="shared" si="17"/>
        <v>0</v>
      </c>
      <c r="M100" s="18">
        <f t="shared" si="18"/>
        <v>0</v>
      </c>
      <c r="N100" s="18">
        <f t="shared" si="19"/>
        <v>0</v>
      </c>
      <c r="O100" s="16" t="str">
        <f t="shared" si="21"/>
        <v>OK</v>
      </c>
    </row>
    <row r="101" spans="1:15" x14ac:dyDescent="0.2">
      <c r="A101" s="17">
        <v>99</v>
      </c>
      <c r="B101" s="18" t="str">
        <f>IF(Levée!B104&lt;&gt;0,Levée!B104,"")</f>
        <v>case 99</v>
      </c>
      <c r="C101" s="18">
        <f>ROUND(Levée!O104,0)</f>
        <v>0</v>
      </c>
      <c r="D101" s="18">
        <f>IF(C101=0,0,Pénalités!O104)</f>
        <v>0</v>
      </c>
      <c r="E101" s="18">
        <f t="shared" si="11"/>
        <v>0</v>
      </c>
      <c r="F101" s="18">
        <f t="shared" si="12"/>
        <v>0</v>
      </c>
      <c r="G101" s="18">
        <f t="shared" si="20"/>
        <v>0</v>
      </c>
      <c r="H101" s="18">
        <f t="shared" si="13"/>
        <v>0</v>
      </c>
      <c r="I101" s="18">
        <f t="shared" si="14"/>
        <v>0</v>
      </c>
      <c r="J101" s="18">
        <f t="shared" si="15"/>
        <v>0</v>
      </c>
      <c r="K101" s="18">
        <f t="shared" si="16"/>
        <v>0</v>
      </c>
      <c r="L101" s="18">
        <f t="shared" si="17"/>
        <v>0</v>
      </c>
      <c r="M101" s="18">
        <f t="shared" si="18"/>
        <v>0</v>
      </c>
      <c r="N101" s="18">
        <f t="shared" si="19"/>
        <v>0</v>
      </c>
      <c r="O101" s="16" t="str">
        <f t="shared" si="21"/>
        <v>OK</v>
      </c>
    </row>
    <row r="102" spans="1:15" x14ac:dyDescent="0.2">
      <c r="A102" s="17">
        <v>100</v>
      </c>
      <c r="B102" s="18" t="str">
        <f>IF(Levée!B105&lt;&gt;0,Levée!B105,"")</f>
        <v>case 100</v>
      </c>
      <c r="C102" s="18">
        <f>ROUND(Levée!O105,0)</f>
        <v>0</v>
      </c>
      <c r="D102" s="18">
        <f>IF(C102=0,0,Pénalités!O105)</f>
        <v>0</v>
      </c>
      <c r="E102" s="18">
        <f t="shared" si="11"/>
        <v>0</v>
      </c>
      <c r="F102" s="18">
        <f t="shared" si="12"/>
        <v>0</v>
      </c>
      <c r="G102" s="18">
        <f t="shared" si="20"/>
        <v>0</v>
      </c>
      <c r="H102" s="18">
        <f t="shared" si="13"/>
        <v>0</v>
      </c>
      <c r="I102" s="18">
        <f t="shared" si="14"/>
        <v>0</v>
      </c>
      <c r="J102" s="18">
        <f t="shared" si="15"/>
        <v>0</v>
      </c>
      <c r="K102" s="18">
        <f t="shared" si="16"/>
        <v>0</v>
      </c>
      <c r="L102" s="18">
        <f t="shared" si="17"/>
        <v>0</v>
      </c>
      <c r="M102" s="18">
        <f t="shared" si="18"/>
        <v>0</v>
      </c>
      <c r="N102" s="18">
        <f t="shared" si="19"/>
        <v>0</v>
      </c>
      <c r="O102" s="16" t="str">
        <f t="shared" si="21"/>
        <v>OK</v>
      </c>
    </row>
    <row r="103" spans="1:15" x14ac:dyDescent="0.2">
      <c r="A103" s="17">
        <v>101</v>
      </c>
      <c r="B103" s="18" t="str">
        <f>IF(Levée!B106&lt;&gt;0,Levée!B106,"")</f>
        <v>case 101</v>
      </c>
      <c r="C103" s="18">
        <f>ROUND(Levée!O106,0)</f>
        <v>0</v>
      </c>
      <c r="D103" s="18">
        <f>IF(C103=0,0,Pénalités!O106)</f>
        <v>0</v>
      </c>
      <c r="E103" s="18">
        <f t="shared" si="11"/>
        <v>0</v>
      </c>
      <c r="F103" s="18">
        <f t="shared" si="12"/>
        <v>0</v>
      </c>
      <c r="G103" s="18">
        <f t="shared" si="20"/>
        <v>0</v>
      </c>
      <c r="H103" s="18">
        <f t="shared" si="13"/>
        <v>0</v>
      </c>
      <c r="I103" s="18">
        <f t="shared" si="14"/>
        <v>0</v>
      </c>
      <c r="J103" s="18">
        <f t="shared" si="15"/>
        <v>0</v>
      </c>
      <c r="K103" s="18">
        <f t="shared" si="16"/>
        <v>0</v>
      </c>
      <c r="L103" s="18">
        <f t="shared" si="17"/>
        <v>0</v>
      </c>
      <c r="M103" s="18">
        <f t="shared" si="18"/>
        <v>0</v>
      </c>
      <c r="N103" s="18">
        <f t="shared" si="19"/>
        <v>0</v>
      </c>
      <c r="O103" s="16" t="str">
        <f t="shared" si="21"/>
        <v>OK</v>
      </c>
    </row>
    <row r="104" spans="1:15" x14ac:dyDescent="0.2">
      <c r="A104" s="17">
        <v>102</v>
      </c>
      <c r="B104" s="18" t="str">
        <f>IF(Levée!B107&lt;&gt;0,Levée!B107,"")</f>
        <v>case 102</v>
      </c>
      <c r="C104" s="18">
        <f>ROUND(Levée!O107,0)</f>
        <v>0</v>
      </c>
      <c r="D104" s="18">
        <f>IF(C104=0,0,Pénalités!O107)</f>
        <v>0</v>
      </c>
      <c r="E104" s="18">
        <f t="shared" si="11"/>
        <v>0</v>
      </c>
      <c r="F104" s="18">
        <f t="shared" si="12"/>
        <v>0</v>
      </c>
      <c r="G104" s="18">
        <f t="shared" si="20"/>
        <v>0</v>
      </c>
      <c r="H104" s="18">
        <f t="shared" si="13"/>
        <v>0</v>
      </c>
      <c r="I104" s="18">
        <f t="shared" si="14"/>
        <v>0</v>
      </c>
      <c r="J104" s="18">
        <f t="shared" si="15"/>
        <v>0</v>
      </c>
      <c r="K104" s="18">
        <f t="shared" si="16"/>
        <v>0</v>
      </c>
      <c r="L104" s="18">
        <f t="shared" si="17"/>
        <v>0</v>
      </c>
      <c r="M104" s="18">
        <f t="shared" si="18"/>
        <v>0</v>
      </c>
      <c r="N104" s="18">
        <f t="shared" si="19"/>
        <v>0</v>
      </c>
      <c r="O104" s="16" t="str">
        <f t="shared" si="21"/>
        <v>OK</v>
      </c>
    </row>
    <row r="105" spans="1:15" x14ac:dyDescent="0.2">
      <c r="A105" s="17">
        <v>103</v>
      </c>
      <c r="B105" s="18" t="str">
        <f>IF(Levée!B108&lt;&gt;0,Levée!B108,"")</f>
        <v>case 103</v>
      </c>
      <c r="C105" s="18">
        <f>ROUND(Levée!O108,0)</f>
        <v>0</v>
      </c>
      <c r="D105" s="18">
        <f>IF(C105=0,0,Pénalités!O108)</f>
        <v>0</v>
      </c>
      <c r="E105" s="18">
        <f t="shared" si="11"/>
        <v>0</v>
      </c>
      <c r="F105" s="18">
        <f t="shared" si="12"/>
        <v>0</v>
      </c>
      <c r="G105" s="18">
        <f t="shared" si="20"/>
        <v>0</v>
      </c>
      <c r="H105" s="18">
        <f t="shared" si="13"/>
        <v>0</v>
      </c>
      <c r="I105" s="18">
        <f t="shared" si="14"/>
        <v>0</v>
      </c>
      <c r="J105" s="18">
        <f t="shared" si="15"/>
        <v>0</v>
      </c>
      <c r="K105" s="18">
        <f t="shared" si="16"/>
        <v>0</v>
      </c>
      <c r="L105" s="18">
        <f t="shared" si="17"/>
        <v>0</v>
      </c>
      <c r="M105" s="18">
        <f t="shared" si="18"/>
        <v>0</v>
      </c>
      <c r="N105" s="18">
        <f t="shared" si="19"/>
        <v>0</v>
      </c>
      <c r="O105" s="16" t="str">
        <f t="shared" si="21"/>
        <v>OK</v>
      </c>
    </row>
    <row r="106" spans="1:15" x14ac:dyDescent="0.2">
      <c r="A106" s="17">
        <v>104</v>
      </c>
      <c r="B106" s="18" t="str">
        <f>IF(Levée!B109&lt;&gt;0,Levée!B109,"")</f>
        <v>case 104</v>
      </c>
      <c r="C106" s="18">
        <f>ROUND(Levée!O109,0)</f>
        <v>0</v>
      </c>
      <c r="D106" s="18">
        <f>IF(C106=0,0,Pénalités!O109)</f>
        <v>0</v>
      </c>
      <c r="E106" s="18">
        <f t="shared" si="11"/>
        <v>0</v>
      </c>
      <c r="F106" s="18">
        <f t="shared" si="12"/>
        <v>0</v>
      </c>
      <c r="G106" s="18">
        <f t="shared" si="20"/>
        <v>0</v>
      </c>
      <c r="H106" s="18">
        <f t="shared" si="13"/>
        <v>0</v>
      </c>
      <c r="I106" s="18">
        <f t="shared" si="14"/>
        <v>0</v>
      </c>
      <c r="J106" s="18">
        <f t="shared" si="15"/>
        <v>0</v>
      </c>
      <c r="K106" s="18">
        <f t="shared" si="16"/>
        <v>0</v>
      </c>
      <c r="L106" s="18">
        <f t="shared" si="17"/>
        <v>0</v>
      </c>
      <c r="M106" s="18">
        <f t="shared" si="18"/>
        <v>0</v>
      </c>
      <c r="N106" s="18">
        <f t="shared" si="19"/>
        <v>0</v>
      </c>
      <c r="O106" s="16" t="str">
        <f t="shared" si="21"/>
        <v>OK</v>
      </c>
    </row>
    <row r="107" spans="1:15" x14ac:dyDescent="0.2">
      <c r="A107" s="17">
        <v>105</v>
      </c>
      <c r="B107" s="18" t="str">
        <f>IF(Levée!B110&lt;&gt;0,Levée!B110,"")</f>
        <v>case 105</v>
      </c>
      <c r="C107" s="18">
        <f>ROUND(Levée!O110,0)</f>
        <v>0</v>
      </c>
      <c r="D107" s="18">
        <f>IF(C107=0,0,Pénalités!O110)</f>
        <v>0</v>
      </c>
      <c r="E107" s="18">
        <f t="shared" si="11"/>
        <v>0</v>
      </c>
      <c r="F107" s="18">
        <f t="shared" si="12"/>
        <v>0</v>
      </c>
      <c r="G107" s="18">
        <f t="shared" si="20"/>
        <v>0</v>
      </c>
      <c r="H107" s="18">
        <f t="shared" si="13"/>
        <v>0</v>
      </c>
      <c r="I107" s="18">
        <f t="shared" si="14"/>
        <v>0</v>
      </c>
      <c r="J107" s="18">
        <f t="shared" si="15"/>
        <v>0</v>
      </c>
      <c r="K107" s="18">
        <f t="shared" si="16"/>
        <v>0</v>
      </c>
      <c r="L107" s="18">
        <f t="shared" si="17"/>
        <v>0</v>
      </c>
      <c r="M107" s="18">
        <f t="shared" si="18"/>
        <v>0</v>
      </c>
      <c r="N107" s="18">
        <f t="shared" si="19"/>
        <v>0</v>
      </c>
      <c r="O107" s="16" t="str">
        <f t="shared" si="21"/>
        <v>OK</v>
      </c>
    </row>
    <row r="108" spans="1:15" x14ac:dyDescent="0.2">
      <c r="A108" s="17">
        <v>106</v>
      </c>
      <c r="B108" s="18" t="str">
        <f>IF(Levée!B111&lt;&gt;0,Levée!B111,"")</f>
        <v>case 106</v>
      </c>
      <c r="C108" s="18">
        <f>ROUND(Levée!O111,0)</f>
        <v>0</v>
      </c>
      <c r="D108" s="18">
        <f>IF(C108=0,0,Pénalités!O111)</f>
        <v>0</v>
      </c>
      <c r="E108" s="18">
        <f t="shared" si="11"/>
        <v>0</v>
      </c>
      <c r="F108" s="18">
        <f t="shared" si="12"/>
        <v>0</v>
      </c>
      <c r="G108" s="18">
        <f t="shared" si="20"/>
        <v>0</v>
      </c>
      <c r="H108" s="18">
        <f t="shared" si="13"/>
        <v>0</v>
      </c>
      <c r="I108" s="18">
        <f t="shared" si="14"/>
        <v>0</v>
      </c>
      <c r="J108" s="18">
        <f t="shared" si="15"/>
        <v>0</v>
      </c>
      <c r="K108" s="18">
        <f t="shared" si="16"/>
        <v>0</v>
      </c>
      <c r="L108" s="18">
        <f t="shared" si="17"/>
        <v>0</v>
      </c>
      <c r="M108" s="18">
        <f t="shared" si="18"/>
        <v>0</v>
      </c>
      <c r="N108" s="18">
        <f t="shared" si="19"/>
        <v>0</v>
      </c>
      <c r="O108" s="16" t="str">
        <f t="shared" si="21"/>
        <v>OK</v>
      </c>
    </row>
    <row r="109" spans="1:15" x14ac:dyDescent="0.2">
      <c r="A109" s="17">
        <v>107</v>
      </c>
      <c r="B109" s="18" t="str">
        <f>IF(Levée!B112&lt;&gt;0,Levée!B112,"")</f>
        <v>case 107</v>
      </c>
      <c r="C109" s="18">
        <f>ROUND(Levée!O112,0)</f>
        <v>0</v>
      </c>
      <c r="D109" s="18">
        <f>IF(C109=0,0,Pénalités!O112)</f>
        <v>0</v>
      </c>
      <c r="E109" s="18">
        <f t="shared" si="11"/>
        <v>0</v>
      </c>
      <c r="F109" s="18">
        <f t="shared" si="12"/>
        <v>0</v>
      </c>
      <c r="G109" s="18">
        <f t="shared" si="20"/>
        <v>0</v>
      </c>
      <c r="H109" s="18">
        <f t="shared" si="13"/>
        <v>0</v>
      </c>
      <c r="I109" s="18">
        <f t="shared" si="14"/>
        <v>0</v>
      </c>
      <c r="J109" s="18">
        <f t="shared" si="15"/>
        <v>0</v>
      </c>
      <c r="K109" s="18">
        <f t="shared" si="16"/>
        <v>0</v>
      </c>
      <c r="L109" s="18">
        <f t="shared" si="17"/>
        <v>0</v>
      </c>
      <c r="M109" s="18">
        <f t="shared" si="18"/>
        <v>0</v>
      </c>
      <c r="N109" s="18">
        <f t="shared" si="19"/>
        <v>0</v>
      </c>
      <c r="O109" s="16" t="str">
        <f t="shared" si="21"/>
        <v>OK</v>
      </c>
    </row>
    <row r="110" spans="1:15" x14ac:dyDescent="0.2">
      <c r="A110" s="17">
        <v>108</v>
      </c>
      <c r="B110" s="18" t="str">
        <f>IF(Levée!B113&lt;&gt;0,Levée!B113,"")</f>
        <v>case 108</v>
      </c>
      <c r="C110" s="18">
        <f>ROUND(Levée!O113,0)</f>
        <v>0</v>
      </c>
      <c r="D110" s="18">
        <f>IF(C110=0,0,Pénalités!O113)</f>
        <v>0</v>
      </c>
      <c r="E110" s="18">
        <f t="shared" si="11"/>
        <v>0</v>
      </c>
      <c r="F110" s="18">
        <f t="shared" si="12"/>
        <v>0</v>
      </c>
      <c r="G110" s="18">
        <f t="shared" si="20"/>
        <v>0</v>
      </c>
      <c r="H110" s="18">
        <f t="shared" si="13"/>
        <v>0</v>
      </c>
      <c r="I110" s="18">
        <f t="shared" si="14"/>
        <v>0</v>
      </c>
      <c r="J110" s="18">
        <f t="shared" si="15"/>
        <v>0</v>
      </c>
      <c r="K110" s="18">
        <f t="shared" si="16"/>
        <v>0</v>
      </c>
      <c r="L110" s="18">
        <f t="shared" si="17"/>
        <v>0</v>
      </c>
      <c r="M110" s="18">
        <f t="shared" si="18"/>
        <v>0</v>
      </c>
      <c r="N110" s="18">
        <f t="shared" si="19"/>
        <v>0</v>
      </c>
      <c r="O110" s="16" t="str">
        <f t="shared" si="21"/>
        <v>OK</v>
      </c>
    </row>
    <row r="111" spans="1:15" x14ac:dyDescent="0.2">
      <c r="A111" s="17">
        <v>109</v>
      </c>
      <c r="B111" s="18" t="str">
        <f>IF(Levée!B114&lt;&gt;0,Levée!B114,"")</f>
        <v>case 109</v>
      </c>
      <c r="C111" s="18">
        <f>ROUND(Levée!O114,0)</f>
        <v>0</v>
      </c>
      <c r="D111" s="18">
        <f>IF(C111=0,0,Pénalités!O114)</f>
        <v>0</v>
      </c>
      <c r="E111" s="18">
        <f t="shared" si="11"/>
        <v>0</v>
      </c>
      <c r="F111" s="18">
        <f t="shared" si="12"/>
        <v>0</v>
      </c>
      <c r="G111" s="18">
        <f t="shared" si="20"/>
        <v>0</v>
      </c>
      <c r="H111" s="18">
        <f t="shared" si="13"/>
        <v>0</v>
      </c>
      <c r="I111" s="18">
        <f t="shared" si="14"/>
        <v>0</v>
      </c>
      <c r="J111" s="18">
        <f t="shared" si="15"/>
        <v>0</v>
      </c>
      <c r="K111" s="18">
        <f t="shared" si="16"/>
        <v>0</v>
      </c>
      <c r="L111" s="18">
        <f t="shared" si="17"/>
        <v>0</v>
      </c>
      <c r="M111" s="18">
        <f t="shared" si="18"/>
        <v>0</v>
      </c>
      <c r="N111" s="18">
        <f t="shared" si="19"/>
        <v>0</v>
      </c>
      <c r="O111" s="16" t="str">
        <f t="shared" si="21"/>
        <v>OK</v>
      </c>
    </row>
    <row r="112" spans="1:15" x14ac:dyDescent="0.2">
      <c r="A112" s="17">
        <v>110</v>
      </c>
      <c r="B112" s="18" t="str">
        <f>IF(Levée!B115&lt;&gt;0,Levée!B115,"")</f>
        <v>case 110</v>
      </c>
      <c r="C112" s="18">
        <f>ROUND(Levée!O115,0)</f>
        <v>0</v>
      </c>
      <c r="D112" s="18">
        <f>IF(C112=0,0,Pénalités!O115)</f>
        <v>0</v>
      </c>
      <c r="E112" s="18">
        <f t="shared" si="11"/>
        <v>0</v>
      </c>
      <c r="F112" s="18">
        <f t="shared" si="12"/>
        <v>0</v>
      </c>
      <c r="G112" s="18">
        <f t="shared" si="20"/>
        <v>0</v>
      </c>
      <c r="H112" s="18">
        <f t="shared" si="13"/>
        <v>0</v>
      </c>
      <c r="I112" s="18">
        <f t="shared" si="14"/>
        <v>0</v>
      </c>
      <c r="J112" s="18">
        <f t="shared" si="15"/>
        <v>0</v>
      </c>
      <c r="K112" s="18">
        <f t="shared" si="16"/>
        <v>0</v>
      </c>
      <c r="L112" s="18">
        <f t="shared" si="17"/>
        <v>0</v>
      </c>
      <c r="M112" s="18">
        <f t="shared" si="18"/>
        <v>0</v>
      </c>
      <c r="N112" s="18">
        <f t="shared" si="19"/>
        <v>0</v>
      </c>
      <c r="O112" s="16" t="str">
        <f t="shared" si="21"/>
        <v>OK</v>
      </c>
    </row>
    <row r="113" spans="1:15" x14ac:dyDescent="0.2">
      <c r="A113" s="17">
        <v>111</v>
      </c>
      <c r="B113" s="18" t="str">
        <f>IF(Levée!B116&lt;&gt;0,Levée!B116,"")</f>
        <v>case 111</v>
      </c>
      <c r="C113" s="18">
        <f>ROUND(Levée!O116,0)</f>
        <v>0</v>
      </c>
      <c r="D113" s="18">
        <f>IF(C113=0,0,Pénalités!O116)</f>
        <v>0</v>
      </c>
      <c r="E113" s="18">
        <f t="shared" si="11"/>
        <v>0</v>
      </c>
      <c r="F113" s="18">
        <f t="shared" si="12"/>
        <v>0</v>
      </c>
      <c r="G113" s="18">
        <f t="shared" si="20"/>
        <v>0</v>
      </c>
      <c r="H113" s="18">
        <f t="shared" si="13"/>
        <v>0</v>
      </c>
      <c r="I113" s="18">
        <f t="shared" si="14"/>
        <v>0</v>
      </c>
      <c r="J113" s="18">
        <f t="shared" si="15"/>
        <v>0</v>
      </c>
      <c r="K113" s="18">
        <f t="shared" si="16"/>
        <v>0</v>
      </c>
      <c r="L113" s="18">
        <f t="shared" si="17"/>
        <v>0</v>
      </c>
      <c r="M113" s="18">
        <f t="shared" si="18"/>
        <v>0</v>
      </c>
      <c r="N113" s="18">
        <f t="shared" si="19"/>
        <v>0</v>
      </c>
      <c r="O113" s="16" t="str">
        <f t="shared" si="21"/>
        <v>OK</v>
      </c>
    </row>
    <row r="114" spans="1:15" x14ac:dyDescent="0.2">
      <c r="A114" s="17">
        <v>112</v>
      </c>
      <c r="B114" s="18" t="str">
        <f>IF(Levée!B117&lt;&gt;0,Levée!B117,"")</f>
        <v>case 112</v>
      </c>
      <c r="C114" s="18">
        <f>ROUND(Levée!O117,0)</f>
        <v>0</v>
      </c>
      <c r="D114" s="18">
        <f>IF(C114=0,0,Pénalités!O117)</f>
        <v>0</v>
      </c>
      <c r="E114" s="18">
        <f t="shared" si="11"/>
        <v>0</v>
      </c>
      <c r="F114" s="18">
        <f t="shared" si="12"/>
        <v>0</v>
      </c>
      <c r="G114" s="18">
        <f t="shared" si="20"/>
        <v>0</v>
      </c>
      <c r="H114" s="18">
        <f t="shared" si="13"/>
        <v>0</v>
      </c>
      <c r="I114" s="18">
        <f t="shared" si="14"/>
        <v>0</v>
      </c>
      <c r="J114" s="18">
        <f t="shared" si="15"/>
        <v>0</v>
      </c>
      <c r="K114" s="18">
        <f t="shared" si="16"/>
        <v>0</v>
      </c>
      <c r="L114" s="18">
        <f t="shared" si="17"/>
        <v>0</v>
      </c>
      <c r="M114" s="18">
        <f t="shared" si="18"/>
        <v>0</v>
      </c>
      <c r="N114" s="18">
        <f t="shared" si="19"/>
        <v>0</v>
      </c>
      <c r="O114" s="16" t="str">
        <f t="shared" si="21"/>
        <v>OK</v>
      </c>
    </row>
    <row r="115" spans="1:15" x14ac:dyDescent="0.2">
      <c r="A115" s="17">
        <v>113</v>
      </c>
      <c r="B115" s="18" t="str">
        <f>IF(Levée!B118&lt;&gt;0,Levée!B118,"")</f>
        <v>case 113</v>
      </c>
      <c r="C115" s="18">
        <f>ROUND(Levée!O118,0)</f>
        <v>0</v>
      </c>
      <c r="D115" s="18">
        <f>IF(C115=0,0,Pénalités!O118)</f>
        <v>0</v>
      </c>
      <c r="E115" s="18">
        <f t="shared" si="11"/>
        <v>0</v>
      </c>
      <c r="F115" s="18">
        <f t="shared" si="12"/>
        <v>0</v>
      </c>
      <c r="G115" s="18">
        <f t="shared" si="20"/>
        <v>0</v>
      </c>
      <c r="H115" s="18">
        <f t="shared" si="13"/>
        <v>0</v>
      </c>
      <c r="I115" s="18">
        <f t="shared" si="14"/>
        <v>0</v>
      </c>
      <c r="J115" s="18">
        <f t="shared" si="15"/>
        <v>0</v>
      </c>
      <c r="K115" s="18">
        <f t="shared" si="16"/>
        <v>0</v>
      </c>
      <c r="L115" s="18">
        <f t="shared" si="17"/>
        <v>0</v>
      </c>
      <c r="M115" s="18">
        <f t="shared" si="18"/>
        <v>0</v>
      </c>
      <c r="N115" s="18">
        <f t="shared" si="19"/>
        <v>0</v>
      </c>
      <c r="O115" s="16" t="str">
        <f t="shared" si="21"/>
        <v>OK</v>
      </c>
    </row>
    <row r="116" spans="1:15" x14ac:dyDescent="0.2">
      <c r="A116" s="17">
        <v>114</v>
      </c>
      <c r="B116" s="18" t="str">
        <f>IF(Levée!B119&lt;&gt;0,Levée!B119,"")</f>
        <v>case 114</v>
      </c>
      <c r="C116" s="18">
        <f>ROUND(Levée!O119,0)</f>
        <v>0</v>
      </c>
      <c r="D116" s="18">
        <f>IF(C116=0,0,Pénalités!O119)</f>
        <v>0</v>
      </c>
      <c r="E116" s="18">
        <f t="shared" si="11"/>
        <v>0</v>
      </c>
      <c r="F116" s="18">
        <f t="shared" si="12"/>
        <v>0</v>
      </c>
      <c r="G116" s="18">
        <f t="shared" si="20"/>
        <v>0</v>
      </c>
      <c r="H116" s="18">
        <f t="shared" si="13"/>
        <v>0</v>
      </c>
      <c r="I116" s="18">
        <f t="shared" si="14"/>
        <v>0</v>
      </c>
      <c r="J116" s="18">
        <f t="shared" si="15"/>
        <v>0</v>
      </c>
      <c r="K116" s="18">
        <f t="shared" si="16"/>
        <v>0</v>
      </c>
      <c r="L116" s="18">
        <f t="shared" si="17"/>
        <v>0</v>
      </c>
      <c r="M116" s="18">
        <f t="shared" si="18"/>
        <v>0</v>
      </c>
      <c r="N116" s="18">
        <f t="shared" si="19"/>
        <v>0</v>
      </c>
      <c r="O116" s="16" t="str">
        <f t="shared" si="21"/>
        <v>OK</v>
      </c>
    </row>
    <row r="117" spans="1:15" x14ac:dyDescent="0.2">
      <c r="A117" s="17">
        <v>115</v>
      </c>
      <c r="B117" s="18" t="str">
        <f>IF(Levée!B120&lt;&gt;0,Levée!B120,"")</f>
        <v>case 115</v>
      </c>
      <c r="C117" s="18">
        <f>ROUND(Levée!O120,0)</f>
        <v>0</v>
      </c>
      <c r="D117" s="18">
        <f>IF(C117=0,0,Pénalités!O120)</f>
        <v>0</v>
      </c>
      <c r="E117" s="18">
        <f t="shared" si="11"/>
        <v>0</v>
      </c>
      <c r="F117" s="18">
        <f t="shared" si="12"/>
        <v>0</v>
      </c>
      <c r="G117" s="18">
        <f t="shared" si="20"/>
        <v>0</v>
      </c>
      <c r="H117" s="18">
        <f t="shared" si="13"/>
        <v>0</v>
      </c>
      <c r="I117" s="18">
        <f t="shared" si="14"/>
        <v>0</v>
      </c>
      <c r="J117" s="18">
        <f t="shared" si="15"/>
        <v>0</v>
      </c>
      <c r="K117" s="18">
        <f t="shared" si="16"/>
        <v>0</v>
      </c>
      <c r="L117" s="18">
        <f t="shared" si="17"/>
        <v>0</v>
      </c>
      <c r="M117" s="18">
        <f t="shared" si="18"/>
        <v>0</v>
      </c>
      <c r="N117" s="18">
        <f t="shared" si="19"/>
        <v>0</v>
      </c>
      <c r="O117" s="16" t="str">
        <f t="shared" si="21"/>
        <v>OK</v>
      </c>
    </row>
    <row r="118" spans="1:15" x14ac:dyDescent="0.2">
      <c r="A118" s="17">
        <v>116</v>
      </c>
      <c r="B118" s="18" t="str">
        <f>IF(Levée!B121&lt;&gt;0,Levée!B121,"")</f>
        <v>case 116</v>
      </c>
      <c r="C118" s="18">
        <f>ROUND(Levée!O121,0)</f>
        <v>0</v>
      </c>
      <c r="D118" s="18">
        <f>IF(C118=0,0,Pénalités!O121)</f>
        <v>0</v>
      </c>
      <c r="E118" s="18">
        <f t="shared" si="11"/>
        <v>0</v>
      </c>
      <c r="F118" s="18">
        <f t="shared" si="12"/>
        <v>0</v>
      </c>
      <c r="G118" s="18">
        <f t="shared" si="20"/>
        <v>0</v>
      </c>
      <c r="H118" s="18">
        <f t="shared" si="13"/>
        <v>0</v>
      </c>
      <c r="I118" s="18">
        <f t="shared" si="14"/>
        <v>0</v>
      </c>
      <c r="J118" s="18">
        <f t="shared" si="15"/>
        <v>0</v>
      </c>
      <c r="K118" s="18">
        <f t="shared" si="16"/>
        <v>0</v>
      </c>
      <c r="L118" s="18">
        <f t="shared" si="17"/>
        <v>0</v>
      </c>
      <c r="M118" s="18">
        <f t="shared" si="18"/>
        <v>0</v>
      </c>
      <c r="N118" s="18">
        <f t="shared" si="19"/>
        <v>0</v>
      </c>
      <c r="O118" s="16" t="str">
        <f t="shared" si="21"/>
        <v>OK</v>
      </c>
    </row>
    <row r="119" spans="1:15" x14ac:dyDescent="0.2">
      <c r="A119" s="17">
        <v>117</v>
      </c>
      <c r="B119" s="18" t="str">
        <f>IF(Levée!B122&lt;&gt;0,Levée!B122,"")</f>
        <v>case 117</v>
      </c>
      <c r="C119" s="18">
        <f>ROUND(Levée!O122,0)</f>
        <v>0</v>
      </c>
      <c r="D119" s="18">
        <f>IF(C119=0,0,Pénalités!O122)</f>
        <v>0</v>
      </c>
      <c r="E119" s="18">
        <f t="shared" si="11"/>
        <v>0</v>
      </c>
      <c r="F119" s="18">
        <f t="shared" si="12"/>
        <v>0</v>
      </c>
      <c r="G119" s="18">
        <f t="shared" si="20"/>
        <v>0</v>
      </c>
      <c r="H119" s="18">
        <f t="shared" si="13"/>
        <v>0</v>
      </c>
      <c r="I119" s="18">
        <f t="shared" si="14"/>
        <v>0</v>
      </c>
      <c r="J119" s="18">
        <f t="shared" si="15"/>
        <v>0</v>
      </c>
      <c r="K119" s="18">
        <f t="shared" si="16"/>
        <v>0</v>
      </c>
      <c r="L119" s="18">
        <f t="shared" si="17"/>
        <v>0</v>
      </c>
      <c r="M119" s="18">
        <f t="shared" si="18"/>
        <v>0</v>
      </c>
      <c r="N119" s="18">
        <f t="shared" si="19"/>
        <v>0</v>
      </c>
      <c r="O119" s="16" t="str">
        <f t="shared" si="21"/>
        <v>OK</v>
      </c>
    </row>
    <row r="120" spans="1:15" x14ac:dyDescent="0.2">
      <c r="A120" s="17">
        <v>118</v>
      </c>
      <c r="B120" s="18" t="str">
        <f>IF(Levée!B123&lt;&gt;0,Levée!B123,"")</f>
        <v>case 118</v>
      </c>
      <c r="C120" s="18">
        <f>ROUND(Levée!O123,0)</f>
        <v>0</v>
      </c>
      <c r="D120" s="18">
        <f>IF(C120=0,0,Pénalités!O123)</f>
        <v>0</v>
      </c>
      <c r="E120" s="18">
        <f t="shared" si="11"/>
        <v>0</v>
      </c>
      <c r="F120" s="18">
        <f t="shared" si="12"/>
        <v>0</v>
      </c>
      <c r="G120" s="18">
        <f t="shared" si="20"/>
        <v>0</v>
      </c>
      <c r="H120" s="18">
        <f t="shared" si="13"/>
        <v>0</v>
      </c>
      <c r="I120" s="18">
        <f t="shared" si="14"/>
        <v>0</v>
      </c>
      <c r="J120" s="18">
        <f t="shared" si="15"/>
        <v>0</v>
      </c>
      <c r="K120" s="18">
        <f t="shared" si="16"/>
        <v>0</v>
      </c>
      <c r="L120" s="18">
        <f t="shared" si="17"/>
        <v>0</v>
      </c>
      <c r="M120" s="18">
        <f t="shared" si="18"/>
        <v>0</v>
      </c>
      <c r="N120" s="18">
        <f t="shared" si="19"/>
        <v>0</v>
      </c>
      <c r="O120" s="16" t="str">
        <f t="shared" si="21"/>
        <v>OK</v>
      </c>
    </row>
    <row r="121" spans="1:15" x14ac:dyDescent="0.2">
      <c r="A121" s="17">
        <v>119</v>
      </c>
      <c r="B121" s="18" t="str">
        <f>IF(Levée!B124&lt;&gt;0,Levée!B124,"")</f>
        <v>case 119</v>
      </c>
      <c r="C121" s="18">
        <f>ROUND(Levée!O124,0)</f>
        <v>0</v>
      </c>
      <c r="D121" s="18">
        <f>IF(C121=0,0,Pénalités!O124)</f>
        <v>0</v>
      </c>
      <c r="E121" s="18">
        <f t="shared" si="11"/>
        <v>0</v>
      </c>
      <c r="F121" s="18">
        <f t="shared" si="12"/>
        <v>0</v>
      </c>
      <c r="G121" s="18">
        <f t="shared" si="20"/>
        <v>0</v>
      </c>
      <c r="H121" s="18">
        <f t="shared" si="13"/>
        <v>0</v>
      </c>
      <c r="I121" s="18">
        <f t="shared" si="14"/>
        <v>0</v>
      </c>
      <c r="J121" s="18">
        <f t="shared" si="15"/>
        <v>0</v>
      </c>
      <c r="K121" s="18">
        <f t="shared" si="16"/>
        <v>0</v>
      </c>
      <c r="L121" s="18">
        <f t="shared" si="17"/>
        <v>0</v>
      </c>
      <c r="M121" s="18">
        <f t="shared" si="18"/>
        <v>0</v>
      </c>
      <c r="N121" s="18">
        <f t="shared" si="19"/>
        <v>0</v>
      </c>
      <c r="O121" s="16" t="str">
        <f t="shared" si="21"/>
        <v>OK</v>
      </c>
    </row>
    <row r="122" spans="1:15" x14ac:dyDescent="0.2">
      <c r="A122" s="17">
        <v>120</v>
      </c>
      <c r="B122" s="18" t="str">
        <f>IF(Levée!B125&lt;&gt;0,Levée!B125,"")</f>
        <v>case 120</v>
      </c>
      <c r="C122" s="18">
        <f>ROUND(Levée!O125,0)</f>
        <v>0</v>
      </c>
      <c r="D122" s="18">
        <f>IF(C122=0,0,Pénalités!O125)</f>
        <v>0</v>
      </c>
      <c r="E122" s="18">
        <f t="shared" si="11"/>
        <v>0</v>
      </c>
      <c r="F122" s="18">
        <f t="shared" si="12"/>
        <v>0</v>
      </c>
      <c r="G122" s="18">
        <f t="shared" si="20"/>
        <v>0</v>
      </c>
      <c r="H122" s="18">
        <f t="shared" si="13"/>
        <v>0</v>
      </c>
      <c r="I122" s="18">
        <f t="shared" si="14"/>
        <v>0</v>
      </c>
      <c r="J122" s="18">
        <f t="shared" si="15"/>
        <v>0</v>
      </c>
      <c r="K122" s="18">
        <f t="shared" si="16"/>
        <v>0</v>
      </c>
      <c r="L122" s="18">
        <f t="shared" si="17"/>
        <v>0</v>
      </c>
      <c r="M122" s="18">
        <f t="shared" si="18"/>
        <v>0</v>
      </c>
      <c r="N122" s="18">
        <f t="shared" si="19"/>
        <v>0</v>
      </c>
      <c r="O122" s="16" t="str">
        <f t="shared" si="21"/>
        <v>OK</v>
      </c>
    </row>
    <row r="123" spans="1:15" x14ac:dyDescent="0.2">
      <c r="A123" s="17">
        <v>121</v>
      </c>
      <c r="B123" s="18" t="str">
        <f>IF(Levée!B126&lt;&gt;0,Levée!B126,"")</f>
        <v>case 121</v>
      </c>
      <c r="C123" s="18">
        <f>ROUND(Levée!O126,0)</f>
        <v>0</v>
      </c>
      <c r="D123" s="18">
        <f>IF(C123=0,0,Pénalités!O126)</f>
        <v>0</v>
      </c>
      <c r="E123" s="18">
        <f t="shared" si="11"/>
        <v>0</v>
      </c>
      <c r="F123" s="18">
        <f t="shared" si="12"/>
        <v>0</v>
      </c>
      <c r="G123" s="18">
        <f t="shared" si="20"/>
        <v>0</v>
      </c>
      <c r="H123" s="18">
        <f t="shared" si="13"/>
        <v>0</v>
      </c>
      <c r="I123" s="18">
        <f t="shared" si="14"/>
        <v>0</v>
      </c>
      <c r="J123" s="18">
        <f t="shared" si="15"/>
        <v>0</v>
      </c>
      <c r="K123" s="18">
        <f t="shared" si="16"/>
        <v>0</v>
      </c>
      <c r="L123" s="18">
        <f t="shared" si="17"/>
        <v>0</v>
      </c>
      <c r="M123" s="18">
        <f t="shared" si="18"/>
        <v>0</v>
      </c>
      <c r="N123" s="18">
        <f t="shared" si="19"/>
        <v>0</v>
      </c>
      <c r="O123" s="16" t="str">
        <f t="shared" si="21"/>
        <v>OK</v>
      </c>
    </row>
    <row r="124" spans="1:15" x14ac:dyDescent="0.2">
      <c r="A124" s="17">
        <v>122</v>
      </c>
      <c r="B124" s="18" t="str">
        <f>IF(Levée!B127&lt;&gt;0,Levée!B127,"")</f>
        <v>case 122</v>
      </c>
      <c r="C124" s="18">
        <f>ROUND(Levée!O127,0)</f>
        <v>0</v>
      </c>
      <c r="D124" s="18">
        <f>IF(C124=0,0,Pénalités!O127)</f>
        <v>0</v>
      </c>
      <c r="E124" s="18">
        <f t="shared" si="11"/>
        <v>0</v>
      </c>
      <c r="F124" s="18">
        <f t="shared" si="12"/>
        <v>0</v>
      </c>
      <c r="G124" s="18">
        <f t="shared" si="20"/>
        <v>0</v>
      </c>
      <c r="H124" s="18">
        <f t="shared" si="13"/>
        <v>0</v>
      </c>
      <c r="I124" s="18">
        <f t="shared" si="14"/>
        <v>0</v>
      </c>
      <c r="J124" s="18">
        <f t="shared" si="15"/>
        <v>0</v>
      </c>
      <c r="K124" s="18">
        <f t="shared" si="16"/>
        <v>0</v>
      </c>
      <c r="L124" s="18">
        <f t="shared" si="17"/>
        <v>0</v>
      </c>
      <c r="M124" s="18">
        <f t="shared" si="18"/>
        <v>0</v>
      </c>
      <c r="N124" s="18">
        <f t="shared" si="19"/>
        <v>0</v>
      </c>
      <c r="O124" s="16" t="str">
        <f t="shared" si="21"/>
        <v>OK</v>
      </c>
    </row>
    <row r="125" spans="1:15" x14ac:dyDescent="0.2">
      <c r="A125" s="17">
        <v>123</v>
      </c>
      <c r="B125" s="18" t="str">
        <f>IF(Levée!B128&lt;&gt;0,Levée!B128,"")</f>
        <v>case 123</v>
      </c>
      <c r="C125" s="18">
        <f>ROUND(Levée!O128,0)</f>
        <v>0</v>
      </c>
      <c r="D125" s="18">
        <f>IF(C125=0,0,Pénalités!O128)</f>
        <v>0</v>
      </c>
      <c r="E125" s="18">
        <f t="shared" si="11"/>
        <v>0</v>
      </c>
      <c r="F125" s="18">
        <f t="shared" si="12"/>
        <v>0</v>
      </c>
      <c r="G125" s="18">
        <f t="shared" si="20"/>
        <v>0</v>
      </c>
      <c r="H125" s="18">
        <f t="shared" si="13"/>
        <v>0</v>
      </c>
      <c r="I125" s="18">
        <f t="shared" si="14"/>
        <v>0</v>
      </c>
      <c r="J125" s="18">
        <f t="shared" si="15"/>
        <v>0</v>
      </c>
      <c r="K125" s="18">
        <f t="shared" si="16"/>
        <v>0</v>
      </c>
      <c r="L125" s="18">
        <f t="shared" si="17"/>
        <v>0</v>
      </c>
      <c r="M125" s="18">
        <f t="shared" si="18"/>
        <v>0</v>
      </c>
      <c r="N125" s="18">
        <f t="shared" si="19"/>
        <v>0</v>
      </c>
      <c r="O125" s="16" t="str">
        <f t="shared" si="21"/>
        <v>OK</v>
      </c>
    </row>
    <row r="126" spans="1:15" x14ac:dyDescent="0.2">
      <c r="A126" s="17">
        <v>124</v>
      </c>
      <c r="B126" s="18" t="str">
        <f>IF(Levée!B129&lt;&gt;0,Levée!B129,"")</f>
        <v>case 124</v>
      </c>
      <c r="C126" s="18">
        <f>ROUND(Levée!O129,0)</f>
        <v>0</v>
      </c>
      <c r="D126" s="18">
        <f>IF(C126=0,0,Pénalités!O129)</f>
        <v>0</v>
      </c>
      <c r="E126" s="18">
        <f t="shared" si="11"/>
        <v>0</v>
      </c>
      <c r="F126" s="18">
        <f t="shared" si="12"/>
        <v>0</v>
      </c>
      <c r="G126" s="18">
        <f t="shared" si="20"/>
        <v>0</v>
      </c>
      <c r="H126" s="18">
        <f t="shared" si="13"/>
        <v>0</v>
      </c>
      <c r="I126" s="18">
        <f t="shared" si="14"/>
        <v>0</v>
      </c>
      <c r="J126" s="18">
        <f t="shared" si="15"/>
        <v>0</v>
      </c>
      <c r="K126" s="18">
        <f t="shared" si="16"/>
        <v>0</v>
      </c>
      <c r="L126" s="18">
        <f t="shared" si="17"/>
        <v>0</v>
      </c>
      <c r="M126" s="18">
        <f t="shared" si="18"/>
        <v>0</v>
      </c>
      <c r="N126" s="18">
        <f t="shared" si="19"/>
        <v>0</v>
      </c>
      <c r="O126" s="16" t="str">
        <f t="shared" si="21"/>
        <v>OK</v>
      </c>
    </row>
    <row r="127" spans="1:15" x14ac:dyDescent="0.2">
      <c r="A127" s="17">
        <v>125</v>
      </c>
      <c r="B127" s="18" t="str">
        <f>IF(Levée!B130&lt;&gt;0,Levée!B130,"")</f>
        <v>case 125</v>
      </c>
      <c r="C127" s="18">
        <f>ROUND(Levée!O130,0)</f>
        <v>0</v>
      </c>
      <c r="D127" s="18">
        <f>IF(C127=0,0,Pénalités!O130)</f>
        <v>0</v>
      </c>
      <c r="E127" s="18">
        <f t="shared" si="11"/>
        <v>0</v>
      </c>
      <c r="F127" s="18">
        <f t="shared" si="12"/>
        <v>0</v>
      </c>
      <c r="G127" s="18">
        <f t="shared" si="20"/>
        <v>0</v>
      </c>
      <c r="H127" s="18">
        <f t="shared" si="13"/>
        <v>0</v>
      </c>
      <c r="I127" s="18">
        <f t="shared" si="14"/>
        <v>0</v>
      </c>
      <c r="J127" s="18">
        <f t="shared" si="15"/>
        <v>0</v>
      </c>
      <c r="K127" s="18">
        <f t="shared" si="16"/>
        <v>0</v>
      </c>
      <c r="L127" s="18">
        <f t="shared" si="17"/>
        <v>0</v>
      </c>
      <c r="M127" s="18">
        <f t="shared" si="18"/>
        <v>0</v>
      </c>
      <c r="N127" s="18">
        <f t="shared" si="19"/>
        <v>0</v>
      </c>
      <c r="O127" s="16" t="str">
        <f t="shared" si="21"/>
        <v>OK</v>
      </c>
    </row>
    <row r="128" spans="1:15" x14ac:dyDescent="0.2">
      <c r="A128" s="17">
        <v>126</v>
      </c>
      <c r="B128" s="18" t="str">
        <f>IF(Levée!B131&lt;&gt;0,Levée!B131,"")</f>
        <v>case 126</v>
      </c>
      <c r="C128" s="18">
        <f>ROUND(Levée!O131,0)</f>
        <v>0</v>
      </c>
      <c r="D128" s="18">
        <f>IF(C128=0,0,Pénalités!O131)</f>
        <v>0</v>
      </c>
      <c r="E128" s="18">
        <f t="shared" si="11"/>
        <v>0</v>
      </c>
      <c r="F128" s="18">
        <f t="shared" si="12"/>
        <v>0</v>
      </c>
      <c r="G128" s="18">
        <f t="shared" si="20"/>
        <v>0</v>
      </c>
      <c r="H128" s="18">
        <f t="shared" si="13"/>
        <v>0</v>
      </c>
      <c r="I128" s="18">
        <f t="shared" si="14"/>
        <v>0</v>
      </c>
      <c r="J128" s="18">
        <f t="shared" si="15"/>
        <v>0</v>
      </c>
      <c r="K128" s="18">
        <f t="shared" si="16"/>
        <v>0</v>
      </c>
      <c r="L128" s="18">
        <f t="shared" si="17"/>
        <v>0</v>
      </c>
      <c r="M128" s="18">
        <f t="shared" si="18"/>
        <v>0</v>
      </c>
      <c r="N128" s="18">
        <f t="shared" si="19"/>
        <v>0</v>
      </c>
      <c r="O128" s="16" t="str">
        <f t="shared" si="21"/>
        <v>OK</v>
      </c>
    </row>
    <row r="129" spans="1:15" x14ac:dyDescent="0.2">
      <c r="A129" s="17">
        <v>127</v>
      </c>
      <c r="B129" s="18" t="str">
        <f>IF(Levée!B132&lt;&gt;0,Levée!B132,"")</f>
        <v>case 127</v>
      </c>
      <c r="C129" s="18">
        <f>ROUND(Levée!O132,0)</f>
        <v>0</v>
      </c>
      <c r="D129" s="18">
        <f>IF(C129=0,0,Pénalités!O132)</f>
        <v>0</v>
      </c>
      <c r="E129" s="18">
        <f t="shared" si="11"/>
        <v>0</v>
      </c>
      <c r="F129" s="18">
        <f t="shared" si="12"/>
        <v>0</v>
      </c>
      <c r="G129" s="18">
        <f t="shared" si="20"/>
        <v>0</v>
      </c>
      <c r="H129" s="18">
        <f t="shared" si="13"/>
        <v>0</v>
      </c>
      <c r="I129" s="18">
        <f t="shared" si="14"/>
        <v>0</v>
      </c>
      <c r="J129" s="18">
        <f t="shared" si="15"/>
        <v>0</v>
      </c>
      <c r="K129" s="18">
        <f t="shared" si="16"/>
        <v>0</v>
      </c>
      <c r="L129" s="18">
        <f t="shared" si="17"/>
        <v>0</v>
      </c>
      <c r="M129" s="18">
        <f t="shared" si="18"/>
        <v>0</v>
      </c>
      <c r="N129" s="18">
        <f t="shared" si="19"/>
        <v>0</v>
      </c>
      <c r="O129" s="16" t="str">
        <f t="shared" si="21"/>
        <v>OK</v>
      </c>
    </row>
    <row r="130" spans="1:15" x14ac:dyDescent="0.2">
      <c r="A130" s="17">
        <v>128</v>
      </c>
      <c r="B130" s="18" t="str">
        <f>IF(Levée!B133&lt;&gt;0,Levée!B133,"")</f>
        <v>case 128</v>
      </c>
      <c r="C130" s="18">
        <f>ROUND(Levée!O133,0)</f>
        <v>0</v>
      </c>
      <c r="D130" s="18">
        <f>IF(C130=0,0,Pénalités!O133)</f>
        <v>0</v>
      </c>
      <c r="E130" s="18">
        <f t="shared" si="11"/>
        <v>0</v>
      </c>
      <c r="F130" s="18">
        <f t="shared" si="12"/>
        <v>0</v>
      </c>
      <c r="G130" s="18">
        <f t="shared" si="20"/>
        <v>0</v>
      </c>
      <c r="H130" s="18">
        <f t="shared" si="13"/>
        <v>0</v>
      </c>
      <c r="I130" s="18">
        <f t="shared" si="14"/>
        <v>0</v>
      </c>
      <c r="J130" s="18">
        <f t="shared" si="15"/>
        <v>0</v>
      </c>
      <c r="K130" s="18">
        <f t="shared" si="16"/>
        <v>0</v>
      </c>
      <c r="L130" s="18">
        <f t="shared" si="17"/>
        <v>0</v>
      </c>
      <c r="M130" s="18">
        <f t="shared" si="18"/>
        <v>0</v>
      </c>
      <c r="N130" s="18">
        <f t="shared" si="19"/>
        <v>0</v>
      </c>
      <c r="O130" s="16" t="str">
        <f t="shared" si="21"/>
        <v>OK</v>
      </c>
    </row>
    <row r="131" spans="1:15" x14ac:dyDescent="0.2">
      <c r="A131" s="17">
        <v>129</v>
      </c>
      <c r="B131" s="18" t="str">
        <f>IF(Levée!B134&lt;&gt;0,Levée!B134,"")</f>
        <v>case 129</v>
      </c>
      <c r="C131" s="18">
        <f>ROUND(Levée!O134,0)</f>
        <v>0</v>
      </c>
      <c r="D131" s="18">
        <f>IF(C131=0,0,Pénalités!O134)</f>
        <v>0</v>
      </c>
      <c r="E131" s="18">
        <f t="shared" ref="E131:E204" si="22">IF(ABS(D131)&gt;C131,0,ROUND((C131-ABS(D131)),0))</f>
        <v>0</v>
      </c>
      <c r="F131" s="18">
        <f t="shared" ref="F131:F155" si="23">TRUNC(E131/$F$2)</f>
        <v>0</v>
      </c>
      <c r="G131" s="18">
        <f t="shared" si="20"/>
        <v>0</v>
      </c>
      <c r="H131" s="18">
        <f t="shared" ref="H131:H203" si="24">TRUNC((+$E131-(($F131*$F$2)+($G131*$G$2)))/$H$2)</f>
        <v>0</v>
      </c>
      <c r="I131" s="18">
        <f t="shared" ref="I131:I203" si="25">TRUNC((+$E131-(($F131*$F$2)+($G131*$G$2)+($H131*$H$2)))/$I$2)</f>
        <v>0</v>
      </c>
      <c r="J131" s="18">
        <f t="shared" ref="J131:J203" si="26">TRUNC((+$E131-(($F131*$F$2)+($G131*$G$2)+($H131*$H$2)+($I131*$I$2)))/$J$2)</f>
        <v>0</v>
      </c>
      <c r="K131" s="18">
        <f t="shared" ref="K131:K203" si="27">TRUNC((+$E131-(($F131*$F$2)+($G131*$G$2)+($H131*$H$2)+($I131*$I$2)+($J131*$J$2)))/$K$2)</f>
        <v>0</v>
      </c>
      <c r="L131" s="18">
        <f t="shared" ref="L131:L203" si="28">TRUNC((+$E131-(($F131*$F$2)+($G131*$G$2)+($H131*$H$2)+($I131*$I$2)+($J131*$J$2)+($K131*$K$2)))/$L$2)</f>
        <v>0</v>
      </c>
      <c r="M131" s="18">
        <f t="shared" ref="M131:M203" si="29">TRUNC((+$E131-(($F131*$F$2)+($G131*$G$2)+($H131*$H$2)+($I131*$I$2)+($J131*$J$2)+($K131*$K$2)+($L131*$L$2)))/$M$2)</f>
        <v>0</v>
      </c>
      <c r="N131" s="18">
        <f t="shared" ref="N131:N203" si="30">TRUNC((+$E131-(($F131*$F$2)+($G131*$G$2)+($H131*$H$2)+($I131*$I$2)+($J131*$J$2)+($K131*$K$2)+($L131*$L$2)+($M131*$M$2)))/$N$2)</f>
        <v>0</v>
      </c>
      <c r="O131" s="16" t="str">
        <f t="shared" si="21"/>
        <v>OK</v>
      </c>
    </row>
    <row r="132" spans="1:15" x14ac:dyDescent="0.2">
      <c r="A132" s="17">
        <v>130</v>
      </c>
      <c r="B132" s="18" t="str">
        <f>IF(Levée!B135&lt;&gt;0,Levée!B135,"")</f>
        <v>case 130</v>
      </c>
      <c r="C132" s="18">
        <f>ROUND(Levée!O135,0)</f>
        <v>0</v>
      </c>
      <c r="D132" s="18">
        <f>IF(C132=0,0,Pénalités!O135)</f>
        <v>0</v>
      </c>
      <c r="E132" s="18">
        <f t="shared" si="22"/>
        <v>0</v>
      </c>
      <c r="F132" s="18">
        <f t="shared" si="23"/>
        <v>0</v>
      </c>
      <c r="G132" s="18">
        <f t="shared" ref="G132:G155" si="31">TRUNC(MOD(E132,$F$2)/$G$2)</f>
        <v>0</v>
      </c>
      <c r="H132" s="18">
        <f t="shared" si="24"/>
        <v>0</v>
      </c>
      <c r="I132" s="18">
        <f t="shared" si="25"/>
        <v>0</v>
      </c>
      <c r="J132" s="18">
        <f t="shared" si="26"/>
        <v>0</v>
      </c>
      <c r="K132" s="18">
        <f t="shared" si="27"/>
        <v>0</v>
      </c>
      <c r="L132" s="18">
        <f t="shared" si="28"/>
        <v>0</v>
      </c>
      <c r="M132" s="18">
        <f t="shared" si="29"/>
        <v>0</v>
      </c>
      <c r="N132" s="18">
        <f t="shared" si="30"/>
        <v>0</v>
      </c>
      <c r="O132" s="16" t="str">
        <f t="shared" ref="O132:O155" si="32">IF(E132=((+$F132*$F$2)+($G132*$G$2)+($H132*$H$2)+($I132*$I$2)+($J132*$J$2)+($K132*$K$2)+($L132*$L$2)+($M132*$M$2)+($N132*$N$2)),"OK","faux")</f>
        <v>OK</v>
      </c>
    </row>
    <row r="133" spans="1:15" x14ac:dyDescent="0.2">
      <c r="A133" s="17">
        <v>131</v>
      </c>
      <c r="B133" s="18" t="str">
        <f>IF(Levée!B136&lt;&gt;0,Levée!B136,"")</f>
        <v>case 131</v>
      </c>
      <c r="C133" s="18">
        <f>ROUND(Levée!O136,0)</f>
        <v>0</v>
      </c>
      <c r="D133" s="18">
        <f>IF(C133=0,0,Pénalités!O136)</f>
        <v>0</v>
      </c>
      <c r="E133" s="18">
        <f t="shared" si="22"/>
        <v>0</v>
      </c>
      <c r="F133" s="18">
        <f t="shared" si="23"/>
        <v>0</v>
      </c>
      <c r="G133" s="18">
        <f t="shared" si="31"/>
        <v>0</v>
      </c>
      <c r="H133" s="18">
        <f t="shared" si="24"/>
        <v>0</v>
      </c>
      <c r="I133" s="18">
        <f t="shared" si="25"/>
        <v>0</v>
      </c>
      <c r="J133" s="18">
        <f t="shared" si="26"/>
        <v>0</v>
      </c>
      <c r="K133" s="18">
        <f t="shared" si="27"/>
        <v>0</v>
      </c>
      <c r="L133" s="18">
        <f t="shared" si="28"/>
        <v>0</v>
      </c>
      <c r="M133" s="18">
        <f t="shared" si="29"/>
        <v>0</v>
      </c>
      <c r="N133" s="18">
        <f t="shared" si="30"/>
        <v>0</v>
      </c>
      <c r="O133" s="16" t="str">
        <f t="shared" si="32"/>
        <v>OK</v>
      </c>
    </row>
    <row r="134" spans="1:15" x14ac:dyDescent="0.2">
      <c r="A134" s="17">
        <v>132</v>
      </c>
      <c r="B134" s="18" t="str">
        <f>IF(Levée!B137&lt;&gt;0,Levée!B137,"")</f>
        <v>case 132</v>
      </c>
      <c r="C134" s="18">
        <f>ROUND(Levée!O137,0)</f>
        <v>0</v>
      </c>
      <c r="D134" s="18">
        <f>IF(C134=0,0,Pénalités!O137)</f>
        <v>0</v>
      </c>
      <c r="E134" s="18">
        <f t="shared" si="22"/>
        <v>0</v>
      </c>
      <c r="F134" s="18">
        <f t="shared" si="23"/>
        <v>0</v>
      </c>
      <c r="G134" s="18">
        <f t="shared" si="31"/>
        <v>0</v>
      </c>
      <c r="H134" s="18">
        <f t="shared" si="24"/>
        <v>0</v>
      </c>
      <c r="I134" s="18">
        <f t="shared" si="25"/>
        <v>0</v>
      </c>
      <c r="J134" s="18">
        <f t="shared" si="26"/>
        <v>0</v>
      </c>
      <c r="K134" s="18">
        <f t="shared" si="27"/>
        <v>0</v>
      </c>
      <c r="L134" s="18">
        <f t="shared" si="28"/>
        <v>0</v>
      </c>
      <c r="M134" s="18">
        <f t="shared" si="29"/>
        <v>0</v>
      </c>
      <c r="N134" s="18">
        <f t="shared" si="30"/>
        <v>0</v>
      </c>
      <c r="O134" s="16" t="str">
        <f t="shared" si="32"/>
        <v>OK</v>
      </c>
    </row>
    <row r="135" spans="1:15" x14ac:dyDescent="0.2">
      <c r="A135" s="17">
        <v>133</v>
      </c>
      <c r="B135" s="18" t="str">
        <f>IF(Levée!B138&lt;&gt;0,Levée!B138,"")</f>
        <v>case 133</v>
      </c>
      <c r="C135" s="18">
        <f>ROUND(Levée!O138,0)</f>
        <v>0</v>
      </c>
      <c r="D135" s="18">
        <f>IF(C135=0,0,Pénalités!O138)</f>
        <v>0</v>
      </c>
      <c r="E135" s="18">
        <f t="shared" si="22"/>
        <v>0</v>
      </c>
      <c r="F135" s="18">
        <f t="shared" si="23"/>
        <v>0</v>
      </c>
      <c r="G135" s="18">
        <f t="shared" si="31"/>
        <v>0</v>
      </c>
      <c r="H135" s="18">
        <f t="shared" si="24"/>
        <v>0</v>
      </c>
      <c r="I135" s="18">
        <f t="shared" si="25"/>
        <v>0</v>
      </c>
      <c r="J135" s="18">
        <f t="shared" si="26"/>
        <v>0</v>
      </c>
      <c r="K135" s="18">
        <f t="shared" si="27"/>
        <v>0</v>
      </c>
      <c r="L135" s="18">
        <f t="shared" si="28"/>
        <v>0</v>
      </c>
      <c r="M135" s="18">
        <f t="shared" si="29"/>
        <v>0</v>
      </c>
      <c r="N135" s="18">
        <f t="shared" si="30"/>
        <v>0</v>
      </c>
      <c r="O135" s="16" t="str">
        <f t="shared" si="32"/>
        <v>OK</v>
      </c>
    </row>
    <row r="136" spans="1:15" x14ac:dyDescent="0.2">
      <c r="A136" s="17">
        <v>134</v>
      </c>
      <c r="B136" s="18" t="str">
        <f>IF(Levée!B139&lt;&gt;0,Levée!B139,"")</f>
        <v>case 134</v>
      </c>
      <c r="C136" s="18">
        <f>ROUND(Levée!O139,0)</f>
        <v>0</v>
      </c>
      <c r="D136" s="18">
        <f>IF(C136=0,0,Pénalités!O139)</f>
        <v>0</v>
      </c>
      <c r="E136" s="18">
        <f t="shared" si="22"/>
        <v>0</v>
      </c>
      <c r="F136" s="18">
        <f t="shared" si="23"/>
        <v>0</v>
      </c>
      <c r="G136" s="18">
        <f t="shared" si="31"/>
        <v>0</v>
      </c>
      <c r="H136" s="18">
        <f t="shared" si="24"/>
        <v>0</v>
      </c>
      <c r="I136" s="18">
        <f t="shared" si="25"/>
        <v>0</v>
      </c>
      <c r="J136" s="18">
        <f t="shared" si="26"/>
        <v>0</v>
      </c>
      <c r="K136" s="18">
        <f t="shared" si="27"/>
        <v>0</v>
      </c>
      <c r="L136" s="18">
        <f t="shared" si="28"/>
        <v>0</v>
      </c>
      <c r="M136" s="18">
        <f t="shared" si="29"/>
        <v>0</v>
      </c>
      <c r="N136" s="18">
        <f t="shared" si="30"/>
        <v>0</v>
      </c>
      <c r="O136" s="16" t="str">
        <f t="shared" si="32"/>
        <v>OK</v>
      </c>
    </row>
    <row r="137" spans="1:15" x14ac:dyDescent="0.2">
      <c r="A137" s="17">
        <v>135</v>
      </c>
      <c r="B137" s="18" t="str">
        <f>IF(Levée!B140&lt;&gt;0,Levée!B140,"")</f>
        <v>case 135</v>
      </c>
      <c r="C137" s="18">
        <f>ROUND(Levée!O140,0)</f>
        <v>0</v>
      </c>
      <c r="D137" s="18">
        <f>IF(C137=0,0,Pénalités!O140)</f>
        <v>0</v>
      </c>
      <c r="E137" s="18">
        <f t="shared" si="22"/>
        <v>0</v>
      </c>
      <c r="F137" s="18">
        <f t="shared" si="23"/>
        <v>0</v>
      </c>
      <c r="G137" s="18">
        <f t="shared" si="31"/>
        <v>0</v>
      </c>
      <c r="H137" s="18">
        <f t="shared" si="24"/>
        <v>0</v>
      </c>
      <c r="I137" s="18">
        <f t="shared" si="25"/>
        <v>0</v>
      </c>
      <c r="J137" s="18">
        <f t="shared" si="26"/>
        <v>0</v>
      </c>
      <c r="K137" s="18">
        <f t="shared" si="27"/>
        <v>0</v>
      </c>
      <c r="L137" s="18">
        <f t="shared" si="28"/>
        <v>0</v>
      </c>
      <c r="M137" s="18">
        <f t="shared" si="29"/>
        <v>0</v>
      </c>
      <c r="N137" s="18">
        <f t="shared" si="30"/>
        <v>0</v>
      </c>
      <c r="O137" s="16" t="str">
        <f t="shared" si="32"/>
        <v>OK</v>
      </c>
    </row>
    <row r="138" spans="1:15" x14ac:dyDescent="0.2">
      <c r="A138" s="17">
        <v>136</v>
      </c>
      <c r="B138" s="18" t="str">
        <f>IF(Levée!B141&lt;&gt;0,Levée!B141,"")</f>
        <v>case 136</v>
      </c>
      <c r="C138" s="18">
        <f>ROUND(Levée!O141,0)</f>
        <v>0</v>
      </c>
      <c r="D138" s="18">
        <f>IF(C138=0,0,Pénalités!O141)</f>
        <v>0</v>
      </c>
      <c r="E138" s="18">
        <f t="shared" si="22"/>
        <v>0</v>
      </c>
      <c r="F138" s="18">
        <f t="shared" si="23"/>
        <v>0</v>
      </c>
      <c r="G138" s="18">
        <f t="shared" si="31"/>
        <v>0</v>
      </c>
      <c r="H138" s="18">
        <f t="shared" si="24"/>
        <v>0</v>
      </c>
      <c r="I138" s="18">
        <f t="shared" si="25"/>
        <v>0</v>
      </c>
      <c r="J138" s="18">
        <f t="shared" si="26"/>
        <v>0</v>
      </c>
      <c r="K138" s="18">
        <f t="shared" si="27"/>
        <v>0</v>
      </c>
      <c r="L138" s="18">
        <f t="shared" si="28"/>
        <v>0</v>
      </c>
      <c r="M138" s="18">
        <f t="shared" si="29"/>
        <v>0</v>
      </c>
      <c r="N138" s="18">
        <f t="shared" si="30"/>
        <v>0</v>
      </c>
      <c r="O138" s="16" t="str">
        <f t="shared" si="32"/>
        <v>OK</v>
      </c>
    </row>
    <row r="139" spans="1:15" x14ac:dyDescent="0.2">
      <c r="A139" s="17">
        <v>137</v>
      </c>
      <c r="B139" s="18" t="str">
        <f>IF(Levée!B142&lt;&gt;0,Levée!B142,"")</f>
        <v>case 137</v>
      </c>
      <c r="C139" s="18">
        <f>ROUND(Levée!O142,0)</f>
        <v>0</v>
      </c>
      <c r="D139" s="18">
        <f>IF(C139=0,0,Pénalités!O142)</f>
        <v>0</v>
      </c>
      <c r="E139" s="18">
        <f t="shared" si="22"/>
        <v>0</v>
      </c>
      <c r="F139" s="18">
        <f t="shared" si="23"/>
        <v>0</v>
      </c>
      <c r="G139" s="18">
        <f t="shared" si="31"/>
        <v>0</v>
      </c>
      <c r="H139" s="18">
        <f t="shared" si="24"/>
        <v>0</v>
      </c>
      <c r="I139" s="18">
        <f t="shared" si="25"/>
        <v>0</v>
      </c>
      <c r="J139" s="18">
        <f t="shared" si="26"/>
        <v>0</v>
      </c>
      <c r="K139" s="18">
        <f t="shared" si="27"/>
        <v>0</v>
      </c>
      <c r="L139" s="18">
        <f t="shared" si="28"/>
        <v>0</v>
      </c>
      <c r="M139" s="18">
        <f t="shared" si="29"/>
        <v>0</v>
      </c>
      <c r="N139" s="18">
        <f t="shared" si="30"/>
        <v>0</v>
      </c>
      <c r="O139" s="16" t="str">
        <f t="shared" si="32"/>
        <v>OK</v>
      </c>
    </row>
    <row r="140" spans="1:15" x14ac:dyDescent="0.2">
      <c r="A140" s="17">
        <v>138</v>
      </c>
      <c r="B140" s="18" t="str">
        <f>IF(Levée!B143&lt;&gt;0,Levée!B143,"")</f>
        <v>case 138</v>
      </c>
      <c r="C140" s="18">
        <f>ROUND(Levée!O143,0)</f>
        <v>0</v>
      </c>
      <c r="D140" s="18">
        <f>IF(C140=0,0,Pénalités!O143)</f>
        <v>0</v>
      </c>
      <c r="E140" s="18">
        <f t="shared" si="22"/>
        <v>0</v>
      </c>
      <c r="F140" s="18">
        <f t="shared" si="23"/>
        <v>0</v>
      </c>
      <c r="G140" s="18">
        <f t="shared" si="31"/>
        <v>0</v>
      </c>
      <c r="H140" s="18">
        <f t="shared" si="24"/>
        <v>0</v>
      </c>
      <c r="I140" s="18">
        <f t="shared" si="25"/>
        <v>0</v>
      </c>
      <c r="J140" s="18">
        <f t="shared" si="26"/>
        <v>0</v>
      </c>
      <c r="K140" s="18">
        <f t="shared" si="27"/>
        <v>0</v>
      </c>
      <c r="L140" s="18">
        <f t="shared" si="28"/>
        <v>0</v>
      </c>
      <c r="M140" s="18">
        <f t="shared" si="29"/>
        <v>0</v>
      </c>
      <c r="N140" s="18">
        <f t="shared" si="30"/>
        <v>0</v>
      </c>
      <c r="O140" s="16" t="str">
        <f t="shared" si="32"/>
        <v>OK</v>
      </c>
    </row>
    <row r="141" spans="1:15" x14ac:dyDescent="0.2">
      <c r="A141" s="17">
        <v>139</v>
      </c>
      <c r="B141" s="18" t="str">
        <f>IF(Levée!B144&lt;&gt;0,Levée!B144,"")</f>
        <v>case 139</v>
      </c>
      <c r="C141" s="18">
        <f>ROUND(Levée!O144,0)</f>
        <v>0</v>
      </c>
      <c r="D141" s="18">
        <f>IF(C141=0,0,Pénalités!O144)</f>
        <v>0</v>
      </c>
      <c r="E141" s="18">
        <f t="shared" si="22"/>
        <v>0</v>
      </c>
      <c r="F141" s="18">
        <f t="shared" si="23"/>
        <v>0</v>
      </c>
      <c r="G141" s="18">
        <f t="shared" si="31"/>
        <v>0</v>
      </c>
      <c r="H141" s="18">
        <f t="shared" si="24"/>
        <v>0</v>
      </c>
      <c r="I141" s="18">
        <f t="shared" si="25"/>
        <v>0</v>
      </c>
      <c r="J141" s="18">
        <f t="shared" si="26"/>
        <v>0</v>
      </c>
      <c r="K141" s="18">
        <f t="shared" si="27"/>
        <v>0</v>
      </c>
      <c r="L141" s="18">
        <f t="shared" si="28"/>
        <v>0</v>
      </c>
      <c r="M141" s="18">
        <f t="shared" si="29"/>
        <v>0</v>
      </c>
      <c r="N141" s="18">
        <f t="shared" si="30"/>
        <v>0</v>
      </c>
      <c r="O141" s="16" t="str">
        <f t="shared" si="32"/>
        <v>OK</v>
      </c>
    </row>
    <row r="142" spans="1:15" x14ac:dyDescent="0.2">
      <c r="A142" s="17">
        <v>140</v>
      </c>
      <c r="B142" s="18" t="str">
        <f>IF(Levée!B145&lt;&gt;0,Levée!B145,"")</f>
        <v>case 140</v>
      </c>
      <c r="C142" s="18">
        <f>ROUND(Levée!O145,0)</f>
        <v>0</v>
      </c>
      <c r="D142" s="18">
        <f>IF(C142=0,0,Pénalités!O145)</f>
        <v>0</v>
      </c>
      <c r="E142" s="18">
        <f t="shared" si="22"/>
        <v>0</v>
      </c>
      <c r="F142" s="18">
        <f t="shared" si="23"/>
        <v>0</v>
      </c>
      <c r="G142" s="18">
        <f t="shared" si="31"/>
        <v>0</v>
      </c>
      <c r="H142" s="18">
        <f t="shared" si="24"/>
        <v>0</v>
      </c>
      <c r="I142" s="18">
        <f t="shared" si="25"/>
        <v>0</v>
      </c>
      <c r="J142" s="18">
        <f t="shared" si="26"/>
        <v>0</v>
      </c>
      <c r="K142" s="18">
        <f t="shared" si="27"/>
        <v>0</v>
      </c>
      <c r="L142" s="18">
        <f t="shared" si="28"/>
        <v>0</v>
      </c>
      <c r="M142" s="18">
        <f t="shared" si="29"/>
        <v>0</v>
      </c>
      <c r="N142" s="18">
        <f t="shared" si="30"/>
        <v>0</v>
      </c>
      <c r="O142" s="16" t="str">
        <f t="shared" si="32"/>
        <v>OK</v>
      </c>
    </row>
    <row r="143" spans="1:15" x14ac:dyDescent="0.2">
      <c r="A143" s="17">
        <v>141</v>
      </c>
      <c r="B143" s="18" t="str">
        <f>IF(Levée!B146&lt;&gt;0,Levée!B146,"")</f>
        <v>case 141</v>
      </c>
      <c r="C143" s="18">
        <f>ROUND(Levée!O146,0)</f>
        <v>0</v>
      </c>
      <c r="D143" s="18">
        <f>IF(C143=0,0,Pénalités!O146)</f>
        <v>0</v>
      </c>
      <c r="E143" s="18">
        <f t="shared" si="22"/>
        <v>0</v>
      </c>
      <c r="F143" s="18">
        <f t="shared" si="23"/>
        <v>0</v>
      </c>
      <c r="G143" s="18">
        <f t="shared" si="31"/>
        <v>0</v>
      </c>
      <c r="H143" s="18">
        <f t="shared" si="24"/>
        <v>0</v>
      </c>
      <c r="I143" s="18">
        <f t="shared" si="25"/>
        <v>0</v>
      </c>
      <c r="J143" s="18">
        <f t="shared" si="26"/>
        <v>0</v>
      </c>
      <c r="K143" s="18">
        <f t="shared" si="27"/>
        <v>0</v>
      </c>
      <c r="L143" s="18">
        <f t="shared" si="28"/>
        <v>0</v>
      </c>
      <c r="M143" s="18">
        <f t="shared" si="29"/>
        <v>0</v>
      </c>
      <c r="N143" s="18">
        <f t="shared" si="30"/>
        <v>0</v>
      </c>
      <c r="O143" s="16" t="str">
        <f t="shared" si="32"/>
        <v>OK</v>
      </c>
    </row>
    <row r="144" spans="1:15" x14ac:dyDescent="0.2">
      <c r="A144" s="17">
        <v>142</v>
      </c>
      <c r="B144" s="18" t="str">
        <f>IF(Levée!B147&lt;&gt;0,Levée!B147,"")</f>
        <v>case 142</v>
      </c>
      <c r="C144" s="18">
        <f>ROUND(Levée!O147,0)</f>
        <v>0</v>
      </c>
      <c r="D144" s="18">
        <f>IF(C144=0,0,Pénalités!O147)</f>
        <v>0</v>
      </c>
      <c r="E144" s="18">
        <f t="shared" si="22"/>
        <v>0</v>
      </c>
      <c r="F144" s="18">
        <f t="shared" si="23"/>
        <v>0</v>
      </c>
      <c r="G144" s="18">
        <f t="shared" si="31"/>
        <v>0</v>
      </c>
      <c r="H144" s="18">
        <f t="shared" si="24"/>
        <v>0</v>
      </c>
      <c r="I144" s="18">
        <f t="shared" si="25"/>
        <v>0</v>
      </c>
      <c r="J144" s="18">
        <f t="shared" si="26"/>
        <v>0</v>
      </c>
      <c r="K144" s="18">
        <f t="shared" si="27"/>
        <v>0</v>
      </c>
      <c r="L144" s="18">
        <f t="shared" si="28"/>
        <v>0</v>
      </c>
      <c r="M144" s="18">
        <f t="shared" si="29"/>
        <v>0</v>
      </c>
      <c r="N144" s="18">
        <f t="shared" si="30"/>
        <v>0</v>
      </c>
      <c r="O144" s="16" t="str">
        <f t="shared" si="32"/>
        <v>OK</v>
      </c>
    </row>
    <row r="145" spans="1:15" x14ac:dyDescent="0.2">
      <c r="A145" s="17">
        <v>143</v>
      </c>
      <c r="B145" s="18" t="str">
        <f>IF(Levée!B148&lt;&gt;0,Levée!B148,"")</f>
        <v>case 143</v>
      </c>
      <c r="C145" s="18">
        <f>ROUND(Levée!O148,0)</f>
        <v>0</v>
      </c>
      <c r="D145" s="18">
        <f>IF(C145=0,0,Pénalités!O148)</f>
        <v>0</v>
      </c>
      <c r="E145" s="18">
        <f t="shared" si="22"/>
        <v>0</v>
      </c>
      <c r="F145" s="18">
        <f t="shared" si="23"/>
        <v>0</v>
      </c>
      <c r="G145" s="18">
        <f t="shared" si="31"/>
        <v>0</v>
      </c>
      <c r="H145" s="18">
        <f t="shared" si="24"/>
        <v>0</v>
      </c>
      <c r="I145" s="18">
        <f t="shared" si="25"/>
        <v>0</v>
      </c>
      <c r="J145" s="18">
        <f t="shared" si="26"/>
        <v>0</v>
      </c>
      <c r="K145" s="18">
        <f t="shared" si="27"/>
        <v>0</v>
      </c>
      <c r="L145" s="18">
        <f t="shared" si="28"/>
        <v>0</v>
      </c>
      <c r="M145" s="18">
        <f t="shared" si="29"/>
        <v>0</v>
      </c>
      <c r="N145" s="18">
        <f t="shared" si="30"/>
        <v>0</v>
      </c>
      <c r="O145" s="16" t="str">
        <f t="shared" si="32"/>
        <v>OK</v>
      </c>
    </row>
    <row r="146" spans="1:15" x14ac:dyDescent="0.2">
      <c r="A146" s="17">
        <v>144</v>
      </c>
      <c r="B146" s="18" t="str">
        <f>IF(Levée!B149&lt;&gt;0,Levée!B149,"")</f>
        <v>case 144</v>
      </c>
      <c r="C146" s="18">
        <f>ROUND(Levée!O149,0)</f>
        <v>0</v>
      </c>
      <c r="D146" s="18">
        <f>IF(C146=0,0,Pénalités!O149)</f>
        <v>0</v>
      </c>
      <c r="E146" s="18">
        <f t="shared" si="22"/>
        <v>0</v>
      </c>
      <c r="F146" s="18">
        <f t="shared" si="23"/>
        <v>0</v>
      </c>
      <c r="G146" s="18">
        <f t="shared" si="31"/>
        <v>0</v>
      </c>
      <c r="H146" s="18">
        <f t="shared" si="24"/>
        <v>0</v>
      </c>
      <c r="I146" s="18">
        <f t="shared" si="25"/>
        <v>0</v>
      </c>
      <c r="J146" s="18">
        <f t="shared" si="26"/>
        <v>0</v>
      </c>
      <c r="K146" s="18">
        <f t="shared" si="27"/>
        <v>0</v>
      </c>
      <c r="L146" s="18">
        <f t="shared" si="28"/>
        <v>0</v>
      </c>
      <c r="M146" s="18">
        <f t="shared" si="29"/>
        <v>0</v>
      </c>
      <c r="N146" s="18">
        <f t="shared" si="30"/>
        <v>0</v>
      </c>
      <c r="O146" s="16" t="str">
        <f t="shared" si="32"/>
        <v>OK</v>
      </c>
    </row>
    <row r="147" spans="1:15" x14ac:dyDescent="0.2">
      <c r="A147" s="17">
        <v>145</v>
      </c>
      <c r="B147" s="18" t="str">
        <f>IF(Levée!B150&lt;&gt;0,Levée!B150,"")</f>
        <v>case 145</v>
      </c>
      <c r="C147" s="18">
        <f>ROUND(Levée!O150,0)</f>
        <v>0</v>
      </c>
      <c r="D147" s="18">
        <f>IF(C147=0,0,Pénalités!O150)</f>
        <v>0</v>
      </c>
      <c r="E147" s="18">
        <f t="shared" si="22"/>
        <v>0</v>
      </c>
      <c r="F147" s="18">
        <f t="shared" si="23"/>
        <v>0</v>
      </c>
      <c r="G147" s="18">
        <f t="shared" si="31"/>
        <v>0</v>
      </c>
      <c r="H147" s="18">
        <f t="shared" si="24"/>
        <v>0</v>
      </c>
      <c r="I147" s="18">
        <f t="shared" si="25"/>
        <v>0</v>
      </c>
      <c r="J147" s="18">
        <f t="shared" si="26"/>
        <v>0</v>
      </c>
      <c r="K147" s="18">
        <f t="shared" si="27"/>
        <v>0</v>
      </c>
      <c r="L147" s="18">
        <f t="shared" si="28"/>
        <v>0</v>
      </c>
      <c r="M147" s="18">
        <f t="shared" si="29"/>
        <v>0</v>
      </c>
      <c r="N147" s="18">
        <f t="shared" si="30"/>
        <v>0</v>
      </c>
      <c r="O147" s="16" t="str">
        <f t="shared" si="32"/>
        <v>OK</v>
      </c>
    </row>
    <row r="148" spans="1:15" x14ac:dyDescent="0.2">
      <c r="A148" s="17">
        <v>146</v>
      </c>
      <c r="B148" s="18" t="str">
        <f>IF(Levée!B151&lt;&gt;0,Levée!B151,"")</f>
        <v>case 146</v>
      </c>
      <c r="C148" s="18">
        <f>ROUND(Levée!O151,0)</f>
        <v>0</v>
      </c>
      <c r="D148" s="18">
        <f>IF(C148=0,0,Pénalités!O151)</f>
        <v>0</v>
      </c>
      <c r="E148" s="18">
        <f t="shared" si="22"/>
        <v>0</v>
      </c>
      <c r="F148" s="18">
        <f t="shared" si="23"/>
        <v>0</v>
      </c>
      <c r="G148" s="18">
        <f t="shared" si="31"/>
        <v>0</v>
      </c>
      <c r="H148" s="18">
        <f t="shared" si="24"/>
        <v>0</v>
      </c>
      <c r="I148" s="18">
        <f t="shared" si="25"/>
        <v>0</v>
      </c>
      <c r="J148" s="18">
        <f t="shared" si="26"/>
        <v>0</v>
      </c>
      <c r="K148" s="18">
        <f t="shared" si="27"/>
        <v>0</v>
      </c>
      <c r="L148" s="18">
        <f t="shared" si="28"/>
        <v>0</v>
      </c>
      <c r="M148" s="18">
        <f t="shared" si="29"/>
        <v>0</v>
      </c>
      <c r="N148" s="18">
        <f t="shared" si="30"/>
        <v>0</v>
      </c>
      <c r="O148" s="16" t="str">
        <f t="shared" si="32"/>
        <v>OK</v>
      </c>
    </row>
    <row r="149" spans="1:15" x14ac:dyDescent="0.2">
      <c r="A149" s="17">
        <v>147</v>
      </c>
      <c r="B149" s="18" t="str">
        <f>IF(Levée!B152&lt;&gt;0,Levée!B152,"")</f>
        <v>case 147</v>
      </c>
      <c r="C149" s="18">
        <f>ROUND(Levée!O152,0)</f>
        <v>0</v>
      </c>
      <c r="D149" s="18">
        <f>IF(C149=0,0,Pénalités!O152)</f>
        <v>0</v>
      </c>
      <c r="E149" s="18">
        <f t="shared" si="22"/>
        <v>0</v>
      </c>
      <c r="F149" s="18">
        <f t="shared" si="23"/>
        <v>0</v>
      </c>
      <c r="G149" s="18">
        <f t="shared" si="31"/>
        <v>0</v>
      </c>
      <c r="H149" s="18">
        <f t="shared" si="24"/>
        <v>0</v>
      </c>
      <c r="I149" s="18">
        <f t="shared" si="25"/>
        <v>0</v>
      </c>
      <c r="J149" s="18">
        <f t="shared" si="26"/>
        <v>0</v>
      </c>
      <c r="K149" s="18">
        <f t="shared" si="27"/>
        <v>0</v>
      </c>
      <c r="L149" s="18">
        <f t="shared" si="28"/>
        <v>0</v>
      </c>
      <c r="M149" s="18">
        <f t="shared" si="29"/>
        <v>0</v>
      </c>
      <c r="N149" s="18">
        <f t="shared" si="30"/>
        <v>0</v>
      </c>
      <c r="O149" s="16" t="str">
        <f t="shared" si="32"/>
        <v>OK</v>
      </c>
    </row>
    <row r="150" spans="1:15" x14ac:dyDescent="0.2">
      <c r="A150" s="17">
        <v>148</v>
      </c>
      <c r="B150" s="18" t="str">
        <f>IF(Levée!B153&lt;&gt;0,Levée!B153,"")</f>
        <v>case 148</v>
      </c>
      <c r="C150" s="18">
        <f>ROUND(Levée!O153,0)</f>
        <v>0</v>
      </c>
      <c r="D150" s="18">
        <f>IF(C150=0,0,Pénalités!O153)</f>
        <v>0</v>
      </c>
      <c r="E150" s="18">
        <f t="shared" si="22"/>
        <v>0</v>
      </c>
      <c r="F150" s="18">
        <f t="shared" si="23"/>
        <v>0</v>
      </c>
      <c r="G150" s="18">
        <f t="shared" si="31"/>
        <v>0</v>
      </c>
      <c r="H150" s="18">
        <f t="shared" si="24"/>
        <v>0</v>
      </c>
      <c r="I150" s="18">
        <f t="shared" si="25"/>
        <v>0</v>
      </c>
      <c r="J150" s="18">
        <f t="shared" si="26"/>
        <v>0</v>
      </c>
      <c r="K150" s="18">
        <f t="shared" si="27"/>
        <v>0</v>
      </c>
      <c r="L150" s="18">
        <f t="shared" si="28"/>
        <v>0</v>
      </c>
      <c r="M150" s="18">
        <f t="shared" si="29"/>
        <v>0</v>
      </c>
      <c r="N150" s="18">
        <f t="shared" si="30"/>
        <v>0</v>
      </c>
      <c r="O150" s="16" t="str">
        <f t="shared" si="32"/>
        <v>OK</v>
      </c>
    </row>
    <row r="151" spans="1:15" x14ac:dyDescent="0.2">
      <c r="A151" s="17">
        <v>149</v>
      </c>
      <c r="B151" s="18" t="str">
        <f>IF(Levée!B154&lt;&gt;0,Levée!B154,"")</f>
        <v>case 149</v>
      </c>
      <c r="C151" s="18">
        <f>ROUND(Levée!O154,0)</f>
        <v>0</v>
      </c>
      <c r="D151" s="18">
        <f>IF(C151=0,0,Pénalités!O154)</f>
        <v>0</v>
      </c>
      <c r="E151" s="18">
        <f t="shared" si="22"/>
        <v>0</v>
      </c>
      <c r="F151" s="18">
        <f t="shared" si="23"/>
        <v>0</v>
      </c>
      <c r="G151" s="18">
        <f t="shared" si="31"/>
        <v>0</v>
      </c>
      <c r="H151" s="18">
        <f t="shared" si="24"/>
        <v>0</v>
      </c>
      <c r="I151" s="18">
        <f t="shared" si="25"/>
        <v>0</v>
      </c>
      <c r="J151" s="18">
        <f t="shared" si="26"/>
        <v>0</v>
      </c>
      <c r="K151" s="18">
        <f t="shared" si="27"/>
        <v>0</v>
      </c>
      <c r="L151" s="18">
        <f t="shared" si="28"/>
        <v>0</v>
      </c>
      <c r="M151" s="18">
        <f t="shared" si="29"/>
        <v>0</v>
      </c>
      <c r="N151" s="18">
        <f t="shared" si="30"/>
        <v>0</v>
      </c>
      <c r="O151" s="16" t="str">
        <f t="shared" si="32"/>
        <v>OK</v>
      </c>
    </row>
    <row r="152" spans="1:15" x14ac:dyDescent="0.2">
      <c r="A152" s="17">
        <v>150</v>
      </c>
      <c r="B152" s="18" t="str">
        <f>IF(Levée!B155&lt;&gt;0,Levée!B155,"")</f>
        <v>case 150</v>
      </c>
      <c r="C152" s="18">
        <f>ROUND(Levée!O155,0)</f>
        <v>0</v>
      </c>
      <c r="D152" s="18">
        <f>IF(C152=0,0,Pénalités!O155)</f>
        <v>0</v>
      </c>
      <c r="E152" s="18">
        <f t="shared" si="22"/>
        <v>0</v>
      </c>
      <c r="F152" s="18">
        <f t="shared" si="23"/>
        <v>0</v>
      </c>
      <c r="G152" s="18">
        <f t="shared" si="31"/>
        <v>0</v>
      </c>
      <c r="H152" s="18">
        <f t="shared" si="24"/>
        <v>0</v>
      </c>
      <c r="I152" s="18">
        <f t="shared" si="25"/>
        <v>0</v>
      </c>
      <c r="J152" s="18">
        <f t="shared" si="26"/>
        <v>0</v>
      </c>
      <c r="K152" s="18">
        <f t="shared" si="27"/>
        <v>0</v>
      </c>
      <c r="L152" s="18">
        <f t="shared" si="28"/>
        <v>0</v>
      </c>
      <c r="M152" s="18">
        <f t="shared" si="29"/>
        <v>0</v>
      </c>
      <c r="N152" s="18">
        <f t="shared" si="30"/>
        <v>0</v>
      </c>
      <c r="O152" s="16" t="str">
        <f t="shared" si="32"/>
        <v>OK</v>
      </c>
    </row>
    <row r="153" spans="1:15" x14ac:dyDescent="0.2">
      <c r="A153" s="17">
        <v>151</v>
      </c>
      <c r="B153" s="18" t="str">
        <f>IF(Levée!B156&lt;&gt;0,Levée!B156,"")</f>
        <v>case 151</v>
      </c>
      <c r="C153" s="18">
        <f>ROUND(Levée!O156,0)</f>
        <v>0</v>
      </c>
      <c r="D153" s="18">
        <f>IF(C153=0,0,Pénalités!O156)</f>
        <v>0</v>
      </c>
      <c r="E153" s="18">
        <f t="shared" si="22"/>
        <v>0</v>
      </c>
      <c r="F153" s="18">
        <f t="shared" si="23"/>
        <v>0</v>
      </c>
      <c r="G153" s="18">
        <f t="shared" si="31"/>
        <v>0</v>
      </c>
      <c r="H153" s="18">
        <f t="shared" si="24"/>
        <v>0</v>
      </c>
      <c r="I153" s="18">
        <f t="shared" si="25"/>
        <v>0</v>
      </c>
      <c r="J153" s="18">
        <f t="shared" si="26"/>
        <v>0</v>
      </c>
      <c r="K153" s="18">
        <f t="shared" si="27"/>
        <v>0</v>
      </c>
      <c r="L153" s="18">
        <f t="shared" si="28"/>
        <v>0</v>
      </c>
      <c r="M153" s="18">
        <f t="shared" si="29"/>
        <v>0</v>
      </c>
      <c r="N153" s="18">
        <f t="shared" si="30"/>
        <v>0</v>
      </c>
      <c r="O153" s="16" t="str">
        <f t="shared" si="32"/>
        <v>OK</v>
      </c>
    </row>
    <row r="154" spans="1:15" x14ac:dyDescent="0.2">
      <c r="A154" s="17">
        <v>152</v>
      </c>
      <c r="B154" s="18" t="str">
        <f>IF(Levée!B157&lt;&gt;0,Levée!B157,"")</f>
        <v>case 152</v>
      </c>
      <c r="C154" s="18">
        <f>ROUND(Levée!O157,0)</f>
        <v>0</v>
      </c>
      <c r="D154" s="18">
        <f>IF(C154=0,0,Pénalités!O157)</f>
        <v>0</v>
      </c>
      <c r="E154" s="18">
        <f t="shared" si="22"/>
        <v>0</v>
      </c>
      <c r="F154" s="18">
        <f t="shared" si="23"/>
        <v>0</v>
      </c>
      <c r="G154" s="18">
        <f t="shared" si="31"/>
        <v>0</v>
      </c>
      <c r="H154" s="18">
        <f t="shared" si="24"/>
        <v>0</v>
      </c>
      <c r="I154" s="18">
        <f t="shared" si="25"/>
        <v>0</v>
      </c>
      <c r="J154" s="18">
        <f t="shared" si="26"/>
        <v>0</v>
      </c>
      <c r="K154" s="18">
        <f t="shared" si="27"/>
        <v>0</v>
      </c>
      <c r="L154" s="18">
        <f t="shared" si="28"/>
        <v>0</v>
      </c>
      <c r="M154" s="18">
        <f t="shared" si="29"/>
        <v>0</v>
      </c>
      <c r="N154" s="18">
        <f t="shared" si="30"/>
        <v>0</v>
      </c>
      <c r="O154" s="16" t="str">
        <f t="shared" si="32"/>
        <v>OK</v>
      </c>
    </row>
    <row r="155" spans="1:15" x14ac:dyDescent="0.2">
      <c r="A155" s="17">
        <v>153</v>
      </c>
      <c r="B155" s="18" t="str">
        <f>IF(Levée!B158&lt;&gt;0,Levée!B158,"")</f>
        <v>case 153</v>
      </c>
      <c r="C155" s="18">
        <f>ROUND(Levée!O158,0)</f>
        <v>0</v>
      </c>
      <c r="D155" s="18">
        <f>IF(C155=0,0,Pénalités!O158)</f>
        <v>0</v>
      </c>
      <c r="E155" s="18">
        <f t="shared" si="22"/>
        <v>0</v>
      </c>
      <c r="F155" s="18">
        <f t="shared" si="23"/>
        <v>0</v>
      </c>
      <c r="G155" s="18">
        <f t="shared" si="31"/>
        <v>0</v>
      </c>
      <c r="H155" s="18">
        <f t="shared" si="24"/>
        <v>0</v>
      </c>
      <c r="I155" s="18">
        <f t="shared" si="25"/>
        <v>0</v>
      </c>
      <c r="J155" s="18">
        <f t="shared" si="26"/>
        <v>0</v>
      </c>
      <c r="K155" s="18">
        <f t="shared" si="27"/>
        <v>0</v>
      </c>
      <c r="L155" s="18">
        <f t="shared" si="28"/>
        <v>0</v>
      </c>
      <c r="M155" s="18">
        <f t="shared" si="29"/>
        <v>0</v>
      </c>
      <c r="N155" s="18">
        <f t="shared" si="30"/>
        <v>0</v>
      </c>
      <c r="O155" s="16" t="str">
        <f t="shared" si="32"/>
        <v>OK</v>
      </c>
    </row>
    <row r="156" spans="1:15" x14ac:dyDescent="0.2">
      <c r="A156" s="17">
        <v>154</v>
      </c>
      <c r="B156" s="18" t="str">
        <f>IF(Levée!B159&lt;&gt;0,Levée!B159,"")</f>
        <v>case 154</v>
      </c>
      <c r="C156" s="18">
        <f>ROUND(Levée!O159,0)</f>
        <v>0</v>
      </c>
      <c r="D156" s="18">
        <f>IF(C156=0,0,Pénalités!O159)</f>
        <v>0</v>
      </c>
      <c r="E156" s="18">
        <f t="shared" ref="E156:E202" si="33">IF(ABS(D156)&gt;C156,0,ROUND((C156-ABS(D156)),0))</f>
        <v>0</v>
      </c>
      <c r="F156" s="18">
        <f t="shared" ref="F156:F203" si="34">TRUNC(E156/$F$2)</f>
        <v>0</v>
      </c>
      <c r="G156" s="18">
        <f t="shared" ref="G156:G203" si="35">TRUNC(MOD(E156,$F$2)/$G$2)</f>
        <v>0</v>
      </c>
      <c r="H156" s="18">
        <f t="shared" si="24"/>
        <v>0</v>
      </c>
      <c r="I156" s="18">
        <f t="shared" si="25"/>
        <v>0</v>
      </c>
      <c r="J156" s="18">
        <f t="shared" si="26"/>
        <v>0</v>
      </c>
      <c r="K156" s="18">
        <f t="shared" si="27"/>
        <v>0</v>
      </c>
      <c r="L156" s="18">
        <f t="shared" si="28"/>
        <v>0</v>
      </c>
      <c r="M156" s="18">
        <f t="shared" si="29"/>
        <v>0</v>
      </c>
      <c r="N156" s="18">
        <f t="shared" si="30"/>
        <v>0</v>
      </c>
      <c r="O156" s="16" t="str">
        <f t="shared" ref="O156:O203" si="36">IF(E156=((+$F156*$F$2)+($G156*$G$2)+($H156*$H$2)+($I156*$I$2)+($J156*$J$2)+($K156*$K$2)+($L156*$L$2)+($M156*$M$2)+($N156*$N$2)),"OK","faux")</f>
        <v>OK</v>
      </c>
    </row>
    <row r="157" spans="1:15" x14ac:dyDescent="0.2">
      <c r="A157" s="17">
        <v>155</v>
      </c>
      <c r="B157" s="18" t="str">
        <f>IF(Levée!B160&lt;&gt;0,Levée!B160,"")</f>
        <v>case 155</v>
      </c>
      <c r="C157" s="18">
        <f>ROUND(Levée!O160,0)</f>
        <v>0</v>
      </c>
      <c r="D157" s="18">
        <f>IF(C157=0,0,Pénalités!O160)</f>
        <v>0</v>
      </c>
      <c r="E157" s="18">
        <f t="shared" si="33"/>
        <v>0</v>
      </c>
      <c r="F157" s="18">
        <f t="shared" si="34"/>
        <v>0</v>
      </c>
      <c r="G157" s="18">
        <f t="shared" si="35"/>
        <v>0</v>
      </c>
      <c r="H157" s="18">
        <f t="shared" si="24"/>
        <v>0</v>
      </c>
      <c r="I157" s="18">
        <f t="shared" si="25"/>
        <v>0</v>
      </c>
      <c r="J157" s="18">
        <f t="shared" si="26"/>
        <v>0</v>
      </c>
      <c r="K157" s="18">
        <f t="shared" si="27"/>
        <v>0</v>
      </c>
      <c r="L157" s="18">
        <f t="shared" si="28"/>
        <v>0</v>
      </c>
      <c r="M157" s="18">
        <f t="shared" si="29"/>
        <v>0</v>
      </c>
      <c r="N157" s="18">
        <f t="shared" si="30"/>
        <v>0</v>
      </c>
      <c r="O157" s="16" t="str">
        <f t="shared" si="36"/>
        <v>OK</v>
      </c>
    </row>
    <row r="158" spans="1:15" x14ac:dyDescent="0.2">
      <c r="A158" s="17">
        <v>156</v>
      </c>
      <c r="B158" s="18" t="str">
        <f>IF(Levée!B161&lt;&gt;0,Levée!B161,"")</f>
        <v>case 156</v>
      </c>
      <c r="C158" s="18">
        <f>ROUND(Levée!O161,0)</f>
        <v>0</v>
      </c>
      <c r="D158" s="18">
        <f>IF(C158=0,0,Pénalités!O161)</f>
        <v>0</v>
      </c>
      <c r="E158" s="18">
        <f t="shared" si="33"/>
        <v>0</v>
      </c>
      <c r="F158" s="18">
        <f t="shared" si="34"/>
        <v>0</v>
      </c>
      <c r="G158" s="18">
        <f t="shared" si="35"/>
        <v>0</v>
      </c>
      <c r="H158" s="18">
        <f t="shared" si="24"/>
        <v>0</v>
      </c>
      <c r="I158" s="18">
        <f t="shared" si="25"/>
        <v>0</v>
      </c>
      <c r="J158" s="18">
        <f t="shared" si="26"/>
        <v>0</v>
      </c>
      <c r="K158" s="18">
        <f t="shared" si="27"/>
        <v>0</v>
      </c>
      <c r="L158" s="18">
        <f t="shared" si="28"/>
        <v>0</v>
      </c>
      <c r="M158" s="18">
        <f t="shared" si="29"/>
        <v>0</v>
      </c>
      <c r="N158" s="18">
        <f t="shared" si="30"/>
        <v>0</v>
      </c>
      <c r="O158" s="16" t="str">
        <f t="shared" si="36"/>
        <v>OK</v>
      </c>
    </row>
    <row r="159" spans="1:15" x14ac:dyDescent="0.2">
      <c r="A159" s="17">
        <v>157</v>
      </c>
      <c r="B159" s="18" t="str">
        <f>IF(Levée!B162&lt;&gt;0,Levée!B162,"")</f>
        <v>case 157</v>
      </c>
      <c r="C159" s="18">
        <f>ROUND(Levée!O162,0)</f>
        <v>0</v>
      </c>
      <c r="D159" s="18">
        <f>IF(C159=0,0,Pénalités!O162)</f>
        <v>0</v>
      </c>
      <c r="E159" s="18">
        <f t="shared" si="33"/>
        <v>0</v>
      </c>
      <c r="F159" s="18">
        <f t="shared" si="34"/>
        <v>0</v>
      </c>
      <c r="G159" s="18">
        <f t="shared" si="35"/>
        <v>0</v>
      </c>
      <c r="H159" s="18">
        <f t="shared" si="24"/>
        <v>0</v>
      </c>
      <c r="I159" s="18">
        <f t="shared" si="25"/>
        <v>0</v>
      </c>
      <c r="J159" s="18">
        <f t="shared" si="26"/>
        <v>0</v>
      </c>
      <c r="K159" s="18">
        <f t="shared" si="27"/>
        <v>0</v>
      </c>
      <c r="L159" s="18">
        <f t="shared" si="28"/>
        <v>0</v>
      </c>
      <c r="M159" s="18">
        <f t="shared" si="29"/>
        <v>0</v>
      </c>
      <c r="N159" s="18">
        <f t="shared" si="30"/>
        <v>0</v>
      </c>
      <c r="O159" s="16" t="str">
        <f t="shared" si="36"/>
        <v>OK</v>
      </c>
    </row>
    <row r="160" spans="1:15" x14ac:dyDescent="0.2">
      <c r="A160" s="17">
        <v>158</v>
      </c>
      <c r="B160" s="18" t="str">
        <f>IF(Levée!B163&lt;&gt;0,Levée!B163,"")</f>
        <v>case 158</v>
      </c>
      <c r="C160" s="18">
        <f>ROUND(Levée!O163,0)</f>
        <v>0</v>
      </c>
      <c r="D160" s="18">
        <f>IF(C160=0,0,Pénalités!O163)</f>
        <v>0</v>
      </c>
      <c r="E160" s="18">
        <f t="shared" si="33"/>
        <v>0</v>
      </c>
      <c r="F160" s="18">
        <f t="shared" si="34"/>
        <v>0</v>
      </c>
      <c r="G160" s="18">
        <f t="shared" si="35"/>
        <v>0</v>
      </c>
      <c r="H160" s="18">
        <f t="shared" si="24"/>
        <v>0</v>
      </c>
      <c r="I160" s="18">
        <f t="shared" si="25"/>
        <v>0</v>
      </c>
      <c r="J160" s="18">
        <f t="shared" si="26"/>
        <v>0</v>
      </c>
      <c r="K160" s="18">
        <f t="shared" si="27"/>
        <v>0</v>
      </c>
      <c r="L160" s="18">
        <f t="shared" si="28"/>
        <v>0</v>
      </c>
      <c r="M160" s="18">
        <f t="shared" si="29"/>
        <v>0</v>
      </c>
      <c r="N160" s="18">
        <f t="shared" si="30"/>
        <v>0</v>
      </c>
      <c r="O160" s="16" t="str">
        <f t="shared" si="36"/>
        <v>OK</v>
      </c>
    </row>
    <row r="161" spans="1:15" x14ac:dyDescent="0.2">
      <c r="A161" s="17">
        <v>159</v>
      </c>
      <c r="B161" s="18" t="str">
        <f>IF(Levée!B164&lt;&gt;0,Levée!B164,"")</f>
        <v>case 159</v>
      </c>
      <c r="C161" s="18">
        <f>ROUND(Levée!O164,0)</f>
        <v>0</v>
      </c>
      <c r="D161" s="18">
        <f>IF(C161=0,0,Pénalités!O164)</f>
        <v>0</v>
      </c>
      <c r="E161" s="18">
        <f t="shared" si="33"/>
        <v>0</v>
      </c>
      <c r="F161" s="18">
        <f t="shared" si="34"/>
        <v>0</v>
      </c>
      <c r="G161" s="18">
        <f t="shared" si="35"/>
        <v>0</v>
      </c>
      <c r="H161" s="18">
        <f t="shared" si="24"/>
        <v>0</v>
      </c>
      <c r="I161" s="18">
        <f t="shared" si="25"/>
        <v>0</v>
      </c>
      <c r="J161" s="18">
        <f t="shared" si="26"/>
        <v>0</v>
      </c>
      <c r="K161" s="18">
        <f t="shared" si="27"/>
        <v>0</v>
      </c>
      <c r="L161" s="18">
        <f t="shared" si="28"/>
        <v>0</v>
      </c>
      <c r="M161" s="18">
        <f t="shared" si="29"/>
        <v>0</v>
      </c>
      <c r="N161" s="18">
        <f t="shared" si="30"/>
        <v>0</v>
      </c>
      <c r="O161" s="16" t="str">
        <f t="shared" si="36"/>
        <v>OK</v>
      </c>
    </row>
    <row r="162" spans="1:15" x14ac:dyDescent="0.2">
      <c r="A162" s="17">
        <v>160</v>
      </c>
      <c r="B162" s="18" t="str">
        <f>IF(Levée!B165&lt;&gt;0,Levée!B165,"")</f>
        <v>case 160</v>
      </c>
      <c r="C162" s="18">
        <f>ROUND(Levée!O165,0)</f>
        <v>0</v>
      </c>
      <c r="D162" s="18">
        <f>IF(C162=0,0,Pénalités!O165)</f>
        <v>0</v>
      </c>
      <c r="E162" s="18">
        <f t="shared" si="33"/>
        <v>0</v>
      </c>
      <c r="F162" s="18">
        <f t="shared" si="34"/>
        <v>0</v>
      </c>
      <c r="G162" s="18">
        <f t="shared" si="35"/>
        <v>0</v>
      </c>
      <c r="H162" s="18">
        <f t="shared" si="24"/>
        <v>0</v>
      </c>
      <c r="I162" s="18">
        <f t="shared" si="25"/>
        <v>0</v>
      </c>
      <c r="J162" s="18">
        <f t="shared" si="26"/>
        <v>0</v>
      </c>
      <c r="K162" s="18">
        <f t="shared" si="27"/>
        <v>0</v>
      </c>
      <c r="L162" s="18">
        <f t="shared" si="28"/>
        <v>0</v>
      </c>
      <c r="M162" s="18">
        <f t="shared" si="29"/>
        <v>0</v>
      </c>
      <c r="N162" s="18">
        <f t="shared" si="30"/>
        <v>0</v>
      </c>
      <c r="O162" s="16" t="str">
        <f t="shared" si="36"/>
        <v>OK</v>
      </c>
    </row>
    <row r="163" spans="1:15" x14ac:dyDescent="0.2">
      <c r="A163" s="17">
        <v>161</v>
      </c>
      <c r="B163" s="18" t="str">
        <f>IF(Levée!B166&lt;&gt;0,Levée!B166,"")</f>
        <v>case 161</v>
      </c>
      <c r="C163" s="18">
        <f>ROUND(Levée!O166,0)</f>
        <v>0</v>
      </c>
      <c r="D163" s="18">
        <f>IF(C163=0,0,Pénalités!O166)</f>
        <v>0</v>
      </c>
      <c r="E163" s="18">
        <f t="shared" si="33"/>
        <v>0</v>
      </c>
      <c r="F163" s="18">
        <f t="shared" si="34"/>
        <v>0</v>
      </c>
      <c r="G163" s="18">
        <f t="shared" si="35"/>
        <v>0</v>
      </c>
      <c r="H163" s="18">
        <f t="shared" si="24"/>
        <v>0</v>
      </c>
      <c r="I163" s="18">
        <f t="shared" si="25"/>
        <v>0</v>
      </c>
      <c r="J163" s="18">
        <f t="shared" si="26"/>
        <v>0</v>
      </c>
      <c r="K163" s="18">
        <f t="shared" si="27"/>
        <v>0</v>
      </c>
      <c r="L163" s="18">
        <f t="shared" si="28"/>
        <v>0</v>
      </c>
      <c r="M163" s="18">
        <f t="shared" si="29"/>
        <v>0</v>
      </c>
      <c r="N163" s="18">
        <f t="shared" si="30"/>
        <v>0</v>
      </c>
      <c r="O163" s="16" t="str">
        <f t="shared" si="36"/>
        <v>OK</v>
      </c>
    </row>
    <row r="164" spans="1:15" x14ac:dyDescent="0.2">
      <c r="A164" s="17">
        <v>162</v>
      </c>
      <c r="B164" s="18" t="str">
        <f>IF(Levée!B167&lt;&gt;0,Levée!B167,"")</f>
        <v>case 162</v>
      </c>
      <c r="C164" s="18">
        <f>ROUND(Levée!O167,0)</f>
        <v>0</v>
      </c>
      <c r="D164" s="18">
        <f>IF(C164=0,0,Pénalités!O167)</f>
        <v>0</v>
      </c>
      <c r="E164" s="18">
        <f t="shared" si="33"/>
        <v>0</v>
      </c>
      <c r="F164" s="18">
        <f t="shared" si="34"/>
        <v>0</v>
      </c>
      <c r="G164" s="18">
        <f t="shared" si="35"/>
        <v>0</v>
      </c>
      <c r="H164" s="18">
        <f t="shared" si="24"/>
        <v>0</v>
      </c>
      <c r="I164" s="18">
        <f t="shared" si="25"/>
        <v>0</v>
      </c>
      <c r="J164" s="18">
        <f t="shared" si="26"/>
        <v>0</v>
      </c>
      <c r="K164" s="18">
        <f t="shared" si="27"/>
        <v>0</v>
      </c>
      <c r="L164" s="18">
        <f t="shared" si="28"/>
        <v>0</v>
      </c>
      <c r="M164" s="18">
        <f t="shared" si="29"/>
        <v>0</v>
      </c>
      <c r="N164" s="18">
        <f t="shared" si="30"/>
        <v>0</v>
      </c>
      <c r="O164" s="16" t="str">
        <f t="shared" si="36"/>
        <v>OK</v>
      </c>
    </row>
    <row r="165" spans="1:15" x14ac:dyDescent="0.2">
      <c r="A165" s="17">
        <v>163</v>
      </c>
      <c r="B165" s="18" t="str">
        <f>IF(Levée!B168&lt;&gt;0,Levée!B168,"")</f>
        <v>case163</v>
      </c>
      <c r="C165" s="18">
        <f>ROUND(Levée!O168,0)</f>
        <v>0</v>
      </c>
      <c r="D165" s="18">
        <f>IF(C165=0,0,Pénalités!O168)</f>
        <v>0</v>
      </c>
      <c r="E165" s="18">
        <f t="shared" si="33"/>
        <v>0</v>
      </c>
      <c r="F165" s="18">
        <f t="shared" si="34"/>
        <v>0</v>
      </c>
      <c r="G165" s="18">
        <f t="shared" si="35"/>
        <v>0</v>
      </c>
      <c r="H165" s="18">
        <f t="shared" si="24"/>
        <v>0</v>
      </c>
      <c r="I165" s="18">
        <f t="shared" si="25"/>
        <v>0</v>
      </c>
      <c r="J165" s="18">
        <f t="shared" si="26"/>
        <v>0</v>
      </c>
      <c r="K165" s="18">
        <f t="shared" si="27"/>
        <v>0</v>
      </c>
      <c r="L165" s="18">
        <f t="shared" si="28"/>
        <v>0</v>
      </c>
      <c r="M165" s="18">
        <f t="shared" si="29"/>
        <v>0</v>
      </c>
      <c r="N165" s="18">
        <f t="shared" si="30"/>
        <v>0</v>
      </c>
      <c r="O165" s="16" t="str">
        <f t="shared" si="36"/>
        <v>OK</v>
      </c>
    </row>
    <row r="166" spans="1:15" x14ac:dyDescent="0.2">
      <c r="A166" s="17">
        <v>164</v>
      </c>
      <c r="B166" s="18" t="str">
        <f>IF(Levée!B169&lt;&gt;0,Levée!B169,"")</f>
        <v>case 164</v>
      </c>
      <c r="C166" s="18">
        <f>ROUND(Levée!O169,0)</f>
        <v>0</v>
      </c>
      <c r="D166" s="18">
        <f>IF(C166=0,0,Pénalités!O169)</f>
        <v>0</v>
      </c>
      <c r="E166" s="18">
        <f t="shared" si="33"/>
        <v>0</v>
      </c>
      <c r="F166" s="18">
        <f t="shared" si="34"/>
        <v>0</v>
      </c>
      <c r="G166" s="18">
        <f t="shared" si="35"/>
        <v>0</v>
      </c>
      <c r="H166" s="18">
        <f t="shared" si="24"/>
        <v>0</v>
      </c>
      <c r="I166" s="18">
        <f t="shared" si="25"/>
        <v>0</v>
      </c>
      <c r="J166" s="18">
        <f t="shared" si="26"/>
        <v>0</v>
      </c>
      <c r="K166" s="18">
        <f t="shared" si="27"/>
        <v>0</v>
      </c>
      <c r="L166" s="18">
        <f t="shared" si="28"/>
        <v>0</v>
      </c>
      <c r="M166" s="18">
        <f t="shared" si="29"/>
        <v>0</v>
      </c>
      <c r="N166" s="18">
        <f t="shared" si="30"/>
        <v>0</v>
      </c>
      <c r="O166" s="16" t="str">
        <f t="shared" si="36"/>
        <v>OK</v>
      </c>
    </row>
    <row r="167" spans="1:15" x14ac:dyDescent="0.2">
      <c r="A167" s="17">
        <v>165</v>
      </c>
      <c r="B167" s="18" t="str">
        <f>IF(Levée!B170&lt;&gt;0,Levée!B170,"")</f>
        <v>case 165</v>
      </c>
      <c r="C167" s="18">
        <f>ROUND(Levée!O170,0)</f>
        <v>0</v>
      </c>
      <c r="D167" s="18">
        <f>IF(C167=0,0,Pénalités!O205)</f>
        <v>0</v>
      </c>
      <c r="E167" s="18">
        <f t="shared" si="33"/>
        <v>0</v>
      </c>
      <c r="F167" s="18">
        <f t="shared" si="34"/>
        <v>0</v>
      </c>
      <c r="G167" s="18">
        <f t="shared" si="35"/>
        <v>0</v>
      </c>
      <c r="H167" s="18">
        <f t="shared" si="24"/>
        <v>0</v>
      </c>
      <c r="I167" s="18">
        <f t="shared" si="25"/>
        <v>0</v>
      </c>
      <c r="J167" s="18">
        <f t="shared" si="26"/>
        <v>0</v>
      </c>
      <c r="K167" s="18">
        <f t="shared" si="27"/>
        <v>0</v>
      </c>
      <c r="L167" s="18">
        <f t="shared" si="28"/>
        <v>0</v>
      </c>
      <c r="M167" s="18">
        <f t="shared" si="29"/>
        <v>0</v>
      </c>
      <c r="N167" s="18">
        <f t="shared" si="30"/>
        <v>0</v>
      </c>
      <c r="O167" s="16" t="str">
        <f t="shared" si="36"/>
        <v>OK</v>
      </c>
    </row>
    <row r="168" spans="1:15" x14ac:dyDescent="0.2">
      <c r="A168" s="17">
        <v>166</v>
      </c>
      <c r="B168" s="18" t="str">
        <f>IF(Levée!B171&lt;&gt;0,Levée!B171,"")</f>
        <v>case 166</v>
      </c>
      <c r="C168" s="18">
        <f>ROUND(Levée!O171,0)</f>
        <v>0</v>
      </c>
      <c r="D168" s="18">
        <f>IF(C168=0,0,Pénalités!O171)</f>
        <v>0</v>
      </c>
      <c r="E168" s="18">
        <f t="shared" si="33"/>
        <v>0</v>
      </c>
      <c r="F168" s="18">
        <f t="shared" si="34"/>
        <v>0</v>
      </c>
      <c r="G168" s="18">
        <f t="shared" si="35"/>
        <v>0</v>
      </c>
      <c r="H168" s="18">
        <f t="shared" si="24"/>
        <v>0</v>
      </c>
      <c r="I168" s="18">
        <f t="shared" si="25"/>
        <v>0</v>
      </c>
      <c r="J168" s="18">
        <f t="shared" si="26"/>
        <v>0</v>
      </c>
      <c r="K168" s="18">
        <f t="shared" si="27"/>
        <v>0</v>
      </c>
      <c r="L168" s="18">
        <f t="shared" si="28"/>
        <v>0</v>
      </c>
      <c r="M168" s="18">
        <f t="shared" si="29"/>
        <v>0</v>
      </c>
      <c r="N168" s="18">
        <f t="shared" si="30"/>
        <v>0</v>
      </c>
      <c r="O168" s="16" t="str">
        <f t="shared" si="36"/>
        <v>OK</v>
      </c>
    </row>
    <row r="169" spans="1:15" x14ac:dyDescent="0.2">
      <c r="A169" s="17">
        <v>167</v>
      </c>
      <c r="B169" s="18" t="str">
        <f>IF(Levée!B172&lt;&gt;0,Levée!B172,"")</f>
        <v>case 167</v>
      </c>
      <c r="C169" s="18">
        <f>ROUND(Levée!O172,0)</f>
        <v>0</v>
      </c>
      <c r="D169" s="18">
        <f>IF(C169=0,0,Pénalités!O172)</f>
        <v>0</v>
      </c>
      <c r="E169" s="18">
        <f t="shared" si="33"/>
        <v>0</v>
      </c>
      <c r="F169" s="18">
        <f t="shared" si="34"/>
        <v>0</v>
      </c>
      <c r="G169" s="18">
        <f t="shared" si="35"/>
        <v>0</v>
      </c>
      <c r="H169" s="18">
        <f t="shared" si="24"/>
        <v>0</v>
      </c>
      <c r="I169" s="18">
        <f t="shared" si="25"/>
        <v>0</v>
      </c>
      <c r="J169" s="18">
        <f t="shared" si="26"/>
        <v>0</v>
      </c>
      <c r="K169" s="18">
        <f t="shared" si="27"/>
        <v>0</v>
      </c>
      <c r="L169" s="18">
        <f t="shared" si="28"/>
        <v>0</v>
      </c>
      <c r="M169" s="18">
        <f t="shared" si="29"/>
        <v>0</v>
      </c>
      <c r="N169" s="18">
        <f t="shared" si="30"/>
        <v>0</v>
      </c>
      <c r="O169" s="16" t="str">
        <f t="shared" si="36"/>
        <v>OK</v>
      </c>
    </row>
    <row r="170" spans="1:15" x14ac:dyDescent="0.2">
      <c r="A170" s="17">
        <v>168</v>
      </c>
      <c r="B170" s="18" t="str">
        <f>IF(Levée!B173&lt;&gt;0,Levée!B173,"")</f>
        <v>case 168</v>
      </c>
      <c r="C170" s="18">
        <f>ROUND(Levée!O173,0)</f>
        <v>0</v>
      </c>
      <c r="D170" s="18">
        <f>IF(C170=0,0,Pénalités!O173)</f>
        <v>0</v>
      </c>
      <c r="E170" s="18">
        <f t="shared" si="33"/>
        <v>0</v>
      </c>
      <c r="F170" s="18">
        <f t="shared" si="34"/>
        <v>0</v>
      </c>
      <c r="G170" s="18">
        <f t="shared" si="35"/>
        <v>0</v>
      </c>
      <c r="H170" s="18">
        <f t="shared" si="24"/>
        <v>0</v>
      </c>
      <c r="I170" s="18">
        <f t="shared" si="25"/>
        <v>0</v>
      </c>
      <c r="J170" s="18">
        <f t="shared" si="26"/>
        <v>0</v>
      </c>
      <c r="K170" s="18">
        <f t="shared" si="27"/>
        <v>0</v>
      </c>
      <c r="L170" s="18">
        <f t="shared" si="28"/>
        <v>0</v>
      </c>
      <c r="M170" s="18">
        <f t="shared" si="29"/>
        <v>0</v>
      </c>
      <c r="N170" s="18">
        <f t="shared" si="30"/>
        <v>0</v>
      </c>
      <c r="O170" s="16" t="str">
        <f t="shared" si="36"/>
        <v>OK</v>
      </c>
    </row>
    <row r="171" spans="1:15" x14ac:dyDescent="0.2">
      <c r="A171" s="17">
        <v>169</v>
      </c>
      <c r="B171" s="18" t="str">
        <f>IF(Levée!B174&lt;&gt;0,Levée!B174,"")</f>
        <v>case 169</v>
      </c>
      <c r="C171" s="18">
        <f>ROUND(Levée!O174,0)</f>
        <v>0</v>
      </c>
      <c r="D171" s="18">
        <f>IF(C171=0,0,Pénalités!O174)</f>
        <v>0</v>
      </c>
      <c r="E171" s="18">
        <f t="shared" si="33"/>
        <v>0</v>
      </c>
      <c r="F171" s="18">
        <f t="shared" si="34"/>
        <v>0</v>
      </c>
      <c r="G171" s="18">
        <f t="shared" si="35"/>
        <v>0</v>
      </c>
      <c r="H171" s="18">
        <f t="shared" si="24"/>
        <v>0</v>
      </c>
      <c r="I171" s="18">
        <f t="shared" si="25"/>
        <v>0</v>
      </c>
      <c r="J171" s="18">
        <f t="shared" si="26"/>
        <v>0</v>
      </c>
      <c r="K171" s="18">
        <f t="shared" si="27"/>
        <v>0</v>
      </c>
      <c r="L171" s="18">
        <f t="shared" si="28"/>
        <v>0</v>
      </c>
      <c r="M171" s="18">
        <f t="shared" si="29"/>
        <v>0</v>
      </c>
      <c r="N171" s="18">
        <f t="shared" si="30"/>
        <v>0</v>
      </c>
      <c r="O171" s="16" t="str">
        <f t="shared" si="36"/>
        <v>OK</v>
      </c>
    </row>
    <row r="172" spans="1:15" x14ac:dyDescent="0.2">
      <c r="A172" s="17">
        <v>170</v>
      </c>
      <c r="B172" s="18" t="str">
        <f>IF(Levée!B175&lt;&gt;0,Levée!B175,"")</f>
        <v>case 170</v>
      </c>
      <c r="C172" s="18">
        <f>ROUND(Levée!O175,0)</f>
        <v>0</v>
      </c>
      <c r="D172" s="18">
        <f>IF(C172=0,0,Pénalités!O175)</f>
        <v>0</v>
      </c>
      <c r="E172" s="18">
        <f t="shared" si="33"/>
        <v>0</v>
      </c>
      <c r="F172" s="18">
        <f t="shared" si="34"/>
        <v>0</v>
      </c>
      <c r="G172" s="18">
        <f t="shared" si="35"/>
        <v>0</v>
      </c>
      <c r="H172" s="18">
        <f t="shared" si="24"/>
        <v>0</v>
      </c>
      <c r="I172" s="18">
        <f t="shared" si="25"/>
        <v>0</v>
      </c>
      <c r="J172" s="18">
        <f t="shared" si="26"/>
        <v>0</v>
      </c>
      <c r="K172" s="18">
        <f t="shared" si="27"/>
        <v>0</v>
      </c>
      <c r="L172" s="18">
        <f t="shared" si="28"/>
        <v>0</v>
      </c>
      <c r="M172" s="18">
        <f t="shared" si="29"/>
        <v>0</v>
      </c>
      <c r="N172" s="18">
        <f t="shared" si="30"/>
        <v>0</v>
      </c>
      <c r="O172" s="16" t="str">
        <f t="shared" si="36"/>
        <v>OK</v>
      </c>
    </row>
    <row r="173" spans="1:15" x14ac:dyDescent="0.2">
      <c r="A173" s="17">
        <v>171</v>
      </c>
      <c r="B173" s="18" t="str">
        <f>IF(Levée!B176&lt;&gt;0,Levée!B176,"")</f>
        <v>case 171</v>
      </c>
      <c r="C173" s="18">
        <f>ROUND(Levée!O176,0)</f>
        <v>0</v>
      </c>
      <c r="D173" s="18">
        <f>IF(C173=0,0,Pénalités!O176)</f>
        <v>0</v>
      </c>
      <c r="E173" s="18">
        <f t="shared" si="33"/>
        <v>0</v>
      </c>
      <c r="F173" s="18">
        <f t="shared" si="34"/>
        <v>0</v>
      </c>
      <c r="G173" s="18">
        <f t="shared" si="35"/>
        <v>0</v>
      </c>
      <c r="H173" s="18">
        <f t="shared" si="24"/>
        <v>0</v>
      </c>
      <c r="I173" s="18">
        <f t="shared" si="25"/>
        <v>0</v>
      </c>
      <c r="J173" s="18">
        <f t="shared" si="26"/>
        <v>0</v>
      </c>
      <c r="K173" s="18">
        <f t="shared" si="27"/>
        <v>0</v>
      </c>
      <c r="L173" s="18">
        <f t="shared" si="28"/>
        <v>0</v>
      </c>
      <c r="M173" s="18">
        <f t="shared" si="29"/>
        <v>0</v>
      </c>
      <c r="N173" s="18">
        <f t="shared" si="30"/>
        <v>0</v>
      </c>
      <c r="O173" s="16" t="str">
        <f t="shared" si="36"/>
        <v>OK</v>
      </c>
    </row>
    <row r="174" spans="1:15" x14ac:dyDescent="0.2">
      <c r="A174" s="17">
        <v>172</v>
      </c>
      <c r="B174" s="18" t="str">
        <f>IF(Levée!B177&lt;&gt;0,Levée!B177,"")</f>
        <v>case 172</v>
      </c>
      <c r="C174" s="18">
        <f>ROUND(Levée!O177,0)</f>
        <v>0</v>
      </c>
      <c r="D174" s="18">
        <f>IF(C174=0,0,Pénalités!O177)</f>
        <v>0</v>
      </c>
      <c r="E174" s="18">
        <f t="shared" si="33"/>
        <v>0</v>
      </c>
      <c r="F174" s="18">
        <f t="shared" si="34"/>
        <v>0</v>
      </c>
      <c r="G174" s="18">
        <f t="shared" si="35"/>
        <v>0</v>
      </c>
      <c r="H174" s="18">
        <f t="shared" si="24"/>
        <v>0</v>
      </c>
      <c r="I174" s="18">
        <f t="shared" si="25"/>
        <v>0</v>
      </c>
      <c r="J174" s="18">
        <f t="shared" si="26"/>
        <v>0</v>
      </c>
      <c r="K174" s="18">
        <f t="shared" si="27"/>
        <v>0</v>
      </c>
      <c r="L174" s="18">
        <f t="shared" si="28"/>
        <v>0</v>
      </c>
      <c r="M174" s="18">
        <f t="shared" si="29"/>
        <v>0</v>
      </c>
      <c r="N174" s="18">
        <f t="shared" si="30"/>
        <v>0</v>
      </c>
      <c r="O174" s="16" t="str">
        <f t="shared" si="36"/>
        <v>OK</v>
      </c>
    </row>
    <row r="175" spans="1:15" x14ac:dyDescent="0.2">
      <c r="A175" s="17">
        <v>173</v>
      </c>
      <c r="B175" s="18" t="str">
        <f>IF(Levée!B178&lt;&gt;0,Levée!B178,"")</f>
        <v>case 173</v>
      </c>
      <c r="C175" s="18">
        <f>ROUND(Levée!O178,0)</f>
        <v>0</v>
      </c>
      <c r="D175" s="18">
        <f>IF(C175=0,0,Pénalités!O178)</f>
        <v>0</v>
      </c>
      <c r="E175" s="18">
        <f t="shared" si="33"/>
        <v>0</v>
      </c>
      <c r="F175" s="18">
        <f t="shared" si="34"/>
        <v>0</v>
      </c>
      <c r="G175" s="18">
        <f t="shared" si="35"/>
        <v>0</v>
      </c>
      <c r="H175" s="18">
        <f t="shared" si="24"/>
        <v>0</v>
      </c>
      <c r="I175" s="18">
        <f t="shared" si="25"/>
        <v>0</v>
      </c>
      <c r="J175" s="18">
        <f t="shared" si="26"/>
        <v>0</v>
      </c>
      <c r="K175" s="18">
        <f t="shared" si="27"/>
        <v>0</v>
      </c>
      <c r="L175" s="18">
        <f t="shared" si="28"/>
        <v>0</v>
      </c>
      <c r="M175" s="18">
        <f t="shared" si="29"/>
        <v>0</v>
      </c>
      <c r="N175" s="18">
        <f t="shared" si="30"/>
        <v>0</v>
      </c>
      <c r="O175" s="16" t="str">
        <f t="shared" si="36"/>
        <v>OK</v>
      </c>
    </row>
    <row r="176" spans="1:15" x14ac:dyDescent="0.2">
      <c r="A176" s="17">
        <v>174</v>
      </c>
      <c r="B176" s="18" t="str">
        <f>IF(Levée!B179&lt;&gt;0,Levée!B179,"")</f>
        <v>case 174</v>
      </c>
      <c r="C176" s="18">
        <f>ROUND(Levée!O179,0)</f>
        <v>0</v>
      </c>
      <c r="D176" s="18">
        <f>IF(C176=0,0,Pénalités!O179)</f>
        <v>0</v>
      </c>
      <c r="E176" s="18">
        <f t="shared" si="33"/>
        <v>0</v>
      </c>
      <c r="F176" s="18">
        <f t="shared" si="34"/>
        <v>0</v>
      </c>
      <c r="G176" s="18">
        <f t="shared" si="35"/>
        <v>0</v>
      </c>
      <c r="H176" s="18">
        <f t="shared" si="24"/>
        <v>0</v>
      </c>
      <c r="I176" s="18">
        <f t="shared" si="25"/>
        <v>0</v>
      </c>
      <c r="J176" s="18">
        <f t="shared" si="26"/>
        <v>0</v>
      </c>
      <c r="K176" s="18">
        <f t="shared" si="27"/>
        <v>0</v>
      </c>
      <c r="L176" s="18">
        <f t="shared" si="28"/>
        <v>0</v>
      </c>
      <c r="M176" s="18">
        <f t="shared" si="29"/>
        <v>0</v>
      </c>
      <c r="N176" s="18">
        <f t="shared" si="30"/>
        <v>0</v>
      </c>
      <c r="O176" s="16" t="str">
        <f t="shared" si="36"/>
        <v>OK</v>
      </c>
    </row>
    <row r="177" spans="1:15" x14ac:dyDescent="0.2">
      <c r="A177" s="17">
        <v>175</v>
      </c>
      <c r="B177" s="18" t="str">
        <f>IF(Levée!B180&lt;&gt;0,Levée!B180,"")</f>
        <v>case 175</v>
      </c>
      <c r="C177" s="18">
        <f>ROUND(Levée!O180,0)</f>
        <v>0</v>
      </c>
      <c r="D177" s="18">
        <f>IF(C177=0,0,Pénalités!O180)</f>
        <v>0</v>
      </c>
      <c r="E177" s="18">
        <f t="shared" si="33"/>
        <v>0</v>
      </c>
      <c r="F177" s="18">
        <f t="shared" si="34"/>
        <v>0</v>
      </c>
      <c r="G177" s="18">
        <f t="shared" si="35"/>
        <v>0</v>
      </c>
      <c r="H177" s="18">
        <f t="shared" si="24"/>
        <v>0</v>
      </c>
      <c r="I177" s="18">
        <f t="shared" si="25"/>
        <v>0</v>
      </c>
      <c r="J177" s="18">
        <f t="shared" si="26"/>
        <v>0</v>
      </c>
      <c r="K177" s="18">
        <f t="shared" si="27"/>
        <v>0</v>
      </c>
      <c r="L177" s="18">
        <f t="shared" si="28"/>
        <v>0</v>
      </c>
      <c r="M177" s="18">
        <f t="shared" si="29"/>
        <v>0</v>
      </c>
      <c r="N177" s="18">
        <f t="shared" si="30"/>
        <v>0</v>
      </c>
      <c r="O177" s="16" t="str">
        <f t="shared" si="36"/>
        <v>OK</v>
      </c>
    </row>
    <row r="178" spans="1:15" x14ac:dyDescent="0.2">
      <c r="A178" s="17">
        <v>176</v>
      </c>
      <c r="B178" s="18" t="str">
        <f>IF(Levée!B181&lt;&gt;0,Levée!B181,"")</f>
        <v>case 176</v>
      </c>
      <c r="C178" s="18">
        <f>ROUND(Levée!O181,0)</f>
        <v>0</v>
      </c>
      <c r="D178" s="18">
        <f>IF(C178=0,0,Pénalités!O181)</f>
        <v>0</v>
      </c>
      <c r="E178" s="18">
        <f t="shared" si="33"/>
        <v>0</v>
      </c>
      <c r="F178" s="18">
        <f t="shared" si="34"/>
        <v>0</v>
      </c>
      <c r="G178" s="18">
        <f t="shared" si="35"/>
        <v>0</v>
      </c>
      <c r="H178" s="18">
        <f t="shared" si="24"/>
        <v>0</v>
      </c>
      <c r="I178" s="18">
        <f t="shared" si="25"/>
        <v>0</v>
      </c>
      <c r="J178" s="18">
        <f t="shared" si="26"/>
        <v>0</v>
      </c>
      <c r="K178" s="18">
        <f t="shared" si="27"/>
        <v>0</v>
      </c>
      <c r="L178" s="18">
        <f t="shared" si="28"/>
        <v>0</v>
      </c>
      <c r="M178" s="18">
        <f t="shared" si="29"/>
        <v>0</v>
      </c>
      <c r="N178" s="18">
        <f t="shared" si="30"/>
        <v>0</v>
      </c>
      <c r="O178" s="16" t="str">
        <f t="shared" si="36"/>
        <v>OK</v>
      </c>
    </row>
    <row r="179" spans="1:15" x14ac:dyDescent="0.2">
      <c r="A179" s="17">
        <v>177</v>
      </c>
      <c r="B179" s="18" t="str">
        <f>IF(Levée!B182&lt;&gt;0,Levée!B182,"")</f>
        <v>case 177</v>
      </c>
      <c r="C179" s="18">
        <f>ROUND(Levée!O182,0)</f>
        <v>0</v>
      </c>
      <c r="D179" s="18">
        <f>IF(C179=0,0,Pénalités!O182)</f>
        <v>0</v>
      </c>
      <c r="E179" s="18">
        <f t="shared" si="33"/>
        <v>0</v>
      </c>
      <c r="F179" s="18">
        <f t="shared" si="34"/>
        <v>0</v>
      </c>
      <c r="G179" s="18">
        <f t="shared" si="35"/>
        <v>0</v>
      </c>
      <c r="H179" s="18">
        <f t="shared" si="24"/>
        <v>0</v>
      </c>
      <c r="I179" s="18">
        <f t="shared" si="25"/>
        <v>0</v>
      </c>
      <c r="J179" s="18">
        <f t="shared" si="26"/>
        <v>0</v>
      </c>
      <c r="K179" s="18">
        <f t="shared" si="27"/>
        <v>0</v>
      </c>
      <c r="L179" s="18">
        <f t="shared" si="28"/>
        <v>0</v>
      </c>
      <c r="M179" s="18">
        <f t="shared" si="29"/>
        <v>0</v>
      </c>
      <c r="N179" s="18">
        <f t="shared" si="30"/>
        <v>0</v>
      </c>
      <c r="O179" s="16" t="str">
        <f t="shared" si="36"/>
        <v>OK</v>
      </c>
    </row>
    <row r="180" spans="1:15" x14ac:dyDescent="0.2">
      <c r="A180" s="17">
        <v>178</v>
      </c>
      <c r="B180" s="18" t="str">
        <f>IF(Levée!B183&lt;&gt;0,Levée!B183,"")</f>
        <v>case 178</v>
      </c>
      <c r="C180" s="18">
        <f>ROUND(Levée!O183,0)</f>
        <v>0</v>
      </c>
      <c r="D180" s="18">
        <f>IF(C180=0,0,Pénalités!O183)</f>
        <v>0</v>
      </c>
      <c r="E180" s="18">
        <f t="shared" si="33"/>
        <v>0</v>
      </c>
      <c r="F180" s="18">
        <f t="shared" si="34"/>
        <v>0</v>
      </c>
      <c r="G180" s="18">
        <f t="shared" si="35"/>
        <v>0</v>
      </c>
      <c r="H180" s="18">
        <f t="shared" si="24"/>
        <v>0</v>
      </c>
      <c r="I180" s="18">
        <f t="shared" si="25"/>
        <v>0</v>
      </c>
      <c r="J180" s="18">
        <f t="shared" si="26"/>
        <v>0</v>
      </c>
      <c r="K180" s="18">
        <f t="shared" si="27"/>
        <v>0</v>
      </c>
      <c r="L180" s="18">
        <f t="shared" si="28"/>
        <v>0</v>
      </c>
      <c r="M180" s="18">
        <f t="shared" si="29"/>
        <v>0</v>
      </c>
      <c r="N180" s="18">
        <f t="shared" si="30"/>
        <v>0</v>
      </c>
      <c r="O180" s="16" t="str">
        <f t="shared" si="36"/>
        <v>OK</v>
      </c>
    </row>
    <row r="181" spans="1:15" x14ac:dyDescent="0.2">
      <c r="A181" s="17">
        <v>179</v>
      </c>
      <c r="B181" s="18" t="str">
        <f>IF(Levée!B184&lt;&gt;0,Levée!B184,"")</f>
        <v>case 179</v>
      </c>
      <c r="C181" s="18">
        <f>ROUND(Levée!O184,0)</f>
        <v>0</v>
      </c>
      <c r="D181" s="18">
        <f>IF(C181=0,0,Pénalités!O184)</f>
        <v>0</v>
      </c>
      <c r="E181" s="18">
        <f t="shared" si="33"/>
        <v>0</v>
      </c>
      <c r="F181" s="18">
        <f t="shared" si="34"/>
        <v>0</v>
      </c>
      <c r="G181" s="18">
        <f t="shared" si="35"/>
        <v>0</v>
      </c>
      <c r="H181" s="18">
        <f t="shared" si="24"/>
        <v>0</v>
      </c>
      <c r="I181" s="18">
        <f t="shared" si="25"/>
        <v>0</v>
      </c>
      <c r="J181" s="18">
        <f t="shared" si="26"/>
        <v>0</v>
      </c>
      <c r="K181" s="18">
        <f t="shared" si="27"/>
        <v>0</v>
      </c>
      <c r="L181" s="18">
        <f t="shared" si="28"/>
        <v>0</v>
      </c>
      <c r="M181" s="18">
        <f t="shared" si="29"/>
        <v>0</v>
      </c>
      <c r="N181" s="18">
        <f t="shared" si="30"/>
        <v>0</v>
      </c>
      <c r="O181" s="16" t="str">
        <f t="shared" si="36"/>
        <v>OK</v>
      </c>
    </row>
    <row r="182" spans="1:15" x14ac:dyDescent="0.2">
      <c r="A182" s="17">
        <v>180</v>
      </c>
      <c r="B182" s="18" t="str">
        <f>IF(Levée!B185&lt;&gt;0,Levée!B185,"")</f>
        <v>case 180</v>
      </c>
      <c r="C182" s="18">
        <f>ROUND(Levée!O185,0)</f>
        <v>0</v>
      </c>
      <c r="D182" s="18">
        <f>IF(C182=0,0,Pénalités!O185)</f>
        <v>0</v>
      </c>
      <c r="E182" s="18">
        <f t="shared" si="33"/>
        <v>0</v>
      </c>
      <c r="F182" s="18">
        <f t="shared" si="34"/>
        <v>0</v>
      </c>
      <c r="G182" s="18">
        <f t="shared" si="35"/>
        <v>0</v>
      </c>
      <c r="H182" s="18">
        <f t="shared" si="24"/>
        <v>0</v>
      </c>
      <c r="I182" s="18">
        <f t="shared" si="25"/>
        <v>0</v>
      </c>
      <c r="J182" s="18">
        <f t="shared" si="26"/>
        <v>0</v>
      </c>
      <c r="K182" s="18">
        <f t="shared" si="27"/>
        <v>0</v>
      </c>
      <c r="L182" s="18">
        <f t="shared" si="28"/>
        <v>0</v>
      </c>
      <c r="M182" s="18">
        <f t="shared" si="29"/>
        <v>0</v>
      </c>
      <c r="N182" s="18">
        <f t="shared" si="30"/>
        <v>0</v>
      </c>
      <c r="O182" s="16" t="str">
        <f t="shared" si="36"/>
        <v>OK</v>
      </c>
    </row>
    <row r="183" spans="1:15" x14ac:dyDescent="0.2">
      <c r="A183" s="17">
        <v>181</v>
      </c>
      <c r="B183" s="18" t="str">
        <f>IF(Levée!B186&lt;&gt;0,Levée!B186,"")</f>
        <v>case 181</v>
      </c>
      <c r="C183" s="18">
        <f>ROUND(Levée!O186,0)</f>
        <v>0</v>
      </c>
      <c r="D183" s="18">
        <f>IF(C183=0,0,Pénalités!O186)</f>
        <v>0</v>
      </c>
      <c r="E183" s="18">
        <f t="shared" si="33"/>
        <v>0</v>
      </c>
      <c r="F183" s="18">
        <f t="shared" si="34"/>
        <v>0</v>
      </c>
      <c r="G183" s="18">
        <f t="shared" si="35"/>
        <v>0</v>
      </c>
      <c r="H183" s="18">
        <f t="shared" si="24"/>
        <v>0</v>
      </c>
      <c r="I183" s="18">
        <f t="shared" si="25"/>
        <v>0</v>
      </c>
      <c r="J183" s="18">
        <f t="shared" si="26"/>
        <v>0</v>
      </c>
      <c r="K183" s="18">
        <f t="shared" si="27"/>
        <v>0</v>
      </c>
      <c r="L183" s="18">
        <f t="shared" si="28"/>
        <v>0</v>
      </c>
      <c r="M183" s="18">
        <f t="shared" si="29"/>
        <v>0</v>
      </c>
      <c r="N183" s="18">
        <f t="shared" si="30"/>
        <v>0</v>
      </c>
      <c r="O183" s="16" t="str">
        <f t="shared" si="36"/>
        <v>OK</v>
      </c>
    </row>
    <row r="184" spans="1:15" x14ac:dyDescent="0.2">
      <c r="A184" s="17">
        <v>182</v>
      </c>
      <c r="B184" s="18" t="str">
        <f>IF(Levée!B187&lt;&gt;0,Levée!B187,"")</f>
        <v>case 182</v>
      </c>
      <c r="C184" s="18">
        <f>ROUND(Levée!O187,0)</f>
        <v>0</v>
      </c>
      <c r="D184" s="18">
        <f>IF(C184=0,0,Pénalités!O187)</f>
        <v>0</v>
      </c>
      <c r="E184" s="18">
        <f t="shared" si="33"/>
        <v>0</v>
      </c>
      <c r="F184" s="18">
        <f t="shared" si="34"/>
        <v>0</v>
      </c>
      <c r="G184" s="18">
        <f t="shared" si="35"/>
        <v>0</v>
      </c>
      <c r="H184" s="18">
        <f t="shared" si="24"/>
        <v>0</v>
      </c>
      <c r="I184" s="18">
        <f t="shared" si="25"/>
        <v>0</v>
      </c>
      <c r="J184" s="18">
        <f t="shared" si="26"/>
        <v>0</v>
      </c>
      <c r="K184" s="18">
        <f t="shared" si="27"/>
        <v>0</v>
      </c>
      <c r="L184" s="18">
        <f t="shared" si="28"/>
        <v>0</v>
      </c>
      <c r="M184" s="18">
        <f t="shared" si="29"/>
        <v>0</v>
      </c>
      <c r="N184" s="18">
        <f t="shared" si="30"/>
        <v>0</v>
      </c>
      <c r="O184" s="16" t="str">
        <f t="shared" si="36"/>
        <v>OK</v>
      </c>
    </row>
    <row r="185" spans="1:15" x14ac:dyDescent="0.2">
      <c r="A185" s="17">
        <v>183</v>
      </c>
      <c r="B185" s="18" t="str">
        <f>IF(Levée!B188&lt;&gt;0,Levée!B188,"")</f>
        <v>case 183</v>
      </c>
      <c r="C185" s="18">
        <f>ROUND(Levée!O188,0)</f>
        <v>0</v>
      </c>
      <c r="D185" s="18">
        <f>IF(C185=0,0,Pénalités!O188)</f>
        <v>0</v>
      </c>
      <c r="E185" s="18">
        <f t="shared" si="33"/>
        <v>0</v>
      </c>
      <c r="F185" s="18">
        <f t="shared" si="34"/>
        <v>0</v>
      </c>
      <c r="G185" s="18">
        <f t="shared" si="35"/>
        <v>0</v>
      </c>
      <c r="H185" s="18">
        <f t="shared" si="24"/>
        <v>0</v>
      </c>
      <c r="I185" s="18">
        <f t="shared" si="25"/>
        <v>0</v>
      </c>
      <c r="J185" s="18">
        <f t="shared" si="26"/>
        <v>0</v>
      </c>
      <c r="K185" s="18">
        <f t="shared" si="27"/>
        <v>0</v>
      </c>
      <c r="L185" s="18">
        <f t="shared" si="28"/>
        <v>0</v>
      </c>
      <c r="M185" s="18">
        <f t="shared" si="29"/>
        <v>0</v>
      </c>
      <c r="N185" s="18">
        <f t="shared" si="30"/>
        <v>0</v>
      </c>
      <c r="O185" s="16" t="str">
        <f t="shared" si="36"/>
        <v>OK</v>
      </c>
    </row>
    <row r="186" spans="1:15" x14ac:dyDescent="0.2">
      <c r="A186" s="17">
        <v>184</v>
      </c>
      <c r="B186" s="18" t="str">
        <f>IF(Levée!B189&lt;&gt;0,Levée!B189,"")</f>
        <v>case 184</v>
      </c>
      <c r="C186" s="18">
        <f>ROUND(Levée!O189,0)</f>
        <v>0</v>
      </c>
      <c r="D186" s="18">
        <f>IF(C186=0,0,Pénalités!O189)</f>
        <v>0</v>
      </c>
      <c r="E186" s="18">
        <f t="shared" si="33"/>
        <v>0</v>
      </c>
      <c r="F186" s="18">
        <f t="shared" si="34"/>
        <v>0</v>
      </c>
      <c r="G186" s="18">
        <f t="shared" si="35"/>
        <v>0</v>
      </c>
      <c r="H186" s="18">
        <f t="shared" si="24"/>
        <v>0</v>
      </c>
      <c r="I186" s="18">
        <f t="shared" si="25"/>
        <v>0</v>
      </c>
      <c r="J186" s="18">
        <f t="shared" si="26"/>
        <v>0</v>
      </c>
      <c r="K186" s="18">
        <f t="shared" si="27"/>
        <v>0</v>
      </c>
      <c r="L186" s="18">
        <f t="shared" si="28"/>
        <v>0</v>
      </c>
      <c r="M186" s="18">
        <f t="shared" si="29"/>
        <v>0</v>
      </c>
      <c r="N186" s="18">
        <f t="shared" si="30"/>
        <v>0</v>
      </c>
      <c r="O186" s="16" t="str">
        <f t="shared" si="36"/>
        <v>OK</v>
      </c>
    </row>
    <row r="187" spans="1:15" x14ac:dyDescent="0.2">
      <c r="A187" s="17">
        <v>185</v>
      </c>
      <c r="B187" s="18" t="str">
        <f>IF(Levée!B190&lt;&gt;0,Levée!B190,"")</f>
        <v>case 185</v>
      </c>
      <c r="C187" s="18">
        <f>ROUND(Levée!O190,0)</f>
        <v>0</v>
      </c>
      <c r="D187" s="18">
        <f>IF(C187=0,0,Pénalités!O190)</f>
        <v>0</v>
      </c>
      <c r="E187" s="18">
        <f t="shared" si="33"/>
        <v>0</v>
      </c>
      <c r="F187" s="18">
        <f t="shared" si="34"/>
        <v>0</v>
      </c>
      <c r="G187" s="18">
        <f t="shared" si="35"/>
        <v>0</v>
      </c>
      <c r="H187" s="18">
        <f t="shared" si="24"/>
        <v>0</v>
      </c>
      <c r="I187" s="18">
        <f t="shared" si="25"/>
        <v>0</v>
      </c>
      <c r="J187" s="18">
        <f t="shared" si="26"/>
        <v>0</v>
      </c>
      <c r="K187" s="18">
        <f t="shared" si="27"/>
        <v>0</v>
      </c>
      <c r="L187" s="18">
        <f t="shared" si="28"/>
        <v>0</v>
      </c>
      <c r="M187" s="18">
        <f t="shared" si="29"/>
        <v>0</v>
      </c>
      <c r="N187" s="18">
        <f t="shared" si="30"/>
        <v>0</v>
      </c>
      <c r="O187" s="16" t="str">
        <f t="shared" si="36"/>
        <v>OK</v>
      </c>
    </row>
    <row r="188" spans="1:15" x14ac:dyDescent="0.2">
      <c r="A188" s="17">
        <v>186</v>
      </c>
      <c r="B188" s="18" t="str">
        <f>IF(Levée!B191&lt;&gt;0,Levée!B191,"")</f>
        <v>case 186</v>
      </c>
      <c r="C188" s="18">
        <f>ROUND(Levée!O191,0)</f>
        <v>0</v>
      </c>
      <c r="D188" s="18">
        <f>IF(C188=0,0,Pénalités!O191)</f>
        <v>0</v>
      </c>
      <c r="E188" s="18">
        <f t="shared" si="33"/>
        <v>0</v>
      </c>
      <c r="F188" s="18">
        <f t="shared" si="34"/>
        <v>0</v>
      </c>
      <c r="G188" s="18">
        <f t="shared" si="35"/>
        <v>0</v>
      </c>
      <c r="H188" s="18">
        <f t="shared" si="24"/>
        <v>0</v>
      </c>
      <c r="I188" s="18">
        <f t="shared" si="25"/>
        <v>0</v>
      </c>
      <c r="J188" s="18">
        <f t="shared" si="26"/>
        <v>0</v>
      </c>
      <c r="K188" s="18">
        <f t="shared" si="27"/>
        <v>0</v>
      </c>
      <c r="L188" s="18">
        <f t="shared" si="28"/>
        <v>0</v>
      </c>
      <c r="M188" s="18">
        <f t="shared" si="29"/>
        <v>0</v>
      </c>
      <c r="N188" s="18">
        <f t="shared" si="30"/>
        <v>0</v>
      </c>
      <c r="O188" s="16" t="str">
        <f t="shared" si="36"/>
        <v>OK</v>
      </c>
    </row>
    <row r="189" spans="1:15" x14ac:dyDescent="0.2">
      <c r="A189" s="17">
        <v>187</v>
      </c>
      <c r="B189" s="18" t="str">
        <f>IF(Levée!B192&lt;&gt;0,Levée!B192,"")</f>
        <v>case 187</v>
      </c>
      <c r="C189" s="18">
        <f>ROUND(Levée!O192,0)</f>
        <v>0</v>
      </c>
      <c r="D189" s="18">
        <f>IF(C189=0,0,Pénalités!O192)</f>
        <v>0</v>
      </c>
      <c r="E189" s="18">
        <f t="shared" si="33"/>
        <v>0</v>
      </c>
      <c r="F189" s="18">
        <f t="shared" si="34"/>
        <v>0</v>
      </c>
      <c r="G189" s="18">
        <f t="shared" si="35"/>
        <v>0</v>
      </c>
      <c r="H189" s="18">
        <f t="shared" si="24"/>
        <v>0</v>
      </c>
      <c r="I189" s="18">
        <f t="shared" si="25"/>
        <v>0</v>
      </c>
      <c r="J189" s="18">
        <f t="shared" si="26"/>
        <v>0</v>
      </c>
      <c r="K189" s="18">
        <f t="shared" si="27"/>
        <v>0</v>
      </c>
      <c r="L189" s="18">
        <f t="shared" si="28"/>
        <v>0</v>
      </c>
      <c r="M189" s="18">
        <f t="shared" si="29"/>
        <v>0</v>
      </c>
      <c r="N189" s="18">
        <f t="shared" si="30"/>
        <v>0</v>
      </c>
      <c r="O189" s="16" t="str">
        <f t="shared" si="36"/>
        <v>OK</v>
      </c>
    </row>
    <row r="190" spans="1:15" x14ac:dyDescent="0.2">
      <c r="A190" s="17">
        <v>188</v>
      </c>
      <c r="B190" s="18" t="str">
        <f>IF(Levée!B193&lt;&gt;0,Levée!B193,"")</f>
        <v>case 188</v>
      </c>
      <c r="C190" s="18">
        <f>ROUND(Levée!O193,0)</f>
        <v>0</v>
      </c>
      <c r="D190" s="18">
        <f>IF(C190=0,0,Pénalités!O193)</f>
        <v>0</v>
      </c>
      <c r="E190" s="18">
        <f t="shared" si="33"/>
        <v>0</v>
      </c>
      <c r="F190" s="18">
        <f t="shared" si="34"/>
        <v>0</v>
      </c>
      <c r="G190" s="18">
        <f t="shared" si="35"/>
        <v>0</v>
      </c>
      <c r="H190" s="18">
        <f t="shared" si="24"/>
        <v>0</v>
      </c>
      <c r="I190" s="18">
        <f t="shared" si="25"/>
        <v>0</v>
      </c>
      <c r="J190" s="18">
        <f t="shared" si="26"/>
        <v>0</v>
      </c>
      <c r="K190" s="18">
        <f t="shared" si="27"/>
        <v>0</v>
      </c>
      <c r="L190" s="18">
        <f t="shared" si="28"/>
        <v>0</v>
      </c>
      <c r="M190" s="18">
        <f t="shared" si="29"/>
        <v>0</v>
      </c>
      <c r="N190" s="18">
        <f t="shared" si="30"/>
        <v>0</v>
      </c>
      <c r="O190" s="16" t="str">
        <f t="shared" si="36"/>
        <v>OK</v>
      </c>
    </row>
    <row r="191" spans="1:15" x14ac:dyDescent="0.2">
      <c r="A191" s="17">
        <v>189</v>
      </c>
      <c r="B191" s="18" t="str">
        <f>IF(Levée!B194&lt;&gt;0,Levée!B194,"")</f>
        <v>case 189</v>
      </c>
      <c r="C191" s="18">
        <f>ROUND(Levée!O194,0)</f>
        <v>0</v>
      </c>
      <c r="D191" s="18">
        <f>IF(C191=0,0,Pénalités!O194)</f>
        <v>0</v>
      </c>
      <c r="E191" s="18">
        <f t="shared" si="33"/>
        <v>0</v>
      </c>
      <c r="F191" s="18">
        <f t="shared" si="34"/>
        <v>0</v>
      </c>
      <c r="G191" s="18">
        <f t="shared" si="35"/>
        <v>0</v>
      </c>
      <c r="H191" s="18">
        <f t="shared" si="24"/>
        <v>0</v>
      </c>
      <c r="I191" s="18">
        <f t="shared" si="25"/>
        <v>0</v>
      </c>
      <c r="J191" s="18">
        <f t="shared" si="26"/>
        <v>0</v>
      </c>
      <c r="K191" s="18">
        <f t="shared" si="27"/>
        <v>0</v>
      </c>
      <c r="L191" s="18">
        <f t="shared" si="28"/>
        <v>0</v>
      </c>
      <c r="M191" s="18">
        <f t="shared" si="29"/>
        <v>0</v>
      </c>
      <c r="N191" s="18">
        <f t="shared" si="30"/>
        <v>0</v>
      </c>
      <c r="O191" s="16" t="str">
        <f t="shared" si="36"/>
        <v>OK</v>
      </c>
    </row>
    <row r="192" spans="1:15" x14ac:dyDescent="0.2">
      <c r="A192" s="17">
        <v>190</v>
      </c>
      <c r="B192" s="18" t="str">
        <f>IF(Levée!B195&lt;&gt;0,Levée!B195,"")</f>
        <v>case 190</v>
      </c>
      <c r="C192" s="18">
        <f>ROUND(Levée!O195,0)</f>
        <v>0</v>
      </c>
      <c r="D192" s="18">
        <f>IF(C192=0,0,Pénalités!O195)</f>
        <v>0</v>
      </c>
      <c r="E192" s="18">
        <f t="shared" si="33"/>
        <v>0</v>
      </c>
      <c r="F192" s="18">
        <f t="shared" si="34"/>
        <v>0</v>
      </c>
      <c r="G192" s="18">
        <f t="shared" si="35"/>
        <v>0</v>
      </c>
      <c r="H192" s="18">
        <f t="shared" si="24"/>
        <v>0</v>
      </c>
      <c r="I192" s="18">
        <f t="shared" si="25"/>
        <v>0</v>
      </c>
      <c r="J192" s="18">
        <f t="shared" si="26"/>
        <v>0</v>
      </c>
      <c r="K192" s="18">
        <f t="shared" si="27"/>
        <v>0</v>
      </c>
      <c r="L192" s="18">
        <f t="shared" si="28"/>
        <v>0</v>
      </c>
      <c r="M192" s="18">
        <f t="shared" si="29"/>
        <v>0</v>
      </c>
      <c r="N192" s="18">
        <f t="shared" si="30"/>
        <v>0</v>
      </c>
      <c r="O192" s="16" t="str">
        <f t="shared" si="36"/>
        <v>OK</v>
      </c>
    </row>
    <row r="193" spans="1:15" x14ac:dyDescent="0.2">
      <c r="A193" s="17">
        <v>191</v>
      </c>
      <c r="B193" s="18" t="str">
        <f>IF(Levée!B196&lt;&gt;0,Levée!B196,"")</f>
        <v>case 191</v>
      </c>
      <c r="C193" s="18">
        <f>ROUND(Levée!O196,0)</f>
        <v>0</v>
      </c>
      <c r="D193" s="18">
        <f>IF(C193=0,0,Pénalités!O196)</f>
        <v>0</v>
      </c>
      <c r="E193" s="18">
        <f t="shared" si="33"/>
        <v>0</v>
      </c>
      <c r="F193" s="18">
        <f t="shared" si="34"/>
        <v>0</v>
      </c>
      <c r="G193" s="18">
        <f t="shared" si="35"/>
        <v>0</v>
      </c>
      <c r="H193" s="18">
        <f t="shared" si="24"/>
        <v>0</v>
      </c>
      <c r="I193" s="18">
        <f t="shared" si="25"/>
        <v>0</v>
      </c>
      <c r="J193" s="18">
        <f t="shared" si="26"/>
        <v>0</v>
      </c>
      <c r="K193" s="18">
        <f t="shared" si="27"/>
        <v>0</v>
      </c>
      <c r="L193" s="18">
        <f t="shared" si="28"/>
        <v>0</v>
      </c>
      <c r="M193" s="18">
        <f t="shared" si="29"/>
        <v>0</v>
      </c>
      <c r="N193" s="18">
        <f t="shared" si="30"/>
        <v>0</v>
      </c>
      <c r="O193" s="16" t="str">
        <f t="shared" si="36"/>
        <v>OK</v>
      </c>
    </row>
    <row r="194" spans="1:15" x14ac:dyDescent="0.2">
      <c r="A194" s="17">
        <v>192</v>
      </c>
      <c r="B194" s="18" t="str">
        <f>IF(Levée!B197&lt;&gt;0,Levée!B197,"")</f>
        <v>case 192</v>
      </c>
      <c r="C194" s="18">
        <f>ROUND(Levée!O197,0)</f>
        <v>0</v>
      </c>
      <c r="D194" s="18">
        <f>IF(C194=0,0,Pénalités!O197)</f>
        <v>0</v>
      </c>
      <c r="E194" s="18">
        <f t="shared" si="33"/>
        <v>0</v>
      </c>
      <c r="F194" s="18">
        <f t="shared" si="34"/>
        <v>0</v>
      </c>
      <c r="G194" s="18">
        <f t="shared" si="35"/>
        <v>0</v>
      </c>
      <c r="H194" s="18">
        <f t="shared" si="24"/>
        <v>0</v>
      </c>
      <c r="I194" s="18">
        <f t="shared" si="25"/>
        <v>0</v>
      </c>
      <c r="J194" s="18">
        <f t="shared" si="26"/>
        <v>0</v>
      </c>
      <c r="K194" s="18">
        <f t="shared" si="27"/>
        <v>0</v>
      </c>
      <c r="L194" s="18">
        <f t="shared" si="28"/>
        <v>0</v>
      </c>
      <c r="M194" s="18">
        <f t="shared" si="29"/>
        <v>0</v>
      </c>
      <c r="N194" s="18">
        <f t="shared" si="30"/>
        <v>0</v>
      </c>
      <c r="O194" s="16" t="str">
        <f t="shared" si="36"/>
        <v>OK</v>
      </c>
    </row>
    <row r="195" spans="1:15" x14ac:dyDescent="0.2">
      <c r="A195" s="17">
        <v>193</v>
      </c>
      <c r="B195" s="18" t="str">
        <f>IF(Levée!B198&lt;&gt;0,Levée!B198,"")</f>
        <v>case 193</v>
      </c>
      <c r="C195" s="18">
        <f>ROUND(Levée!O198,0)</f>
        <v>0</v>
      </c>
      <c r="D195" s="18">
        <f>IF(C195=0,0,Pénalités!O198)</f>
        <v>0</v>
      </c>
      <c r="E195" s="18">
        <f t="shared" si="33"/>
        <v>0</v>
      </c>
      <c r="F195" s="18">
        <f t="shared" si="34"/>
        <v>0</v>
      </c>
      <c r="G195" s="18">
        <f t="shared" si="35"/>
        <v>0</v>
      </c>
      <c r="H195" s="18">
        <f t="shared" si="24"/>
        <v>0</v>
      </c>
      <c r="I195" s="18">
        <f t="shared" si="25"/>
        <v>0</v>
      </c>
      <c r="J195" s="18">
        <f t="shared" si="26"/>
        <v>0</v>
      </c>
      <c r="K195" s="18">
        <f t="shared" si="27"/>
        <v>0</v>
      </c>
      <c r="L195" s="18">
        <f t="shared" si="28"/>
        <v>0</v>
      </c>
      <c r="M195" s="18">
        <f t="shared" si="29"/>
        <v>0</v>
      </c>
      <c r="N195" s="18">
        <f t="shared" si="30"/>
        <v>0</v>
      </c>
      <c r="O195" s="16" t="str">
        <f t="shared" si="36"/>
        <v>OK</v>
      </c>
    </row>
    <row r="196" spans="1:15" x14ac:dyDescent="0.2">
      <c r="A196" s="17">
        <v>194</v>
      </c>
      <c r="B196" s="18" t="str">
        <f>IF(Levée!B199&lt;&gt;0,Levée!B199,"")</f>
        <v>case 194</v>
      </c>
      <c r="C196" s="18">
        <f>ROUND(Levée!O199,0)</f>
        <v>0</v>
      </c>
      <c r="D196" s="18">
        <f>IF(C196=0,0,Pénalités!O199)</f>
        <v>0</v>
      </c>
      <c r="E196" s="18">
        <f t="shared" si="33"/>
        <v>0</v>
      </c>
      <c r="F196" s="18">
        <f t="shared" si="34"/>
        <v>0</v>
      </c>
      <c r="G196" s="18">
        <f t="shared" si="35"/>
        <v>0</v>
      </c>
      <c r="H196" s="18">
        <f t="shared" si="24"/>
        <v>0</v>
      </c>
      <c r="I196" s="18">
        <f t="shared" si="25"/>
        <v>0</v>
      </c>
      <c r="J196" s="18">
        <f t="shared" si="26"/>
        <v>0</v>
      </c>
      <c r="K196" s="18">
        <f t="shared" si="27"/>
        <v>0</v>
      </c>
      <c r="L196" s="18">
        <f t="shared" si="28"/>
        <v>0</v>
      </c>
      <c r="M196" s="18">
        <f t="shared" si="29"/>
        <v>0</v>
      </c>
      <c r="N196" s="18">
        <f t="shared" si="30"/>
        <v>0</v>
      </c>
      <c r="O196" s="16" t="str">
        <f t="shared" si="36"/>
        <v>OK</v>
      </c>
    </row>
    <row r="197" spans="1:15" x14ac:dyDescent="0.2">
      <c r="A197" s="17">
        <v>195</v>
      </c>
      <c r="B197" s="18" t="str">
        <f>IF(Levée!B200&lt;&gt;0,Levée!B200,"")</f>
        <v>case 195</v>
      </c>
      <c r="C197" s="18">
        <f>ROUND(Levée!O200,0)</f>
        <v>0</v>
      </c>
      <c r="D197" s="18">
        <f>IF(C197=0,0,Pénalités!O200)</f>
        <v>0</v>
      </c>
      <c r="E197" s="18">
        <f t="shared" si="33"/>
        <v>0</v>
      </c>
      <c r="F197" s="18">
        <f t="shared" si="34"/>
        <v>0</v>
      </c>
      <c r="G197" s="18">
        <f t="shared" si="35"/>
        <v>0</v>
      </c>
      <c r="H197" s="18">
        <f t="shared" si="24"/>
        <v>0</v>
      </c>
      <c r="I197" s="18">
        <f t="shared" si="25"/>
        <v>0</v>
      </c>
      <c r="J197" s="18">
        <f t="shared" si="26"/>
        <v>0</v>
      </c>
      <c r="K197" s="18">
        <f t="shared" si="27"/>
        <v>0</v>
      </c>
      <c r="L197" s="18">
        <f t="shared" si="28"/>
        <v>0</v>
      </c>
      <c r="M197" s="18">
        <f t="shared" si="29"/>
        <v>0</v>
      </c>
      <c r="N197" s="18">
        <f t="shared" si="30"/>
        <v>0</v>
      </c>
      <c r="O197" s="16" t="str">
        <f t="shared" si="36"/>
        <v>OK</v>
      </c>
    </row>
    <row r="198" spans="1:15" x14ac:dyDescent="0.2">
      <c r="A198" s="17">
        <v>196</v>
      </c>
      <c r="B198" s="18" t="str">
        <f>IF(Levée!B201&lt;&gt;0,Levée!B201,"")</f>
        <v>case 196</v>
      </c>
      <c r="C198" s="18">
        <f>ROUND(Levée!O201,0)</f>
        <v>0</v>
      </c>
      <c r="D198" s="18">
        <f>IF(C198=0,0,Pénalités!O201)</f>
        <v>0</v>
      </c>
      <c r="E198" s="18">
        <f t="shared" si="33"/>
        <v>0</v>
      </c>
      <c r="F198" s="18">
        <f t="shared" si="34"/>
        <v>0</v>
      </c>
      <c r="G198" s="18">
        <f t="shared" si="35"/>
        <v>0</v>
      </c>
      <c r="H198" s="18">
        <f t="shared" si="24"/>
        <v>0</v>
      </c>
      <c r="I198" s="18">
        <f t="shared" si="25"/>
        <v>0</v>
      </c>
      <c r="J198" s="18">
        <f t="shared" si="26"/>
        <v>0</v>
      </c>
      <c r="K198" s="18">
        <f t="shared" si="27"/>
        <v>0</v>
      </c>
      <c r="L198" s="18">
        <f t="shared" si="28"/>
        <v>0</v>
      </c>
      <c r="M198" s="18">
        <f t="shared" si="29"/>
        <v>0</v>
      </c>
      <c r="N198" s="18">
        <f t="shared" si="30"/>
        <v>0</v>
      </c>
      <c r="O198" s="16" t="str">
        <f t="shared" si="36"/>
        <v>OK</v>
      </c>
    </row>
    <row r="199" spans="1:15" x14ac:dyDescent="0.2">
      <c r="A199" s="17">
        <v>197</v>
      </c>
      <c r="B199" s="18" t="str">
        <f>IF(Levée!B202&lt;&gt;0,Levée!B202,"")</f>
        <v>case 197</v>
      </c>
      <c r="C199" s="18">
        <f>ROUND(Levée!O202,0)</f>
        <v>0</v>
      </c>
      <c r="D199" s="18">
        <f>IF(C199=0,0,Pénalités!O202)</f>
        <v>0</v>
      </c>
      <c r="E199" s="18">
        <f t="shared" si="33"/>
        <v>0</v>
      </c>
      <c r="F199" s="18">
        <f t="shared" si="34"/>
        <v>0</v>
      </c>
      <c r="G199" s="18">
        <f t="shared" si="35"/>
        <v>0</v>
      </c>
      <c r="H199" s="18">
        <f t="shared" si="24"/>
        <v>0</v>
      </c>
      <c r="I199" s="18">
        <f t="shared" si="25"/>
        <v>0</v>
      </c>
      <c r="J199" s="18">
        <f t="shared" si="26"/>
        <v>0</v>
      </c>
      <c r="K199" s="18">
        <f t="shared" si="27"/>
        <v>0</v>
      </c>
      <c r="L199" s="18">
        <f t="shared" si="28"/>
        <v>0</v>
      </c>
      <c r="M199" s="18">
        <f t="shared" si="29"/>
        <v>0</v>
      </c>
      <c r="N199" s="18">
        <f t="shared" si="30"/>
        <v>0</v>
      </c>
      <c r="O199" s="16" t="str">
        <f t="shared" si="36"/>
        <v>OK</v>
      </c>
    </row>
    <row r="200" spans="1:15" x14ac:dyDescent="0.2">
      <c r="A200" s="17">
        <v>198</v>
      </c>
      <c r="B200" s="18" t="str">
        <f>IF(Levée!B203&lt;&gt;0,Levée!B203,"")</f>
        <v>case 198</v>
      </c>
      <c r="C200" s="18">
        <f>ROUND(Levée!O203,0)</f>
        <v>0</v>
      </c>
      <c r="D200" s="18">
        <f>IF(C200=0,0,Pénalités!O203)</f>
        <v>0</v>
      </c>
      <c r="E200" s="18">
        <f t="shared" si="33"/>
        <v>0</v>
      </c>
      <c r="F200" s="18">
        <f t="shared" si="34"/>
        <v>0</v>
      </c>
      <c r="G200" s="18">
        <f t="shared" si="35"/>
        <v>0</v>
      </c>
      <c r="H200" s="18">
        <f t="shared" si="24"/>
        <v>0</v>
      </c>
      <c r="I200" s="18">
        <f t="shared" si="25"/>
        <v>0</v>
      </c>
      <c r="J200" s="18">
        <f t="shared" si="26"/>
        <v>0</v>
      </c>
      <c r="K200" s="18">
        <f t="shared" si="27"/>
        <v>0</v>
      </c>
      <c r="L200" s="18">
        <f t="shared" si="28"/>
        <v>0</v>
      </c>
      <c r="M200" s="18">
        <f t="shared" si="29"/>
        <v>0</v>
      </c>
      <c r="N200" s="18">
        <f t="shared" si="30"/>
        <v>0</v>
      </c>
      <c r="O200" s="16" t="str">
        <f t="shared" si="36"/>
        <v>OK</v>
      </c>
    </row>
    <row r="201" spans="1:15" x14ac:dyDescent="0.2">
      <c r="A201" s="17">
        <v>199</v>
      </c>
      <c r="B201" s="18" t="str">
        <f>IF(Levée!B204&lt;&gt;0,Levée!B204,"")</f>
        <v>case 199</v>
      </c>
      <c r="C201" s="18">
        <f>ROUND(Levée!O204,0)</f>
        <v>0</v>
      </c>
      <c r="D201" s="18">
        <f>IF(C201=0,0,Pénalités!O204)</f>
        <v>0</v>
      </c>
      <c r="E201" s="18">
        <f t="shared" si="33"/>
        <v>0</v>
      </c>
      <c r="F201" s="18">
        <f t="shared" si="34"/>
        <v>0</v>
      </c>
      <c r="G201" s="18">
        <f t="shared" si="35"/>
        <v>0</v>
      </c>
      <c r="H201" s="18">
        <f t="shared" si="24"/>
        <v>0</v>
      </c>
      <c r="I201" s="18">
        <f t="shared" si="25"/>
        <v>0</v>
      </c>
      <c r="J201" s="18">
        <f t="shared" si="26"/>
        <v>0</v>
      </c>
      <c r="K201" s="18">
        <f t="shared" si="27"/>
        <v>0</v>
      </c>
      <c r="L201" s="18">
        <f t="shared" si="28"/>
        <v>0</v>
      </c>
      <c r="M201" s="18">
        <f t="shared" si="29"/>
        <v>0</v>
      </c>
      <c r="N201" s="18">
        <f t="shared" si="30"/>
        <v>0</v>
      </c>
      <c r="O201" s="16" t="str">
        <f t="shared" si="36"/>
        <v>OK</v>
      </c>
    </row>
    <row r="202" spans="1:15" x14ac:dyDescent="0.2">
      <c r="A202" s="17">
        <v>200</v>
      </c>
      <c r="B202" s="18" t="str">
        <f>IF(Levée!B205&lt;&gt;0,Levée!B205,"")</f>
        <v>case 200</v>
      </c>
      <c r="C202" s="18">
        <f>ROUND(Levée!O205,0)</f>
        <v>0</v>
      </c>
      <c r="D202" s="18">
        <f>IF(C202=0,0,Pénalités!O205)</f>
        <v>0</v>
      </c>
      <c r="E202" s="18">
        <f t="shared" si="33"/>
        <v>0</v>
      </c>
      <c r="F202" s="18">
        <f t="shared" si="34"/>
        <v>0</v>
      </c>
      <c r="G202" s="18">
        <f t="shared" si="35"/>
        <v>0</v>
      </c>
      <c r="H202" s="18">
        <f t="shared" si="24"/>
        <v>0</v>
      </c>
      <c r="I202" s="18">
        <f t="shared" si="25"/>
        <v>0</v>
      </c>
      <c r="J202" s="18">
        <f t="shared" si="26"/>
        <v>0</v>
      </c>
      <c r="K202" s="18">
        <f t="shared" si="27"/>
        <v>0</v>
      </c>
      <c r="L202" s="18">
        <f t="shared" si="28"/>
        <v>0</v>
      </c>
      <c r="M202" s="18">
        <f t="shared" si="29"/>
        <v>0</v>
      </c>
      <c r="N202" s="18">
        <f t="shared" si="30"/>
        <v>0</v>
      </c>
      <c r="O202" s="16" t="str">
        <f t="shared" si="36"/>
        <v>OK</v>
      </c>
    </row>
    <row r="203" spans="1:15" x14ac:dyDescent="0.2">
      <c r="A203" s="19"/>
      <c r="B203" s="20"/>
      <c r="C203" s="20"/>
      <c r="D203" s="20"/>
      <c r="E203" s="18">
        <f t="shared" si="22"/>
        <v>0</v>
      </c>
      <c r="F203" s="18">
        <f t="shared" si="34"/>
        <v>0</v>
      </c>
      <c r="G203" s="18">
        <f t="shared" si="35"/>
        <v>0</v>
      </c>
      <c r="H203" s="18">
        <f t="shared" si="24"/>
        <v>0</v>
      </c>
      <c r="I203" s="18">
        <f t="shared" si="25"/>
        <v>0</v>
      </c>
      <c r="J203" s="18">
        <f t="shared" si="26"/>
        <v>0</v>
      </c>
      <c r="K203" s="18">
        <f t="shared" si="27"/>
        <v>0</v>
      </c>
      <c r="L203" s="18">
        <f t="shared" si="28"/>
        <v>0</v>
      </c>
      <c r="M203" s="18">
        <f t="shared" si="29"/>
        <v>0</v>
      </c>
      <c r="N203" s="18">
        <f t="shared" si="30"/>
        <v>0</v>
      </c>
      <c r="O203" s="16" t="str">
        <f t="shared" si="36"/>
        <v>OK</v>
      </c>
    </row>
    <row r="204" spans="1:15" x14ac:dyDescent="0.2">
      <c r="A204" s="21" t="s">
        <v>15</v>
      </c>
      <c r="B204" s="22"/>
      <c r="C204" s="22">
        <f>SUM(C3:C202)</f>
        <v>0</v>
      </c>
      <c r="D204" s="22">
        <f>SUM(D3:D202)</f>
        <v>0</v>
      </c>
      <c r="E204" s="18">
        <f t="shared" si="22"/>
        <v>0</v>
      </c>
      <c r="F204" s="20"/>
      <c r="G204" s="20"/>
      <c r="H204" s="20"/>
      <c r="I204" s="20"/>
      <c r="J204" s="20"/>
      <c r="K204" s="20"/>
      <c r="L204" s="20"/>
      <c r="M204" s="20"/>
      <c r="N204" s="20"/>
      <c r="O204" s="16" t="s">
        <v>38</v>
      </c>
    </row>
    <row r="205" spans="1:15" x14ac:dyDescent="0.2">
      <c r="A205" s="23"/>
      <c r="B205" s="24"/>
      <c r="C205" s="24"/>
      <c r="D205" s="24"/>
      <c r="E205" s="24"/>
      <c r="F205" s="22">
        <f t="shared" ref="F205:N205" si="37">SUM(F3:F167)</f>
        <v>0</v>
      </c>
      <c r="G205" s="22">
        <f t="shared" si="37"/>
        <v>0</v>
      </c>
      <c r="H205" s="22">
        <f t="shared" si="37"/>
        <v>0</v>
      </c>
      <c r="I205" s="22">
        <f t="shared" si="37"/>
        <v>0</v>
      </c>
      <c r="J205" s="22">
        <f t="shared" si="37"/>
        <v>0</v>
      </c>
      <c r="K205" s="22">
        <f t="shared" si="37"/>
        <v>0</v>
      </c>
      <c r="L205" s="22">
        <f t="shared" si="37"/>
        <v>0</v>
      </c>
      <c r="M205" s="22">
        <f t="shared" si="37"/>
        <v>0</v>
      </c>
      <c r="N205" s="22">
        <f t="shared" si="37"/>
        <v>0</v>
      </c>
      <c r="O205" s="16" t="s">
        <v>38</v>
      </c>
    </row>
    <row r="206" spans="1:15" x14ac:dyDescent="0.2">
      <c r="F206" s="24"/>
      <c r="G206" s="24"/>
      <c r="H206" s="24"/>
      <c r="I206" s="24"/>
      <c r="J206" s="24"/>
      <c r="K206" s="24"/>
      <c r="L206" s="24"/>
      <c r="M206" s="24"/>
      <c r="N206" s="24"/>
    </row>
  </sheetData>
  <dataConsolidate/>
  <phoneticPr fontId="0" type="noConversion"/>
  <pageMargins left="0.35" right="0.44" top="0.98425196850393704" bottom="0.98425196850393704" header="0.5" footer="0.51181102362204722"/>
  <pageSetup paperSize="9" orientation="landscape" horizontalDpi="360" r:id="rId1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500"/>
  <sheetViews>
    <sheetView showGridLines="0" tabSelected="1" view="pageBreakPreview" zoomScaleNormal="100" zoomScaleSheetLayoutView="100" workbookViewId="0">
      <selection activeCell="B5" sqref="B5"/>
    </sheetView>
  </sheetViews>
  <sheetFormatPr baseColWidth="10" defaultRowHeight="11.25" x14ac:dyDescent="0.2"/>
  <cols>
    <col min="1" max="1" width="8" style="4" bestFit="1" customWidth="1"/>
    <col min="2" max="6" width="4.7109375" style="4" customWidth="1"/>
    <col min="7" max="7" width="4.85546875" style="4" customWidth="1"/>
    <col min="8" max="13" width="4.7109375" style="4" customWidth="1"/>
    <col min="14" max="14" width="9.28515625" style="66" bestFit="1" customWidth="1"/>
    <col min="15" max="15" width="11.5703125" style="4" bestFit="1" customWidth="1"/>
    <col min="16" max="16384" width="11.42578125" style="4"/>
  </cols>
  <sheetData>
    <row r="1" spans="1:15" ht="12.75" customHeight="1" x14ac:dyDescent="0.2">
      <c r="B1" s="4" t="s">
        <v>30</v>
      </c>
      <c r="G1" s="57" t="str">
        <f>VLOOKUP(G2,list2,2,FALSE)</f>
        <v>case 1</v>
      </c>
      <c r="L1" s="96"/>
      <c r="M1" s="96"/>
    </row>
    <row r="2" spans="1:15" ht="12.75" customHeight="1" x14ac:dyDescent="0.2">
      <c r="B2" s="4" t="s">
        <v>31</v>
      </c>
      <c r="G2" s="4">
        <f>Levée!A6</f>
        <v>1</v>
      </c>
      <c r="L2" s="96" t="s">
        <v>38</v>
      </c>
      <c r="M2" s="96"/>
      <c r="O2" s="88"/>
    </row>
    <row r="3" spans="1:15" ht="12.75" customHeight="1" x14ac:dyDescent="0.25">
      <c r="B3" s="4" t="s">
        <v>32</v>
      </c>
      <c r="G3" s="4">
        <f>VLOOKUP(G2,list2,3,FALSE)</f>
        <v>0</v>
      </c>
      <c r="L3" s="90"/>
      <c r="M3" s="90"/>
    </row>
    <row r="4" spans="1:15" ht="12.75" customHeight="1" x14ac:dyDescent="0.2">
      <c r="B4" s="56" t="s">
        <v>33</v>
      </c>
      <c r="G4" s="4">
        <f>N10</f>
        <v>0</v>
      </c>
    </row>
    <row r="5" spans="1:15" s="58" customFormat="1" ht="12.75" customHeight="1" x14ac:dyDescent="0.2">
      <c r="G5" s="4"/>
      <c r="N5" s="66"/>
    </row>
    <row r="6" spans="1:15" ht="12.75" customHeight="1" x14ac:dyDescent="0.2">
      <c r="B6" s="4" t="s">
        <v>34</v>
      </c>
      <c r="G6" s="4">
        <f>G3+G4</f>
        <v>0</v>
      </c>
    </row>
    <row r="7" spans="1:15" ht="12.75" customHeight="1" thickBot="1" x14ac:dyDescent="0.25">
      <c r="O7" s="4" t="str">
        <f t="shared" ref="O7:O12" si="0">IF(B7="Remboursement :",G7,"")</f>
        <v/>
      </c>
    </row>
    <row r="8" spans="1:15" ht="12.75" customHeight="1" thickBot="1" x14ac:dyDescent="0.25">
      <c r="A8" s="39"/>
      <c r="B8" s="40" t="s">
        <v>2</v>
      </c>
      <c r="C8" s="41" t="s">
        <v>3</v>
      </c>
      <c r="D8" s="41" t="s">
        <v>4</v>
      </c>
      <c r="E8" s="41" t="s">
        <v>5</v>
      </c>
      <c r="F8" s="41" t="s">
        <v>6</v>
      </c>
      <c r="G8" s="41" t="s">
        <v>7</v>
      </c>
      <c r="H8" s="41" t="s">
        <v>8</v>
      </c>
      <c r="I8" s="41" t="s">
        <v>9</v>
      </c>
      <c r="J8" s="41" t="s">
        <v>10</v>
      </c>
      <c r="K8" s="41" t="s">
        <v>11</v>
      </c>
      <c r="L8" s="41" t="s">
        <v>12</v>
      </c>
      <c r="M8" s="41" t="s">
        <v>13</v>
      </c>
      <c r="N8" s="67" t="s">
        <v>15</v>
      </c>
      <c r="O8" s="4" t="str">
        <f t="shared" si="0"/>
        <v/>
      </c>
    </row>
    <row r="9" spans="1:15" ht="12.75" customHeight="1" x14ac:dyDescent="0.2">
      <c r="A9" s="42" t="s">
        <v>35</v>
      </c>
      <c r="B9" s="43">
        <f>IF(Levée!C6&lt;&gt;"pa",Levée!C6,)</f>
        <v>0</v>
      </c>
      <c r="C9" s="43">
        <f>IF(Levée!D6&lt;&gt;"pa",Levée!D6,)</f>
        <v>0</v>
      </c>
      <c r="D9" s="43">
        <f>IF(Levée!E6&lt;&gt;"pa",Levée!E6,)</f>
        <v>0</v>
      </c>
      <c r="E9" s="43">
        <f>IF(Levée!F6&lt;&gt;"pa",Levée!F6,)</f>
        <v>0</v>
      </c>
      <c r="F9" s="43">
        <f>IF(Levée!G6&lt;&gt;"pa",Levée!G6,)</f>
        <v>0</v>
      </c>
      <c r="G9" s="43">
        <f>IF(Levée!H6&lt;&gt;"pa",Levée!H6,)</f>
        <v>0</v>
      </c>
      <c r="H9" s="43">
        <f>IF(Levée!I6&lt;&gt;"pa",Levée!I6,)</f>
        <v>0</v>
      </c>
      <c r="I9" s="43">
        <f>IF(Levée!J6&lt;&gt;"pa",Levée!J6,)</f>
        <v>0</v>
      </c>
      <c r="J9" s="43">
        <f>IF(Levée!K6&lt;&gt;"pa",Levée!K6,)</f>
        <v>0</v>
      </c>
      <c r="K9" s="43">
        <f>IF(Levée!L6&lt;&gt;"pa",Levée!L6,)</f>
        <v>0</v>
      </c>
      <c r="L9" s="43">
        <f>IF(Levée!M6&lt;&gt;"pa",Levée!M6,)</f>
        <v>0</v>
      </c>
      <c r="M9" s="43">
        <f>IF(Levée!N6&lt;&gt;"pa",Levée!N6,)</f>
        <v>0</v>
      </c>
      <c r="N9" s="68">
        <f>SUM(B9:M9)</f>
        <v>0</v>
      </c>
      <c r="O9" s="4" t="str">
        <f t="shared" si="0"/>
        <v/>
      </c>
    </row>
    <row r="10" spans="1:15" ht="12.75" customHeight="1" thickBot="1" x14ac:dyDescent="0.25">
      <c r="A10" s="42" t="s">
        <v>36</v>
      </c>
      <c r="B10" s="43">
        <f>Pénalités!C6</f>
        <v>0</v>
      </c>
      <c r="C10" s="43">
        <f>Pénalités!D6</f>
        <v>0</v>
      </c>
      <c r="D10" s="43">
        <f>Pénalités!E6</f>
        <v>0</v>
      </c>
      <c r="E10" s="43">
        <f>Pénalités!F6</f>
        <v>0</v>
      </c>
      <c r="F10" s="43">
        <f>Pénalités!G6</f>
        <v>0</v>
      </c>
      <c r="G10" s="43">
        <f>Pénalités!H6</f>
        <v>0</v>
      </c>
      <c r="H10" s="43">
        <f>Pénalités!I6</f>
        <v>0</v>
      </c>
      <c r="I10" s="43">
        <f>Pénalités!J6</f>
        <v>0</v>
      </c>
      <c r="J10" s="43">
        <f>Pénalités!K6</f>
        <v>0</v>
      </c>
      <c r="K10" s="43">
        <f>Pénalités!L6</f>
        <v>0</v>
      </c>
      <c r="L10" s="43">
        <f>Pénalités!M6</f>
        <v>0</v>
      </c>
      <c r="M10" s="43">
        <f>Pénalités!N6</f>
        <v>0</v>
      </c>
      <c r="N10" s="69">
        <f>SUM(B10:M10)</f>
        <v>0</v>
      </c>
      <c r="O10" s="4" t="str">
        <f t="shared" si="0"/>
        <v/>
      </c>
    </row>
    <row r="11" spans="1:15" ht="12.75" customHeight="1" thickBot="1" x14ac:dyDescent="0.25">
      <c r="A11" s="44" t="s">
        <v>37</v>
      </c>
      <c r="B11" s="45">
        <f t="shared" ref="B11:M11" si="1">+B9-ABS(B10)</f>
        <v>0</v>
      </c>
      <c r="C11" s="46">
        <f t="shared" si="1"/>
        <v>0</v>
      </c>
      <c r="D11" s="46">
        <f t="shared" si="1"/>
        <v>0</v>
      </c>
      <c r="E11" s="46">
        <f t="shared" si="1"/>
        <v>0</v>
      </c>
      <c r="F11" s="46">
        <f t="shared" si="1"/>
        <v>0</v>
      </c>
      <c r="G11" s="46">
        <f t="shared" si="1"/>
        <v>0</v>
      </c>
      <c r="H11" s="46">
        <f t="shared" si="1"/>
        <v>0</v>
      </c>
      <c r="I11" s="46">
        <f t="shared" si="1"/>
        <v>0</v>
      </c>
      <c r="J11" s="46">
        <f t="shared" si="1"/>
        <v>0</v>
      </c>
      <c r="K11" s="46">
        <f t="shared" si="1"/>
        <v>0</v>
      </c>
      <c r="L11" s="46">
        <f t="shared" si="1"/>
        <v>0</v>
      </c>
      <c r="M11" s="46">
        <f t="shared" si="1"/>
        <v>0</v>
      </c>
      <c r="N11" s="70">
        <f>IF(SUM(N9:N10)&lt;0,0,SUM(N9:N10))</f>
        <v>0</v>
      </c>
      <c r="O11" s="4" t="str">
        <f t="shared" si="0"/>
        <v/>
      </c>
    </row>
    <row r="12" spans="1:15" ht="12.75" customHeight="1" x14ac:dyDescent="0.2">
      <c r="O12" s="4" t="str">
        <f t="shared" si="0"/>
        <v/>
      </c>
    </row>
    <row r="13" spans="1:15" ht="12.75" x14ac:dyDescent="0.2">
      <c r="B13" s="4" t="s">
        <v>30</v>
      </c>
      <c r="G13" s="57" t="str">
        <f>VLOOKUP(G14,list2,2,FALSE)</f>
        <v>case 2</v>
      </c>
      <c r="L13" s="96"/>
      <c r="M13" s="96"/>
    </row>
    <row r="14" spans="1:15" ht="12.75" x14ac:dyDescent="0.2">
      <c r="B14" s="4" t="s">
        <v>31</v>
      </c>
      <c r="G14" s="4">
        <f>G2+1</f>
        <v>2</v>
      </c>
      <c r="L14" s="96" t="s">
        <v>38</v>
      </c>
      <c r="M14" s="96"/>
      <c r="O14" s="88"/>
    </row>
    <row r="15" spans="1:15" ht="15.75" x14ac:dyDescent="0.25">
      <c r="B15" s="4" t="s">
        <v>32</v>
      </c>
      <c r="G15" s="4">
        <f>VLOOKUP(G14,list2,3,FALSE)</f>
        <v>0</v>
      </c>
      <c r="L15" s="90"/>
      <c r="M15" s="90"/>
    </row>
    <row r="16" spans="1:15" x14ac:dyDescent="0.2">
      <c r="B16" s="56" t="s">
        <v>33</v>
      </c>
      <c r="G16" s="4">
        <f>N22</f>
        <v>0</v>
      </c>
    </row>
    <row r="17" spans="1:15" s="58" customFormat="1" x14ac:dyDescent="0.2">
      <c r="G17" s="4"/>
      <c r="N17" s="66"/>
    </row>
    <row r="18" spans="1:15" x14ac:dyDescent="0.2">
      <c r="B18" s="4" t="s">
        <v>34</v>
      </c>
      <c r="G18" s="4">
        <f>G15+G16</f>
        <v>0</v>
      </c>
    </row>
    <row r="19" spans="1:15" ht="12" thickBot="1" x14ac:dyDescent="0.25">
      <c r="O19" s="4" t="str">
        <f t="shared" ref="O19:O24" si="2">IF(B19="Remboursement :",G19,"")</f>
        <v/>
      </c>
    </row>
    <row r="20" spans="1:15" ht="12" thickBot="1" x14ac:dyDescent="0.25">
      <c r="A20" s="39"/>
      <c r="B20" s="40" t="s">
        <v>2</v>
      </c>
      <c r="C20" s="41" t="s">
        <v>3</v>
      </c>
      <c r="D20" s="41" t="s">
        <v>4</v>
      </c>
      <c r="E20" s="41" t="s">
        <v>5</v>
      </c>
      <c r="F20" s="41" t="s">
        <v>6</v>
      </c>
      <c r="G20" s="41" t="s">
        <v>7</v>
      </c>
      <c r="H20" s="41" t="s">
        <v>8</v>
      </c>
      <c r="I20" s="41" t="s">
        <v>9</v>
      </c>
      <c r="J20" s="41" t="s">
        <v>10</v>
      </c>
      <c r="K20" s="41" t="s">
        <v>11</v>
      </c>
      <c r="L20" s="41" t="s">
        <v>12</v>
      </c>
      <c r="M20" s="41" t="s">
        <v>13</v>
      </c>
      <c r="N20" s="67" t="s">
        <v>15</v>
      </c>
      <c r="O20" s="4" t="str">
        <f t="shared" si="2"/>
        <v/>
      </c>
    </row>
    <row r="21" spans="1:15" x14ac:dyDescent="0.2">
      <c r="A21" s="42" t="s">
        <v>35</v>
      </c>
      <c r="B21" s="43">
        <f>IF(Levée!C18&lt;&gt;"pa",Levée!C18,)</f>
        <v>0</v>
      </c>
      <c r="C21" s="43">
        <f>IF(Levée!D18&lt;&gt;"pa",Levée!D18,)</f>
        <v>0</v>
      </c>
      <c r="D21" s="43">
        <f>IF(Levée!E18&lt;&gt;"pa",Levée!E18,)</f>
        <v>0</v>
      </c>
      <c r="E21" s="43">
        <f>IF(Levée!F18&lt;&gt;"pa",Levée!F18,)</f>
        <v>0</v>
      </c>
      <c r="F21" s="43">
        <f>IF(Levée!G18&lt;&gt;"pa",Levée!G18,)</f>
        <v>0</v>
      </c>
      <c r="G21" s="43">
        <f>IF(Levée!H18&lt;&gt;"pa",Levée!H18,)</f>
        <v>0</v>
      </c>
      <c r="H21" s="43">
        <f>IF(Levée!I18&lt;&gt;"pa",Levée!I18,)</f>
        <v>0</v>
      </c>
      <c r="I21" s="43">
        <f>IF(Levée!J18&lt;&gt;"pa",Levée!J18,)</f>
        <v>0</v>
      </c>
      <c r="J21" s="43">
        <f>IF(Levée!K18&lt;&gt;"pa",Levée!K18,)</f>
        <v>0</v>
      </c>
      <c r="K21" s="43">
        <f>IF(Levée!L18&lt;&gt;"pa",Levée!L18,)</f>
        <v>0</v>
      </c>
      <c r="L21" s="43">
        <f>IF(Levée!M18&lt;&gt;"pa",Levée!M18,)</f>
        <v>0</v>
      </c>
      <c r="M21" s="43">
        <f>IF(Levée!N18&lt;&gt;"pa",Levée!N18,)</f>
        <v>0</v>
      </c>
      <c r="N21" s="68">
        <f>SUM(B21:M21)</f>
        <v>0</v>
      </c>
      <c r="O21" s="4" t="str">
        <f t="shared" si="2"/>
        <v/>
      </c>
    </row>
    <row r="22" spans="1:15" ht="12" thickBot="1" x14ac:dyDescent="0.25">
      <c r="A22" s="42" t="s">
        <v>36</v>
      </c>
      <c r="B22" s="43">
        <f>Pénalités!C18</f>
        <v>0</v>
      </c>
      <c r="C22" s="43">
        <f>Pénalités!D18</f>
        <v>0</v>
      </c>
      <c r="D22" s="43">
        <f>Pénalités!E18</f>
        <v>0</v>
      </c>
      <c r="E22" s="43">
        <f>Pénalités!F18</f>
        <v>0</v>
      </c>
      <c r="F22" s="43">
        <f>Pénalités!G18</f>
        <v>0</v>
      </c>
      <c r="G22" s="43">
        <f>Pénalités!H18</f>
        <v>0</v>
      </c>
      <c r="H22" s="43">
        <f>Pénalités!I18</f>
        <v>0</v>
      </c>
      <c r="I22" s="43">
        <f>Pénalités!J18</f>
        <v>0</v>
      </c>
      <c r="J22" s="43">
        <f>Pénalités!K18</f>
        <v>0</v>
      </c>
      <c r="K22" s="43">
        <f>Pénalités!L18</f>
        <v>0</v>
      </c>
      <c r="L22" s="43">
        <f>Pénalités!M18</f>
        <v>0</v>
      </c>
      <c r="M22" s="43">
        <f>Pénalités!N18</f>
        <v>0</v>
      </c>
      <c r="N22" s="69">
        <f>SUM(B22:M22)</f>
        <v>0</v>
      </c>
      <c r="O22" s="4" t="str">
        <f t="shared" si="2"/>
        <v/>
      </c>
    </row>
    <row r="23" spans="1:15" ht="12" thickBot="1" x14ac:dyDescent="0.25">
      <c r="A23" s="44" t="s">
        <v>37</v>
      </c>
      <c r="B23" s="45">
        <f t="shared" ref="B23:M23" si="3">+B21-ABS(B22)</f>
        <v>0</v>
      </c>
      <c r="C23" s="46">
        <f t="shared" si="3"/>
        <v>0</v>
      </c>
      <c r="D23" s="46">
        <f t="shared" si="3"/>
        <v>0</v>
      </c>
      <c r="E23" s="46">
        <f t="shared" si="3"/>
        <v>0</v>
      </c>
      <c r="F23" s="46">
        <f t="shared" si="3"/>
        <v>0</v>
      </c>
      <c r="G23" s="46">
        <f t="shared" si="3"/>
        <v>0</v>
      </c>
      <c r="H23" s="46">
        <f t="shared" si="3"/>
        <v>0</v>
      </c>
      <c r="I23" s="46">
        <f t="shared" si="3"/>
        <v>0</v>
      </c>
      <c r="J23" s="46">
        <f t="shared" si="3"/>
        <v>0</v>
      </c>
      <c r="K23" s="46">
        <f t="shared" si="3"/>
        <v>0</v>
      </c>
      <c r="L23" s="46">
        <f t="shared" si="3"/>
        <v>0</v>
      </c>
      <c r="M23" s="46">
        <f t="shared" si="3"/>
        <v>0</v>
      </c>
      <c r="N23" s="70">
        <f>IF(SUM(N21:N22)&lt;0,0,SUM(N21:N22))</f>
        <v>0</v>
      </c>
      <c r="O23" s="4" t="str">
        <f t="shared" si="2"/>
        <v/>
      </c>
    </row>
    <row r="24" spans="1:15" x14ac:dyDescent="0.2">
      <c r="O24" s="4" t="str">
        <f t="shared" si="2"/>
        <v/>
      </c>
    </row>
    <row r="25" spans="1:15" ht="12.75" x14ac:dyDescent="0.2">
      <c r="B25" s="4" t="s">
        <v>30</v>
      </c>
      <c r="G25" s="57" t="str">
        <f>VLOOKUP(G26,list2,2,FALSE)</f>
        <v>case 3</v>
      </c>
      <c r="L25" s="96"/>
      <c r="M25" s="96"/>
    </row>
    <row r="26" spans="1:15" ht="12.75" x14ac:dyDescent="0.2">
      <c r="B26" s="4" t="s">
        <v>31</v>
      </c>
      <c r="G26" s="4">
        <f>G14+1</f>
        <v>3</v>
      </c>
      <c r="L26" s="96" t="s">
        <v>38</v>
      </c>
      <c r="M26" s="96"/>
      <c r="O26" s="88"/>
    </row>
    <row r="27" spans="1:15" ht="15.75" x14ac:dyDescent="0.25">
      <c r="B27" s="4" t="s">
        <v>32</v>
      </c>
      <c r="G27" s="4">
        <f>VLOOKUP(G26,list2,3,FALSE)</f>
        <v>0</v>
      </c>
      <c r="L27" s="90"/>
      <c r="M27" s="90"/>
    </row>
    <row r="28" spans="1:15" x14ac:dyDescent="0.2">
      <c r="B28" s="56" t="s">
        <v>33</v>
      </c>
      <c r="G28" s="4">
        <f>N34</f>
        <v>0</v>
      </c>
    </row>
    <row r="29" spans="1:15" s="58" customFormat="1" x14ac:dyDescent="0.2">
      <c r="G29" s="4"/>
      <c r="N29" s="66"/>
    </row>
    <row r="30" spans="1:15" x14ac:dyDescent="0.2">
      <c r="B30" s="4" t="s">
        <v>34</v>
      </c>
      <c r="G30" s="4">
        <f>G27+G28</f>
        <v>0</v>
      </c>
    </row>
    <row r="31" spans="1:15" ht="12" thickBot="1" x14ac:dyDescent="0.25">
      <c r="O31" s="4" t="str">
        <f t="shared" ref="O31:O36" si="4">IF(B31="Remboursement :",G31,"")</f>
        <v/>
      </c>
    </row>
    <row r="32" spans="1:15" ht="12" thickBot="1" x14ac:dyDescent="0.25">
      <c r="A32" s="39"/>
      <c r="B32" s="40" t="s">
        <v>2</v>
      </c>
      <c r="C32" s="41" t="s">
        <v>3</v>
      </c>
      <c r="D32" s="41" t="s">
        <v>4</v>
      </c>
      <c r="E32" s="41" t="s">
        <v>5</v>
      </c>
      <c r="F32" s="41" t="s">
        <v>6</v>
      </c>
      <c r="G32" s="41" t="s">
        <v>7</v>
      </c>
      <c r="H32" s="41" t="s">
        <v>8</v>
      </c>
      <c r="I32" s="41" t="s">
        <v>9</v>
      </c>
      <c r="J32" s="41" t="s">
        <v>10</v>
      </c>
      <c r="K32" s="41" t="s">
        <v>11</v>
      </c>
      <c r="L32" s="41" t="s">
        <v>12</v>
      </c>
      <c r="M32" s="41" t="s">
        <v>13</v>
      </c>
      <c r="N32" s="67" t="s">
        <v>15</v>
      </c>
      <c r="O32" s="4" t="str">
        <f t="shared" si="4"/>
        <v/>
      </c>
    </row>
    <row r="33" spans="1:15" x14ac:dyDescent="0.2">
      <c r="A33" s="42" t="s">
        <v>35</v>
      </c>
      <c r="B33" s="43">
        <f>IF(Levée!C30&lt;&gt;"pa",Levée!C30,)</f>
        <v>0</v>
      </c>
      <c r="C33" s="43">
        <f>IF(Levée!D30&lt;&gt;"pa",Levée!D30,)</f>
        <v>0</v>
      </c>
      <c r="D33" s="43">
        <f>IF(Levée!E30&lt;&gt;"pa",Levée!E30,)</f>
        <v>0</v>
      </c>
      <c r="E33" s="43">
        <f>IF(Levée!F30&lt;&gt;"pa",Levée!F30,)</f>
        <v>0</v>
      </c>
      <c r="F33" s="43">
        <f>IF(Levée!G30&lt;&gt;"pa",Levée!G30,)</f>
        <v>0</v>
      </c>
      <c r="G33" s="43">
        <f>IF(Levée!H30&lt;&gt;"pa",Levée!H30,)</f>
        <v>0</v>
      </c>
      <c r="H33" s="43">
        <f>IF(Levée!I30&lt;&gt;"pa",Levée!I30,)</f>
        <v>0</v>
      </c>
      <c r="I33" s="43">
        <f>IF(Levée!J30&lt;&gt;"pa",Levée!J30,)</f>
        <v>0</v>
      </c>
      <c r="J33" s="43">
        <f>IF(Levée!K30&lt;&gt;"pa",Levée!K30,)</f>
        <v>0</v>
      </c>
      <c r="K33" s="43">
        <f>IF(Levée!L30&lt;&gt;"pa",Levée!L30,)</f>
        <v>0</v>
      </c>
      <c r="L33" s="43">
        <f>IF(Levée!M30&lt;&gt;"pa",Levée!M30,)</f>
        <v>0</v>
      </c>
      <c r="M33" s="43">
        <f>IF(Levée!N30&lt;&gt;"pa",Levée!N30,)</f>
        <v>0</v>
      </c>
      <c r="N33" s="68">
        <f>SUM(B33:M33)</f>
        <v>0</v>
      </c>
      <c r="O33" s="4" t="str">
        <f t="shared" si="4"/>
        <v/>
      </c>
    </row>
    <row r="34" spans="1:15" ht="12" thickBot="1" x14ac:dyDescent="0.25">
      <c r="A34" s="42" t="s">
        <v>36</v>
      </c>
      <c r="B34" s="43">
        <f>Pénalités!C30</f>
        <v>0</v>
      </c>
      <c r="C34" s="43">
        <f>Pénalités!D30</f>
        <v>0</v>
      </c>
      <c r="D34" s="43">
        <f>Pénalités!E30</f>
        <v>0</v>
      </c>
      <c r="E34" s="43">
        <f>Pénalités!F30</f>
        <v>0</v>
      </c>
      <c r="F34" s="43">
        <f>Pénalités!G30</f>
        <v>0</v>
      </c>
      <c r="G34" s="43">
        <f>Pénalités!H30</f>
        <v>0</v>
      </c>
      <c r="H34" s="43">
        <f>Pénalités!I30</f>
        <v>0</v>
      </c>
      <c r="I34" s="43">
        <f>Pénalités!J30</f>
        <v>0</v>
      </c>
      <c r="J34" s="43">
        <f>Pénalités!K30</f>
        <v>0</v>
      </c>
      <c r="K34" s="43">
        <f>Pénalités!L30</f>
        <v>0</v>
      </c>
      <c r="L34" s="43">
        <f>Pénalités!M30</f>
        <v>0</v>
      </c>
      <c r="M34" s="43">
        <f>Pénalités!N30</f>
        <v>0</v>
      </c>
      <c r="N34" s="69">
        <f>SUM(B34:M34)</f>
        <v>0</v>
      </c>
      <c r="O34" s="4" t="str">
        <f t="shared" si="4"/>
        <v/>
      </c>
    </row>
    <row r="35" spans="1:15" ht="12" thickBot="1" x14ac:dyDescent="0.25">
      <c r="A35" s="44" t="s">
        <v>37</v>
      </c>
      <c r="B35" s="45">
        <f t="shared" ref="B35:M35" si="5">+B33-ABS(B34)</f>
        <v>0</v>
      </c>
      <c r="C35" s="46">
        <f t="shared" si="5"/>
        <v>0</v>
      </c>
      <c r="D35" s="46">
        <f t="shared" si="5"/>
        <v>0</v>
      </c>
      <c r="E35" s="46">
        <f t="shared" si="5"/>
        <v>0</v>
      </c>
      <c r="F35" s="46">
        <f t="shared" si="5"/>
        <v>0</v>
      </c>
      <c r="G35" s="46">
        <f t="shared" si="5"/>
        <v>0</v>
      </c>
      <c r="H35" s="46">
        <f t="shared" si="5"/>
        <v>0</v>
      </c>
      <c r="I35" s="46">
        <f t="shared" si="5"/>
        <v>0</v>
      </c>
      <c r="J35" s="46">
        <f t="shared" si="5"/>
        <v>0</v>
      </c>
      <c r="K35" s="46">
        <f t="shared" si="5"/>
        <v>0</v>
      </c>
      <c r="L35" s="46">
        <f t="shared" si="5"/>
        <v>0</v>
      </c>
      <c r="M35" s="46">
        <f t="shared" si="5"/>
        <v>0</v>
      </c>
      <c r="N35" s="70">
        <f>IF(SUM(N33:N34)&lt;0,0,SUM(N33:N34))</f>
        <v>0</v>
      </c>
      <c r="O35" s="4" t="str">
        <f t="shared" si="4"/>
        <v/>
      </c>
    </row>
    <row r="36" spans="1:15" x14ac:dyDescent="0.2">
      <c r="O36" s="4" t="str">
        <f t="shared" si="4"/>
        <v/>
      </c>
    </row>
    <row r="37" spans="1:15" ht="12.75" x14ac:dyDescent="0.2">
      <c r="B37" s="4" t="s">
        <v>30</v>
      </c>
      <c r="G37" s="57" t="str">
        <f>VLOOKUP(G38,list2,2,FALSE)</f>
        <v>case 4</v>
      </c>
      <c r="L37" s="96"/>
      <c r="M37" s="96"/>
    </row>
    <row r="38" spans="1:15" ht="12.75" x14ac:dyDescent="0.2">
      <c r="B38" s="4" t="s">
        <v>31</v>
      </c>
      <c r="G38" s="4">
        <f>G26+1</f>
        <v>4</v>
      </c>
      <c r="L38" s="96" t="s">
        <v>38</v>
      </c>
      <c r="M38" s="96"/>
      <c r="O38" s="88"/>
    </row>
    <row r="39" spans="1:15" ht="15.75" x14ac:dyDescent="0.25">
      <c r="B39" s="4" t="s">
        <v>32</v>
      </c>
      <c r="G39" s="4">
        <f>VLOOKUP(G38,list2,3,FALSE)</f>
        <v>0</v>
      </c>
      <c r="L39" s="90"/>
      <c r="M39" s="90"/>
    </row>
    <row r="40" spans="1:15" x14ac:dyDescent="0.2">
      <c r="B40" s="56" t="s">
        <v>33</v>
      </c>
      <c r="G40" s="4">
        <f>N46</f>
        <v>0</v>
      </c>
    </row>
    <row r="41" spans="1:15" s="58" customFormat="1" x14ac:dyDescent="0.2">
      <c r="G41" s="4"/>
      <c r="N41" s="66"/>
    </row>
    <row r="42" spans="1:15" x14ac:dyDescent="0.2">
      <c r="B42" s="4" t="s">
        <v>34</v>
      </c>
      <c r="G42" s="4">
        <f>G39+G40</f>
        <v>0</v>
      </c>
    </row>
    <row r="43" spans="1:15" ht="12" thickBot="1" x14ac:dyDescent="0.25">
      <c r="O43" s="4" t="str">
        <f t="shared" ref="O43:O47" si="6">IF(B43="Remboursement :",G43,"")</f>
        <v/>
      </c>
    </row>
    <row r="44" spans="1:15" ht="12" thickBot="1" x14ac:dyDescent="0.25">
      <c r="A44" s="39"/>
      <c r="B44" s="40" t="s">
        <v>2</v>
      </c>
      <c r="C44" s="41" t="s">
        <v>3</v>
      </c>
      <c r="D44" s="41" t="s">
        <v>4</v>
      </c>
      <c r="E44" s="41" t="s">
        <v>5</v>
      </c>
      <c r="F44" s="41" t="s">
        <v>6</v>
      </c>
      <c r="G44" s="41" t="s">
        <v>7</v>
      </c>
      <c r="H44" s="41" t="s">
        <v>8</v>
      </c>
      <c r="I44" s="41" t="s">
        <v>9</v>
      </c>
      <c r="J44" s="41" t="s">
        <v>10</v>
      </c>
      <c r="K44" s="41" t="s">
        <v>11</v>
      </c>
      <c r="L44" s="41" t="s">
        <v>12</v>
      </c>
      <c r="M44" s="41" t="s">
        <v>13</v>
      </c>
      <c r="N44" s="67" t="s">
        <v>15</v>
      </c>
      <c r="O44" s="4" t="str">
        <f t="shared" si="6"/>
        <v/>
      </c>
    </row>
    <row r="45" spans="1:15" x14ac:dyDescent="0.2">
      <c r="A45" s="42" t="s">
        <v>35</v>
      </c>
      <c r="B45" s="43">
        <f>IF(Levée!C42&lt;&gt;"pa",Levée!C42,)</f>
        <v>0</v>
      </c>
      <c r="C45" s="43">
        <f>IF(Levée!D42&lt;&gt;"pa",Levée!D42,)</f>
        <v>0</v>
      </c>
      <c r="D45" s="43">
        <f>IF(Levée!E42&lt;&gt;"pa",Levée!E42,)</f>
        <v>0</v>
      </c>
      <c r="E45" s="43">
        <f>IF(Levée!F42&lt;&gt;"pa",Levée!F42,)</f>
        <v>0</v>
      </c>
      <c r="F45" s="43">
        <f>IF(Levée!G42&lt;&gt;"pa",Levée!G42,)</f>
        <v>0</v>
      </c>
      <c r="G45" s="43">
        <f>IF(Levée!H42&lt;&gt;"pa",Levée!H42,)</f>
        <v>0</v>
      </c>
      <c r="H45" s="43">
        <f>IF(Levée!I42&lt;&gt;"pa",Levée!I42,)</f>
        <v>0</v>
      </c>
      <c r="I45" s="43">
        <f>IF(Levée!J42&lt;&gt;"pa",Levée!J42,)</f>
        <v>0</v>
      </c>
      <c r="J45" s="43">
        <f>IF(Levée!K42&lt;&gt;"pa",Levée!K42,)</f>
        <v>0</v>
      </c>
      <c r="K45" s="43">
        <f>IF(Levée!L42&lt;&gt;"pa",Levée!L42,)</f>
        <v>0</v>
      </c>
      <c r="L45" s="43">
        <f>IF(Levée!M42&lt;&gt;"pa",Levée!M42,)</f>
        <v>0</v>
      </c>
      <c r="M45" s="43">
        <f>IF(Levée!N42&lt;&gt;"pa",Levée!N42,)</f>
        <v>0</v>
      </c>
      <c r="N45" s="68">
        <f>SUM(B45:M45)</f>
        <v>0</v>
      </c>
      <c r="O45" s="4" t="str">
        <f t="shared" si="6"/>
        <v/>
      </c>
    </row>
    <row r="46" spans="1:15" ht="12" thickBot="1" x14ac:dyDescent="0.25">
      <c r="A46" s="42" t="s">
        <v>36</v>
      </c>
      <c r="B46" s="43">
        <f>Pénalités!C42</f>
        <v>0</v>
      </c>
      <c r="C46" s="43">
        <f>Pénalités!D42</f>
        <v>0</v>
      </c>
      <c r="D46" s="43">
        <f>Pénalités!E42</f>
        <v>0</v>
      </c>
      <c r="E46" s="43">
        <f>Pénalités!F42</f>
        <v>0</v>
      </c>
      <c r="F46" s="43">
        <f>Pénalités!G42</f>
        <v>0</v>
      </c>
      <c r="G46" s="43">
        <f>Pénalités!H42</f>
        <v>0</v>
      </c>
      <c r="H46" s="43">
        <f>Pénalités!I42</f>
        <v>0</v>
      </c>
      <c r="I46" s="43">
        <f>Pénalités!J42</f>
        <v>0</v>
      </c>
      <c r="J46" s="43">
        <f>Pénalités!K42</f>
        <v>0</v>
      </c>
      <c r="K46" s="43">
        <f>Pénalités!L42</f>
        <v>0</v>
      </c>
      <c r="L46" s="43">
        <f>Pénalités!M42</f>
        <v>0</v>
      </c>
      <c r="M46" s="43">
        <f>Pénalités!N42</f>
        <v>0</v>
      </c>
      <c r="N46" s="69">
        <f>SUM(B46:M46)</f>
        <v>0</v>
      </c>
      <c r="O46" s="4" t="str">
        <f t="shared" si="6"/>
        <v/>
      </c>
    </row>
    <row r="47" spans="1:15" ht="12" thickBot="1" x14ac:dyDescent="0.25">
      <c r="A47" s="44" t="s">
        <v>37</v>
      </c>
      <c r="B47" s="45">
        <f t="shared" ref="B47:M47" si="7">+B45-ABS(B46)</f>
        <v>0</v>
      </c>
      <c r="C47" s="46">
        <f t="shared" si="7"/>
        <v>0</v>
      </c>
      <c r="D47" s="46">
        <f t="shared" si="7"/>
        <v>0</v>
      </c>
      <c r="E47" s="46">
        <f t="shared" si="7"/>
        <v>0</v>
      </c>
      <c r="F47" s="46">
        <f t="shared" si="7"/>
        <v>0</v>
      </c>
      <c r="G47" s="46">
        <f t="shared" si="7"/>
        <v>0</v>
      </c>
      <c r="H47" s="46">
        <f t="shared" si="7"/>
        <v>0</v>
      </c>
      <c r="I47" s="46">
        <f t="shared" si="7"/>
        <v>0</v>
      </c>
      <c r="J47" s="46">
        <f t="shared" si="7"/>
        <v>0</v>
      </c>
      <c r="K47" s="46">
        <f t="shared" si="7"/>
        <v>0</v>
      </c>
      <c r="L47" s="46">
        <f t="shared" si="7"/>
        <v>0</v>
      </c>
      <c r="M47" s="46">
        <f t="shared" si="7"/>
        <v>0</v>
      </c>
      <c r="N47" s="70">
        <f>IF(SUM(N45:N46)&lt;0,0,SUM(N45:N46))</f>
        <v>0</v>
      </c>
      <c r="O47" s="4" t="str">
        <f t="shared" si="6"/>
        <v/>
      </c>
    </row>
    <row r="49" spans="1:15" ht="12.75" x14ac:dyDescent="0.2">
      <c r="B49" s="4" t="s">
        <v>30</v>
      </c>
      <c r="G49" s="57" t="str">
        <f>VLOOKUP(G50,list2,2,FALSE)</f>
        <v>case 5</v>
      </c>
      <c r="L49" s="89"/>
      <c r="M49" s="89"/>
      <c r="O49" s="4" t="str">
        <f t="shared" ref="O49:O70" si="8">IF(B49="Remboursement :",G49,"")</f>
        <v/>
      </c>
    </row>
    <row r="50" spans="1:15" ht="12.75" x14ac:dyDescent="0.2">
      <c r="B50" s="4" t="s">
        <v>31</v>
      </c>
      <c r="G50" s="4">
        <f>Levée!A10</f>
        <v>5</v>
      </c>
      <c r="L50" s="89" t="s">
        <v>38</v>
      </c>
      <c r="M50" s="89"/>
      <c r="O50" s="4" t="str">
        <f t="shared" si="8"/>
        <v/>
      </c>
    </row>
    <row r="51" spans="1:15" ht="15.75" x14ac:dyDescent="0.25">
      <c r="B51" s="4" t="s">
        <v>32</v>
      </c>
      <c r="G51" s="4">
        <f>VLOOKUP(G50,list2,3,FALSE)</f>
        <v>0</v>
      </c>
      <c r="L51" s="90"/>
      <c r="M51" s="90"/>
      <c r="O51" s="4" t="str">
        <f t="shared" si="8"/>
        <v/>
      </c>
    </row>
    <row r="52" spans="1:15" x14ac:dyDescent="0.2">
      <c r="B52" s="56" t="s">
        <v>33</v>
      </c>
      <c r="G52" s="4">
        <f>VLOOKUP(G50,list2,4,FALSE)</f>
        <v>0</v>
      </c>
      <c r="O52" s="4" t="str">
        <f t="shared" si="8"/>
        <v/>
      </c>
    </row>
    <row r="53" spans="1:15" s="58" customFormat="1" x14ac:dyDescent="0.2">
      <c r="B53" s="58" t="s">
        <v>39</v>
      </c>
      <c r="G53" s="4" t="e">
        <f>VLOOKUP(G50,list2,5,FALSE)</f>
        <v>#REF!</v>
      </c>
      <c r="N53" s="66"/>
      <c r="O53" s="4" t="str">
        <f t="shared" si="8"/>
        <v/>
      </c>
    </row>
    <row r="54" spans="1:15" x14ac:dyDescent="0.2">
      <c r="B54" s="4" t="s">
        <v>34</v>
      </c>
      <c r="G54" s="4" t="e">
        <f>VLOOKUP(G50,list2,6,FALSE)</f>
        <v>#REF!</v>
      </c>
      <c r="O54" s="4" t="e">
        <f t="shared" si="8"/>
        <v>#REF!</v>
      </c>
    </row>
    <row r="55" spans="1:15" ht="12" thickBot="1" x14ac:dyDescent="0.25">
      <c r="O55" s="4" t="str">
        <f t="shared" si="8"/>
        <v/>
      </c>
    </row>
    <row r="56" spans="1:15" ht="12" thickBot="1" x14ac:dyDescent="0.25">
      <c r="A56" s="39"/>
      <c r="B56" s="41" t="s">
        <v>2</v>
      </c>
      <c r="C56" s="41" t="s">
        <v>3</v>
      </c>
      <c r="D56" s="41" t="s">
        <v>4</v>
      </c>
      <c r="E56" s="41" t="s">
        <v>5</v>
      </c>
      <c r="F56" s="41" t="s">
        <v>6</v>
      </c>
      <c r="G56" s="41" t="s">
        <v>7</v>
      </c>
      <c r="H56" s="41" t="s">
        <v>8</v>
      </c>
      <c r="I56" s="41" t="s">
        <v>9</v>
      </c>
      <c r="J56" s="41" t="s">
        <v>10</v>
      </c>
      <c r="K56" s="41" t="s">
        <v>11</v>
      </c>
      <c r="L56" s="41" t="s">
        <v>12</v>
      </c>
      <c r="M56" s="41" t="s">
        <v>13</v>
      </c>
      <c r="N56" s="71" t="s">
        <v>15</v>
      </c>
      <c r="O56" s="4" t="str">
        <f t="shared" si="8"/>
        <v/>
      </c>
    </row>
    <row r="57" spans="1:15" x14ac:dyDescent="0.2">
      <c r="A57" s="42" t="s">
        <v>35</v>
      </c>
      <c r="B57" s="43">
        <f>IF(Levée!C10&lt;&gt;"pa",Levée!C10,)</f>
        <v>0</v>
      </c>
      <c r="C57" s="43">
        <f>IF(Levée!D10&lt;&gt;"pa",Levée!D10,)</f>
        <v>0</v>
      </c>
      <c r="D57" s="43">
        <f>IF(Levée!E10&lt;&gt;"pa",Levée!E10,)</f>
        <v>0</v>
      </c>
      <c r="E57" s="43">
        <f>IF(Levée!F10&lt;&gt;"pa",Levée!F10,)</f>
        <v>0</v>
      </c>
      <c r="F57" s="43">
        <f>IF(Levée!G10&lt;&gt;"pa",Levée!G10,)</f>
        <v>0</v>
      </c>
      <c r="G57" s="43">
        <f>IF(Levée!H10&lt;&gt;"pa",Levée!H10,)</f>
        <v>0</v>
      </c>
      <c r="H57" s="43">
        <f>IF(Levée!I10&lt;&gt;"pa",Levée!I10,)</f>
        <v>0</v>
      </c>
      <c r="I57" s="43">
        <f>IF(Levée!J10&lt;&gt;"pa",Levée!J10,)</f>
        <v>0</v>
      </c>
      <c r="J57" s="43">
        <f>IF(Levée!K10&lt;&gt;"pa",Levée!K10,)</f>
        <v>0</v>
      </c>
      <c r="K57" s="43">
        <f>IF(Levée!L10&lt;&gt;"pa",Levée!L10,)</f>
        <v>0</v>
      </c>
      <c r="L57" s="43">
        <f>IF(Levée!M10&lt;&gt;"pa",Levée!M10,)</f>
        <v>0</v>
      </c>
      <c r="M57" s="43">
        <f>IF(Levée!N10&lt;&gt;"pa",Levée!N10,)</f>
        <v>0</v>
      </c>
      <c r="N57" s="68">
        <f>SUM(B57:M57)</f>
        <v>0</v>
      </c>
      <c r="O57" s="4" t="str">
        <f t="shared" si="8"/>
        <v/>
      </c>
    </row>
    <row r="58" spans="1:15" ht="12" thickBot="1" x14ac:dyDescent="0.25">
      <c r="A58" s="42" t="s">
        <v>36</v>
      </c>
      <c r="B58" s="43">
        <f>Pénalités!C10</f>
        <v>0</v>
      </c>
      <c r="C58" s="43">
        <f>Pénalités!D10</f>
        <v>0</v>
      </c>
      <c r="D58" s="43">
        <f>Pénalités!E10</f>
        <v>0</v>
      </c>
      <c r="E58" s="43">
        <f>Pénalités!F10</f>
        <v>0</v>
      </c>
      <c r="F58" s="43">
        <f>Pénalités!G10</f>
        <v>0</v>
      </c>
      <c r="G58" s="43">
        <f>Pénalités!H10</f>
        <v>0</v>
      </c>
      <c r="H58" s="43">
        <f>Pénalités!I10</f>
        <v>0</v>
      </c>
      <c r="I58" s="43">
        <f>Pénalités!J10</f>
        <v>0</v>
      </c>
      <c r="J58" s="43">
        <f>Pénalités!K10</f>
        <v>0</v>
      </c>
      <c r="K58" s="43">
        <f>Pénalités!L10</f>
        <v>0</v>
      </c>
      <c r="L58" s="43">
        <f>Pénalités!M10</f>
        <v>0</v>
      </c>
      <c r="M58" s="43">
        <f>Pénalités!N10</f>
        <v>0</v>
      </c>
      <c r="N58" s="69">
        <f>SUM(B58:M58)</f>
        <v>0</v>
      </c>
      <c r="O58" s="4" t="str">
        <f t="shared" si="8"/>
        <v/>
      </c>
    </row>
    <row r="59" spans="1:15" ht="12" thickBot="1" x14ac:dyDescent="0.25">
      <c r="A59" s="44" t="s">
        <v>37</v>
      </c>
      <c r="B59" s="45">
        <f t="shared" ref="B59:M59" si="9">+B57-ABS(B58)</f>
        <v>0</v>
      </c>
      <c r="C59" s="46">
        <f t="shared" si="9"/>
        <v>0</v>
      </c>
      <c r="D59" s="46">
        <f t="shared" si="9"/>
        <v>0</v>
      </c>
      <c r="E59" s="46">
        <f t="shared" si="9"/>
        <v>0</v>
      </c>
      <c r="F59" s="46">
        <f t="shared" si="9"/>
        <v>0</v>
      </c>
      <c r="G59" s="46">
        <f t="shared" si="9"/>
        <v>0</v>
      </c>
      <c r="H59" s="46">
        <f t="shared" si="9"/>
        <v>0</v>
      </c>
      <c r="I59" s="46">
        <f t="shared" si="9"/>
        <v>0</v>
      </c>
      <c r="J59" s="46">
        <f t="shared" si="9"/>
        <v>0</v>
      </c>
      <c r="K59" s="46">
        <f t="shared" si="9"/>
        <v>0</v>
      </c>
      <c r="L59" s="46">
        <f t="shared" si="9"/>
        <v>0</v>
      </c>
      <c r="M59" s="46">
        <f t="shared" si="9"/>
        <v>0</v>
      </c>
      <c r="N59" s="70">
        <f>IF(SUM(N57:N58)&lt;0,0,SUM(N57:N58))</f>
        <v>0</v>
      </c>
      <c r="O59" s="4" t="str">
        <f t="shared" si="8"/>
        <v/>
      </c>
    </row>
    <row r="60" spans="1:15" x14ac:dyDescent="0.2">
      <c r="O60" s="4" t="str">
        <f t="shared" si="8"/>
        <v/>
      </c>
    </row>
    <row r="61" spans="1:15" ht="12.75" x14ac:dyDescent="0.2">
      <c r="B61" s="4" t="s">
        <v>30</v>
      </c>
      <c r="G61" s="57" t="str">
        <f>VLOOKUP(G62,list2,2,FALSE)</f>
        <v>case 6</v>
      </c>
      <c r="L61" s="89"/>
      <c r="M61" s="89"/>
      <c r="O61" s="4" t="str">
        <f t="shared" si="8"/>
        <v/>
      </c>
    </row>
    <row r="62" spans="1:15" ht="12.75" x14ac:dyDescent="0.2">
      <c r="B62" s="4" t="s">
        <v>31</v>
      </c>
      <c r="G62" s="4">
        <f>Levée!A11</f>
        <v>6</v>
      </c>
      <c r="L62" s="89" t="s">
        <v>38</v>
      </c>
      <c r="M62" s="89"/>
      <c r="O62" s="4" t="str">
        <f t="shared" si="8"/>
        <v/>
      </c>
    </row>
    <row r="63" spans="1:15" ht="15.75" x14ac:dyDescent="0.25">
      <c r="B63" s="4" t="s">
        <v>32</v>
      </c>
      <c r="G63" s="4">
        <f>VLOOKUP(G62,list2,3,FALSE)</f>
        <v>0</v>
      </c>
      <c r="L63" s="90"/>
      <c r="M63" s="90"/>
      <c r="O63" s="4" t="str">
        <f t="shared" si="8"/>
        <v/>
      </c>
    </row>
    <row r="64" spans="1:15" x14ac:dyDescent="0.2">
      <c r="B64" s="56" t="s">
        <v>33</v>
      </c>
      <c r="G64" s="4">
        <f>VLOOKUP(G62,list2,4,FALSE)</f>
        <v>0</v>
      </c>
      <c r="O64" s="4" t="str">
        <f t="shared" si="8"/>
        <v/>
      </c>
    </row>
    <row r="65" spans="1:15" s="58" customFormat="1" x14ac:dyDescent="0.2">
      <c r="B65" s="58" t="s">
        <v>39</v>
      </c>
      <c r="G65" s="4" t="e">
        <f>VLOOKUP(G62,list2,5,FALSE)</f>
        <v>#REF!</v>
      </c>
      <c r="N65" s="66"/>
      <c r="O65" s="4" t="str">
        <f t="shared" si="8"/>
        <v/>
      </c>
    </row>
    <row r="66" spans="1:15" x14ac:dyDescent="0.2">
      <c r="B66" s="4" t="s">
        <v>34</v>
      </c>
      <c r="G66" s="4" t="e">
        <f>VLOOKUP(G62,list2,6,FALSE)</f>
        <v>#REF!</v>
      </c>
      <c r="O66" s="4" t="e">
        <f t="shared" si="8"/>
        <v>#REF!</v>
      </c>
    </row>
    <row r="67" spans="1:15" ht="12" thickBot="1" x14ac:dyDescent="0.25">
      <c r="O67" s="4" t="str">
        <f t="shared" si="8"/>
        <v/>
      </c>
    </row>
    <row r="68" spans="1:15" ht="12" thickBot="1" x14ac:dyDescent="0.25">
      <c r="A68" s="39"/>
      <c r="B68" s="41" t="s">
        <v>2</v>
      </c>
      <c r="C68" s="41" t="s">
        <v>3</v>
      </c>
      <c r="D68" s="41" t="s">
        <v>4</v>
      </c>
      <c r="E68" s="41" t="s">
        <v>5</v>
      </c>
      <c r="F68" s="41" t="s">
        <v>6</v>
      </c>
      <c r="G68" s="41" t="s">
        <v>7</v>
      </c>
      <c r="H68" s="41" t="s">
        <v>8</v>
      </c>
      <c r="I68" s="41" t="s">
        <v>9</v>
      </c>
      <c r="J68" s="41" t="s">
        <v>10</v>
      </c>
      <c r="K68" s="41" t="s">
        <v>11</v>
      </c>
      <c r="L68" s="41" t="s">
        <v>12</v>
      </c>
      <c r="M68" s="41" t="s">
        <v>13</v>
      </c>
      <c r="N68" s="71" t="s">
        <v>15</v>
      </c>
      <c r="O68" s="4" t="str">
        <f t="shared" si="8"/>
        <v/>
      </c>
    </row>
    <row r="69" spans="1:15" x14ac:dyDescent="0.2">
      <c r="A69" s="42" t="s">
        <v>35</v>
      </c>
      <c r="B69" s="43">
        <f>IF(Levée!C11&lt;&gt;"pa",Levée!C11,)</f>
        <v>0</v>
      </c>
      <c r="C69" s="43">
        <f>IF(Levée!D11&lt;&gt;"pa",Levée!D11,)</f>
        <v>0</v>
      </c>
      <c r="D69" s="43">
        <f>IF(Levée!E11&lt;&gt;"pa",Levée!E11,)</f>
        <v>0</v>
      </c>
      <c r="E69" s="43">
        <f>IF(Levée!F11&lt;&gt;"pa",Levée!F11,)</f>
        <v>0</v>
      </c>
      <c r="F69" s="43">
        <f>IF(Levée!G11&lt;&gt;"pa",Levée!G11,)</f>
        <v>0</v>
      </c>
      <c r="G69" s="43">
        <f>IF(Levée!H11&lt;&gt;"pa",Levée!H11,)</f>
        <v>0</v>
      </c>
      <c r="H69" s="43">
        <f>IF(Levée!I11&lt;&gt;"pa",Levée!I11,)</f>
        <v>0</v>
      </c>
      <c r="I69" s="43">
        <f>IF(Levée!J11&lt;&gt;"pa",Levée!J11,)</f>
        <v>0</v>
      </c>
      <c r="J69" s="43">
        <f>IF(Levée!K11&lt;&gt;"pa",Levée!K11,)</f>
        <v>0</v>
      </c>
      <c r="K69" s="43">
        <f>IF(Levée!L11&lt;&gt;"pa",Levée!L11,)</f>
        <v>0</v>
      </c>
      <c r="L69" s="43">
        <f>IF(Levée!M11&lt;&gt;"pa",Levée!M11,)</f>
        <v>0</v>
      </c>
      <c r="M69" s="43">
        <f>IF(Levée!N11&lt;&gt;"pa",Levée!N11,)</f>
        <v>0</v>
      </c>
      <c r="N69" s="68">
        <f>SUM(B69:M69)</f>
        <v>0</v>
      </c>
      <c r="O69" s="4" t="str">
        <f t="shared" si="8"/>
        <v/>
      </c>
    </row>
    <row r="70" spans="1:15" ht="12" thickBot="1" x14ac:dyDescent="0.25">
      <c r="A70" s="42" t="s">
        <v>36</v>
      </c>
      <c r="B70" s="43">
        <f>Pénalités!C11</f>
        <v>0</v>
      </c>
      <c r="C70" s="43">
        <f>Pénalités!D11</f>
        <v>0</v>
      </c>
      <c r="D70" s="43">
        <f>Pénalités!E11</f>
        <v>0</v>
      </c>
      <c r="E70" s="43">
        <f>Pénalités!F11</f>
        <v>0</v>
      </c>
      <c r="F70" s="43">
        <f>Pénalités!G11</f>
        <v>0</v>
      </c>
      <c r="G70" s="43">
        <f>Pénalités!H11</f>
        <v>0</v>
      </c>
      <c r="H70" s="43">
        <f>Pénalités!I11</f>
        <v>0</v>
      </c>
      <c r="I70" s="43">
        <f>Pénalités!J11</f>
        <v>0</v>
      </c>
      <c r="J70" s="43">
        <f>Pénalités!K11</f>
        <v>0</v>
      </c>
      <c r="K70" s="43">
        <f>Pénalités!L11</f>
        <v>0</v>
      </c>
      <c r="L70" s="43">
        <f>Pénalités!M11</f>
        <v>0</v>
      </c>
      <c r="M70" s="43">
        <f>Pénalités!N11</f>
        <v>0</v>
      </c>
      <c r="N70" s="69">
        <f>SUM(B70:M70)</f>
        <v>0</v>
      </c>
      <c r="O70" s="4" t="str">
        <f t="shared" si="8"/>
        <v/>
      </c>
    </row>
    <row r="71" spans="1:15" ht="12" thickBot="1" x14ac:dyDescent="0.25">
      <c r="A71" s="44" t="s">
        <v>37</v>
      </c>
      <c r="B71" s="45">
        <f t="shared" ref="B71:M71" si="10">+B69-ABS(B70)</f>
        <v>0</v>
      </c>
      <c r="C71" s="46">
        <f t="shared" si="10"/>
        <v>0</v>
      </c>
      <c r="D71" s="46">
        <f t="shared" si="10"/>
        <v>0</v>
      </c>
      <c r="E71" s="46">
        <f t="shared" si="10"/>
        <v>0</v>
      </c>
      <c r="F71" s="46">
        <f t="shared" si="10"/>
        <v>0</v>
      </c>
      <c r="G71" s="46">
        <f t="shared" si="10"/>
        <v>0</v>
      </c>
      <c r="H71" s="46">
        <f t="shared" si="10"/>
        <v>0</v>
      </c>
      <c r="I71" s="46">
        <f t="shared" si="10"/>
        <v>0</v>
      </c>
      <c r="J71" s="46">
        <f t="shared" si="10"/>
        <v>0</v>
      </c>
      <c r="K71" s="46">
        <f t="shared" si="10"/>
        <v>0</v>
      </c>
      <c r="L71" s="46">
        <f t="shared" si="10"/>
        <v>0</v>
      </c>
      <c r="M71" s="46">
        <f t="shared" si="10"/>
        <v>0</v>
      </c>
      <c r="N71" s="70">
        <f>IF(SUM(N69:N70)&lt;0,0,SUM(N69:N70))</f>
        <v>0</v>
      </c>
      <c r="O71" s="4" t="str">
        <f t="shared" ref="O71:O134" si="11">IF(B71="Remboursement :",G71,"")</f>
        <v/>
      </c>
    </row>
    <row r="72" spans="1:15" x14ac:dyDescent="0.2">
      <c r="O72" s="4" t="str">
        <f t="shared" si="11"/>
        <v/>
      </c>
    </row>
    <row r="73" spans="1:15" ht="12.75" x14ac:dyDescent="0.2">
      <c r="B73" s="4" t="s">
        <v>30</v>
      </c>
      <c r="G73" s="57" t="str">
        <f>VLOOKUP(G74,list2,2,FALSE)</f>
        <v>case 7</v>
      </c>
      <c r="L73" s="89"/>
      <c r="M73" s="89"/>
      <c r="O73" s="4" t="str">
        <f t="shared" si="11"/>
        <v/>
      </c>
    </row>
    <row r="74" spans="1:15" ht="12.75" x14ac:dyDescent="0.2">
      <c r="B74" s="4" t="s">
        <v>31</v>
      </c>
      <c r="G74" s="4">
        <f>Levée!A12</f>
        <v>7</v>
      </c>
      <c r="L74" s="89" t="s">
        <v>38</v>
      </c>
      <c r="M74" s="89"/>
      <c r="O74" s="4" t="str">
        <f t="shared" si="11"/>
        <v/>
      </c>
    </row>
    <row r="75" spans="1:15" ht="15.75" x14ac:dyDescent="0.25">
      <c r="B75" s="4" t="s">
        <v>32</v>
      </c>
      <c r="G75" s="4">
        <f>VLOOKUP(G74,list2,3,FALSE)</f>
        <v>0</v>
      </c>
      <c r="L75" s="90"/>
      <c r="M75" s="90"/>
      <c r="O75" s="4" t="str">
        <f t="shared" si="11"/>
        <v/>
      </c>
    </row>
    <row r="76" spans="1:15" x14ac:dyDescent="0.2">
      <c r="B76" s="56" t="s">
        <v>33</v>
      </c>
      <c r="G76" s="4">
        <f>VLOOKUP(G74,list2,4,FALSE)</f>
        <v>0</v>
      </c>
      <c r="O76" s="4" t="str">
        <f t="shared" si="11"/>
        <v/>
      </c>
    </row>
    <row r="77" spans="1:15" s="58" customFormat="1" x14ac:dyDescent="0.2">
      <c r="B77" s="58" t="s">
        <v>39</v>
      </c>
      <c r="G77" s="4" t="e">
        <f>VLOOKUP(G74,list2,5,FALSE)</f>
        <v>#REF!</v>
      </c>
      <c r="N77" s="66"/>
      <c r="O77" s="4" t="str">
        <f t="shared" si="11"/>
        <v/>
      </c>
    </row>
    <row r="78" spans="1:15" x14ac:dyDescent="0.2">
      <c r="B78" s="4" t="s">
        <v>34</v>
      </c>
      <c r="G78" s="4" t="e">
        <f>VLOOKUP(G74,list2,6,FALSE)</f>
        <v>#REF!</v>
      </c>
      <c r="O78" s="4" t="e">
        <f t="shared" si="11"/>
        <v>#REF!</v>
      </c>
    </row>
    <row r="79" spans="1:15" ht="12" thickBot="1" x14ac:dyDescent="0.25">
      <c r="O79" s="4" t="str">
        <f t="shared" si="11"/>
        <v/>
      </c>
    </row>
    <row r="80" spans="1:15" ht="12" thickBot="1" x14ac:dyDescent="0.25">
      <c r="A80" s="39"/>
      <c r="B80" s="41" t="s">
        <v>2</v>
      </c>
      <c r="C80" s="41" t="s">
        <v>3</v>
      </c>
      <c r="D80" s="41" t="s">
        <v>4</v>
      </c>
      <c r="E80" s="41" t="s">
        <v>5</v>
      </c>
      <c r="F80" s="41" t="s">
        <v>6</v>
      </c>
      <c r="G80" s="41" t="s">
        <v>7</v>
      </c>
      <c r="H80" s="41" t="s">
        <v>8</v>
      </c>
      <c r="I80" s="41" t="s">
        <v>9</v>
      </c>
      <c r="J80" s="41" t="s">
        <v>10</v>
      </c>
      <c r="K80" s="41" t="s">
        <v>11</v>
      </c>
      <c r="L80" s="41" t="s">
        <v>12</v>
      </c>
      <c r="M80" s="41" t="s">
        <v>13</v>
      </c>
      <c r="N80" s="71" t="s">
        <v>15</v>
      </c>
      <c r="O80" s="4" t="str">
        <f t="shared" si="11"/>
        <v/>
      </c>
    </row>
    <row r="81" spans="1:15" x14ac:dyDescent="0.2">
      <c r="A81" s="42" t="s">
        <v>35</v>
      </c>
      <c r="B81" s="43">
        <f>IF(Levée!C12&lt;&gt;"pa",Levée!C12,)</f>
        <v>0</v>
      </c>
      <c r="C81" s="43">
        <f>IF(Levée!D12&lt;&gt;"pa",Levée!D12,)</f>
        <v>0</v>
      </c>
      <c r="D81" s="43">
        <f>IF(Levée!E12&lt;&gt;"pa",Levée!E12,)</f>
        <v>0</v>
      </c>
      <c r="E81" s="43">
        <f>IF(Levée!F12&lt;&gt;"pa",Levée!F12,)</f>
        <v>0</v>
      </c>
      <c r="F81" s="43">
        <f>IF(Levée!G12&lt;&gt;"pa",Levée!G12,)</f>
        <v>0</v>
      </c>
      <c r="G81" s="43">
        <f>IF(Levée!H12&lt;&gt;"pa",Levée!H12,)</f>
        <v>0</v>
      </c>
      <c r="H81" s="43">
        <f>IF(Levée!I12&lt;&gt;"pa",Levée!I12,)</f>
        <v>0</v>
      </c>
      <c r="I81" s="43">
        <f>IF(Levée!J12&lt;&gt;"pa",Levée!J12,)</f>
        <v>0</v>
      </c>
      <c r="J81" s="43">
        <f>IF(Levée!K12&lt;&gt;"pa",Levée!K12,)</f>
        <v>0</v>
      </c>
      <c r="K81" s="43">
        <f>IF(Levée!L12&lt;&gt;"pa",Levée!L12,)</f>
        <v>0</v>
      </c>
      <c r="L81" s="43">
        <f>IF(Levée!M12&lt;&gt;"pa",Levée!M12,)</f>
        <v>0</v>
      </c>
      <c r="M81" s="43">
        <f>IF(Levée!N12&lt;&gt;"pa",Levée!N12,)</f>
        <v>0</v>
      </c>
      <c r="N81" s="68">
        <f>SUM(B81:M81)</f>
        <v>0</v>
      </c>
      <c r="O81" s="4" t="str">
        <f t="shared" si="11"/>
        <v/>
      </c>
    </row>
    <row r="82" spans="1:15" ht="12" thickBot="1" x14ac:dyDescent="0.25">
      <c r="A82" s="42" t="s">
        <v>36</v>
      </c>
      <c r="B82" s="43">
        <f>Pénalités!C12</f>
        <v>0</v>
      </c>
      <c r="C82" s="43">
        <f>Pénalités!D12</f>
        <v>0</v>
      </c>
      <c r="D82" s="43">
        <f>Pénalités!E12</f>
        <v>0</v>
      </c>
      <c r="E82" s="43">
        <f>Pénalités!F12</f>
        <v>0</v>
      </c>
      <c r="F82" s="43">
        <f>Pénalités!G12</f>
        <v>0</v>
      </c>
      <c r="G82" s="43">
        <f>Pénalités!H12</f>
        <v>0</v>
      </c>
      <c r="H82" s="43">
        <f>Pénalités!I12</f>
        <v>0</v>
      </c>
      <c r="I82" s="43">
        <f>Pénalités!J12</f>
        <v>0</v>
      </c>
      <c r="J82" s="43">
        <f>Pénalités!K12</f>
        <v>0</v>
      </c>
      <c r="K82" s="43">
        <f>Pénalités!L12</f>
        <v>0</v>
      </c>
      <c r="L82" s="43">
        <f>Pénalités!M12</f>
        <v>0</v>
      </c>
      <c r="M82" s="43">
        <f>Pénalités!N12</f>
        <v>0</v>
      </c>
      <c r="N82" s="69">
        <f>SUM(B82:M82)</f>
        <v>0</v>
      </c>
      <c r="O82" s="4" t="str">
        <f t="shared" si="11"/>
        <v/>
      </c>
    </row>
    <row r="83" spans="1:15" ht="12" thickBot="1" x14ac:dyDescent="0.25">
      <c r="A83" s="44" t="s">
        <v>37</v>
      </c>
      <c r="B83" s="45">
        <f t="shared" ref="B83:M83" si="12">+B81-ABS(B82)</f>
        <v>0</v>
      </c>
      <c r="C83" s="46">
        <f t="shared" si="12"/>
        <v>0</v>
      </c>
      <c r="D83" s="46">
        <f t="shared" si="12"/>
        <v>0</v>
      </c>
      <c r="E83" s="46">
        <f t="shared" si="12"/>
        <v>0</v>
      </c>
      <c r="F83" s="46">
        <f t="shared" si="12"/>
        <v>0</v>
      </c>
      <c r="G83" s="46">
        <f t="shared" si="12"/>
        <v>0</v>
      </c>
      <c r="H83" s="46">
        <f t="shared" si="12"/>
        <v>0</v>
      </c>
      <c r="I83" s="46">
        <f t="shared" si="12"/>
        <v>0</v>
      </c>
      <c r="J83" s="46">
        <f t="shared" si="12"/>
        <v>0</v>
      </c>
      <c r="K83" s="46">
        <f t="shared" si="12"/>
        <v>0</v>
      </c>
      <c r="L83" s="46">
        <f t="shared" si="12"/>
        <v>0</v>
      </c>
      <c r="M83" s="46">
        <f t="shared" si="12"/>
        <v>0</v>
      </c>
      <c r="N83" s="70">
        <f>IF(SUM(N81:N82)&lt;0,0,SUM(N81:N82))</f>
        <v>0</v>
      </c>
      <c r="O83" s="4" t="str">
        <f t="shared" si="11"/>
        <v/>
      </c>
    </row>
    <row r="84" spans="1:15" x14ac:dyDescent="0.2">
      <c r="O84" s="4" t="str">
        <f t="shared" si="11"/>
        <v/>
      </c>
    </row>
    <row r="85" spans="1:15" ht="12.75" x14ac:dyDescent="0.2">
      <c r="B85" s="4" t="s">
        <v>30</v>
      </c>
      <c r="G85" s="57" t="str">
        <f>VLOOKUP(G86,list2,2,FALSE)</f>
        <v>case 8</v>
      </c>
      <c r="L85" s="89"/>
      <c r="M85" s="89"/>
      <c r="O85" s="4" t="str">
        <f t="shared" si="11"/>
        <v/>
      </c>
    </row>
    <row r="86" spans="1:15" ht="12.75" x14ac:dyDescent="0.2">
      <c r="B86" s="4" t="s">
        <v>31</v>
      </c>
      <c r="G86" s="4">
        <f>Levée!A13</f>
        <v>8</v>
      </c>
      <c r="L86" s="89" t="s">
        <v>38</v>
      </c>
      <c r="M86" s="89"/>
      <c r="O86" s="4" t="str">
        <f t="shared" si="11"/>
        <v/>
      </c>
    </row>
    <row r="87" spans="1:15" ht="15.75" x14ac:dyDescent="0.25">
      <c r="B87" s="4" t="s">
        <v>32</v>
      </c>
      <c r="G87" s="4">
        <f>VLOOKUP(G86,list2,3,FALSE)</f>
        <v>0</v>
      </c>
      <c r="L87" s="90"/>
      <c r="M87" s="90"/>
      <c r="O87" s="4" t="str">
        <f t="shared" si="11"/>
        <v/>
      </c>
    </row>
    <row r="88" spans="1:15" x14ac:dyDescent="0.2">
      <c r="B88" s="56" t="s">
        <v>33</v>
      </c>
      <c r="G88" s="4">
        <f>VLOOKUP(G86,list2,4,FALSE)</f>
        <v>0</v>
      </c>
      <c r="O88" s="4" t="str">
        <f t="shared" si="11"/>
        <v/>
      </c>
    </row>
    <row r="89" spans="1:15" s="58" customFormat="1" x14ac:dyDescent="0.2">
      <c r="B89" s="58" t="s">
        <v>39</v>
      </c>
      <c r="G89" s="4" t="e">
        <f>VLOOKUP(G86,list2,5,FALSE)</f>
        <v>#REF!</v>
      </c>
      <c r="N89" s="66"/>
      <c r="O89" s="4" t="str">
        <f t="shared" si="11"/>
        <v/>
      </c>
    </row>
    <row r="90" spans="1:15" x14ac:dyDescent="0.2">
      <c r="B90" s="4" t="s">
        <v>34</v>
      </c>
      <c r="G90" s="4" t="e">
        <f>VLOOKUP(G86,list2,6,FALSE)</f>
        <v>#REF!</v>
      </c>
      <c r="O90" s="4" t="e">
        <f t="shared" si="11"/>
        <v>#REF!</v>
      </c>
    </row>
    <row r="91" spans="1:15" ht="12" thickBot="1" x14ac:dyDescent="0.25">
      <c r="O91" s="4" t="str">
        <f t="shared" si="11"/>
        <v/>
      </c>
    </row>
    <row r="92" spans="1:15" ht="12" thickBot="1" x14ac:dyDescent="0.25">
      <c r="A92" s="39"/>
      <c r="B92" s="41" t="s">
        <v>2</v>
      </c>
      <c r="C92" s="41" t="s">
        <v>3</v>
      </c>
      <c r="D92" s="41" t="s">
        <v>4</v>
      </c>
      <c r="E92" s="41" t="s">
        <v>5</v>
      </c>
      <c r="F92" s="41" t="s">
        <v>6</v>
      </c>
      <c r="G92" s="41" t="s">
        <v>7</v>
      </c>
      <c r="H92" s="41" t="s">
        <v>8</v>
      </c>
      <c r="I92" s="41" t="s">
        <v>9</v>
      </c>
      <c r="J92" s="41" t="s">
        <v>10</v>
      </c>
      <c r="K92" s="41" t="s">
        <v>11</v>
      </c>
      <c r="L92" s="41" t="s">
        <v>12</v>
      </c>
      <c r="M92" s="41" t="s">
        <v>13</v>
      </c>
      <c r="N92" s="71" t="s">
        <v>15</v>
      </c>
      <c r="O92" s="4" t="str">
        <f t="shared" si="11"/>
        <v/>
      </c>
    </row>
    <row r="93" spans="1:15" x14ac:dyDescent="0.2">
      <c r="A93" s="42" t="s">
        <v>35</v>
      </c>
      <c r="B93" s="43">
        <f>IF(Levée!C13&lt;&gt;"pa",Levée!C13,)</f>
        <v>0</v>
      </c>
      <c r="C93" s="43">
        <f>IF(Levée!D13&lt;&gt;"pa",Levée!D13,)</f>
        <v>0</v>
      </c>
      <c r="D93" s="43">
        <f>IF(Levée!E13&lt;&gt;"pa",Levée!E13,)</f>
        <v>0</v>
      </c>
      <c r="E93" s="43">
        <f>IF(Levée!F13&lt;&gt;"pa",Levée!F13,)</f>
        <v>0</v>
      </c>
      <c r="F93" s="43">
        <f>IF(Levée!G13&lt;&gt;"pa",Levée!G13,)</f>
        <v>0</v>
      </c>
      <c r="G93" s="43">
        <f>IF(Levée!H13&lt;&gt;"pa",Levée!H13,)</f>
        <v>0</v>
      </c>
      <c r="H93" s="43">
        <f>IF(Levée!I13&lt;&gt;"pa",Levée!I13,)</f>
        <v>0</v>
      </c>
      <c r="I93" s="43">
        <f>IF(Levée!J13&lt;&gt;"pa",Levée!J13,)</f>
        <v>0</v>
      </c>
      <c r="J93" s="43">
        <f>IF(Levée!K13&lt;&gt;"pa",Levée!K13,)</f>
        <v>0</v>
      </c>
      <c r="K93" s="43">
        <f>IF(Levée!L13&lt;&gt;"pa",Levée!L13,)</f>
        <v>0</v>
      </c>
      <c r="L93" s="43">
        <f>IF(Levée!M13&lt;&gt;"pa",Levée!M13,)</f>
        <v>0</v>
      </c>
      <c r="M93" s="43">
        <f>IF(Levée!N13&lt;&gt;"pa",Levée!N13,)</f>
        <v>0</v>
      </c>
      <c r="N93" s="68">
        <f>SUM(B93:M93)</f>
        <v>0</v>
      </c>
      <c r="O93" s="4" t="str">
        <f t="shared" si="11"/>
        <v/>
      </c>
    </row>
    <row r="94" spans="1:15" ht="12" thickBot="1" x14ac:dyDescent="0.25">
      <c r="A94" s="42" t="s">
        <v>36</v>
      </c>
      <c r="B94" s="43">
        <f>Pénalités!C13</f>
        <v>0</v>
      </c>
      <c r="C94" s="43">
        <f>Pénalités!D13</f>
        <v>0</v>
      </c>
      <c r="D94" s="43">
        <f>Pénalités!E13</f>
        <v>0</v>
      </c>
      <c r="E94" s="43">
        <f>Pénalités!F13</f>
        <v>0</v>
      </c>
      <c r="F94" s="43">
        <f>Pénalités!G13</f>
        <v>0</v>
      </c>
      <c r="G94" s="43">
        <f>Pénalités!H13</f>
        <v>0</v>
      </c>
      <c r="H94" s="43">
        <f>Pénalités!I13</f>
        <v>0</v>
      </c>
      <c r="I94" s="43">
        <f>Pénalités!J13</f>
        <v>0</v>
      </c>
      <c r="J94" s="43">
        <f>Pénalités!K13</f>
        <v>0</v>
      </c>
      <c r="K94" s="43">
        <f>Pénalités!L13</f>
        <v>0</v>
      </c>
      <c r="L94" s="43">
        <f>Pénalités!M13</f>
        <v>0</v>
      </c>
      <c r="M94" s="43">
        <f>Pénalités!N13</f>
        <v>0</v>
      </c>
      <c r="N94" s="69">
        <f>SUM(B94:M94)</f>
        <v>0</v>
      </c>
      <c r="O94" s="4" t="str">
        <f t="shared" si="11"/>
        <v/>
      </c>
    </row>
    <row r="95" spans="1:15" ht="12" thickBot="1" x14ac:dyDescent="0.25">
      <c r="A95" s="44" t="s">
        <v>37</v>
      </c>
      <c r="B95" s="45">
        <f t="shared" ref="B95:M95" si="13">+B93-ABS(B94)</f>
        <v>0</v>
      </c>
      <c r="C95" s="46">
        <f t="shared" si="13"/>
        <v>0</v>
      </c>
      <c r="D95" s="46">
        <f t="shared" si="13"/>
        <v>0</v>
      </c>
      <c r="E95" s="46">
        <f t="shared" si="13"/>
        <v>0</v>
      </c>
      <c r="F95" s="46">
        <f t="shared" si="13"/>
        <v>0</v>
      </c>
      <c r="G95" s="46">
        <f t="shared" si="13"/>
        <v>0</v>
      </c>
      <c r="H95" s="46">
        <f t="shared" si="13"/>
        <v>0</v>
      </c>
      <c r="I95" s="46">
        <f t="shared" si="13"/>
        <v>0</v>
      </c>
      <c r="J95" s="46">
        <f t="shared" si="13"/>
        <v>0</v>
      </c>
      <c r="K95" s="46">
        <f t="shared" si="13"/>
        <v>0</v>
      </c>
      <c r="L95" s="46">
        <f t="shared" si="13"/>
        <v>0</v>
      </c>
      <c r="M95" s="46">
        <f t="shared" si="13"/>
        <v>0</v>
      </c>
      <c r="N95" s="70">
        <f>IF(SUM(N93:N94)&lt;0,0,SUM(N93:N94))</f>
        <v>0</v>
      </c>
      <c r="O95" s="4" t="str">
        <f t="shared" si="11"/>
        <v/>
      </c>
    </row>
    <row r="96" spans="1:15" x14ac:dyDescent="0.2">
      <c r="O96" s="4" t="str">
        <f t="shared" si="11"/>
        <v/>
      </c>
    </row>
    <row r="97" spans="1:15" ht="12.75" x14ac:dyDescent="0.2">
      <c r="B97" s="4" t="s">
        <v>30</v>
      </c>
      <c r="G97" s="57" t="str">
        <f>VLOOKUP(G98,list2,2,FALSE)</f>
        <v>case 9</v>
      </c>
      <c r="L97" s="89"/>
      <c r="M97" s="89"/>
      <c r="O97" s="4" t="str">
        <f t="shared" si="11"/>
        <v/>
      </c>
    </row>
    <row r="98" spans="1:15" ht="12.75" x14ac:dyDescent="0.2">
      <c r="B98" s="4" t="s">
        <v>31</v>
      </c>
      <c r="G98" s="4">
        <f>Levée!A14</f>
        <v>9</v>
      </c>
      <c r="L98" s="89" t="s">
        <v>38</v>
      </c>
      <c r="M98" s="89"/>
      <c r="O98" s="4" t="str">
        <f t="shared" si="11"/>
        <v/>
      </c>
    </row>
    <row r="99" spans="1:15" ht="15.75" x14ac:dyDescent="0.25">
      <c r="B99" s="4" t="s">
        <v>32</v>
      </c>
      <c r="G99" s="4">
        <f>VLOOKUP(G98,list2,3,FALSE)</f>
        <v>0</v>
      </c>
      <c r="L99" s="90"/>
      <c r="M99" s="90"/>
      <c r="O99" s="4" t="str">
        <f t="shared" si="11"/>
        <v/>
      </c>
    </row>
    <row r="100" spans="1:15" x14ac:dyDescent="0.2">
      <c r="B100" s="56" t="s">
        <v>33</v>
      </c>
      <c r="G100" s="4">
        <f>VLOOKUP(G98,list2,4,FALSE)</f>
        <v>0</v>
      </c>
      <c r="O100" s="4" t="str">
        <f t="shared" si="11"/>
        <v/>
      </c>
    </row>
    <row r="101" spans="1:15" s="58" customFormat="1" x14ac:dyDescent="0.2">
      <c r="B101" s="58" t="s">
        <v>39</v>
      </c>
      <c r="G101" s="4" t="e">
        <f>VLOOKUP(G98,list2,5,FALSE)</f>
        <v>#REF!</v>
      </c>
      <c r="N101" s="66"/>
      <c r="O101" s="4" t="str">
        <f t="shared" si="11"/>
        <v/>
      </c>
    </row>
    <row r="102" spans="1:15" x14ac:dyDescent="0.2">
      <c r="B102" s="4" t="s">
        <v>34</v>
      </c>
      <c r="G102" s="4" t="e">
        <f>VLOOKUP(G98,list2,6,FALSE)</f>
        <v>#REF!</v>
      </c>
      <c r="O102" s="4" t="e">
        <f t="shared" si="11"/>
        <v>#REF!</v>
      </c>
    </row>
    <row r="103" spans="1:15" ht="12" thickBot="1" x14ac:dyDescent="0.25">
      <c r="O103" s="4" t="str">
        <f t="shared" si="11"/>
        <v/>
      </c>
    </row>
    <row r="104" spans="1:15" ht="12" thickBot="1" x14ac:dyDescent="0.25">
      <c r="A104" s="39"/>
      <c r="B104" s="41" t="s">
        <v>2</v>
      </c>
      <c r="C104" s="41" t="s">
        <v>3</v>
      </c>
      <c r="D104" s="41" t="s">
        <v>4</v>
      </c>
      <c r="E104" s="41" t="s">
        <v>5</v>
      </c>
      <c r="F104" s="41" t="s">
        <v>6</v>
      </c>
      <c r="G104" s="41" t="s">
        <v>7</v>
      </c>
      <c r="H104" s="41" t="s">
        <v>8</v>
      </c>
      <c r="I104" s="41" t="s">
        <v>9</v>
      </c>
      <c r="J104" s="41" t="s">
        <v>10</v>
      </c>
      <c r="K104" s="41" t="s">
        <v>11</v>
      </c>
      <c r="L104" s="41" t="s">
        <v>12</v>
      </c>
      <c r="M104" s="41" t="s">
        <v>13</v>
      </c>
      <c r="N104" s="71" t="s">
        <v>15</v>
      </c>
      <c r="O104" s="4" t="str">
        <f t="shared" si="11"/>
        <v/>
      </c>
    </row>
    <row r="105" spans="1:15" x14ac:dyDescent="0.2">
      <c r="A105" s="42" t="s">
        <v>35</v>
      </c>
      <c r="B105" s="43">
        <f>IF(Levée!C14&lt;&gt;"pa",Levée!C14,)</f>
        <v>0</v>
      </c>
      <c r="C105" s="43">
        <f>IF(Levée!D14&lt;&gt;"pa",Levée!D14,)</f>
        <v>0</v>
      </c>
      <c r="D105" s="43">
        <f>IF(Levée!E14&lt;&gt;"pa",Levée!E14,)</f>
        <v>0</v>
      </c>
      <c r="E105" s="43">
        <f>IF(Levée!F14&lt;&gt;"pa",Levée!F14,)</f>
        <v>0</v>
      </c>
      <c r="F105" s="43">
        <f>IF(Levée!G14&lt;&gt;"pa",Levée!G14,)</f>
        <v>0</v>
      </c>
      <c r="G105" s="43">
        <f>IF(Levée!H14&lt;&gt;"pa",Levée!H14,)</f>
        <v>0</v>
      </c>
      <c r="H105" s="43">
        <f>IF(Levée!I14&lt;&gt;"pa",Levée!I14,)</f>
        <v>0</v>
      </c>
      <c r="I105" s="43">
        <f>IF(Levée!J14&lt;&gt;"pa",Levée!J14,)</f>
        <v>0</v>
      </c>
      <c r="J105" s="43">
        <f>IF(Levée!K14&lt;&gt;"pa",Levée!K14,)</f>
        <v>0</v>
      </c>
      <c r="K105" s="43">
        <f>IF(Levée!L14&lt;&gt;"pa",Levée!L14,)</f>
        <v>0</v>
      </c>
      <c r="L105" s="43">
        <f>IF(Levée!M14&lt;&gt;"pa",Levée!M14,)</f>
        <v>0</v>
      </c>
      <c r="M105" s="43">
        <f>IF(Levée!N14&lt;&gt;"pa",Levée!N14,)</f>
        <v>0</v>
      </c>
      <c r="N105" s="68">
        <f>SUM(B105:M105)</f>
        <v>0</v>
      </c>
      <c r="O105" s="4" t="str">
        <f t="shared" si="11"/>
        <v/>
      </c>
    </row>
    <row r="106" spans="1:15" ht="12" thickBot="1" x14ac:dyDescent="0.25">
      <c r="A106" s="42" t="s">
        <v>36</v>
      </c>
      <c r="B106" s="43">
        <f>Pénalités!C14</f>
        <v>0</v>
      </c>
      <c r="C106" s="43">
        <f>Pénalités!D14</f>
        <v>0</v>
      </c>
      <c r="D106" s="43">
        <f>Pénalités!E14</f>
        <v>0</v>
      </c>
      <c r="E106" s="43">
        <f>Pénalités!F14</f>
        <v>0</v>
      </c>
      <c r="F106" s="43">
        <f>Pénalités!G14</f>
        <v>0</v>
      </c>
      <c r="G106" s="43">
        <f>Pénalités!H14</f>
        <v>0</v>
      </c>
      <c r="H106" s="43">
        <f>Pénalités!I14</f>
        <v>0</v>
      </c>
      <c r="I106" s="43">
        <f>Pénalités!J14</f>
        <v>0</v>
      </c>
      <c r="J106" s="43">
        <f>Pénalités!K14</f>
        <v>0</v>
      </c>
      <c r="K106" s="43">
        <f>Pénalités!L14</f>
        <v>0</v>
      </c>
      <c r="L106" s="43">
        <f>Pénalités!M14</f>
        <v>0</v>
      </c>
      <c r="M106" s="43">
        <f>Pénalités!N14</f>
        <v>0</v>
      </c>
      <c r="N106" s="69">
        <f>SUM(B106:M106)</f>
        <v>0</v>
      </c>
      <c r="O106" s="4" t="str">
        <f t="shared" si="11"/>
        <v/>
      </c>
    </row>
    <row r="107" spans="1:15" ht="12" thickBot="1" x14ac:dyDescent="0.25">
      <c r="A107" s="44" t="s">
        <v>37</v>
      </c>
      <c r="B107" s="45">
        <f t="shared" ref="B107:M107" si="14">+B105-ABS(B106)</f>
        <v>0</v>
      </c>
      <c r="C107" s="46">
        <f t="shared" si="14"/>
        <v>0</v>
      </c>
      <c r="D107" s="46">
        <f t="shared" si="14"/>
        <v>0</v>
      </c>
      <c r="E107" s="46">
        <f t="shared" si="14"/>
        <v>0</v>
      </c>
      <c r="F107" s="46">
        <f t="shared" si="14"/>
        <v>0</v>
      </c>
      <c r="G107" s="46">
        <f t="shared" si="14"/>
        <v>0</v>
      </c>
      <c r="H107" s="46">
        <f t="shared" si="14"/>
        <v>0</v>
      </c>
      <c r="I107" s="46">
        <f t="shared" si="14"/>
        <v>0</v>
      </c>
      <c r="J107" s="46">
        <f t="shared" si="14"/>
        <v>0</v>
      </c>
      <c r="K107" s="46">
        <f t="shared" si="14"/>
        <v>0</v>
      </c>
      <c r="L107" s="46">
        <f t="shared" si="14"/>
        <v>0</v>
      </c>
      <c r="M107" s="46">
        <f t="shared" si="14"/>
        <v>0</v>
      </c>
      <c r="N107" s="70">
        <f>IF(SUM(N105:N106)&lt;0,0,SUM(N105:N106))</f>
        <v>0</v>
      </c>
      <c r="O107" s="4" t="str">
        <f t="shared" si="11"/>
        <v/>
      </c>
    </row>
    <row r="108" spans="1:15" x14ac:dyDescent="0.2">
      <c r="O108" s="4" t="str">
        <f t="shared" si="11"/>
        <v/>
      </c>
    </row>
    <row r="109" spans="1:15" ht="12.75" x14ac:dyDescent="0.2">
      <c r="B109" s="4" t="s">
        <v>30</v>
      </c>
      <c r="G109" s="57" t="str">
        <f>VLOOKUP(G110,list2,2,FALSE)</f>
        <v>case 10</v>
      </c>
      <c r="L109" s="89"/>
      <c r="M109" s="89"/>
      <c r="O109" s="4" t="str">
        <f t="shared" si="11"/>
        <v/>
      </c>
    </row>
    <row r="110" spans="1:15" ht="12.75" x14ac:dyDescent="0.2">
      <c r="B110" s="4" t="s">
        <v>31</v>
      </c>
      <c r="G110" s="4">
        <f>Levée!A15</f>
        <v>10</v>
      </c>
      <c r="L110" s="89" t="s">
        <v>38</v>
      </c>
      <c r="M110" s="89"/>
      <c r="O110" s="4" t="str">
        <f t="shared" si="11"/>
        <v/>
      </c>
    </row>
    <row r="111" spans="1:15" ht="15.75" x14ac:dyDescent="0.25">
      <c r="B111" s="4" t="s">
        <v>32</v>
      </c>
      <c r="G111" s="4">
        <f>VLOOKUP(G110,list2,3,FALSE)</f>
        <v>0</v>
      </c>
      <c r="L111" s="90"/>
      <c r="M111" s="90"/>
      <c r="O111" s="4" t="str">
        <f t="shared" si="11"/>
        <v/>
      </c>
    </row>
    <row r="112" spans="1:15" x14ac:dyDescent="0.2">
      <c r="B112" s="56" t="s">
        <v>33</v>
      </c>
      <c r="G112" s="4">
        <f>VLOOKUP(G110,list2,4,FALSE)</f>
        <v>0</v>
      </c>
      <c r="O112" s="4" t="str">
        <f t="shared" si="11"/>
        <v/>
      </c>
    </row>
    <row r="113" spans="1:15" s="58" customFormat="1" x14ac:dyDescent="0.2">
      <c r="B113" s="58" t="s">
        <v>39</v>
      </c>
      <c r="G113" s="4" t="e">
        <f>VLOOKUP(G110,list2,5,FALSE)</f>
        <v>#REF!</v>
      </c>
      <c r="N113" s="66"/>
      <c r="O113" s="4" t="str">
        <f t="shared" si="11"/>
        <v/>
      </c>
    </row>
    <row r="114" spans="1:15" x14ac:dyDescent="0.2">
      <c r="B114" s="4" t="s">
        <v>34</v>
      </c>
      <c r="G114" s="4" t="e">
        <f>VLOOKUP(G110,list2,6,FALSE)</f>
        <v>#REF!</v>
      </c>
      <c r="O114" s="4" t="e">
        <f t="shared" si="11"/>
        <v>#REF!</v>
      </c>
    </row>
    <row r="115" spans="1:15" ht="12" thickBot="1" x14ac:dyDescent="0.25">
      <c r="O115" s="4" t="str">
        <f t="shared" si="11"/>
        <v/>
      </c>
    </row>
    <row r="116" spans="1:15" ht="12" thickBot="1" x14ac:dyDescent="0.25">
      <c r="A116" s="39"/>
      <c r="B116" s="41" t="s">
        <v>2</v>
      </c>
      <c r="C116" s="41" t="s">
        <v>3</v>
      </c>
      <c r="D116" s="41" t="s">
        <v>4</v>
      </c>
      <c r="E116" s="41" t="s">
        <v>5</v>
      </c>
      <c r="F116" s="41" t="s">
        <v>6</v>
      </c>
      <c r="G116" s="41" t="s">
        <v>7</v>
      </c>
      <c r="H116" s="41" t="s">
        <v>8</v>
      </c>
      <c r="I116" s="41" t="s">
        <v>9</v>
      </c>
      <c r="J116" s="41" t="s">
        <v>10</v>
      </c>
      <c r="K116" s="41" t="s">
        <v>11</v>
      </c>
      <c r="L116" s="41" t="s">
        <v>12</v>
      </c>
      <c r="M116" s="41" t="s">
        <v>13</v>
      </c>
      <c r="N116" s="71" t="s">
        <v>15</v>
      </c>
      <c r="O116" s="4" t="str">
        <f t="shared" si="11"/>
        <v/>
      </c>
    </row>
    <row r="117" spans="1:15" x14ac:dyDescent="0.2">
      <c r="A117" s="42" t="s">
        <v>35</v>
      </c>
      <c r="B117" s="43">
        <f>IF(Levée!C15&lt;&gt;"pa",Levée!C15,)</f>
        <v>0</v>
      </c>
      <c r="C117" s="43">
        <f>IF(Levée!D15&lt;&gt;"pa",Levée!D15,)</f>
        <v>0</v>
      </c>
      <c r="D117" s="43">
        <f>IF(Levée!E15&lt;&gt;"pa",Levée!E15,)</f>
        <v>0</v>
      </c>
      <c r="E117" s="43">
        <f>IF(Levée!F15&lt;&gt;"pa",Levée!F15,)</f>
        <v>0</v>
      </c>
      <c r="F117" s="43">
        <f>IF(Levée!G15&lt;&gt;"pa",Levée!G15,)</f>
        <v>0</v>
      </c>
      <c r="G117" s="43">
        <f>IF(Levée!H15&lt;&gt;"pa",Levée!H15,)</f>
        <v>0</v>
      </c>
      <c r="H117" s="43">
        <f>IF(Levée!I15&lt;&gt;"pa",Levée!I15,)</f>
        <v>0</v>
      </c>
      <c r="I117" s="43">
        <f>IF(Levée!J15&lt;&gt;"pa",Levée!J15,)</f>
        <v>0</v>
      </c>
      <c r="J117" s="43">
        <f>IF(Levée!K15&lt;&gt;"pa",Levée!K15,)</f>
        <v>0</v>
      </c>
      <c r="K117" s="43">
        <f>IF(Levée!L15&lt;&gt;"pa",Levée!L15,)</f>
        <v>0</v>
      </c>
      <c r="L117" s="43">
        <f>IF(Levée!M15&lt;&gt;"pa",Levée!M15,)</f>
        <v>0</v>
      </c>
      <c r="M117" s="43">
        <f>IF(Levée!N15&lt;&gt;"pa",Levée!N15,)</f>
        <v>0</v>
      </c>
      <c r="N117" s="68">
        <f>SUM(B117:M117)</f>
        <v>0</v>
      </c>
      <c r="O117" s="4" t="str">
        <f t="shared" si="11"/>
        <v/>
      </c>
    </row>
    <row r="118" spans="1:15" ht="12" thickBot="1" x14ac:dyDescent="0.25">
      <c r="A118" s="42" t="s">
        <v>36</v>
      </c>
      <c r="B118" s="43">
        <f>Pénalités!C15</f>
        <v>0</v>
      </c>
      <c r="C118" s="43">
        <f>Pénalités!D15</f>
        <v>0</v>
      </c>
      <c r="D118" s="43">
        <f>Pénalités!E15</f>
        <v>0</v>
      </c>
      <c r="E118" s="43">
        <f>Pénalités!F15</f>
        <v>0</v>
      </c>
      <c r="F118" s="43">
        <f>Pénalités!G15</f>
        <v>0</v>
      </c>
      <c r="G118" s="43">
        <f>Pénalités!H15</f>
        <v>0</v>
      </c>
      <c r="H118" s="43">
        <f>Pénalités!I15</f>
        <v>0</v>
      </c>
      <c r="I118" s="43">
        <f>Pénalités!J15</f>
        <v>0</v>
      </c>
      <c r="J118" s="43">
        <f>Pénalités!K15</f>
        <v>0</v>
      </c>
      <c r="K118" s="43">
        <f>Pénalités!L15</f>
        <v>0</v>
      </c>
      <c r="L118" s="43">
        <f>Pénalités!M15</f>
        <v>0</v>
      </c>
      <c r="M118" s="43">
        <f>Pénalités!N15</f>
        <v>0</v>
      </c>
      <c r="N118" s="69">
        <f>SUM(B118:M118)</f>
        <v>0</v>
      </c>
      <c r="O118" s="4" t="str">
        <f t="shared" si="11"/>
        <v/>
      </c>
    </row>
    <row r="119" spans="1:15" ht="12" thickBot="1" x14ac:dyDescent="0.25">
      <c r="A119" s="44" t="s">
        <v>37</v>
      </c>
      <c r="B119" s="45">
        <f t="shared" ref="B119:M119" si="15">+B117-ABS(B118)</f>
        <v>0</v>
      </c>
      <c r="C119" s="46">
        <f t="shared" si="15"/>
        <v>0</v>
      </c>
      <c r="D119" s="46">
        <f t="shared" si="15"/>
        <v>0</v>
      </c>
      <c r="E119" s="46">
        <f t="shared" si="15"/>
        <v>0</v>
      </c>
      <c r="F119" s="46">
        <f t="shared" si="15"/>
        <v>0</v>
      </c>
      <c r="G119" s="46">
        <f t="shared" si="15"/>
        <v>0</v>
      </c>
      <c r="H119" s="46">
        <f t="shared" si="15"/>
        <v>0</v>
      </c>
      <c r="I119" s="46">
        <f t="shared" si="15"/>
        <v>0</v>
      </c>
      <c r="J119" s="46">
        <f t="shared" si="15"/>
        <v>0</v>
      </c>
      <c r="K119" s="46">
        <f t="shared" si="15"/>
        <v>0</v>
      </c>
      <c r="L119" s="46">
        <f t="shared" si="15"/>
        <v>0</v>
      </c>
      <c r="M119" s="46">
        <f t="shared" si="15"/>
        <v>0</v>
      </c>
      <c r="N119" s="70">
        <f>IF(SUM(N117:N118)&lt;0,0,SUM(N117:N118))</f>
        <v>0</v>
      </c>
      <c r="O119" s="4" t="str">
        <f t="shared" si="11"/>
        <v/>
      </c>
    </row>
    <row r="120" spans="1:15" x14ac:dyDescent="0.2">
      <c r="O120" s="4" t="str">
        <f t="shared" si="11"/>
        <v/>
      </c>
    </row>
    <row r="121" spans="1:15" ht="12.75" x14ac:dyDescent="0.2">
      <c r="B121" s="4" t="s">
        <v>30</v>
      </c>
      <c r="G121" s="57" t="str">
        <f>VLOOKUP(G122,list2,2,FALSE)</f>
        <v>case 11</v>
      </c>
      <c r="L121" s="89"/>
      <c r="M121" s="89"/>
      <c r="O121" s="4" t="str">
        <f t="shared" si="11"/>
        <v/>
      </c>
    </row>
    <row r="122" spans="1:15" ht="12.75" x14ac:dyDescent="0.2">
      <c r="B122" s="4" t="s">
        <v>31</v>
      </c>
      <c r="G122" s="4">
        <f>Levée!A16</f>
        <v>11</v>
      </c>
      <c r="L122" s="89" t="s">
        <v>38</v>
      </c>
      <c r="M122" s="89"/>
      <c r="O122" s="4" t="str">
        <f t="shared" si="11"/>
        <v/>
      </c>
    </row>
    <row r="123" spans="1:15" ht="15.75" x14ac:dyDescent="0.25">
      <c r="B123" s="4" t="s">
        <v>32</v>
      </c>
      <c r="G123" s="4">
        <f>VLOOKUP(G122,list2,3,FALSE)</f>
        <v>0</v>
      </c>
      <c r="L123" s="90"/>
      <c r="M123" s="90"/>
      <c r="O123" s="4" t="str">
        <f t="shared" si="11"/>
        <v/>
      </c>
    </row>
    <row r="124" spans="1:15" x14ac:dyDescent="0.2">
      <c r="B124" s="56" t="s">
        <v>33</v>
      </c>
      <c r="G124" s="4">
        <f>VLOOKUP(G122,list2,4,FALSE)</f>
        <v>0</v>
      </c>
      <c r="O124" s="4" t="str">
        <f t="shared" si="11"/>
        <v/>
      </c>
    </row>
    <row r="125" spans="1:15" s="58" customFormat="1" x14ac:dyDescent="0.2">
      <c r="B125" s="58" t="s">
        <v>39</v>
      </c>
      <c r="G125" s="4" t="e">
        <f>VLOOKUP(G122,list2,5,FALSE)</f>
        <v>#REF!</v>
      </c>
      <c r="N125" s="66"/>
      <c r="O125" s="4" t="str">
        <f t="shared" si="11"/>
        <v/>
      </c>
    </row>
    <row r="126" spans="1:15" x14ac:dyDescent="0.2">
      <c r="B126" s="4" t="s">
        <v>34</v>
      </c>
      <c r="G126" s="4" t="e">
        <f>VLOOKUP(G122,list2,6,FALSE)</f>
        <v>#REF!</v>
      </c>
      <c r="O126" s="4" t="e">
        <f t="shared" si="11"/>
        <v>#REF!</v>
      </c>
    </row>
    <row r="127" spans="1:15" ht="12" thickBot="1" x14ac:dyDescent="0.25">
      <c r="O127" s="4" t="str">
        <f t="shared" si="11"/>
        <v/>
      </c>
    </row>
    <row r="128" spans="1:15" ht="12" thickBot="1" x14ac:dyDescent="0.25">
      <c r="A128" s="39"/>
      <c r="B128" s="41" t="s">
        <v>2</v>
      </c>
      <c r="C128" s="41" t="s">
        <v>3</v>
      </c>
      <c r="D128" s="41" t="s">
        <v>4</v>
      </c>
      <c r="E128" s="41" t="s">
        <v>5</v>
      </c>
      <c r="F128" s="41" t="s">
        <v>6</v>
      </c>
      <c r="G128" s="41" t="s">
        <v>7</v>
      </c>
      <c r="H128" s="41" t="s">
        <v>8</v>
      </c>
      <c r="I128" s="41" t="s">
        <v>9</v>
      </c>
      <c r="J128" s="41" t="s">
        <v>10</v>
      </c>
      <c r="K128" s="41" t="s">
        <v>11</v>
      </c>
      <c r="L128" s="41" t="s">
        <v>12</v>
      </c>
      <c r="M128" s="41" t="s">
        <v>13</v>
      </c>
      <c r="N128" s="71" t="s">
        <v>15</v>
      </c>
      <c r="O128" s="4" t="str">
        <f t="shared" si="11"/>
        <v/>
      </c>
    </row>
    <row r="129" spans="1:15" x14ac:dyDescent="0.2">
      <c r="A129" s="42" t="s">
        <v>35</v>
      </c>
      <c r="B129" s="43">
        <f>IF(Levée!C16&lt;&gt;"pa",Levée!C16,)</f>
        <v>0</v>
      </c>
      <c r="C129" s="43">
        <f>IF(Levée!D16&lt;&gt;"pa",Levée!D16,)</f>
        <v>0</v>
      </c>
      <c r="D129" s="43">
        <f>IF(Levée!E16&lt;&gt;"pa",Levée!E16,)</f>
        <v>0</v>
      </c>
      <c r="E129" s="43">
        <f>IF(Levée!F16&lt;&gt;"pa",Levée!F16,)</f>
        <v>0</v>
      </c>
      <c r="F129" s="43">
        <f>IF(Levée!G16&lt;&gt;"pa",Levée!G16,)</f>
        <v>0</v>
      </c>
      <c r="G129" s="43">
        <f>IF(Levée!H16&lt;&gt;"pa",Levée!H16,)</f>
        <v>0</v>
      </c>
      <c r="H129" s="43">
        <f>IF(Levée!I16&lt;&gt;"pa",Levée!I16,)</f>
        <v>0</v>
      </c>
      <c r="I129" s="43">
        <f>IF(Levée!J16&lt;&gt;"pa",Levée!J16,)</f>
        <v>0</v>
      </c>
      <c r="J129" s="43">
        <f>IF(Levée!K16&lt;&gt;"pa",Levée!K16,)</f>
        <v>0</v>
      </c>
      <c r="K129" s="43">
        <f>IF(Levée!L16&lt;&gt;"pa",Levée!L16,)</f>
        <v>0</v>
      </c>
      <c r="L129" s="43">
        <f>IF(Levée!M16&lt;&gt;"pa",Levée!M16,)</f>
        <v>0</v>
      </c>
      <c r="M129" s="43">
        <f>IF(Levée!N16&lt;&gt;"pa",Levée!N16,)</f>
        <v>0</v>
      </c>
      <c r="N129" s="68">
        <f>SUM(B129:M129)</f>
        <v>0</v>
      </c>
      <c r="O129" s="4" t="str">
        <f t="shared" si="11"/>
        <v/>
      </c>
    </row>
    <row r="130" spans="1:15" ht="12" thickBot="1" x14ac:dyDescent="0.25">
      <c r="A130" s="42" t="s">
        <v>36</v>
      </c>
      <c r="B130" s="43">
        <f>Pénalités!C16</f>
        <v>0</v>
      </c>
      <c r="C130" s="43">
        <f>Pénalités!D16</f>
        <v>0</v>
      </c>
      <c r="D130" s="43">
        <f>Pénalités!E16</f>
        <v>0</v>
      </c>
      <c r="E130" s="43">
        <f>Pénalités!F16</f>
        <v>0</v>
      </c>
      <c r="F130" s="43">
        <f>Pénalités!G16</f>
        <v>0</v>
      </c>
      <c r="G130" s="43">
        <f>Pénalités!H16</f>
        <v>0</v>
      </c>
      <c r="H130" s="43">
        <f>Pénalités!I16</f>
        <v>0</v>
      </c>
      <c r="I130" s="43">
        <f>Pénalités!J16</f>
        <v>0</v>
      </c>
      <c r="J130" s="43">
        <f>Pénalités!K16</f>
        <v>0</v>
      </c>
      <c r="K130" s="43">
        <f>Pénalités!L16</f>
        <v>0</v>
      </c>
      <c r="L130" s="43">
        <f>Pénalités!M16</f>
        <v>0</v>
      </c>
      <c r="M130" s="43">
        <f>Pénalités!N16</f>
        <v>0</v>
      </c>
      <c r="N130" s="69">
        <f>SUM(B130:M130)</f>
        <v>0</v>
      </c>
      <c r="O130" s="4" t="str">
        <f t="shared" si="11"/>
        <v/>
      </c>
    </row>
    <row r="131" spans="1:15" ht="12" thickBot="1" x14ac:dyDescent="0.25">
      <c r="A131" s="44" t="s">
        <v>37</v>
      </c>
      <c r="B131" s="45">
        <f t="shared" ref="B131:M131" si="16">+B129-ABS(B130)</f>
        <v>0</v>
      </c>
      <c r="C131" s="46">
        <f t="shared" si="16"/>
        <v>0</v>
      </c>
      <c r="D131" s="46">
        <f t="shared" si="16"/>
        <v>0</v>
      </c>
      <c r="E131" s="46">
        <f t="shared" si="16"/>
        <v>0</v>
      </c>
      <c r="F131" s="46">
        <f t="shared" si="16"/>
        <v>0</v>
      </c>
      <c r="G131" s="46">
        <f t="shared" si="16"/>
        <v>0</v>
      </c>
      <c r="H131" s="46">
        <f t="shared" si="16"/>
        <v>0</v>
      </c>
      <c r="I131" s="46">
        <f t="shared" si="16"/>
        <v>0</v>
      </c>
      <c r="J131" s="46">
        <f t="shared" si="16"/>
        <v>0</v>
      </c>
      <c r="K131" s="46">
        <f t="shared" si="16"/>
        <v>0</v>
      </c>
      <c r="L131" s="46">
        <f t="shared" si="16"/>
        <v>0</v>
      </c>
      <c r="M131" s="46">
        <f t="shared" si="16"/>
        <v>0</v>
      </c>
      <c r="N131" s="70">
        <f>IF(SUM(N129:N130)&lt;0,0,SUM(N129:N130))</f>
        <v>0</v>
      </c>
      <c r="O131" s="4" t="str">
        <f t="shared" si="11"/>
        <v/>
      </c>
    </row>
    <row r="132" spans="1:15" x14ac:dyDescent="0.2">
      <c r="O132" s="4" t="str">
        <f t="shared" si="11"/>
        <v/>
      </c>
    </row>
    <row r="133" spans="1:15" ht="12.75" x14ac:dyDescent="0.2">
      <c r="B133" s="4" t="s">
        <v>30</v>
      </c>
      <c r="G133" s="57" t="str">
        <f>VLOOKUP(G134,list2,2,FALSE)</f>
        <v>case 12</v>
      </c>
      <c r="L133" s="89"/>
      <c r="M133" s="89"/>
      <c r="O133" s="4" t="str">
        <f t="shared" si="11"/>
        <v/>
      </c>
    </row>
    <row r="134" spans="1:15" ht="12.75" x14ac:dyDescent="0.2">
      <c r="B134" s="4" t="s">
        <v>31</v>
      </c>
      <c r="G134" s="4">
        <f>Levée!A17</f>
        <v>12</v>
      </c>
      <c r="L134" s="89" t="s">
        <v>38</v>
      </c>
      <c r="M134" s="89"/>
      <c r="O134" s="4" t="str">
        <f t="shared" si="11"/>
        <v/>
      </c>
    </row>
    <row r="135" spans="1:15" ht="15.75" x14ac:dyDescent="0.25">
      <c r="B135" s="4" t="s">
        <v>32</v>
      </c>
      <c r="G135" s="4">
        <f>VLOOKUP(G134,list2,3,FALSE)</f>
        <v>0</v>
      </c>
      <c r="L135" s="90"/>
      <c r="M135" s="90"/>
      <c r="O135" s="4" t="str">
        <f t="shared" ref="O135:O198" si="17">IF(B135="Remboursement :",G135,"")</f>
        <v/>
      </c>
    </row>
    <row r="136" spans="1:15" x14ac:dyDescent="0.2">
      <c r="B136" s="56" t="s">
        <v>33</v>
      </c>
      <c r="G136" s="4">
        <f>VLOOKUP(G134,list2,4,FALSE)</f>
        <v>0</v>
      </c>
      <c r="O136" s="4" t="str">
        <f t="shared" si="17"/>
        <v/>
      </c>
    </row>
    <row r="137" spans="1:15" s="58" customFormat="1" x14ac:dyDescent="0.2">
      <c r="B137" s="58" t="s">
        <v>39</v>
      </c>
      <c r="G137" s="4" t="e">
        <f>VLOOKUP(G134,list2,5,FALSE)</f>
        <v>#REF!</v>
      </c>
      <c r="N137" s="66"/>
      <c r="O137" s="4" t="str">
        <f t="shared" si="17"/>
        <v/>
      </c>
    </row>
    <row r="138" spans="1:15" x14ac:dyDescent="0.2">
      <c r="B138" s="4" t="s">
        <v>34</v>
      </c>
      <c r="G138" s="4" t="e">
        <f>VLOOKUP(G134,list2,6,FALSE)</f>
        <v>#REF!</v>
      </c>
      <c r="O138" s="4" t="e">
        <f t="shared" si="17"/>
        <v>#REF!</v>
      </c>
    </row>
    <row r="139" spans="1:15" ht="12" thickBot="1" x14ac:dyDescent="0.25">
      <c r="O139" s="4" t="str">
        <f t="shared" si="17"/>
        <v/>
      </c>
    </row>
    <row r="140" spans="1:15" ht="12" thickBot="1" x14ac:dyDescent="0.25">
      <c r="A140" s="39"/>
      <c r="B140" s="41" t="s">
        <v>2</v>
      </c>
      <c r="C140" s="41" t="s">
        <v>3</v>
      </c>
      <c r="D140" s="41" t="s">
        <v>4</v>
      </c>
      <c r="E140" s="41" t="s">
        <v>5</v>
      </c>
      <c r="F140" s="41" t="s">
        <v>6</v>
      </c>
      <c r="G140" s="41" t="s">
        <v>7</v>
      </c>
      <c r="H140" s="41" t="s">
        <v>8</v>
      </c>
      <c r="I140" s="41" t="s">
        <v>9</v>
      </c>
      <c r="J140" s="41" t="s">
        <v>10</v>
      </c>
      <c r="K140" s="41" t="s">
        <v>11</v>
      </c>
      <c r="L140" s="41" t="s">
        <v>12</v>
      </c>
      <c r="M140" s="41" t="s">
        <v>13</v>
      </c>
      <c r="N140" s="71" t="s">
        <v>15</v>
      </c>
      <c r="O140" s="4" t="str">
        <f t="shared" si="17"/>
        <v/>
      </c>
    </row>
    <row r="141" spans="1:15" x14ac:dyDescent="0.2">
      <c r="A141" s="42" t="s">
        <v>35</v>
      </c>
      <c r="B141" s="43">
        <f>IF(Levée!C17&lt;&gt;"pa ",Levée!C17,)</f>
        <v>0</v>
      </c>
      <c r="C141" s="43">
        <f>IF(Levée!D17&lt;&gt;"pa ",Levée!D17,)</f>
        <v>0</v>
      </c>
      <c r="D141" s="43">
        <f>IF(Levée!E17&lt;&gt;"pa ",Levée!E17,)</f>
        <v>0</v>
      </c>
      <c r="E141" s="43">
        <f>IF(Levée!F17&lt;&gt;"pa ",Levée!F17,)</f>
        <v>0</v>
      </c>
      <c r="F141" s="43">
        <f>IF(Levée!G17&lt;&gt;"pa ",Levée!G17,)</f>
        <v>0</v>
      </c>
      <c r="G141" s="43">
        <f>IF(Levée!H17&lt;&gt;"pa ",Levée!H17,)</f>
        <v>0</v>
      </c>
      <c r="H141" s="43">
        <f>IF(Levée!I17&lt;&gt;"pa ",Levée!I17,)</f>
        <v>0</v>
      </c>
      <c r="I141" s="43">
        <f>IF(Levée!J17&lt;&gt;"pa ",Levée!J17,)</f>
        <v>0</v>
      </c>
      <c r="J141" s="43">
        <f>IF(Levée!K17&lt;&gt;"pa ",Levée!K17,)</f>
        <v>0</v>
      </c>
      <c r="K141" s="43">
        <f>IF(Levée!L17&lt;&gt;"pa ",Levée!L17,)</f>
        <v>0</v>
      </c>
      <c r="L141" s="43">
        <f>IF(Levée!M17&lt;&gt;"pa ",Levée!M17,)</f>
        <v>0</v>
      </c>
      <c r="M141" s="43">
        <f>IF(Levée!N17&lt;&gt;"pa ",Levée!N17,)</f>
        <v>0</v>
      </c>
      <c r="N141" s="68">
        <f>SUM(B141:M141)</f>
        <v>0</v>
      </c>
      <c r="O141" s="4" t="str">
        <f t="shared" si="17"/>
        <v/>
      </c>
    </row>
    <row r="142" spans="1:15" ht="12" thickBot="1" x14ac:dyDescent="0.25">
      <c r="A142" s="42" t="s">
        <v>36</v>
      </c>
      <c r="B142" s="43">
        <f>Pénalités!C17</f>
        <v>0</v>
      </c>
      <c r="C142" s="43">
        <f>Pénalités!D17</f>
        <v>0</v>
      </c>
      <c r="D142" s="43">
        <f>Pénalités!E17</f>
        <v>0</v>
      </c>
      <c r="E142" s="43">
        <f>Pénalités!F17</f>
        <v>0</v>
      </c>
      <c r="F142" s="43">
        <f>Pénalités!G17</f>
        <v>0</v>
      </c>
      <c r="G142" s="43">
        <f>Pénalités!H17</f>
        <v>0</v>
      </c>
      <c r="H142" s="43">
        <f>Pénalités!I17</f>
        <v>0</v>
      </c>
      <c r="I142" s="43">
        <f>Pénalités!J17</f>
        <v>0</v>
      </c>
      <c r="J142" s="43">
        <f>Pénalités!K17</f>
        <v>0</v>
      </c>
      <c r="K142" s="43">
        <f>Pénalités!L17</f>
        <v>0</v>
      </c>
      <c r="L142" s="43">
        <f>Pénalités!M17</f>
        <v>0</v>
      </c>
      <c r="M142" s="43">
        <f>Pénalités!N17</f>
        <v>0</v>
      </c>
      <c r="N142" s="69">
        <f>SUM(B142:M142)</f>
        <v>0</v>
      </c>
      <c r="O142" s="4" t="str">
        <f t="shared" si="17"/>
        <v/>
      </c>
    </row>
    <row r="143" spans="1:15" ht="12" thickBot="1" x14ac:dyDescent="0.25">
      <c r="A143" s="44" t="s">
        <v>37</v>
      </c>
      <c r="B143" s="45">
        <f t="shared" ref="B143:M143" si="18">+B141-ABS(B142)</f>
        <v>0</v>
      </c>
      <c r="C143" s="46">
        <f t="shared" si="18"/>
        <v>0</v>
      </c>
      <c r="D143" s="46">
        <f t="shared" si="18"/>
        <v>0</v>
      </c>
      <c r="E143" s="46">
        <f t="shared" si="18"/>
        <v>0</v>
      </c>
      <c r="F143" s="46">
        <f t="shared" si="18"/>
        <v>0</v>
      </c>
      <c r="G143" s="46">
        <f t="shared" si="18"/>
        <v>0</v>
      </c>
      <c r="H143" s="46">
        <f t="shared" si="18"/>
        <v>0</v>
      </c>
      <c r="I143" s="46">
        <f t="shared" si="18"/>
        <v>0</v>
      </c>
      <c r="J143" s="46">
        <f t="shared" si="18"/>
        <v>0</v>
      </c>
      <c r="K143" s="46">
        <f t="shared" si="18"/>
        <v>0</v>
      </c>
      <c r="L143" s="46">
        <f t="shared" si="18"/>
        <v>0</v>
      </c>
      <c r="M143" s="46">
        <f t="shared" si="18"/>
        <v>0</v>
      </c>
      <c r="N143" s="70">
        <f>IF(SUM(N141:N142)&lt;0,0,SUM(N141:N142))</f>
        <v>0</v>
      </c>
      <c r="O143" s="4" t="str">
        <f t="shared" si="17"/>
        <v/>
      </c>
    </row>
    <row r="144" spans="1:15" x14ac:dyDescent="0.2">
      <c r="O144" s="4" t="str">
        <f t="shared" si="17"/>
        <v/>
      </c>
    </row>
    <row r="145" spans="1:15" ht="12.75" x14ac:dyDescent="0.2">
      <c r="B145" s="4" t="s">
        <v>30</v>
      </c>
      <c r="G145" s="57" t="str">
        <f>VLOOKUP(G146,list2,2,FALSE)</f>
        <v>case 13</v>
      </c>
      <c r="L145" s="89"/>
      <c r="M145" s="89"/>
      <c r="O145" s="4" t="str">
        <f t="shared" si="17"/>
        <v/>
      </c>
    </row>
    <row r="146" spans="1:15" ht="12.75" x14ac:dyDescent="0.2">
      <c r="B146" s="4" t="s">
        <v>31</v>
      </c>
      <c r="G146" s="4">
        <f>Levée!A18</f>
        <v>13</v>
      </c>
      <c r="L146" s="89" t="s">
        <v>38</v>
      </c>
      <c r="M146" s="89"/>
      <c r="O146" s="4" t="str">
        <f t="shared" si="17"/>
        <v/>
      </c>
    </row>
    <row r="147" spans="1:15" ht="15.75" x14ac:dyDescent="0.25">
      <c r="B147" s="4" t="s">
        <v>32</v>
      </c>
      <c r="G147" s="4">
        <f>VLOOKUP(G146,list2,3,FALSE)</f>
        <v>0</v>
      </c>
      <c r="L147" s="90"/>
      <c r="M147" s="90"/>
      <c r="O147" s="4" t="str">
        <f t="shared" si="17"/>
        <v/>
      </c>
    </row>
    <row r="148" spans="1:15" x14ac:dyDescent="0.2">
      <c r="B148" s="56" t="s">
        <v>33</v>
      </c>
      <c r="G148" s="4">
        <f>VLOOKUP(G146,list2,4,FALSE)</f>
        <v>0</v>
      </c>
      <c r="O148" s="4" t="str">
        <f t="shared" si="17"/>
        <v/>
      </c>
    </row>
    <row r="149" spans="1:15" s="58" customFormat="1" x14ac:dyDescent="0.2">
      <c r="B149" s="58" t="s">
        <v>39</v>
      </c>
      <c r="G149" s="4" t="e">
        <f>VLOOKUP(G146,list2,5,FALSE)</f>
        <v>#REF!</v>
      </c>
      <c r="N149" s="66"/>
      <c r="O149" s="4" t="str">
        <f t="shared" si="17"/>
        <v/>
      </c>
    </row>
    <row r="150" spans="1:15" x14ac:dyDescent="0.2">
      <c r="B150" s="4" t="s">
        <v>34</v>
      </c>
      <c r="G150" s="4" t="e">
        <f>VLOOKUP(G146,list2,6,FALSE)</f>
        <v>#REF!</v>
      </c>
      <c r="O150" s="4" t="e">
        <f t="shared" si="17"/>
        <v>#REF!</v>
      </c>
    </row>
    <row r="151" spans="1:15" ht="12" thickBot="1" x14ac:dyDescent="0.25">
      <c r="O151" s="4" t="str">
        <f t="shared" si="17"/>
        <v/>
      </c>
    </row>
    <row r="152" spans="1:15" ht="12" thickBot="1" x14ac:dyDescent="0.25">
      <c r="A152" s="39"/>
      <c r="B152" s="41" t="s">
        <v>2</v>
      </c>
      <c r="C152" s="41" t="s">
        <v>3</v>
      </c>
      <c r="D152" s="41" t="s">
        <v>4</v>
      </c>
      <c r="E152" s="41" t="s">
        <v>5</v>
      </c>
      <c r="F152" s="41" t="s">
        <v>6</v>
      </c>
      <c r="G152" s="41" t="s">
        <v>7</v>
      </c>
      <c r="H152" s="41" t="s">
        <v>8</v>
      </c>
      <c r="I152" s="41" t="s">
        <v>9</v>
      </c>
      <c r="J152" s="41" t="s">
        <v>10</v>
      </c>
      <c r="K152" s="41" t="s">
        <v>11</v>
      </c>
      <c r="L152" s="41" t="s">
        <v>12</v>
      </c>
      <c r="M152" s="41" t="s">
        <v>13</v>
      </c>
      <c r="N152" s="71" t="s">
        <v>15</v>
      </c>
      <c r="O152" s="4" t="str">
        <f t="shared" si="17"/>
        <v/>
      </c>
    </row>
    <row r="153" spans="1:15" x14ac:dyDescent="0.2">
      <c r="A153" s="42" t="s">
        <v>35</v>
      </c>
      <c r="B153" s="43">
        <f>IF(Levée!C18&lt;&gt;"pa",Levée!C18,)</f>
        <v>0</v>
      </c>
      <c r="C153" s="43">
        <f>IF(Levée!D18&lt;&gt;"pa",Levée!D18,)</f>
        <v>0</v>
      </c>
      <c r="D153" s="43">
        <f>IF(Levée!E18&lt;&gt;"pa",Levée!E18,)</f>
        <v>0</v>
      </c>
      <c r="E153" s="43">
        <f>IF(Levée!F18&lt;&gt;"pa",Levée!F18,)</f>
        <v>0</v>
      </c>
      <c r="F153" s="43">
        <f>IF(Levée!G18&lt;&gt;"pa",Levée!G18,)</f>
        <v>0</v>
      </c>
      <c r="G153" s="43">
        <f>IF(Levée!H18&lt;&gt;"pa",Levée!H18,)</f>
        <v>0</v>
      </c>
      <c r="H153" s="43">
        <f>IF(Levée!I18&lt;&gt;"pa",Levée!I18,)</f>
        <v>0</v>
      </c>
      <c r="I153" s="43">
        <f>IF(Levée!J18&lt;&gt;"pa",Levée!J18,)</f>
        <v>0</v>
      </c>
      <c r="J153" s="43">
        <f>IF(Levée!K18&lt;&gt;"pa",Levée!K18,)</f>
        <v>0</v>
      </c>
      <c r="K153" s="43">
        <f>IF(Levée!L18&lt;&gt;"pa",Levée!L18,)</f>
        <v>0</v>
      </c>
      <c r="L153" s="43">
        <f>IF(Levée!M18&lt;&gt;"pa",Levée!M18,)</f>
        <v>0</v>
      </c>
      <c r="M153" s="43">
        <f>IF(Levée!N18&lt;&gt;"pa",Levée!N18,)</f>
        <v>0</v>
      </c>
      <c r="N153" s="68">
        <f>SUM(B153:M153)</f>
        <v>0</v>
      </c>
      <c r="O153" s="4" t="str">
        <f t="shared" si="17"/>
        <v/>
      </c>
    </row>
    <row r="154" spans="1:15" ht="12" thickBot="1" x14ac:dyDescent="0.25">
      <c r="A154" s="42" t="s">
        <v>36</v>
      </c>
      <c r="B154" s="43">
        <f>Pénalités!C18</f>
        <v>0</v>
      </c>
      <c r="C154" s="43">
        <f>Pénalités!D18</f>
        <v>0</v>
      </c>
      <c r="D154" s="43">
        <f>Pénalités!E18</f>
        <v>0</v>
      </c>
      <c r="E154" s="43">
        <f>Pénalités!F18</f>
        <v>0</v>
      </c>
      <c r="F154" s="43">
        <f>Pénalités!G18</f>
        <v>0</v>
      </c>
      <c r="G154" s="43">
        <f>Pénalités!H18</f>
        <v>0</v>
      </c>
      <c r="H154" s="43">
        <f>Pénalités!I18</f>
        <v>0</v>
      </c>
      <c r="I154" s="43">
        <f>Pénalités!J18</f>
        <v>0</v>
      </c>
      <c r="J154" s="43">
        <f>Pénalités!K18</f>
        <v>0</v>
      </c>
      <c r="K154" s="43">
        <f>Pénalités!L18</f>
        <v>0</v>
      </c>
      <c r="L154" s="43">
        <f>Pénalités!M18</f>
        <v>0</v>
      </c>
      <c r="M154" s="43">
        <f>Pénalités!N18</f>
        <v>0</v>
      </c>
      <c r="N154" s="69">
        <f>SUM(B154:M154)</f>
        <v>0</v>
      </c>
      <c r="O154" s="4" t="str">
        <f t="shared" si="17"/>
        <v/>
      </c>
    </row>
    <row r="155" spans="1:15" ht="12" thickBot="1" x14ac:dyDescent="0.25">
      <c r="A155" s="44" t="s">
        <v>37</v>
      </c>
      <c r="B155" s="45">
        <f t="shared" ref="B155:M155" si="19">+B153-ABS(B154)</f>
        <v>0</v>
      </c>
      <c r="C155" s="46">
        <f t="shared" si="19"/>
        <v>0</v>
      </c>
      <c r="D155" s="46">
        <f t="shared" si="19"/>
        <v>0</v>
      </c>
      <c r="E155" s="46">
        <f t="shared" si="19"/>
        <v>0</v>
      </c>
      <c r="F155" s="46">
        <f t="shared" si="19"/>
        <v>0</v>
      </c>
      <c r="G155" s="46">
        <f t="shared" si="19"/>
        <v>0</v>
      </c>
      <c r="H155" s="46">
        <f t="shared" si="19"/>
        <v>0</v>
      </c>
      <c r="I155" s="46">
        <f t="shared" si="19"/>
        <v>0</v>
      </c>
      <c r="J155" s="46">
        <f t="shared" si="19"/>
        <v>0</v>
      </c>
      <c r="K155" s="46">
        <f t="shared" si="19"/>
        <v>0</v>
      </c>
      <c r="L155" s="46">
        <f t="shared" si="19"/>
        <v>0</v>
      </c>
      <c r="M155" s="46">
        <f t="shared" si="19"/>
        <v>0</v>
      </c>
      <c r="N155" s="70">
        <f>IF(SUM(N153:N154)&lt;0,0,SUM(N153:N154))</f>
        <v>0</v>
      </c>
      <c r="O155" s="4" t="str">
        <f t="shared" si="17"/>
        <v/>
      </c>
    </row>
    <row r="156" spans="1:15" x14ac:dyDescent="0.2">
      <c r="O156" s="4" t="str">
        <f t="shared" si="17"/>
        <v/>
      </c>
    </row>
    <row r="157" spans="1:15" ht="12.75" x14ac:dyDescent="0.2">
      <c r="B157" s="4" t="s">
        <v>30</v>
      </c>
      <c r="G157" s="57" t="str">
        <f>VLOOKUP(G158,list2,2,FALSE)</f>
        <v>case 14</v>
      </c>
      <c r="L157" s="89"/>
      <c r="M157" s="89"/>
      <c r="O157" s="4" t="str">
        <f t="shared" si="17"/>
        <v/>
      </c>
    </row>
    <row r="158" spans="1:15" ht="12.75" x14ac:dyDescent="0.2">
      <c r="B158" s="4" t="s">
        <v>31</v>
      </c>
      <c r="G158" s="4">
        <f>Levée!A19</f>
        <v>14</v>
      </c>
      <c r="L158" s="89" t="s">
        <v>38</v>
      </c>
      <c r="M158" s="89"/>
      <c r="O158" s="4" t="str">
        <f t="shared" si="17"/>
        <v/>
      </c>
    </row>
    <row r="159" spans="1:15" ht="15.75" x14ac:dyDescent="0.25">
      <c r="B159" s="4" t="s">
        <v>32</v>
      </c>
      <c r="G159" s="4">
        <f>VLOOKUP(G158,list2,3,FALSE)</f>
        <v>0</v>
      </c>
      <c r="L159" s="90"/>
      <c r="M159" s="90"/>
      <c r="O159" s="4" t="str">
        <f t="shared" si="17"/>
        <v/>
      </c>
    </row>
    <row r="160" spans="1:15" x14ac:dyDescent="0.2">
      <c r="B160" s="56" t="s">
        <v>33</v>
      </c>
      <c r="G160" s="4">
        <f>VLOOKUP(G158,list2,4,FALSE)</f>
        <v>0</v>
      </c>
      <c r="O160" s="4" t="str">
        <f t="shared" si="17"/>
        <v/>
      </c>
    </row>
    <row r="161" spans="1:15" s="58" customFormat="1" x14ac:dyDescent="0.2">
      <c r="B161" s="58" t="s">
        <v>39</v>
      </c>
      <c r="G161" s="4" t="e">
        <f>VLOOKUP(G158,list2,5,FALSE)</f>
        <v>#REF!</v>
      </c>
      <c r="N161" s="66"/>
      <c r="O161" s="4" t="str">
        <f t="shared" si="17"/>
        <v/>
      </c>
    </row>
    <row r="162" spans="1:15" x14ac:dyDescent="0.2">
      <c r="B162" s="4" t="s">
        <v>34</v>
      </c>
      <c r="G162" s="4" t="e">
        <f>VLOOKUP(G158,list2,6,FALSE)</f>
        <v>#REF!</v>
      </c>
      <c r="O162" s="4" t="e">
        <f t="shared" si="17"/>
        <v>#REF!</v>
      </c>
    </row>
    <row r="163" spans="1:15" ht="12" thickBot="1" x14ac:dyDescent="0.25">
      <c r="O163" s="4" t="str">
        <f t="shared" si="17"/>
        <v/>
      </c>
    </row>
    <row r="164" spans="1:15" ht="12" thickBot="1" x14ac:dyDescent="0.25">
      <c r="A164" s="39"/>
      <c r="B164" s="41" t="s">
        <v>2</v>
      </c>
      <c r="C164" s="41" t="s">
        <v>3</v>
      </c>
      <c r="D164" s="41" t="s">
        <v>4</v>
      </c>
      <c r="E164" s="41" t="s">
        <v>5</v>
      </c>
      <c r="F164" s="41" t="s">
        <v>6</v>
      </c>
      <c r="G164" s="41" t="s">
        <v>7</v>
      </c>
      <c r="H164" s="41" t="s">
        <v>8</v>
      </c>
      <c r="I164" s="41" t="s">
        <v>9</v>
      </c>
      <c r="J164" s="41" t="s">
        <v>10</v>
      </c>
      <c r="K164" s="41" t="s">
        <v>11</v>
      </c>
      <c r="L164" s="41" t="s">
        <v>12</v>
      </c>
      <c r="M164" s="41" t="s">
        <v>13</v>
      </c>
      <c r="N164" s="71" t="s">
        <v>15</v>
      </c>
      <c r="O164" s="4" t="str">
        <f t="shared" si="17"/>
        <v/>
      </c>
    </row>
    <row r="165" spans="1:15" x14ac:dyDescent="0.2">
      <c r="A165" s="42" t="s">
        <v>35</v>
      </c>
      <c r="B165" s="43">
        <f>IF(Levée!C19&lt;&gt;"pa",Levée!C19,)</f>
        <v>0</v>
      </c>
      <c r="C165" s="43">
        <f>IF(Levée!D19&lt;&gt;"pa",Levée!D19,)</f>
        <v>0</v>
      </c>
      <c r="D165" s="43">
        <f>IF(Levée!E19&lt;&gt;"pa",Levée!E19,)</f>
        <v>0</v>
      </c>
      <c r="E165" s="43">
        <f>IF(Levée!F19&lt;&gt;"pa",Levée!F19,)</f>
        <v>0</v>
      </c>
      <c r="F165" s="43">
        <f>IF(Levée!G19&lt;&gt;"pa",Levée!G19,)</f>
        <v>0</v>
      </c>
      <c r="G165" s="43">
        <f>IF(Levée!H19&lt;&gt;"pa",Levée!H19,)</f>
        <v>0</v>
      </c>
      <c r="H165" s="43">
        <f>IF(Levée!I19&lt;&gt;"pa",Levée!I19,)</f>
        <v>0</v>
      </c>
      <c r="I165" s="43">
        <f>IF(Levée!J19&lt;&gt;"pa",Levée!J19,)</f>
        <v>0</v>
      </c>
      <c r="J165" s="43">
        <f>IF(Levée!K19&lt;&gt;"pa",Levée!K19,)</f>
        <v>0</v>
      </c>
      <c r="K165" s="43">
        <f>IF(Levée!L19&lt;&gt;"pa",Levée!L19,)</f>
        <v>0</v>
      </c>
      <c r="L165" s="43">
        <f>IF(Levée!M19&lt;&gt;"pa",Levée!M19,)</f>
        <v>0</v>
      </c>
      <c r="M165" s="43">
        <f>IF(Levée!N19&lt;&gt;"pa",Levée!N19,)</f>
        <v>0</v>
      </c>
      <c r="N165" s="68">
        <f>SUM(B165:M165)</f>
        <v>0</v>
      </c>
      <c r="O165" s="4" t="str">
        <f t="shared" si="17"/>
        <v/>
      </c>
    </row>
    <row r="166" spans="1:15" ht="12" thickBot="1" x14ac:dyDescent="0.25">
      <c r="A166" s="42" t="s">
        <v>36</v>
      </c>
      <c r="B166" s="43">
        <f>Pénalités!C19</f>
        <v>0</v>
      </c>
      <c r="C166" s="43">
        <f>Pénalités!D19</f>
        <v>0</v>
      </c>
      <c r="D166" s="43">
        <f>Pénalités!E19</f>
        <v>0</v>
      </c>
      <c r="E166" s="43">
        <f>Pénalités!F19</f>
        <v>0</v>
      </c>
      <c r="F166" s="43">
        <f>Pénalités!G19</f>
        <v>0</v>
      </c>
      <c r="G166" s="43">
        <f>Pénalités!H19</f>
        <v>0</v>
      </c>
      <c r="H166" s="43">
        <f>Pénalités!I19</f>
        <v>0</v>
      </c>
      <c r="I166" s="43">
        <f>Pénalités!J19</f>
        <v>0</v>
      </c>
      <c r="J166" s="43">
        <f>Pénalités!K19</f>
        <v>0</v>
      </c>
      <c r="K166" s="43">
        <f>Pénalités!L19</f>
        <v>0</v>
      </c>
      <c r="L166" s="43">
        <f>Pénalités!M19</f>
        <v>0</v>
      </c>
      <c r="M166" s="43">
        <f>Pénalités!N19</f>
        <v>0</v>
      </c>
      <c r="N166" s="69">
        <f>SUM(B166:M166)</f>
        <v>0</v>
      </c>
      <c r="O166" s="4" t="str">
        <f t="shared" si="17"/>
        <v/>
      </c>
    </row>
    <row r="167" spans="1:15" ht="12" thickBot="1" x14ac:dyDescent="0.25">
      <c r="A167" s="44" t="s">
        <v>37</v>
      </c>
      <c r="B167" s="45">
        <f t="shared" ref="B167:M167" si="20">+B165-ABS(B166)</f>
        <v>0</v>
      </c>
      <c r="C167" s="46">
        <f t="shared" si="20"/>
        <v>0</v>
      </c>
      <c r="D167" s="46">
        <f t="shared" si="20"/>
        <v>0</v>
      </c>
      <c r="E167" s="46">
        <f t="shared" si="20"/>
        <v>0</v>
      </c>
      <c r="F167" s="46">
        <f t="shared" si="20"/>
        <v>0</v>
      </c>
      <c r="G167" s="46">
        <f t="shared" si="20"/>
        <v>0</v>
      </c>
      <c r="H167" s="46">
        <f t="shared" si="20"/>
        <v>0</v>
      </c>
      <c r="I167" s="46">
        <f t="shared" si="20"/>
        <v>0</v>
      </c>
      <c r="J167" s="46">
        <f t="shared" si="20"/>
        <v>0</v>
      </c>
      <c r="K167" s="46">
        <f t="shared" si="20"/>
        <v>0</v>
      </c>
      <c r="L167" s="46">
        <f t="shared" si="20"/>
        <v>0</v>
      </c>
      <c r="M167" s="46">
        <f t="shared" si="20"/>
        <v>0</v>
      </c>
      <c r="N167" s="70">
        <f>IF(SUM(N165:N166)&lt;0,0,SUM(N165:N166))</f>
        <v>0</v>
      </c>
      <c r="O167" s="4" t="str">
        <f t="shared" si="17"/>
        <v/>
      </c>
    </row>
    <row r="168" spans="1:15" x14ac:dyDescent="0.2">
      <c r="O168" s="4" t="str">
        <f t="shared" si="17"/>
        <v/>
      </c>
    </row>
    <row r="169" spans="1:15" ht="12.75" x14ac:dyDescent="0.2">
      <c r="B169" s="4" t="s">
        <v>30</v>
      </c>
      <c r="G169" s="57" t="str">
        <f>VLOOKUP(G170,list2,2,FALSE)</f>
        <v>case 15</v>
      </c>
      <c r="L169" s="89"/>
      <c r="M169" s="89"/>
      <c r="O169" s="4" t="str">
        <f t="shared" si="17"/>
        <v/>
      </c>
    </row>
    <row r="170" spans="1:15" ht="12.75" x14ac:dyDescent="0.2">
      <c r="B170" s="4" t="s">
        <v>31</v>
      </c>
      <c r="G170" s="4">
        <f>Levée!A20</f>
        <v>15</v>
      </c>
      <c r="L170" s="89" t="s">
        <v>38</v>
      </c>
      <c r="M170" s="89"/>
      <c r="O170" s="4" t="str">
        <f t="shared" si="17"/>
        <v/>
      </c>
    </row>
    <row r="171" spans="1:15" ht="15.75" x14ac:dyDescent="0.25">
      <c r="B171" s="4" t="s">
        <v>32</v>
      </c>
      <c r="G171" s="4">
        <f>VLOOKUP(G170,list2,3,FALSE)</f>
        <v>0</v>
      </c>
      <c r="L171" s="90"/>
      <c r="M171" s="90"/>
      <c r="O171" s="4" t="str">
        <f t="shared" si="17"/>
        <v/>
      </c>
    </row>
    <row r="172" spans="1:15" x14ac:dyDescent="0.2">
      <c r="B172" s="56" t="s">
        <v>33</v>
      </c>
      <c r="G172" s="4">
        <f>VLOOKUP(G170,list2,4,FALSE)</f>
        <v>0</v>
      </c>
      <c r="O172" s="4" t="str">
        <f t="shared" si="17"/>
        <v/>
      </c>
    </row>
    <row r="173" spans="1:15" s="58" customFormat="1" x14ac:dyDescent="0.2">
      <c r="B173" s="58" t="s">
        <v>39</v>
      </c>
      <c r="G173" s="4" t="e">
        <f>VLOOKUP(G170,list2,5,FALSE)</f>
        <v>#REF!</v>
      </c>
      <c r="N173" s="66"/>
      <c r="O173" s="4" t="str">
        <f t="shared" si="17"/>
        <v/>
      </c>
    </row>
    <row r="174" spans="1:15" x14ac:dyDescent="0.2">
      <c r="B174" s="4" t="s">
        <v>34</v>
      </c>
      <c r="G174" s="4" t="e">
        <f>VLOOKUP(G170,list2,6,FALSE)</f>
        <v>#REF!</v>
      </c>
      <c r="O174" s="4" t="e">
        <f t="shared" si="17"/>
        <v>#REF!</v>
      </c>
    </row>
    <row r="175" spans="1:15" ht="12" thickBot="1" x14ac:dyDescent="0.25">
      <c r="O175" s="4" t="str">
        <f t="shared" si="17"/>
        <v/>
      </c>
    </row>
    <row r="176" spans="1:15" ht="12" thickBot="1" x14ac:dyDescent="0.25">
      <c r="A176" s="39"/>
      <c r="B176" s="41" t="s">
        <v>2</v>
      </c>
      <c r="C176" s="41" t="s">
        <v>3</v>
      </c>
      <c r="D176" s="41" t="s">
        <v>4</v>
      </c>
      <c r="E176" s="41" t="s">
        <v>5</v>
      </c>
      <c r="F176" s="41" t="s">
        <v>6</v>
      </c>
      <c r="G176" s="41" t="s">
        <v>7</v>
      </c>
      <c r="H176" s="41" t="s">
        <v>8</v>
      </c>
      <c r="I176" s="41" t="s">
        <v>9</v>
      </c>
      <c r="J176" s="41" t="s">
        <v>10</v>
      </c>
      <c r="K176" s="41" t="s">
        <v>11</v>
      </c>
      <c r="L176" s="41" t="s">
        <v>12</v>
      </c>
      <c r="M176" s="41" t="s">
        <v>13</v>
      </c>
      <c r="N176" s="71" t="s">
        <v>15</v>
      </c>
      <c r="O176" s="4" t="str">
        <f t="shared" si="17"/>
        <v/>
      </c>
    </row>
    <row r="177" spans="1:15" x14ac:dyDescent="0.2">
      <c r="A177" s="42" t="s">
        <v>35</v>
      </c>
      <c r="B177" s="43">
        <f>IF(Levée!C20&lt;&gt;"pa",Levée!C20,)</f>
        <v>0</v>
      </c>
      <c r="C177" s="43">
        <f>IF(Levée!D20&lt;&gt;"pa",Levée!D20,)</f>
        <v>0</v>
      </c>
      <c r="D177" s="43">
        <f>IF(Levée!E20&lt;&gt;"pa",Levée!E20,)</f>
        <v>0</v>
      </c>
      <c r="E177" s="43">
        <f>IF(Levée!F20&lt;&gt;"pa",Levée!F20,)</f>
        <v>0</v>
      </c>
      <c r="F177" s="43">
        <f>IF(Levée!G20&lt;&gt;"pa",Levée!G20,)</f>
        <v>0</v>
      </c>
      <c r="G177" s="43">
        <f>IF(Levée!H20&lt;&gt;"pa",Levée!H20,)</f>
        <v>0</v>
      </c>
      <c r="H177" s="43">
        <f>IF(Levée!I20&lt;&gt;"pa",Levée!I20,)</f>
        <v>0</v>
      </c>
      <c r="I177" s="43">
        <f>IF(Levée!J20&lt;&gt;"pa",Levée!J20,)</f>
        <v>0</v>
      </c>
      <c r="J177" s="43">
        <f>IF(Levée!K20&lt;&gt;"pa",Levée!K20,)</f>
        <v>0</v>
      </c>
      <c r="K177" s="43">
        <f>IF(Levée!L20&lt;&gt;"pa",Levée!L20,)</f>
        <v>0</v>
      </c>
      <c r="L177" s="43">
        <f>IF(Levée!M20&lt;&gt;"pa",Levée!M20,)</f>
        <v>0</v>
      </c>
      <c r="M177" s="43">
        <f>IF(Levée!N20&lt;&gt;"pa",Levée!N20,)</f>
        <v>0</v>
      </c>
      <c r="N177" s="68">
        <f>SUM(B177:M177)</f>
        <v>0</v>
      </c>
      <c r="O177" s="4" t="str">
        <f t="shared" si="17"/>
        <v/>
      </c>
    </row>
    <row r="178" spans="1:15" ht="12" thickBot="1" x14ac:dyDescent="0.25">
      <c r="A178" s="42" t="s">
        <v>36</v>
      </c>
      <c r="B178" s="43">
        <f>Pénalités!C20</f>
        <v>0</v>
      </c>
      <c r="C178" s="43">
        <f>Pénalités!D20</f>
        <v>0</v>
      </c>
      <c r="D178" s="43">
        <f>Pénalités!E20</f>
        <v>0</v>
      </c>
      <c r="E178" s="43">
        <f>Pénalités!F20</f>
        <v>0</v>
      </c>
      <c r="F178" s="43">
        <f>Pénalités!G20</f>
        <v>0</v>
      </c>
      <c r="G178" s="43">
        <f>Pénalités!H20</f>
        <v>0</v>
      </c>
      <c r="H178" s="43">
        <f>Pénalités!I20</f>
        <v>0</v>
      </c>
      <c r="I178" s="43">
        <f>Pénalités!J20</f>
        <v>0</v>
      </c>
      <c r="J178" s="43">
        <f>Pénalités!K20</f>
        <v>0</v>
      </c>
      <c r="K178" s="43">
        <f>Pénalités!L20</f>
        <v>0</v>
      </c>
      <c r="L178" s="43">
        <f>Pénalités!M20</f>
        <v>0</v>
      </c>
      <c r="M178" s="43">
        <f>Pénalités!N20</f>
        <v>0</v>
      </c>
      <c r="N178" s="69">
        <f>SUM(B178:M178)</f>
        <v>0</v>
      </c>
      <c r="O178" s="4" t="str">
        <f t="shared" si="17"/>
        <v/>
      </c>
    </row>
    <row r="179" spans="1:15" ht="12" thickBot="1" x14ac:dyDescent="0.25">
      <c r="A179" s="44" t="s">
        <v>37</v>
      </c>
      <c r="B179" s="45">
        <f t="shared" ref="B179:M179" si="21">+B177-ABS(B178)</f>
        <v>0</v>
      </c>
      <c r="C179" s="46">
        <f t="shared" si="21"/>
        <v>0</v>
      </c>
      <c r="D179" s="46">
        <f t="shared" si="21"/>
        <v>0</v>
      </c>
      <c r="E179" s="46">
        <f t="shared" si="21"/>
        <v>0</v>
      </c>
      <c r="F179" s="46">
        <f t="shared" si="21"/>
        <v>0</v>
      </c>
      <c r="G179" s="46">
        <f t="shared" si="21"/>
        <v>0</v>
      </c>
      <c r="H179" s="46">
        <f t="shared" si="21"/>
        <v>0</v>
      </c>
      <c r="I179" s="46">
        <f t="shared" si="21"/>
        <v>0</v>
      </c>
      <c r="J179" s="46">
        <f t="shared" si="21"/>
        <v>0</v>
      </c>
      <c r="K179" s="46">
        <f t="shared" si="21"/>
        <v>0</v>
      </c>
      <c r="L179" s="46">
        <f t="shared" si="21"/>
        <v>0</v>
      </c>
      <c r="M179" s="46">
        <f t="shared" si="21"/>
        <v>0</v>
      </c>
      <c r="N179" s="70">
        <f>IF(SUM(N177:N178)&lt;0,0,SUM(N177:N178))</f>
        <v>0</v>
      </c>
      <c r="O179" s="4" t="str">
        <f t="shared" si="17"/>
        <v/>
      </c>
    </row>
    <row r="180" spans="1:15" x14ac:dyDescent="0.2">
      <c r="O180" s="4" t="str">
        <f t="shared" si="17"/>
        <v/>
      </c>
    </row>
    <row r="181" spans="1:15" ht="12.75" x14ac:dyDescent="0.2">
      <c r="B181" s="4" t="s">
        <v>30</v>
      </c>
      <c r="G181" s="57" t="str">
        <f>VLOOKUP(G182,list2,2,FALSE)</f>
        <v>case 16</v>
      </c>
      <c r="L181" s="89"/>
      <c r="M181" s="89"/>
      <c r="O181" s="4" t="str">
        <f t="shared" si="17"/>
        <v/>
      </c>
    </row>
    <row r="182" spans="1:15" ht="12.75" x14ac:dyDescent="0.2">
      <c r="B182" s="4" t="s">
        <v>31</v>
      </c>
      <c r="G182" s="4">
        <f>Levée!A21</f>
        <v>16</v>
      </c>
      <c r="L182" s="89" t="s">
        <v>38</v>
      </c>
      <c r="M182" s="89"/>
      <c r="O182" s="4" t="str">
        <f t="shared" si="17"/>
        <v/>
      </c>
    </row>
    <row r="183" spans="1:15" ht="15.75" x14ac:dyDescent="0.25">
      <c r="B183" s="4" t="s">
        <v>32</v>
      </c>
      <c r="G183" s="4">
        <f>VLOOKUP(G182,list2,3,FALSE)</f>
        <v>0</v>
      </c>
      <c r="L183" s="90"/>
      <c r="M183" s="90"/>
      <c r="O183" s="4" t="str">
        <f t="shared" si="17"/>
        <v/>
      </c>
    </row>
    <row r="184" spans="1:15" x14ac:dyDescent="0.2">
      <c r="B184" s="56" t="s">
        <v>33</v>
      </c>
      <c r="G184" s="4">
        <f>VLOOKUP(G182,list2,4,FALSE)</f>
        <v>0</v>
      </c>
      <c r="O184" s="4" t="str">
        <f t="shared" si="17"/>
        <v/>
      </c>
    </row>
    <row r="185" spans="1:15" s="58" customFormat="1" x14ac:dyDescent="0.2">
      <c r="B185" s="58" t="s">
        <v>39</v>
      </c>
      <c r="G185" s="4" t="e">
        <f>VLOOKUP(G182,list2,5,FALSE)</f>
        <v>#REF!</v>
      </c>
      <c r="N185" s="66"/>
      <c r="O185" s="4" t="str">
        <f t="shared" si="17"/>
        <v/>
      </c>
    </row>
    <row r="186" spans="1:15" x14ac:dyDescent="0.2">
      <c r="B186" s="4" t="s">
        <v>34</v>
      </c>
      <c r="G186" s="4" t="e">
        <f>VLOOKUP(G182,list2,6,FALSE)</f>
        <v>#REF!</v>
      </c>
      <c r="O186" s="4" t="e">
        <f t="shared" si="17"/>
        <v>#REF!</v>
      </c>
    </row>
    <row r="187" spans="1:15" ht="12" thickBot="1" x14ac:dyDescent="0.25">
      <c r="O187" s="4" t="str">
        <f t="shared" si="17"/>
        <v/>
      </c>
    </row>
    <row r="188" spans="1:15" ht="12" thickBot="1" x14ac:dyDescent="0.25">
      <c r="A188" s="39"/>
      <c r="B188" s="41" t="s">
        <v>2</v>
      </c>
      <c r="C188" s="41" t="s">
        <v>3</v>
      </c>
      <c r="D188" s="41" t="s">
        <v>4</v>
      </c>
      <c r="E188" s="41" t="s">
        <v>5</v>
      </c>
      <c r="F188" s="41" t="s">
        <v>6</v>
      </c>
      <c r="G188" s="41" t="s">
        <v>7</v>
      </c>
      <c r="H188" s="41" t="s">
        <v>8</v>
      </c>
      <c r="I188" s="41" t="s">
        <v>9</v>
      </c>
      <c r="J188" s="41" t="s">
        <v>10</v>
      </c>
      <c r="K188" s="41" t="s">
        <v>11</v>
      </c>
      <c r="L188" s="41" t="s">
        <v>12</v>
      </c>
      <c r="M188" s="41" t="s">
        <v>13</v>
      </c>
      <c r="N188" s="71" t="s">
        <v>15</v>
      </c>
      <c r="O188" s="4" t="str">
        <f t="shared" si="17"/>
        <v/>
      </c>
    </row>
    <row r="189" spans="1:15" x14ac:dyDescent="0.2">
      <c r="A189" s="42" t="s">
        <v>35</v>
      </c>
      <c r="B189" s="43">
        <f>IF(Levée!C21&lt;&gt;"pa",Levée!C21,)</f>
        <v>0</v>
      </c>
      <c r="C189" s="43">
        <f>IF(Levée!D21&lt;&gt;"pa",Levée!D21,)</f>
        <v>0</v>
      </c>
      <c r="D189" s="43">
        <f>IF(Levée!E21&lt;&gt;"pa",Levée!E21,)</f>
        <v>0</v>
      </c>
      <c r="E189" s="43">
        <f>IF(Levée!F21&lt;&gt;"pa",Levée!F21,)</f>
        <v>0</v>
      </c>
      <c r="F189" s="43">
        <f>IF(Levée!G21&lt;&gt;"pa",Levée!G21,)</f>
        <v>0</v>
      </c>
      <c r="G189" s="43">
        <f>IF(Levée!H21&lt;&gt;"pa",Levée!H21,)</f>
        <v>0</v>
      </c>
      <c r="H189" s="43">
        <f>IF(Levée!I21&lt;&gt;"pa",Levée!I21,)</f>
        <v>0</v>
      </c>
      <c r="I189" s="43">
        <f>IF(Levée!J21&lt;&gt;"pa",Levée!J21,)</f>
        <v>0</v>
      </c>
      <c r="J189" s="43">
        <f>IF(Levée!K21&lt;&gt;"pa",Levée!K21,)</f>
        <v>0</v>
      </c>
      <c r="K189" s="43">
        <f>IF(Levée!L21&lt;&gt;"pa",Levée!L21,)</f>
        <v>0</v>
      </c>
      <c r="L189" s="43">
        <f>IF(Levée!M21&lt;&gt;"pa",Levée!M21,)</f>
        <v>0</v>
      </c>
      <c r="M189" s="43">
        <f>IF(Levée!N21&lt;&gt;"pa",Levée!N21,)</f>
        <v>0</v>
      </c>
      <c r="N189" s="68">
        <f>SUM(B189:M189)</f>
        <v>0</v>
      </c>
      <c r="O189" s="4" t="str">
        <f t="shared" si="17"/>
        <v/>
      </c>
    </row>
    <row r="190" spans="1:15" ht="12" thickBot="1" x14ac:dyDescent="0.25">
      <c r="A190" s="42" t="s">
        <v>36</v>
      </c>
      <c r="B190" s="43">
        <f>Pénalités!C21</f>
        <v>0</v>
      </c>
      <c r="C190" s="43">
        <f>Pénalités!D21</f>
        <v>0</v>
      </c>
      <c r="D190" s="43">
        <f>Pénalités!E21</f>
        <v>0</v>
      </c>
      <c r="E190" s="43">
        <f>Pénalités!F21</f>
        <v>0</v>
      </c>
      <c r="F190" s="43">
        <f>Pénalités!G21</f>
        <v>0</v>
      </c>
      <c r="G190" s="43">
        <f>Pénalités!H21</f>
        <v>0</v>
      </c>
      <c r="H190" s="43">
        <f>Pénalités!I21</f>
        <v>0</v>
      </c>
      <c r="I190" s="43">
        <f>Pénalités!J21</f>
        <v>0</v>
      </c>
      <c r="J190" s="43">
        <f>Pénalités!K21</f>
        <v>0</v>
      </c>
      <c r="K190" s="43">
        <f>Pénalités!L21</f>
        <v>0</v>
      </c>
      <c r="L190" s="43">
        <f>Pénalités!M21</f>
        <v>0</v>
      </c>
      <c r="M190" s="43">
        <f>Pénalités!N21</f>
        <v>0</v>
      </c>
      <c r="N190" s="69">
        <f>SUM(B190:M190)</f>
        <v>0</v>
      </c>
      <c r="O190" s="4" t="str">
        <f t="shared" si="17"/>
        <v/>
      </c>
    </row>
    <row r="191" spans="1:15" ht="12" thickBot="1" x14ac:dyDescent="0.25">
      <c r="A191" s="44" t="s">
        <v>37</v>
      </c>
      <c r="B191" s="45">
        <f t="shared" ref="B191:M191" si="22">+B189-ABS(B190)</f>
        <v>0</v>
      </c>
      <c r="C191" s="46">
        <f t="shared" si="22"/>
        <v>0</v>
      </c>
      <c r="D191" s="46">
        <f t="shared" si="22"/>
        <v>0</v>
      </c>
      <c r="E191" s="46">
        <f t="shared" si="22"/>
        <v>0</v>
      </c>
      <c r="F191" s="46">
        <f t="shared" si="22"/>
        <v>0</v>
      </c>
      <c r="G191" s="46">
        <f t="shared" si="22"/>
        <v>0</v>
      </c>
      <c r="H191" s="46">
        <f t="shared" si="22"/>
        <v>0</v>
      </c>
      <c r="I191" s="46">
        <f t="shared" si="22"/>
        <v>0</v>
      </c>
      <c r="J191" s="46">
        <f t="shared" si="22"/>
        <v>0</v>
      </c>
      <c r="K191" s="46">
        <f t="shared" si="22"/>
        <v>0</v>
      </c>
      <c r="L191" s="46">
        <f t="shared" si="22"/>
        <v>0</v>
      </c>
      <c r="M191" s="46">
        <f t="shared" si="22"/>
        <v>0</v>
      </c>
      <c r="N191" s="70">
        <f>IF(SUM(N189:N190)&lt;0,0,SUM(N189:N190))</f>
        <v>0</v>
      </c>
      <c r="O191" s="4" t="str">
        <f t="shared" si="17"/>
        <v/>
      </c>
    </row>
    <row r="192" spans="1:15" x14ac:dyDescent="0.2">
      <c r="O192" s="4" t="str">
        <f t="shared" si="17"/>
        <v/>
      </c>
    </row>
    <row r="193" spans="1:15" ht="12.75" x14ac:dyDescent="0.2">
      <c r="B193" s="4" t="s">
        <v>30</v>
      </c>
      <c r="G193" s="57" t="str">
        <f>VLOOKUP(G194,list2,2,FALSE)</f>
        <v>case 17</v>
      </c>
      <c r="L193" s="89"/>
      <c r="M193" s="89"/>
      <c r="O193" s="4" t="str">
        <f t="shared" si="17"/>
        <v/>
      </c>
    </row>
    <row r="194" spans="1:15" ht="12.75" x14ac:dyDescent="0.2">
      <c r="B194" s="4" t="s">
        <v>31</v>
      </c>
      <c r="G194" s="4">
        <f>Levée!A22</f>
        <v>17</v>
      </c>
      <c r="L194" s="89" t="s">
        <v>38</v>
      </c>
      <c r="M194" s="89"/>
      <c r="O194" s="4" t="str">
        <f t="shared" si="17"/>
        <v/>
      </c>
    </row>
    <row r="195" spans="1:15" ht="15.75" x14ac:dyDescent="0.25">
      <c r="B195" s="4" t="s">
        <v>32</v>
      </c>
      <c r="G195" s="4">
        <f>VLOOKUP(G194,list2,3,FALSE)</f>
        <v>0</v>
      </c>
      <c r="L195" s="90"/>
      <c r="M195" s="90"/>
      <c r="O195" s="4" t="str">
        <f t="shared" si="17"/>
        <v/>
      </c>
    </row>
    <row r="196" spans="1:15" x14ac:dyDescent="0.2">
      <c r="B196" s="56" t="s">
        <v>33</v>
      </c>
      <c r="G196" s="4">
        <f>VLOOKUP(G194,list2,4,FALSE)</f>
        <v>0</v>
      </c>
      <c r="O196" s="4" t="str">
        <f t="shared" si="17"/>
        <v/>
      </c>
    </row>
    <row r="197" spans="1:15" s="58" customFormat="1" x14ac:dyDescent="0.2">
      <c r="B197" s="58" t="s">
        <v>39</v>
      </c>
      <c r="G197" s="4" t="e">
        <f>VLOOKUP(G194,list2,5,FALSE)</f>
        <v>#REF!</v>
      </c>
      <c r="N197" s="66"/>
      <c r="O197" s="4" t="str">
        <f t="shared" si="17"/>
        <v/>
      </c>
    </row>
    <row r="198" spans="1:15" x14ac:dyDescent="0.2">
      <c r="B198" s="4" t="s">
        <v>34</v>
      </c>
      <c r="G198" s="4" t="e">
        <f>VLOOKUP(G194,list2,6,FALSE)</f>
        <v>#REF!</v>
      </c>
      <c r="O198" s="4" t="e">
        <f t="shared" si="17"/>
        <v>#REF!</v>
      </c>
    </row>
    <row r="199" spans="1:15" ht="12" thickBot="1" x14ac:dyDescent="0.25">
      <c r="O199" s="4" t="str">
        <f t="shared" ref="O199:O262" si="23">IF(B199="Remboursement :",G199,"")</f>
        <v/>
      </c>
    </row>
    <row r="200" spans="1:15" ht="12" thickBot="1" x14ac:dyDescent="0.25">
      <c r="A200" s="39"/>
      <c r="B200" s="41" t="s">
        <v>2</v>
      </c>
      <c r="C200" s="41" t="s">
        <v>3</v>
      </c>
      <c r="D200" s="41" t="s">
        <v>4</v>
      </c>
      <c r="E200" s="41" t="s">
        <v>5</v>
      </c>
      <c r="F200" s="41" t="s">
        <v>6</v>
      </c>
      <c r="G200" s="41" t="s">
        <v>7</v>
      </c>
      <c r="H200" s="41" t="s">
        <v>8</v>
      </c>
      <c r="I200" s="41" t="s">
        <v>9</v>
      </c>
      <c r="J200" s="41" t="s">
        <v>10</v>
      </c>
      <c r="K200" s="41" t="s">
        <v>11</v>
      </c>
      <c r="L200" s="41" t="s">
        <v>12</v>
      </c>
      <c r="M200" s="41" t="s">
        <v>13</v>
      </c>
      <c r="N200" s="71" t="s">
        <v>15</v>
      </c>
      <c r="O200" s="4" t="str">
        <f t="shared" si="23"/>
        <v/>
      </c>
    </row>
    <row r="201" spans="1:15" x14ac:dyDescent="0.2">
      <c r="A201" s="42" t="s">
        <v>35</v>
      </c>
      <c r="B201" s="43">
        <f>IF(Levée!C22&lt;&gt;"pa",Levée!C22,)</f>
        <v>0</v>
      </c>
      <c r="C201" s="43">
        <f>IF(Levée!D22&lt;&gt;"pa",Levée!D22,)</f>
        <v>0</v>
      </c>
      <c r="D201" s="43">
        <f>IF(Levée!E22&lt;&gt;"pa",Levée!E22,)</f>
        <v>0</v>
      </c>
      <c r="E201" s="43">
        <f>IF(Levée!F22&lt;&gt;"pa",Levée!F22,)</f>
        <v>0</v>
      </c>
      <c r="F201" s="43">
        <f>IF(Levée!G22&lt;&gt;"pa",Levée!G22,)</f>
        <v>0</v>
      </c>
      <c r="G201" s="43">
        <f>IF(Levée!H22&lt;&gt;"pa",Levée!H22,)</f>
        <v>0</v>
      </c>
      <c r="H201" s="43">
        <f>IF(Levée!I22&lt;&gt;"pa",Levée!I22,)</f>
        <v>0</v>
      </c>
      <c r="I201" s="43">
        <f>IF(Levée!J22&lt;&gt;"pa",Levée!J22,)</f>
        <v>0</v>
      </c>
      <c r="J201" s="43">
        <f>IF(Levée!K22&lt;&gt;"pa",Levée!K22,)</f>
        <v>0</v>
      </c>
      <c r="K201" s="43">
        <f>IF(Levée!L22&lt;&gt;"pa",Levée!L22,)</f>
        <v>0</v>
      </c>
      <c r="L201" s="43">
        <f>IF(Levée!M22&lt;&gt;"pa",Levée!M22,)</f>
        <v>0</v>
      </c>
      <c r="M201" s="43">
        <f>IF(Levée!N22&lt;&gt;"pa",Levée!N22,)</f>
        <v>0</v>
      </c>
      <c r="N201" s="68">
        <f>SUM(B201:M201)</f>
        <v>0</v>
      </c>
      <c r="O201" s="4" t="str">
        <f t="shared" si="23"/>
        <v/>
      </c>
    </row>
    <row r="202" spans="1:15" ht="12" thickBot="1" x14ac:dyDescent="0.25">
      <c r="A202" s="42" t="s">
        <v>36</v>
      </c>
      <c r="B202" s="43">
        <f>Pénalités!C22</f>
        <v>0</v>
      </c>
      <c r="C202" s="43">
        <f>Pénalités!D22</f>
        <v>0</v>
      </c>
      <c r="D202" s="43">
        <f>Pénalités!E22</f>
        <v>0</v>
      </c>
      <c r="E202" s="43">
        <f>Pénalités!F22</f>
        <v>0</v>
      </c>
      <c r="F202" s="43">
        <f>Pénalités!G22</f>
        <v>0</v>
      </c>
      <c r="G202" s="43">
        <f>Pénalités!H22</f>
        <v>0</v>
      </c>
      <c r="H202" s="43">
        <f>Pénalités!I22</f>
        <v>0</v>
      </c>
      <c r="I202" s="43">
        <f>Pénalités!J22</f>
        <v>0</v>
      </c>
      <c r="J202" s="43">
        <f>Pénalités!K22</f>
        <v>0</v>
      </c>
      <c r="K202" s="43">
        <f>Pénalités!L22</f>
        <v>0</v>
      </c>
      <c r="L202" s="43">
        <f>Pénalités!M22</f>
        <v>0</v>
      </c>
      <c r="M202" s="43">
        <f>Pénalités!N22</f>
        <v>0</v>
      </c>
      <c r="N202" s="69">
        <f>SUM(B202:M202)</f>
        <v>0</v>
      </c>
      <c r="O202" s="4" t="str">
        <f t="shared" si="23"/>
        <v/>
      </c>
    </row>
    <row r="203" spans="1:15" ht="12" thickBot="1" x14ac:dyDescent="0.25">
      <c r="A203" s="44" t="s">
        <v>37</v>
      </c>
      <c r="B203" s="45">
        <f t="shared" ref="B203:M203" si="24">+B201-ABS(B202)</f>
        <v>0</v>
      </c>
      <c r="C203" s="46">
        <f t="shared" si="24"/>
        <v>0</v>
      </c>
      <c r="D203" s="46">
        <f t="shared" si="24"/>
        <v>0</v>
      </c>
      <c r="E203" s="46">
        <f t="shared" si="24"/>
        <v>0</v>
      </c>
      <c r="F203" s="46">
        <f t="shared" si="24"/>
        <v>0</v>
      </c>
      <c r="G203" s="46">
        <f t="shared" si="24"/>
        <v>0</v>
      </c>
      <c r="H203" s="46">
        <f t="shared" si="24"/>
        <v>0</v>
      </c>
      <c r="I203" s="46">
        <f t="shared" si="24"/>
        <v>0</v>
      </c>
      <c r="J203" s="46">
        <f t="shared" si="24"/>
        <v>0</v>
      </c>
      <c r="K203" s="46">
        <f t="shared" si="24"/>
        <v>0</v>
      </c>
      <c r="L203" s="46">
        <f t="shared" si="24"/>
        <v>0</v>
      </c>
      <c r="M203" s="46">
        <f t="shared" si="24"/>
        <v>0</v>
      </c>
      <c r="N203" s="70">
        <f>IF(SUM(N201:N202)&lt;0,0,SUM(N201:N202))</f>
        <v>0</v>
      </c>
      <c r="O203" s="4" t="str">
        <f t="shared" si="23"/>
        <v/>
      </c>
    </row>
    <row r="204" spans="1:15" x14ac:dyDescent="0.2">
      <c r="O204" s="4" t="str">
        <f t="shared" si="23"/>
        <v/>
      </c>
    </row>
    <row r="205" spans="1:15" ht="12.75" x14ac:dyDescent="0.2">
      <c r="B205" s="4" t="s">
        <v>30</v>
      </c>
      <c r="G205" s="57" t="str">
        <f>VLOOKUP(G206,list2,2,FALSE)</f>
        <v>case 18</v>
      </c>
      <c r="L205" s="89"/>
      <c r="M205" s="89"/>
      <c r="O205" s="4" t="str">
        <f t="shared" si="23"/>
        <v/>
      </c>
    </row>
    <row r="206" spans="1:15" ht="12.75" x14ac:dyDescent="0.2">
      <c r="B206" s="4" t="s">
        <v>31</v>
      </c>
      <c r="G206" s="4">
        <f>Levée!A23</f>
        <v>18</v>
      </c>
      <c r="L206" s="89" t="s">
        <v>38</v>
      </c>
      <c r="M206" s="89"/>
      <c r="O206" s="4" t="str">
        <f t="shared" si="23"/>
        <v/>
      </c>
    </row>
    <row r="207" spans="1:15" ht="15.75" x14ac:dyDescent="0.25">
      <c r="B207" s="4" t="s">
        <v>32</v>
      </c>
      <c r="G207" s="4">
        <f>VLOOKUP(G206,list2,3,FALSE)</f>
        <v>0</v>
      </c>
      <c r="L207" s="90"/>
      <c r="M207" s="90"/>
      <c r="O207" s="4" t="str">
        <f t="shared" si="23"/>
        <v/>
      </c>
    </row>
    <row r="208" spans="1:15" x14ac:dyDescent="0.2">
      <c r="B208" s="56" t="s">
        <v>33</v>
      </c>
      <c r="G208" s="4">
        <f>VLOOKUP(G206,list2,4,FALSE)</f>
        <v>0</v>
      </c>
      <c r="O208" s="4" t="str">
        <f t="shared" si="23"/>
        <v/>
      </c>
    </row>
    <row r="209" spans="1:15" s="58" customFormat="1" x14ac:dyDescent="0.2">
      <c r="B209" s="58" t="s">
        <v>39</v>
      </c>
      <c r="G209" s="4" t="e">
        <f>VLOOKUP(G206,list2,5,FALSE)</f>
        <v>#REF!</v>
      </c>
      <c r="N209" s="66"/>
      <c r="O209" s="4" t="str">
        <f t="shared" si="23"/>
        <v/>
      </c>
    </row>
    <row r="210" spans="1:15" x14ac:dyDescent="0.2">
      <c r="B210" s="4" t="s">
        <v>34</v>
      </c>
      <c r="G210" s="4" t="e">
        <f>VLOOKUP(G206,list2,6,FALSE)</f>
        <v>#REF!</v>
      </c>
      <c r="O210" s="4" t="e">
        <f t="shared" si="23"/>
        <v>#REF!</v>
      </c>
    </row>
    <row r="211" spans="1:15" ht="12" thickBot="1" x14ac:dyDescent="0.25">
      <c r="O211" s="4" t="str">
        <f t="shared" si="23"/>
        <v/>
      </c>
    </row>
    <row r="212" spans="1:15" ht="12" thickBot="1" x14ac:dyDescent="0.25">
      <c r="A212" s="39"/>
      <c r="B212" s="41" t="s">
        <v>2</v>
      </c>
      <c r="C212" s="41" t="s">
        <v>3</v>
      </c>
      <c r="D212" s="41" t="s">
        <v>4</v>
      </c>
      <c r="E212" s="41" t="s">
        <v>5</v>
      </c>
      <c r="F212" s="41" t="s">
        <v>6</v>
      </c>
      <c r="G212" s="41" t="s">
        <v>7</v>
      </c>
      <c r="H212" s="41" t="s">
        <v>8</v>
      </c>
      <c r="I212" s="41" t="s">
        <v>9</v>
      </c>
      <c r="J212" s="41" t="s">
        <v>10</v>
      </c>
      <c r="K212" s="41" t="s">
        <v>11</v>
      </c>
      <c r="L212" s="41" t="s">
        <v>12</v>
      </c>
      <c r="M212" s="41" t="s">
        <v>13</v>
      </c>
      <c r="N212" s="71" t="s">
        <v>15</v>
      </c>
      <c r="O212" s="4" t="str">
        <f t="shared" si="23"/>
        <v/>
      </c>
    </row>
    <row r="213" spans="1:15" x14ac:dyDescent="0.2">
      <c r="A213" s="42" t="s">
        <v>35</v>
      </c>
      <c r="B213" s="43">
        <f>IF(Levée!C23&lt;&gt;"pa",Levée!C23,)</f>
        <v>0</v>
      </c>
      <c r="C213" s="43">
        <f>IF(Levée!D23&lt;&gt;"pa",Levée!D23,)</f>
        <v>0</v>
      </c>
      <c r="D213" s="43">
        <f>IF(Levée!E23&lt;&gt;"pa",Levée!E23,)</f>
        <v>0</v>
      </c>
      <c r="E213" s="43">
        <f>IF(Levée!F23&lt;&gt;"pa",Levée!F23,)</f>
        <v>0</v>
      </c>
      <c r="F213" s="43">
        <f>IF(Levée!G23&lt;&gt;"pa",Levée!G23,)</f>
        <v>0</v>
      </c>
      <c r="G213" s="43">
        <f>IF(Levée!H23&lt;&gt;"pa",Levée!H23,)</f>
        <v>0</v>
      </c>
      <c r="H213" s="43">
        <f>IF(Levée!I23&lt;&gt;"pa",Levée!I23,)</f>
        <v>0</v>
      </c>
      <c r="I213" s="43">
        <f>IF(Levée!J23&lt;&gt;"pa",Levée!J23,)</f>
        <v>0</v>
      </c>
      <c r="J213" s="43">
        <f>IF(Levée!K23&lt;&gt;"pa",Levée!K23,)</f>
        <v>0</v>
      </c>
      <c r="K213" s="43">
        <f>IF(Levée!L23&lt;&gt;"pa",Levée!L23,)</f>
        <v>0</v>
      </c>
      <c r="L213" s="43">
        <f>IF(Levée!M23&lt;&gt;"pa",Levée!M23,)</f>
        <v>0</v>
      </c>
      <c r="M213" s="43">
        <f>IF(Levée!N23&lt;&gt;"pa",Levée!N23,)</f>
        <v>0</v>
      </c>
      <c r="N213" s="68">
        <f>SUM(B213:M213)</f>
        <v>0</v>
      </c>
      <c r="O213" s="4" t="str">
        <f t="shared" si="23"/>
        <v/>
      </c>
    </row>
    <row r="214" spans="1:15" ht="12" thickBot="1" x14ac:dyDescent="0.25">
      <c r="A214" s="42" t="s">
        <v>36</v>
      </c>
      <c r="B214" s="43">
        <f>Pénalités!C23</f>
        <v>0</v>
      </c>
      <c r="C214" s="43">
        <f>Pénalités!D23</f>
        <v>0</v>
      </c>
      <c r="D214" s="43">
        <f>Pénalités!E23</f>
        <v>0</v>
      </c>
      <c r="E214" s="43">
        <f>Pénalités!F23</f>
        <v>0</v>
      </c>
      <c r="F214" s="43">
        <f>Pénalités!G23</f>
        <v>0</v>
      </c>
      <c r="G214" s="43">
        <f>Pénalités!H23</f>
        <v>0</v>
      </c>
      <c r="H214" s="43">
        <f>Pénalités!I23</f>
        <v>0</v>
      </c>
      <c r="I214" s="43">
        <f>Pénalités!J23</f>
        <v>0</v>
      </c>
      <c r="J214" s="43">
        <f>Pénalités!K23</f>
        <v>0</v>
      </c>
      <c r="K214" s="43">
        <f>Pénalités!L23</f>
        <v>0</v>
      </c>
      <c r="L214" s="43">
        <f>Pénalités!M23</f>
        <v>0</v>
      </c>
      <c r="M214" s="43">
        <f>Pénalités!N23</f>
        <v>0</v>
      </c>
      <c r="N214" s="69">
        <f>SUM(B214:M214)</f>
        <v>0</v>
      </c>
      <c r="O214" s="4" t="str">
        <f t="shared" si="23"/>
        <v/>
      </c>
    </row>
    <row r="215" spans="1:15" ht="12" thickBot="1" x14ac:dyDescent="0.25">
      <c r="A215" s="44" t="s">
        <v>37</v>
      </c>
      <c r="B215" s="45">
        <f t="shared" ref="B215:M215" si="25">+B213-ABS(B214)</f>
        <v>0</v>
      </c>
      <c r="C215" s="46">
        <f t="shared" si="25"/>
        <v>0</v>
      </c>
      <c r="D215" s="46">
        <f t="shared" si="25"/>
        <v>0</v>
      </c>
      <c r="E215" s="46">
        <f t="shared" si="25"/>
        <v>0</v>
      </c>
      <c r="F215" s="46">
        <f t="shared" si="25"/>
        <v>0</v>
      </c>
      <c r="G215" s="46">
        <f t="shared" si="25"/>
        <v>0</v>
      </c>
      <c r="H215" s="46">
        <f t="shared" si="25"/>
        <v>0</v>
      </c>
      <c r="I215" s="46">
        <f t="shared" si="25"/>
        <v>0</v>
      </c>
      <c r="J215" s="46">
        <f t="shared" si="25"/>
        <v>0</v>
      </c>
      <c r="K215" s="46">
        <f t="shared" si="25"/>
        <v>0</v>
      </c>
      <c r="L215" s="46">
        <f t="shared" si="25"/>
        <v>0</v>
      </c>
      <c r="M215" s="46">
        <f t="shared" si="25"/>
        <v>0</v>
      </c>
      <c r="N215" s="70">
        <f>IF(SUM(N213:N214)&lt;0,0,SUM(N213:N214))</f>
        <v>0</v>
      </c>
      <c r="O215" s="4" t="str">
        <f t="shared" si="23"/>
        <v/>
      </c>
    </row>
    <row r="216" spans="1:15" x14ac:dyDescent="0.2">
      <c r="O216" s="4" t="str">
        <f t="shared" si="23"/>
        <v/>
      </c>
    </row>
    <row r="217" spans="1:15" ht="12.75" x14ac:dyDescent="0.2">
      <c r="B217" s="4" t="s">
        <v>30</v>
      </c>
      <c r="G217" s="57" t="str">
        <f>VLOOKUP(G218,list2,2,FALSE)</f>
        <v>case 19</v>
      </c>
      <c r="L217" s="89"/>
      <c r="M217" s="89"/>
      <c r="O217" s="4" t="str">
        <f t="shared" si="23"/>
        <v/>
      </c>
    </row>
    <row r="218" spans="1:15" ht="12.75" x14ac:dyDescent="0.2">
      <c r="B218" s="4" t="s">
        <v>31</v>
      </c>
      <c r="G218" s="4">
        <f>Levée!A24</f>
        <v>19</v>
      </c>
      <c r="L218" s="89" t="s">
        <v>38</v>
      </c>
      <c r="M218" s="89"/>
      <c r="O218" s="4" t="str">
        <f t="shared" si="23"/>
        <v/>
      </c>
    </row>
    <row r="219" spans="1:15" ht="15.75" x14ac:dyDescent="0.25">
      <c r="B219" s="4" t="s">
        <v>32</v>
      </c>
      <c r="G219" s="4">
        <f>VLOOKUP(G218,list2,3,FALSE)</f>
        <v>0</v>
      </c>
      <c r="L219" s="90"/>
      <c r="M219" s="90"/>
      <c r="O219" s="4" t="str">
        <f t="shared" si="23"/>
        <v/>
      </c>
    </row>
    <row r="220" spans="1:15" x14ac:dyDescent="0.2">
      <c r="B220" s="56" t="s">
        <v>33</v>
      </c>
      <c r="G220" s="4">
        <f>VLOOKUP(G218,list2,4,FALSE)</f>
        <v>0</v>
      </c>
      <c r="O220" s="4" t="str">
        <f t="shared" si="23"/>
        <v/>
      </c>
    </row>
    <row r="221" spans="1:15" s="58" customFormat="1" x14ac:dyDescent="0.2">
      <c r="B221" s="58" t="s">
        <v>39</v>
      </c>
      <c r="G221" s="4" t="e">
        <f>VLOOKUP(G218,list2,5,FALSE)</f>
        <v>#REF!</v>
      </c>
      <c r="N221" s="66"/>
      <c r="O221" s="4" t="str">
        <f t="shared" si="23"/>
        <v/>
      </c>
    </row>
    <row r="222" spans="1:15" x14ac:dyDescent="0.2">
      <c r="B222" s="4" t="s">
        <v>34</v>
      </c>
      <c r="G222" s="4" t="e">
        <f>VLOOKUP(G218,list2,6,FALSE)</f>
        <v>#REF!</v>
      </c>
      <c r="O222" s="4" t="e">
        <f t="shared" si="23"/>
        <v>#REF!</v>
      </c>
    </row>
    <row r="223" spans="1:15" ht="12" thickBot="1" x14ac:dyDescent="0.25">
      <c r="O223" s="4" t="str">
        <f t="shared" si="23"/>
        <v/>
      </c>
    </row>
    <row r="224" spans="1:15" ht="12" thickBot="1" x14ac:dyDescent="0.25">
      <c r="A224" s="39"/>
      <c r="B224" s="41" t="s">
        <v>2</v>
      </c>
      <c r="C224" s="41" t="s">
        <v>3</v>
      </c>
      <c r="D224" s="41" t="s">
        <v>4</v>
      </c>
      <c r="E224" s="41" t="s">
        <v>5</v>
      </c>
      <c r="F224" s="41" t="s">
        <v>6</v>
      </c>
      <c r="G224" s="41" t="s">
        <v>7</v>
      </c>
      <c r="H224" s="41" t="s">
        <v>8</v>
      </c>
      <c r="I224" s="41" t="s">
        <v>9</v>
      </c>
      <c r="J224" s="41" t="s">
        <v>10</v>
      </c>
      <c r="K224" s="41" t="s">
        <v>11</v>
      </c>
      <c r="L224" s="41" t="s">
        <v>12</v>
      </c>
      <c r="M224" s="41" t="s">
        <v>13</v>
      </c>
      <c r="N224" s="71" t="s">
        <v>15</v>
      </c>
      <c r="O224" s="4" t="str">
        <f t="shared" si="23"/>
        <v/>
      </c>
    </row>
    <row r="225" spans="1:15" x14ac:dyDescent="0.2">
      <c r="A225" s="42" t="s">
        <v>35</v>
      </c>
      <c r="B225" s="43">
        <f>IF(Levée!C24&lt;&gt;"pa",Levée!C24,)</f>
        <v>0</v>
      </c>
      <c r="C225" s="43">
        <f>IF(Levée!D24&lt;&gt;"pa",Levée!D24,)</f>
        <v>0</v>
      </c>
      <c r="D225" s="43">
        <f>IF(Levée!E24&lt;&gt;"pa",Levée!E24,)</f>
        <v>0</v>
      </c>
      <c r="E225" s="43">
        <f>IF(Levée!F24&lt;&gt;"pa",Levée!F24,)</f>
        <v>0</v>
      </c>
      <c r="F225" s="43">
        <f>IF(Levée!G24&lt;&gt;"pa",Levée!G24,)</f>
        <v>0</v>
      </c>
      <c r="G225" s="43">
        <f>IF(Levée!H24&lt;&gt;"pa",Levée!H24,)</f>
        <v>0</v>
      </c>
      <c r="H225" s="43">
        <f>IF(Levée!I24&lt;&gt;"pa",Levée!I24,)</f>
        <v>0</v>
      </c>
      <c r="I225" s="43">
        <f>IF(Levée!J24&lt;&gt;"pa",Levée!J24,)</f>
        <v>0</v>
      </c>
      <c r="J225" s="43">
        <f>IF(Levée!K24&lt;&gt;"pa",Levée!K24,)</f>
        <v>0</v>
      </c>
      <c r="K225" s="43">
        <f>IF(Levée!L24&lt;&gt;"pa",Levée!L24,)</f>
        <v>0</v>
      </c>
      <c r="L225" s="43">
        <f>IF(Levée!M24&lt;&gt;"pa",Levée!M24,)</f>
        <v>0</v>
      </c>
      <c r="M225" s="43">
        <f>IF(Levée!N24&lt;&gt;"pa",Levée!N24,)</f>
        <v>0</v>
      </c>
      <c r="N225" s="68">
        <f>SUM(B225:M225)</f>
        <v>0</v>
      </c>
      <c r="O225" s="4" t="str">
        <f t="shared" si="23"/>
        <v/>
      </c>
    </row>
    <row r="226" spans="1:15" ht="12" thickBot="1" x14ac:dyDescent="0.25">
      <c r="A226" s="42" t="s">
        <v>36</v>
      </c>
      <c r="B226" s="43">
        <f>Pénalités!C24</f>
        <v>0</v>
      </c>
      <c r="C226" s="43">
        <f>Pénalités!D24</f>
        <v>0</v>
      </c>
      <c r="D226" s="43">
        <f>Pénalités!E24</f>
        <v>0</v>
      </c>
      <c r="E226" s="43">
        <f>Pénalités!F24</f>
        <v>0</v>
      </c>
      <c r="F226" s="43">
        <f>Pénalités!G24</f>
        <v>0</v>
      </c>
      <c r="G226" s="43">
        <f>Pénalités!H24</f>
        <v>0</v>
      </c>
      <c r="H226" s="43">
        <f>Pénalités!I24</f>
        <v>0</v>
      </c>
      <c r="I226" s="43">
        <f>Pénalités!J24</f>
        <v>0</v>
      </c>
      <c r="J226" s="43">
        <f>Pénalités!K24</f>
        <v>0</v>
      </c>
      <c r="K226" s="43">
        <f>Pénalités!L24</f>
        <v>0</v>
      </c>
      <c r="L226" s="43">
        <f>Pénalités!M24</f>
        <v>0</v>
      </c>
      <c r="M226" s="43">
        <f>Pénalités!N24</f>
        <v>0</v>
      </c>
      <c r="N226" s="69">
        <f>SUM(B226:M226)</f>
        <v>0</v>
      </c>
      <c r="O226" s="4" t="str">
        <f t="shared" si="23"/>
        <v/>
      </c>
    </row>
    <row r="227" spans="1:15" ht="12" thickBot="1" x14ac:dyDescent="0.25">
      <c r="A227" s="44" t="s">
        <v>37</v>
      </c>
      <c r="B227" s="45">
        <f t="shared" ref="B227:M227" si="26">+B225-ABS(B226)</f>
        <v>0</v>
      </c>
      <c r="C227" s="46">
        <f t="shared" si="26"/>
        <v>0</v>
      </c>
      <c r="D227" s="46">
        <f t="shared" si="26"/>
        <v>0</v>
      </c>
      <c r="E227" s="46">
        <f t="shared" si="26"/>
        <v>0</v>
      </c>
      <c r="F227" s="46">
        <f t="shared" si="26"/>
        <v>0</v>
      </c>
      <c r="G227" s="46">
        <f t="shared" si="26"/>
        <v>0</v>
      </c>
      <c r="H227" s="46">
        <f t="shared" si="26"/>
        <v>0</v>
      </c>
      <c r="I227" s="46">
        <f t="shared" si="26"/>
        <v>0</v>
      </c>
      <c r="J227" s="46">
        <f t="shared" si="26"/>
        <v>0</v>
      </c>
      <c r="K227" s="46">
        <f t="shared" si="26"/>
        <v>0</v>
      </c>
      <c r="L227" s="46">
        <f t="shared" si="26"/>
        <v>0</v>
      </c>
      <c r="M227" s="46">
        <f t="shared" si="26"/>
        <v>0</v>
      </c>
      <c r="N227" s="70">
        <f>IF(SUM(N225:N226)&lt;0,0,SUM(N225:N226))</f>
        <v>0</v>
      </c>
      <c r="O227" s="4" t="str">
        <f t="shared" si="23"/>
        <v/>
      </c>
    </row>
    <row r="228" spans="1:15" x14ac:dyDescent="0.2">
      <c r="O228" s="4" t="str">
        <f t="shared" si="23"/>
        <v/>
      </c>
    </row>
    <row r="229" spans="1:15" ht="12.75" x14ac:dyDescent="0.2">
      <c r="B229" s="4" t="s">
        <v>30</v>
      </c>
      <c r="G229" s="57" t="str">
        <f>VLOOKUP(G230,list2,2,FALSE)</f>
        <v>case 20</v>
      </c>
      <c r="L229" s="89"/>
      <c r="M229" s="89"/>
      <c r="O229" s="4" t="str">
        <f t="shared" si="23"/>
        <v/>
      </c>
    </row>
    <row r="230" spans="1:15" ht="12.75" x14ac:dyDescent="0.2">
      <c r="B230" s="4" t="s">
        <v>31</v>
      </c>
      <c r="G230" s="4">
        <f>Levée!A25</f>
        <v>20</v>
      </c>
      <c r="L230" s="89" t="s">
        <v>38</v>
      </c>
      <c r="M230" s="89"/>
      <c r="O230" s="4" t="str">
        <f t="shared" si="23"/>
        <v/>
      </c>
    </row>
    <row r="231" spans="1:15" ht="15.75" x14ac:dyDescent="0.25">
      <c r="B231" s="4" t="s">
        <v>32</v>
      </c>
      <c r="G231" s="4">
        <f>VLOOKUP(G230,list2,3,FALSE)</f>
        <v>0</v>
      </c>
      <c r="L231" s="90"/>
      <c r="M231" s="90"/>
      <c r="O231" s="4" t="str">
        <f t="shared" si="23"/>
        <v/>
      </c>
    </row>
    <row r="232" spans="1:15" x14ac:dyDescent="0.2">
      <c r="B232" s="56" t="s">
        <v>33</v>
      </c>
      <c r="G232" s="4">
        <f>VLOOKUP(G230,list2,4,FALSE)</f>
        <v>0</v>
      </c>
      <c r="O232" s="4" t="str">
        <f t="shared" si="23"/>
        <v/>
      </c>
    </row>
    <row r="233" spans="1:15" s="58" customFormat="1" x14ac:dyDescent="0.2">
      <c r="B233" s="58" t="s">
        <v>39</v>
      </c>
      <c r="G233" s="4" t="e">
        <f>VLOOKUP(G230,list2,5,FALSE)</f>
        <v>#REF!</v>
      </c>
      <c r="N233" s="66"/>
      <c r="O233" s="4" t="str">
        <f t="shared" si="23"/>
        <v/>
      </c>
    </row>
    <row r="234" spans="1:15" x14ac:dyDescent="0.2">
      <c r="B234" s="4" t="s">
        <v>34</v>
      </c>
      <c r="G234" s="4" t="e">
        <f>VLOOKUP(G230,list2,6,FALSE)</f>
        <v>#REF!</v>
      </c>
      <c r="O234" s="4" t="e">
        <f t="shared" si="23"/>
        <v>#REF!</v>
      </c>
    </row>
    <row r="235" spans="1:15" ht="12" thickBot="1" x14ac:dyDescent="0.25">
      <c r="O235" s="4" t="str">
        <f t="shared" si="23"/>
        <v/>
      </c>
    </row>
    <row r="236" spans="1:15" ht="12" thickBot="1" x14ac:dyDescent="0.25">
      <c r="A236" s="39"/>
      <c r="B236" s="41" t="s">
        <v>2</v>
      </c>
      <c r="C236" s="41" t="s">
        <v>3</v>
      </c>
      <c r="D236" s="41" t="s">
        <v>4</v>
      </c>
      <c r="E236" s="41" t="s">
        <v>5</v>
      </c>
      <c r="F236" s="41" t="s">
        <v>6</v>
      </c>
      <c r="G236" s="41" t="s">
        <v>7</v>
      </c>
      <c r="H236" s="41" t="s">
        <v>8</v>
      </c>
      <c r="I236" s="41" t="s">
        <v>9</v>
      </c>
      <c r="J236" s="41" t="s">
        <v>10</v>
      </c>
      <c r="K236" s="41" t="s">
        <v>11</v>
      </c>
      <c r="L236" s="41" t="s">
        <v>12</v>
      </c>
      <c r="M236" s="41" t="s">
        <v>13</v>
      </c>
      <c r="N236" s="71" t="s">
        <v>15</v>
      </c>
      <c r="O236" s="4" t="str">
        <f t="shared" si="23"/>
        <v/>
      </c>
    </row>
    <row r="237" spans="1:15" x14ac:dyDescent="0.2">
      <c r="A237" s="42" t="s">
        <v>35</v>
      </c>
      <c r="B237" s="43">
        <f>IF(Levée!C25&lt;&gt;"Pa",Levée!C25,)</f>
        <v>0</v>
      </c>
      <c r="C237" s="43">
        <f>IF(Levée!D25&lt;&gt;"Pa",Levée!D25,)</f>
        <v>0</v>
      </c>
      <c r="D237" s="43">
        <f>IF(Levée!E25&lt;&gt;"Pa",Levée!E25,)</f>
        <v>0</v>
      </c>
      <c r="E237" s="43">
        <f>IF(Levée!F25&lt;&gt;"Pa",Levée!F25,)</f>
        <v>0</v>
      </c>
      <c r="F237" s="43">
        <f>IF(Levée!G25&lt;&gt;"Pa",Levée!G25,)</f>
        <v>0</v>
      </c>
      <c r="G237" s="43">
        <f>IF(Levée!H25&lt;&gt;"Pa",Levée!H25,)</f>
        <v>0</v>
      </c>
      <c r="H237" s="43">
        <f>IF(Levée!I25&lt;&gt;"Pa",Levée!I25,)</f>
        <v>0</v>
      </c>
      <c r="I237" s="43">
        <f>IF(Levée!J25&lt;&gt;"Pa",Levée!J25,)</f>
        <v>0</v>
      </c>
      <c r="J237" s="43">
        <f>IF(Levée!K25&lt;&gt;"Pa",Levée!K25,)</f>
        <v>0</v>
      </c>
      <c r="K237" s="43">
        <f>IF(Levée!L25&lt;&gt;"Pa",Levée!L25,)</f>
        <v>0</v>
      </c>
      <c r="L237" s="43">
        <f>IF(Levée!M25&lt;&gt;"Pa",Levée!M25,)</f>
        <v>0</v>
      </c>
      <c r="M237" s="43">
        <f>IF(Levée!N25&lt;&gt;"Pa",Levée!N25,)</f>
        <v>0</v>
      </c>
      <c r="N237" s="68">
        <f>SUM(B237:M237)</f>
        <v>0</v>
      </c>
      <c r="O237" s="4" t="str">
        <f t="shared" si="23"/>
        <v/>
      </c>
    </row>
    <row r="238" spans="1:15" ht="12" thickBot="1" x14ac:dyDescent="0.25">
      <c r="A238" s="42" t="s">
        <v>36</v>
      </c>
      <c r="B238" s="43">
        <f>Pénalités!C25</f>
        <v>0</v>
      </c>
      <c r="C238" s="43">
        <f>Pénalités!D25</f>
        <v>0</v>
      </c>
      <c r="D238" s="43">
        <f>Pénalités!E25</f>
        <v>0</v>
      </c>
      <c r="E238" s="43">
        <f>Pénalités!F25</f>
        <v>0</v>
      </c>
      <c r="F238" s="43">
        <f>Pénalités!G25</f>
        <v>0</v>
      </c>
      <c r="G238" s="43">
        <f>Pénalités!H25</f>
        <v>0</v>
      </c>
      <c r="H238" s="43">
        <f>Pénalités!I25</f>
        <v>0</v>
      </c>
      <c r="I238" s="43">
        <f>Pénalités!J25</f>
        <v>0</v>
      </c>
      <c r="J238" s="43">
        <f>Pénalités!K25</f>
        <v>0</v>
      </c>
      <c r="K238" s="43">
        <f>Pénalités!L25</f>
        <v>0</v>
      </c>
      <c r="L238" s="43">
        <f>Pénalités!M25</f>
        <v>0</v>
      </c>
      <c r="M238" s="43">
        <f>Pénalités!N25</f>
        <v>0</v>
      </c>
      <c r="N238" s="69">
        <f>SUM(B238:M238)</f>
        <v>0</v>
      </c>
      <c r="O238" s="4" t="str">
        <f t="shared" si="23"/>
        <v/>
      </c>
    </row>
    <row r="239" spans="1:15" ht="12" thickBot="1" x14ac:dyDescent="0.25">
      <c r="A239" s="44" t="s">
        <v>37</v>
      </c>
      <c r="B239" s="45">
        <f t="shared" ref="B239:M239" si="27">+B237-ABS(B238)</f>
        <v>0</v>
      </c>
      <c r="C239" s="46">
        <f t="shared" si="27"/>
        <v>0</v>
      </c>
      <c r="D239" s="46">
        <f t="shared" si="27"/>
        <v>0</v>
      </c>
      <c r="E239" s="46">
        <f t="shared" si="27"/>
        <v>0</v>
      </c>
      <c r="F239" s="46">
        <f t="shared" si="27"/>
        <v>0</v>
      </c>
      <c r="G239" s="46">
        <f t="shared" si="27"/>
        <v>0</v>
      </c>
      <c r="H239" s="46">
        <f t="shared" si="27"/>
        <v>0</v>
      </c>
      <c r="I239" s="46">
        <f t="shared" si="27"/>
        <v>0</v>
      </c>
      <c r="J239" s="46">
        <f t="shared" si="27"/>
        <v>0</v>
      </c>
      <c r="K239" s="46">
        <f t="shared" si="27"/>
        <v>0</v>
      </c>
      <c r="L239" s="46">
        <f t="shared" si="27"/>
        <v>0</v>
      </c>
      <c r="M239" s="46">
        <f t="shared" si="27"/>
        <v>0</v>
      </c>
      <c r="N239" s="70">
        <f>IF(SUM(N237:N238)&lt;0,0,SUM(N237:N238))</f>
        <v>0</v>
      </c>
      <c r="O239" s="4" t="str">
        <f t="shared" si="23"/>
        <v/>
      </c>
    </row>
    <row r="240" spans="1:15" x14ac:dyDescent="0.2">
      <c r="O240" s="4" t="str">
        <f t="shared" si="23"/>
        <v/>
      </c>
    </row>
    <row r="241" spans="1:15" ht="12.75" x14ac:dyDescent="0.2">
      <c r="B241" s="4" t="s">
        <v>30</v>
      </c>
      <c r="G241" s="57" t="str">
        <f>VLOOKUP(G242,list2,2,FALSE)</f>
        <v>case 21</v>
      </c>
      <c r="L241" s="89"/>
      <c r="M241" s="89"/>
      <c r="O241" s="4" t="str">
        <f t="shared" si="23"/>
        <v/>
      </c>
    </row>
    <row r="242" spans="1:15" ht="12.75" x14ac:dyDescent="0.2">
      <c r="B242" s="4" t="s">
        <v>31</v>
      </c>
      <c r="G242" s="4">
        <f>Levée!A26</f>
        <v>21</v>
      </c>
      <c r="L242" s="89" t="s">
        <v>38</v>
      </c>
      <c r="M242" s="89"/>
      <c r="O242" s="4" t="str">
        <f t="shared" si="23"/>
        <v/>
      </c>
    </row>
    <row r="243" spans="1:15" ht="15.75" x14ac:dyDescent="0.25">
      <c r="B243" s="4" t="s">
        <v>32</v>
      </c>
      <c r="G243" s="4">
        <f>VLOOKUP(G242,list2,3,FALSE)</f>
        <v>0</v>
      </c>
      <c r="L243" s="90"/>
      <c r="M243" s="90"/>
      <c r="O243" s="4" t="str">
        <f t="shared" si="23"/>
        <v/>
      </c>
    </row>
    <row r="244" spans="1:15" x14ac:dyDescent="0.2">
      <c r="B244" s="56" t="s">
        <v>33</v>
      </c>
      <c r="G244" s="4">
        <f>VLOOKUP(G242,list2,4,FALSE)</f>
        <v>0</v>
      </c>
      <c r="O244" s="4" t="str">
        <f t="shared" si="23"/>
        <v/>
      </c>
    </row>
    <row r="245" spans="1:15" s="58" customFormat="1" x14ac:dyDescent="0.2">
      <c r="B245" s="58" t="s">
        <v>39</v>
      </c>
      <c r="G245" s="4" t="e">
        <f>VLOOKUP(G242,list2,5,FALSE)</f>
        <v>#REF!</v>
      </c>
      <c r="N245" s="66"/>
      <c r="O245" s="4" t="str">
        <f t="shared" si="23"/>
        <v/>
      </c>
    </row>
    <row r="246" spans="1:15" x14ac:dyDescent="0.2">
      <c r="B246" s="4" t="s">
        <v>34</v>
      </c>
      <c r="G246" s="4" t="e">
        <f>VLOOKUP(G242,list2,6,FALSE)</f>
        <v>#REF!</v>
      </c>
      <c r="O246" s="4" t="e">
        <f t="shared" si="23"/>
        <v>#REF!</v>
      </c>
    </row>
    <row r="247" spans="1:15" ht="12" thickBot="1" x14ac:dyDescent="0.25">
      <c r="O247" s="4" t="str">
        <f t="shared" si="23"/>
        <v/>
      </c>
    </row>
    <row r="248" spans="1:15" ht="12" thickBot="1" x14ac:dyDescent="0.25">
      <c r="A248" s="39"/>
      <c r="B248" s="41" t="s">
        <v>2</v>
      </c>
      <c r="C248" s="41" t="s">
        <v>3</v>
      </c>
      <c r="D248" s="41" t="s">
        <v>4</v>
      </c>
      <c r="E248" s="41" t="s">
        <v>5</v>
      </c>
      <c r="F248" s="41" t="s">
        <v>6</v>
      </c>
      <c r="G248" s="41" t="s">
        <v>7</v>
      </c>
      <c r="H248" s="41" t="s">
        <v>8</v>
      </c>
      <c r="I248" s="41" t="s">
        <v>9</v>
      </c>
      <c r="J248" s="41" t="s">
        <v>10</v>
      </c>
      <c r="K248" s="41" t="s">
        <v>11</v>
      </c>
      <c r="L248" s="41" t="s">
        <v>12</v>
      </c>
      <c r="M248" s="41" t="s">
        <v>13</v>
      </c>
      <c r="N248" s="71" t="s">
        <v>15</v>
      </c>
      <c r="O248" s="4" t="str">
        <f t="shared" si="23"/>
        <v/>
      </c>
    </row>
    <row r="249" spans="1:15" x14ac:dyDescent="0.2">
      <c r="A249" s="42" t="s">
        <v>35</v>
      </c>
      <c r="B249" s="43">
        <f>IF(Levée!C26&lt;&gt;"pa",Levée!C26,)</f>
        <v>0</v>
      </c>
      <c r="C249" s="43">
        <f>IF(Levée!D26&lt;&gt;"pa",Levée!D26,)</f>
        <v>0</v>
      </c>
      <c r="D249" s="43">
        <f>IF(Levée!E26&lt;&gt;"pa",Levée!E26,)</f>
        <v>0</v>
      </c>
      <c r="E249" s="43">
        <f>IF(Levée!F26&lt;&gt;"pa",Levée!F26,)</f>
        <v>0</v>
      </c>
      <c r="F249" s="43">
        <f>IF(Levée!G26&lt;&gt;"pa",Levée!G26,)</f>
        <v>0</v>
      </c>
      <c r="G249" s="43">
        <f>IF(Levée!H26&lt;&gt;"pa",Levée!H26,)</f>
        <v>0</v>
      </c>
      <c r="H249" s="43">
        <f>IF(Levée!I26&lt;&gt;"pa",Levée!I26,)</f>
        <v>0</v>
      </c>
      <c r="I249" s="43">
        <f>IF(Levée!J26&lt;&gt;"pa",Levée!J26,)</f>
        <v>0</v>
      </c>
      <c r="J249" s="43">
        <f>IF(Levée!K26&lt;&gt;"pa",Levée!K26,)</f>
        <v>0</v>
      </c>
      <c r="K249" s="43">
        <f>IF(Levée!L26&lt;&gt;"pa",Levée!L26,)</f>
        <v>0</v>
      </c>
      <c r="L249" s="43">
        <f>IF(Levée!M26&lt;&gt;"pa",Levée!M26,)</f>
        <v>0</v>
      </c>
      <c r="M249" s="43">
        <f>IF(Levée!N26&lt;&gt;"pa",Levée!N26,)</f>
        <v>0</v>
      </c>
      <c r="N249" s="68">
        <f>SUM(B249:M249)</f>
        <v>0</v>
      </c>
      <c r="O249" s="4" t="str">
        <f t="shared" si="23"/>
        <v/>
      </c>
    </row>
    <row r="250" spans="1:15" ht="12" thickBot="1" x14ac:dyDescent="0.25">
      <c r="A250" s="42" t="s">
        <v>36</v>
      </c>
      <c r="B250" s="43">
        <f>Pénalités!C26</f>
        <v>0</v>
      </c>
      <c r="C250" s="43">
        <f>Pénalités!D26</f>
        <v>0</v>
      </c>
      <c r="D250" s="43">
        <f>Pénalités!E26</f>
        <v>0</v>
      </c>
      <c r="E250" s="43">
        <f>Pénalités!F26</f>
        <v>0</v>
      </c>
      <c r="F250" s="43">
        <f>Pénalités!G26</f>
        <v>0</v>
      </c>
      <c r="G250" s="43">
        <f>Pénalités!H26</f>
        <v>0</v>
      </c>
      <c r="H250" s="43">
        <f>Pénalités!I26</f>
        <v>0</v>
      </c>
      <c r="I250" s="43">
        <f>Pénalités!J26</f>
        <v>0</v>
      </c>
      <c r="J250" s="43">
        <f>Pénalités!K26</f>
        <v>0</v>
      </c>
      <c r="K250" s="43">
        <f>Pénalités!L26</f>
        <v>0</v>
      </c>
      <c r="L250" s="43">
        <f>Pénalités!M26</f>
        <v>0</v>
      </c>
      <c r="M250" s="43">
        <f>Pénalités!N26</f>
        <v>0</v>
      </c>
      <c r="N250" s="69">
        <f>SUM(B250:M250)</f>
        <v>0</v>
      </c>
      <c r="O250" s="4" t="str">
        <f t="shared" si="23"/>
        <v/>
      </c>
    </row>
    <row r="251" spans="1:15" ht="12" thickBot="1" x14ac:dyDescent="0.25">
      <c r="A251" s="44" t="s">
        <v>37</v>
      </c>
      <c r="B251" s="45">
        <f t="shared" ref="B251:M251" si="28">+B249-ABS(B250)</f>
        <v>0</v>
      </c>
      <c r="C251" s="46">
        <f t="shared" si="28"/>
        <v>0</v>
      </c>
      <c r="D251" s="46">
        <f t="shared" si="28"/>
        <v>0</v>
      </c>
      <c r="E251" s="46">
        <f t="shared" si="28"/>
        <v>0</v>
      </c>
      <c r="F251" s="46">
        <f t="shared" si="28"/>
        <v>0</v>
      </c>
      <c r="G251" s="46">
        <f t="shared" si="28"/>
        <v>0</v>
      </c>
      <c r="H251" s="46">
        <f t="shared" si="28"/>
        <v>0</v>
      </c>
      <c r="I251" s="46">
        <f t="shared" si="28"/>
        <v>0</v>
      </c>
      <c r="J251" s="46">
        <f t="shared" si="28"/>
        <v>0</v>
      </c>
      <c r="K251" s="46">
        <f t="shared" si="28"/>
        <v>0</v>
      </c>
      <c r="L251" s="46">
        <f t="shared" si="28"/>
        <v>0</v>
      </c>
      <c r="M251" s="46">
        <f t="shared" si="28"/>
        <v>0</v>
      </c>
      <c r="N251" s="70">
        <f>IF(SUM(N249:N250)&lt;0,0,SUM(N249:N250))</f>
        <v>0</v>
      </c>
      <c r="O251" s="4" t="str">
        <f t="shared" si="23"/>
        <v/>
      </c>
    </row>
    <row r="252" spans="1:15" x14ac:dyDescent="0.2">
      <c r="O252" s="4" t="str">
        <f t="shared" si="23"/>
        <v/>
      </c>
    </row>
    <row r="253" spans="1:15" ht="12.75" x14ac:dyDescent="0.2">
      <c r="B253" s="4" t="s">
        <v>30</v>
      </c>
      <c r="G253" s="57" t="str">
        <f>VLOOKUP(G254,list2,2,FALSE)</f>
        <v>case 22</v>
      </c>
      <c r="L253" s="89"/>
      <c r="M253" s="89"/>
      <c r="O253" s="4" t="str">
        <f t="shared" si="23"/>
        <v/>
      </c>
    </row>
    <row r="254" spans="1:15" ht="12.75" x14ac:dyDescent="0.2">
      <c r="B254" s="4" t="s">
        <v>31</v>
      </c>
      <c r="G254" s="4">
        <f>Levée!A27</f>
        <v>22</v>
      </c>
      <c r="L254" s="89" t="s">
        <v>38</v>
      </c>
      <c r="M254" s="89"/>
      <c r="O254" s="4" t="str">
        <f t="shared" si="23"/>
        <v/>
      </c>
    </row>
    <row r="255" spans="1:15" ht="15.75" x14ac:dyDescent="0.25">
      <c r="B255" s="4" t="s">
        <v>32</v>
      </c>
      <c r="G255" s="4">
        <f>VLOOKUP(G254,list2,3,FALSE)</f>
        <v>0</v>
      </c>
      <c r="L255" s="90"/>
      <c r="M255" s="90"/>
      <c r="O255" s="4" t="str">
        <f t="shared" si="23"/>
        <v/>
      </c>
    </row>
    <row r="256" spans="1:15" x14ac:dyDescent="0.2">
      <c r="B256" s="56" t="s">
        <v>33</v>
      </c>
      <c r="G256" s="4">
        <f>VLOOKUP(G254,list2,4,FALSE)</f>
        <v>0</v>
      </c>
      <c r="O256" s="4" t="str">
        <f t="shared" si="23"/>
        <v/>
      </c>
    </row>
    <row r="257" spans="1:15" s="58" customFormat="1" x14ac:dyDescent="0.2">
      <c r="B257" s="58" t="s">
        <v>39</v>
      </c>
      <c r="G257" s="4" t="e">
        <f>VLOOKUP(G254,list2,5,FALSE)</f>
        <v>#REF!</v>
      </c>
      <c r="N257" s="66"/>
      <c r="O257" s="4" t="str">
        <f t="shared" si="23"/>
        <v/>
      </c>
    </row>
    <row r="258" spans="1:15" x14ac:dyDescent="0.2">
      <c r="B258" s="4" t="s">
        <v>34</v>
      </c>
      <c r="G258" s="4" t="e">
        <f>VLOOKUP(G254,list2,6,FALSE)</f>
        <v>#REF!</v>
      </c>
      <c r="O258" s="4" t="e">
        <f t="shared" si="23"/>
        <v>#REF!</v>
      </c>
    </row>
    <row r="259" spans="1:15" ht="12" thickBot="1" x14ac:dyDescent="0.25">
      <c r="O259" s="4" t="str">
        <f t="shared" si="23"/>
        <v/>
      </c>
    </row>
    <row r="260" spans="1:15" ht="12" thickBot="1" x14ac:dyDescent="0.25">
      <c r="A260" s="39"/>
      <c r="B260" s="41" t="s">
        <v>2</v>
      </c>
      <c r="C260" s="41" t="s">
        <v>3</v>
      </c>
      <c r="D260" s="41" t="s">
        <v>4</v>
      </c>
      <c r="E260" s="41" t="s">
        <v>5</v>
      </c>
      <c r="F260" s="41" t="s">
        <v>6</v>
      </c>
      <c r="G260" s="41" t="s">
        <v>7</v>
      </c>
      <c r="H260" s="41" t="s">
        <v>8</v>
      </c>
      <c r="I260" s="41" t="s">
        <v>9</v>
      </c>
      <c r="J260" s="41" t="s">
        <v>10</v>
      </c>
      <c r="K260" s="41" t="s">
        <v>11</v>
      </c>
      <c r="L260" s="41" t="s">
        <v>12</v>
      </c>
      <c r="M260" s="41" t="s">
        <v>13</v>
      </c>
      <c r="N260" s="71" t="s">
        <v>15</v>
      </c>
      <c r="O260" s="4" t="str">
        <f t="shared" si="23"/>
        <v/>
      </c>
    </row>
    <row r="261" spans="1:15" x14ac:dyDescent="0.2">
      <c r="A261" s="42" t="s">
        <v>35</v>
      </c>
      <c r="B261" s="43">
        <f>IF(Levée!C27&lt;&gt;"pa",Levée!C27,)</f>
        <v>0</v>
      </c>
      <c r="C261" s="43">
        <f>IF(Levée!D27&lt;&gt;"pa",Levée!D27,)</f>
        <v>0</v>
      </c>
      <c r="D261" s="43">
        <f>IF(Levée!E27&lt;&gt;"pa",Levée!E27,)</f>
        <v>0</v>
      </c>
      <c r="E261" s="43">
        <f>IF(Levée!F27&lt;&gt;"pa",Levée!F27,)</f>
        <v>0</v>
      </c>
      <c r="F261" s="43">
        <f>IF(Levée!G27&lt;&gt;"pa",Levée!G27,)</f>
        <v>0</v>
      </c>
      <c r="G261" s="43">
        <f>IF(Levée!H27&lt;&gt;"pa",Levée!H27,)</f>
        <v>0</v>
      </c>
      <c r="H261" s="43">
        <f>IF(Levée!I27&lt;&gt;"pa",Levée!I27,)</f>
        <v>0</v>
      </c>
      <c r="I261" s="43">
        <f>IF(Levée!J27&lt;&gt;"pa",Levée!J27,)</f>
        <v>0</v>
      </c>
      <c r="J261" s="43">
        <f>IF(Levée!K27&lt;&gt;"pa",Levée!K27,)</f>
        <v>0</v>
      </c>
      <c r="K261" s="43">
        <f>IF(Levée!L27&lt;&gt;"pa",Levée!L27,)</f>
        <v>0</v>
      </c>
      <c r="L261" s="43">
        <f>IF(Levée!M27&lt;&gt;"pa",Levée!M27,)</f>
        <v>0</v>
      </c>
      <c r="M261" s="43">
        <f>IF(Levée!N27&lt;&gt;"pa",Levée!N27,)</f>
        <v>0</v>
      </c>
      <c r="N261" s="68">
        <f>SUM(B261:M261)</f>
        <v>0</v>
      </c>
      <c r="O261" s="4" t="str">
        <f t="shared" si="23"/>
        <v/>
      </c>
    </row>
    <row r="262" spans="1:15" ht="12" thickBot="1" x14ac:dyDescent="0.25">
      <c r="A262" s="42" t="s">
        <v>36</v>
      </c>
      <c r="B262" s="43">
        <f>Pénalités!C27</f>
        <v>0</v>
      </c>
      <c r="C262" s="43">
        <f>Pénalités!D27</f>
        <v>0</v>
      </c>
      <c r="D262" s="43">
        <f>Pénalités!E27</f>
        <v>0</v>
      </c>
      <c r="E262" s="43">
        <f>Pénalités!F27</f>
        <v>0</v>
      </c>
      <c r="F262" s="43">
        <f>Pénalités!G27</f>
        <v>0</v>
      </c>
      <c r="G262" s="43">
        <f>Pénalités!H27</f>
        <v>0</v>
      </c>
      <c r="H262" s="43">
        <f>Pénalités!I27</f>
        <v>0</v>
      </c>
      <c r="I262" s="43">
        <f>Pénalités!J27</f>
        <v>0</v>
      </c>
      <c r="J262" s="43">
        <f>Pénalités!K27</f>
        <v>0</v>
      </c>
      <c r="K262" s="43">
        <f>Pénalités!L27</f>
        <v>0</v>
      </c>
      <c r="L262" s="43">
        <f>Pénalités!M27</f>
        <v>0</v>
      </c>
      <c r="M262" s="43">
        <f>Pénalités!N27</f>
        <v>0</v>
      </c>
      <c r="N262" s="69">
        <f>SUM(B262:M262)</f>
        <v>0</v>
      </c>
      <c r="O262" s="4" t="str">
        <f t="shared" si="23"/>
        <v/>
      </c>
    </row>
    <row r="263" spans="1:15" ht="12" thickBot="1" x14ac:dyDescent="0.25">
      <c r="A263" s="44" t="s">
        <v>37</v>
      </c>
      <c r="B263" s="45">
        <f t="shared" ref="B263:M263" si="29">+B261-ABS(B262)</f>
        <v>0</v>
      </c>
      <c r="C263" s="46">
        <f t="shared" si="29"/>
        <v>0</v>
      </c>
      <c r="D263" s="46">
        <f t="shared" si="29"/>
        <v>0</v>
      </c>
      <c r="E263" s="46">
        <f t="shared" si="29"/>
        <v>0</v>
      </c>
      <c r="F263" s="46">
        <f t="shared" si="29"/>
        <v>0</v>
      </c>
      <c r="G263" s="46">
        <f t="shared" si="29"/>
        <v>0</v>
      </c>
      <c r="H263" s="46">
        <f t="shared" si="29"/>
        <v>0</v>
      </c>
      <c r="I263" s="46">
        <f t="shared" si="29"/>
        <v>0</v>
      </c>
      <c r="J263" s="46">
        <f t="shared" si="29"/>
        <v>0</v>
      </c>
      <c r="K263" s="46">
        <f t="shared" si="29"/>
        <v>0</v>
      </c>
      <c r="L263" s="46">
        <f t="shared" si="29"/>
        <v>0</v>
      </c>
      <c r="M263" s="46">
        <f t="shared" si="29"/>
        <v>0</v>
      </c>
      <c r="N263" s="70">
        <f>IF(SUM(N261:N262)&lt;0,0,SUM(N261:N262))</f>
        <v>0</v>
      </c>
      <c r="O263" s="4" t="str">
        <f t="shared" ref="O263:O326" si="30">IF(B263="Remboursement :",G263,"")</f>
        <v/>
      </c>
    </row>
    <row r="264" spans="1:15" x14ac:dyDescent="0.2">
      <c r="O264" s="4" t="str">
        <f t="shared" si="30"/>
        <v/>
      </c>
    </row>
    <row r="265" spans="1:15" ht="12.75" x14ac:dyDescent="0.2">
      <c r="B265" s="4" t="s">
        <v>30</v>
      </c>
      <c r="G265" s="57" t="str">
        <f>VLOOKUP(G266,list2,2,FALSE)</f>
        <v>case 23</v>
      </c>
      <c r="L265" s="89"/>
      <c r="M265" s="89"/>
      <c r="O265" s="4" t="str">
        <f t="shared" si="30"/>
        <v/>
      </c>
    </row>
    <row r="266" spans="1:15" ht="12.75" x14ac:dyDescent="0.2">
      <c r="B266" s="4" t="s">
        <v>31</v>
      </c>
      <c r="G266" s="4">
        <f>Levée!A28</f>
        <v>23</v>
      </c>
      <c r="L266" s="89" t="s">
        <v>38</v>
      </c>
      <c r="M266" s="89"/>
      <c r="O266" s="4" t="str">
        <f t="shared" si="30"/>
        <v/>
      </c>
    </row>
    <row r="267" spans="1:15" ht="15.75" x14ac:dyDescent="0.25">
      <c r="B267" s="4" t="s">
        <v>32</v>
      </c>
      <c r="G267" s="4">
        <f>VLOOKUP(G266,list2,3,FALSE)</f>
        <v>0</v>
      </c>
      <c r="L267" s="90"/>
      <c r="M267" s="90"/>
      <c r="O267" s="4" t="str">
        <f t="shared" si="30"/>
        <v/>
      </c>
    </row>
    <row r="268" spans="1:15" x14ac:dyDescent="0.2">
      <c r="B268" s="56" t="s">
        <v>33</v>
      </c>
      <c r="G268" s="4">
        <f>VLOOKUP(G266,list2,4,FALSE)</f>
        <v>0</v>
      </c>
      <c r="O268" s="4" t="str">
        <f t="shared" si="30"/>
        <v/>
      </c>
    </row>
    <row r="269" spans="1:15" s="58" customFormat="1" x14ac:dyDescent="0.2">
      <c r="B269" s="58" t="s">
        <v>39</v>
      </c>
      <c r="G269" s="4" t="e">
        <f>VLOOKUP(G266,list2,5,FALSE)</f>
        <v>#REF!</v>
      </c>
      <c r="N269" s="66"/>
      <c r="O269" s="4" t="str">
        <f t="shared" si="30"/>
        <v/>
      </c>
    </row>
    <row r="270" spans="1:15" x14ac:dyDescent="0.2">
      <c r="B270" s="4" t="s">
        <v>34</v>
      </c>
      <c r="G270" s="4" t="e">
        <f>VLOOKUP(G266,list2,6,FALSE)</f>
        <v>#REF!</v>
      </c>
      <c r="O270" s="4" t="e">
        <f t="shared" si="30"/>
        <v>#REF!</v>
      </c>
    </row>
    <row r="271" spans="1:15" ht="12" thickBot="1" x14ac:dyDescent="0.25">
      <c r="O271" s="4" t="str">
        <f t="shared" si="30"/>
        <v/>
      </c>
    </row>
    <row r="272" spans="1:15" ht="12" thickBot="1" x14ac:dyDescent="0.25">
      <c r="A272" s="39"/>
      <c r="B272" s="41" t="s">
        <v>2</v>
      </c>
      <c r="C272" s="41" t="s">
        <v>3</v>
      </c>
      <c r="D272" s="41" t="s">
        <v>4</v>
      </c>
      <c r="E272" s="41" t="s">
        <v>5</v>
      </c>
      <c r="F272" s="41" t="s">
        <v>6</v>
      </c>
      <c r="G272" s="41" t="s">
        <v>7</v>
      </c>
      <c r="H272" s="41" t="s">
        <v>8</v>
      </c>
      <c r="I272" s="41" t="s">
        <v>9</v>
      </c>
      <c r="J272" s="41" t="s">
        <v>10</v>
      </c>
      <c r="K272" s="41" t="s">
        <v>11</v>
      </c>
      <c r="L272" s="41" t="s">
        <v>12</v>
      </c>
      <c r="M272" s="41" t="s">
        <v>13</v>
      </c>
      <c r="N272" s="71" t="s">
        <v>15</v>
      </c>
      <c r="O272" s="4" t="str">
        <f t="shared" si="30"/>
        <v/>
      </c>
    </row>
    <row r="273" spans="1:15" x14ac:dyDescent="0.2">
      <c r="A273" s="42" t="s">
        <v>35</v>
      </c>
      <c r="B273" s="43">
        <f>IF(Levée!C28&lt;&gt;"pa",Levée!C28,)</f>
        <v>0</v>
      </c>
      <c r="C273" s="43">
        <f>IF(Levée!D28&lt;&gt;"pa",Levée!D28,)</f>
        <v>0</v>
      </c>
      <c r="D273" s="43">
        <f>IF(Levée!E28&lt;&gt;"pa",Levée!E28,)</f>
        <v>0</v>
      </c>
      <c r="E273" s="43">
        <f>IF(Levée!F28&lt;&gt;"pa",Levée!F28,)</f>
        <v>0</v>
      </c>
      <c r="F273" s="43">
        <f>IF(Levée!G28&lt;&gt;"pa",Levée!G28,)</f>
        <v>0</v>
      </c>
      <c r="G273" s="43">
        <f>IF(Levée!H28&lt;&gt;"pa",Levée!H28,)</f>
        <v>0</v>
      </c>
      <c r="H273" s="43">
        <f>IF(Levée!I28&lt;&gt;"pa",Levée!I28,)</f>
        <v>0</v>
      </c>
      <c r="I273" s="43">
        <f>IF(Levée!J28&lt;&gt;"pa",Levée!J28,)</f>
        <v>0</v>
      </c>
      <c r="J273" s="43">
        <f>IF(Levée!K28&lt;&gt;"pa",Levée!K28,)</f>
        <v>0</v>
      </c>
      <c r="K273" s="43">
        <f>IF(Levée!L28&lt;&gt;"pa",Levée!L28,)</f>
        <v>0</v>
      </c>
      <c r="L273" s="43">
        <f>IF(Levée!M28&lt;&gt;"pa",Levée!M28,)</f>
        <v>0</v>
      </c>
      <c r="M273" s="43">
        <f>IF(Levée!N28&lt;&gt;"pa",Levée!N28,)</f>
        <v>0</v>
      </c>
      <c r="N273" s="68">
        <f>SUM(B273:M273)</f>
        <v>0</v>
      </c>
      <c r="O273" s="4" t="str">
        <f t="shared" si="30"/>
        <v/>
      </c>
    </row>
    <row r="274" spans="1:15" ht="12" thickBot="1" x14ac:dyDescent="0.25">
      <c r="A274" s="42" t="s">
        <v>36</v>
      </c>
      <c r="B274" s="43">
        <f>Pénalités!C28</f>
        <v>0</v>
      </c>
      <c r="C274" s="43">
        <f>Pénalités!D28</f>
        <v>0</v>
      </c>
      <c r="D274" s="43">
        <f>Pénalités!E28</f>
        <v>0</v>
      </c>
      <c r="E274" s="43">
        <f>Pénalités!F28</f>
        <v>0</v>
      </c>
      <c r="F274" s="43">
        <f>Pénalités!G28</f>
        <v>0</v>
      </c>
      <c r="G274" s="43">
        <f>Pénalités!H28</f>
        <v>0</v>
      </c>
      <c r="H274" s="43">
        <f>Pénalités!I28</f>
        <v>0</v>
      </c>
      <c r="I274" s="43">
        <f>Pénalités!J28</f>
        <v>0</v>
      </c>
      <c r="J274" s="43">
        <f>Pénalités!K28</f>
        <v>0</v>
      </c>
      <c r="K274" s="43">
        <f>Pénalités!L28</f>
        <v>0</v>
      </c>
      <c r="L274" s="43">
        <f>Pénalités!M28</f>
        <v>0</v>
      </c>
      <c r="M274" s="43">
        <f>Pénalités!N28</f>
        <v>0</v>
      </c>
      <c r="N274" s="69">
        <f>SUM(B274:M274)</f>
        <v>0</v>
      </c>
      <c r="O274" s="4" t="str">
        <f t="shared" si="30"/>
        <v/>
      </c>
    </row>
    <row r="275" spans="1:15" ht="12" thickBot="1" x14ac:dyDescent="0.25">
      <c r="A275" s="44" t="s">
        <v>37</v>
      </c>
      <c r="B275" s="45">
        <f t="shared" ref="B275:M275" si="31">+B273-ABS(B274)</f>
        <v>0</v>
      </c>
      <c r="C275" s="46">
        <f t="shared" si="31"/>
        <v>0</v>
      </c>
      <c r="D275" s="46">
        <f t="shared" si="31"/>
        <v>0</v>
      </c>
      <c r="E275" s="46">
        <f t="shared" si="31"/>
        <v>0</v>
      </c>
      <c r="F275" s="46">
        <f t="shared" si="31"/>
        <v>0</v>
      </c>
      <c r="G275" s="46">
        <f t="shared" si="31"/>
        <v>0</v>
      </c>
      <c r="H275" s="46">
        <f t="shared" si="31"/>
        <v>0</v>
      </c>
      <c r="I275" s="46">
        <f t="shared" si="31"/>
        <v>0</v>
      </c>
      <c r="J275" s="46">
        <f t="shared" si="31"/>
        <v>0</v>
      </c>
      <c r="K275" s="46">
        <f t="shared" si="31"/>
        <v>0</v>
      </c>
      <c r="L275" s="46">
        <f t="shared" si="31"/>
        <v>0</v>
      </c>
      <c r="M275" s="46">
        <f t="shared" si="31"/>
        <v>0</v>
      </c>
      <c r="N275" s="70">
        <f>IF(SUM(N273:N274)&lt;0,0,SUM(N273:N274))</f>
        <v>0</v>
      </c>
      <c r="O275" s="4" t="str">
        <f t="shared" si="30"/>
        <v/>
      </c>
    </row>
    <row r="276" spans="1:15" x14ac:dyDescent="0.2">
      <c r="O276" s="4" t="str">
        <f t="shared" si="30"/>
        <v/>
      </c>
    </row>
    <row r="277" spans="1:15" ht="12.75" x14ac:dyDescent="0.2">
      <c r="B277" s="4" t="s">
        <v>30</v>
      </c>
      <c r="G277" s="57" t="str">
        <f>VLOOKUP(G278,list2,2,FALSE)</f>
        <v>case 24</v>
      </c>
      <c r="L277" s="89"/>
      <c r="M277" s="89"/>
      <c r="O277" s="4" t="str">
        <f t="shared" si="30"/>
        <v/>
      </c>
    </row>
    <row r="278" spans="1:15" ht="12.75" x14ac:dyDescent="0.2">
      <c r="B278" s="4" t="s">
        <v>31</v>
      </c>
      <c r="G278" s="4">
        <f>Levée!A29</f>
        <v>24</v>
      </c>
      <c r="L278" s="89" t="s">
        <v>38</v>
      </c>
      <c r="M278" s="89"/>
      <c r="O278" s="4" t="str">
        <f t="shared" si="30"/>
        <v/>
      </c>
    </row>
    <row r="279" spans="1:15" ht="15.75" x14ac:dyDescent="0.25">
      <c r="B279" s="4" t="s">
        <v>32</v>
      </c>
      <c r="G279" s="4">
        <f>VLOOKUP(G278,list2,3,FALSE)</f>
        <v>0</v>
      </c>
      <c r="L279" s="90"/>
      <c r="M279" s="90"/>
      <c r="O279" s="4" t="str">
        <f t="shared" si="30"/>
        <v/>
      </c>
    </row>
    <row r="280" spans="1:15" x14ac:dyDescent="0.2">
      <c r="B280" s="56" t="s">
        <v>33</v>
      </c>
      <c r="G280" s="4">
        <f>VLOOKUP(G278,list2,4,FALSE)</f>
        <v>0</v>
      </c>
      <c r="O280" s="4" t="str">
        <f t="shared" si="30"/>
        <v/>
      </c>
    </row>
    <row r="281" spans="1:15" s="58" customFormat="1" x14ac:dyDescent="0.2">
      <c r="B281" s="58" t="s">
        <v>39</v>
      </c>
      <c r="G281" s="4" t="e">
        <f>VLOOKUP(G278,list2,5,FALSE)</f>
        <v>#REF!</v>
      </c>
      <c r="N281" s="66"/>
      <c r="O281" s="4" t="str">
        <f t="shared" si="30"/>
        <v/>
      </c>
    </row>
    <row r="282" spans="1:15" x14ac:dyDescent="0.2">
      <c r="B282" s="4" t="s">
        <v>34</v>
      </c>
      <c r="G282" s="4" t="e">
        <f>VLOOKUP(G278,list2,6,FALSE)</f>
        <v>#REF!</v>
      </c>
      <c r="O282" s="4" t="e">
        <f t="shared" si="30"/>
        <v>#REF!</v>
      </c>
    </row>
    <row r="283" spans="1:15" ht="12" thickBot="1" x14ac:dyDescent="0.25">
      <c r="O283" s="4" t="str">
        <f t="shared" si="30"/>
        <v/>
      </c>
    </row>
    <row r="284" spans="1:15" ht="12" thickBot="1" x14ac:dyDescent="0.25">
      <c r="A284" s="39"/>
      <c r="B284" s="41" t="s">
        <v>2</v>
      </c>
      <c r="C284" s="41" t="s">
        <v>3</v>
      </c>
      <c r="D284" s="41" t="s">
        <v>4</v>
      </c>
      <c r="E284" s="41" t="s">
        <v>5</v>
      </c>
      <c r="F284" s="41" t="s">
        <v>6</v>
      </c>
      <c r="G284" s="41" t="s">
        <v>7</v>
      </c>
      <c r="H284" s="41" t="s">
        <v>8</v>
      </c>
      <c r="I284" s="41" t="s">
        <v>9</v>
      </c>
      <c r="J284" s="41" t="s">
        <v>10</v>
      </c>
      <c r="K284" s="41" t="s">
        <v>11</v>
      </c>
      <c r="L284" s="41" t="s">
        <v>12</v>
      </c>
      <c r="M284" s="41" t="s">
        <v>13</v>
      </c>
      <c r="N284" s="71" t="s">
        <v>15</v>
      </c>
      <c r="O284" s="4" t="str">
        <f t="shared" si="30"/>
        <v/>
      </c>
    </row>
    <row r="285" spans="1:15" x14ac:dyDescent="0.2">
      <c r="A285" s="42" t="s">
        <v>35</v>
      </c>
      <c r="B285" s="43">
        <f>IF(Levée!C29&lt;&gt;"pa",Levée!C29,)</f>
        <v>0</v>
      </c>
      <c r="C285" s="43">
        <f>IF(Levée!D29&lt;&gt;"pa",Levée!D29,)</f>
        <v>0</v>
      </c>
      <c r="D285" s="43">
        <f>IF(Levée!E29&lt;&gt;"pa",Levée!E29,)</f>
        <v>0</v>
      </c>
      <c r="E285" s="43">
        <f>IF(Levée!F29&lt;&gt;"pa",Levée!F29,)</f>
        <v>0</v>
      </c>
      <c r="F285" s="43">
        <f>IF(Levée!G29&lt;&gt;"pa",Levée!G29,)</f>
        <v>0</v>
      </c>
      <c r="G285" s="43">
        <f>IF(Levée!H29&lt;&gt;"pa",Levée!H29,)</f>
        <v>0</v>
      </c>
      <c r="H285" s="43">
        <f>IF(Levée!I29&lt;&gt;"pa",Levée!I29,)</f>
        <v>0</v>
      </c>
      <c r="I285" s="43">
        <f>IF(Levée!J29&lt;&gt;"pa",Levée!J29,)</f>
        <v>0</v>
      </c>
      <c r="J285" s="43">
        <f>IF(Levée!K29&lt;&gt;"pa",Levée!K29,)</f>
        <v>0</v>
      </c>
      <c r="K285" s="43">
        <f>IF(Levée!L29&lt;&gt;"pa",Levée!L29,)</f>
        <v>0</v>
      </c>
      <c r="L285" s="43">
        <f>IF(Levée!M29&lt;&gt;"pa",Levée!M29,)</f>
        <v>0</v>
      </c>
      <c r="M285" s="43">
        <f>IF(Levée!N29&lt;&gt;"pa",Levée!N29,)</f>
        <v>0</v>
      </c>
      <c r="N285" s="68">
        <f>SUM(B285:M285)</f>
        <v>0</v>
      </c>
      <c r="O285" s="4" t="str">
        <f t="shared" si="30"/>
        <v/>
      </c>
    </row>
    <row r="286" spans="1:15" ht="12" thickBot="1" x14ac:dyDescent="0.25">
      <c r="A286" s="42" t="s">
        <v>36</v>
      </c>
      <c r="B286" s="43">
        <f>Pénalités!C29</f>
        <v>0</v>
      </c>
      <c r="C286" s="43">
        <f>Pénalités!D29</f>
        <v>0</v>
      </c>
      <c r="D286" s="43">
        <f>Pénalités!E29</f>
        <v>0</v>
      </c>
      <c r="E286" s="43">
        <f>Pénalités!F29</f>
        <v>0</v>
      </c>
      <c r="F286" s="43">
        <f>Pénalités!G29</f>
        <v>0</v>
      </c>
      <c r="G286" s="43">
        <f>Pénalités!H29</f>
        <v>0</v>
      </c>
      <c r="H286" s="43">
        <f>Pénalités!I29</f>
        <v>0</v>
      </c>
      <c r="I286" s="43">
        <f>Pénalités!J29</f>
        <v>0</v>
      </c>
      <c r="J286" s="43">
        <f>Pénalités!K29</f>
        <v>0</v>
      </c>
      <c r="K286" s="43">
        <f>Pénalités!L29</f>
        <v>0</v>
      </c>
      <c r="L286" s="43">
        <f>Pénalités!M29</f>
        <v>0</v>
      </c>
      <c r="M286" s="43">
        <f>Pénalités!N29</f>
        <v>0</v>
      </c>
      <c r="N286" s="69">
        <f>SUM(B286:M286)</f>
        <v>0</v>
      </c>
      <c r="O286" s="4" t="str">
        <f t="shared" si="30"/>
        <v/>
      </c>
    </row>
    <row r="287" spans="1:15" ht="12" thickBot="1" x14ac:dyDescent="0.25">
      <c r="A287" s="44" t="s">
        <v>37</v>
      </c>
      <c r="B287" s="45">
        <f t="shared" ref="B287:M287" si="32">+B285-ABS(B286)</f>
        <v>0</v>
      </c>
      <c r="C287" s="46">
        <f t="shared" si="32"/>
        <v>0</v>
      </c>
      <c r="D287" s="46">
        <f t="shared" si="32"/>
        <v>0</v>
      </c>
      <c r="E287" s="46">
        <f t="shared" si="32"/>
        <v>0</v>
      </c>
      <c r="F287" s="46">
        <f t="shared" si="32"/>
        <v>0</v>
      </c>
      <c r="G287" s="46">
        <f t="shared" si="32"/>
        <v>0</v>
      </c>
      <c r="H287" s="46">
        <f t="shared" si="32"/>
        <v>0</v>
      </c>
      <c r="I287" s="46">
        <f t="shared" si="32"/>
        <v>0</v>
      </c>
      <c r="J287" s="46">
        <f t="shared" si="32"/>
        <v>0</v>
      </c>
      <c r="K287" s="46">
        <f t="shared" si="32"/>
        <v>0</v>
      </c>
      <c r="L287" s="46">
        <f t="shared" si="32"/>
        <v>0</v>
      </c>
      <c r="M287" s="46">
        <f t="shared" si="32"/>
        <v>0</v>
      </c>
      <c r="N287" s="70">
        <f>IF(SUM(N285:N286)&lt;0,0,SUM(N285:N286))</f>
        <v>0</v>
      </c>
      <c r="O287" s="4" t="str">
        <f t="shared" si="30"/>
        <v/>
      </c>
    </row>
    <row r="288" spans="1:15" x14ac:dyDescent="0.2">
      <c r="O288" s="4" t="str">
        <f t="shared" si="30"/>
        <v/>
      </c>
    </row>
    <row r="289" spans="1:15" ht="12.75" x14ac:dyDescent="0.2">
      <c r="B289" s="4" t="s">
        <v>30</v>
      </c>
      <c r="G289" s="57" t="str">
        <f>VLOOKUP(G290,list2,2,FALSE)</f>
        <v>case 25</v>
      </c>
      <c r="L289" s="89"/>
      <c r="M289" s="89"/>
      <c r="O289" s="4" t="str">
        <f t="shared" si="30"/>
        <v/>
      </c>
    </row>
    <row r="290" spans="1:15" ht="12.75" x14ac:dyDescent="0.2">
      <c r="B290" s="4" t="s">
        <v>31</v>
      </c>
      <c r="G290" s="4">
        <f>Levée!A30</f>
        <v>25</v>
      </c>
      <c r="L290" s="89" t="s">
        <v>38</v>
      </c>
      <c r="M290" s="89"/>
      <c r="O290" s="4" t="str">
        <f t="shared" si="30"/>
        <v/>
      </c>
    </row>
    <row r="291" spans="1:15" ht="15.75" x14ac:dyDescent="0.25">
      <c r="B291" s="4" t="s">
        <v>32</v>
      </c>
      <c r="G291" s="4">
        <f>VLOOKUP(G290,list2,3,FALSE)</f>
        <v>0</v>
      </c>
      <c r="L291" s="90"/>
      <c r="M291" s="90"/>
      <c r="O291" s="4" t="str">
        <f t="shared" si="30"/>
        <v/>
      </c>
    </row>
    <row r="292" spans="1:15" x14ac:dyDescent="0.2">
      <c r="B292" s="56" t="s">
        <v>33</v>
      </c>
      <c r="G292" s="4">
        <f>VLOOKUP(G290,list2,4,FALSE)</f>
        <v>0</v>
      </c>
      <c r="O292" s="4" t="str">
        <f t="shared" si="30"/>
        <v/>
      </c>
    </row>
    <row r="293" spans="1:15" s="58" customFormat="1" x14ac:dyDescent="0.2">
      <c r="B293" s="58" t="s">
        <v>39</v>
      </c>
      <c r="G293" s="4" t="e">
        <f>VLOOKUP(G290,list2,5,FALSE)</f>
        <v>#REF!</v>
      </c>
      <c r="N293" s="66"/>
      <c r="O293" s="4" t="str">
        <f t="shared" si="30"/>
        <v/>
      </c>
    </row>
    <row r="294" spans="1:15" x14ac:dyDescent="0.2">
      <c r="B294" s="4" t="s">
        <v>34</v>
      </c>
      <c r="G294" s="4" t="e">
        <f>VLOOKUP(G290,list2,6,FALSE)</f>
        <v>#REF!</v>
      </c>
      <c r="O294" s="4" t="e">
        <f t="shared" si="30"/>
        <v>#REF!</v>
      </c>
    </row>
    <row r="295" spans="1:15" ht="12" thickBot="1" x14ac:dyDescent="0.25">
      <c r="O295" s="4" t="str">
        <f t="shared" si="30"/>
        <v/>
      </c>
    </row>
    <row r="296" spans="1:15" ht="12" thickBot="1" x14ac:dyDescent="0.25">
      <c r="A296" s="39"/>
      <c r="B296" s="41" t="s">
        <v>2</v>
      </c>
      <c r="C296" s="41" t="s">
        <v>3</v>
      </c>
      <c r="D296" s="41" t="s">
        <v>4</v>
      </c>
      <c r="E296" s="41" t="s">
        <v>5</v>
      </c>
      <c r="F296" s="41" t="s">
        <v>6</v>
      </c>
      <c r="G296" s="41" t="s">
        <v>7</v>
      </c>
      <c r="H296" s="41" t="s">
        <v>8</v>
      </c>
      <c r="I296" s="41" t="s">
        <v>9</v>
      </c>
      <c r="J296" s="41" t="s">
        <v>10</v>
      </c>
      <c r="K296" s="41" t="s">
        <v>11</v>
      </c>
      <c r="L296" s="41" t="s">
        <v>12</v>
      </c>
      <c r="M296" s="41" t="s">
        <v>13</v>
      </c>
      <c r="N296" s="71" t="s">
        <v>15</v>
      </c>
      <c r="O296" s="4" t="str">
        <f t="shared" si="30"/>
        <v/>
      </c>
    </row>
    <row r="297" spans="1:15" x14ac:dyDescent="0.2">
      <c r="A297" s="42" t="s">
        <v>35</v>
      </c>
      <c r="B297" s="43">
        <f>IF(Levée!C30&lt;&gt;"pa",Levée!C30,)</f>
        <v>0</v>
      </c>
      <c r="C297" s="43">
        <f>IF(Levée!D30&lt;&gt;"pa",Levée!D30,)</f>
        <v>0</v>
      </c>
      <c r="D297" s="43">
        <f>IF(Levée!E30&lt;&gt;"pa",Levée!E30,)</f>
        <v>0</v>
      </c>
      <c r="E297" s="43">
        <f>IF(Levée!F30&lt;&gt;"pa",Levée!F30,)</f>
        <v>0</v>
      </c>
      <c r="F297" s="43">
        <f>IF(Levée!G30&lt;&gt;"pa",Levée!G30,)</f>
        <v>0</v>
      </c>
      <c r="G297" s="43">
        <f>IF(Levée!H30&lt;&gt;"pa",Levée!H30,)</f>
        <v>0</v>
      </c>
      <c r="H297" s="43">
        <f>IF(Levée!I30&lt;&gt;"pa",Levée!I30,)</f>
        <v>0</v>
      </c>
      <c r="I297" s="43">
        <f>IF(Levée!J30&lt;&gt;"pa",Levée!J30,)</f>
        <v>0</v>
      </c>
      <c r="J297" s="43">
        <f>IF(Levée!K30&lt;&gt;"pa",Levée!K30,)</f>
        <v>0</v>
      </c>
      <c r="K297" s="43">
        <f>IF(Levée!L30&lt;&gt;"pa",Levée!L30,)</f>
        <v>0</v>
      </c>
      <c r="L297" s="43">
        <f>IF(Levée!M30&lt;&gt;"pa",Levée!M30,)</f>
        <v>0</v>
      </c>
      <c r="M297" s="43">
        <f>IF(Levée!N30&lt;&gt;"pa",Levée!N30,)</f>
        <v>0</v>
      </c>
      <c r="N297" s="68">
        <f>SUM(B297:M297)</f>
        <v>0</v>
      </c>
      <c r="O297" s="4" t="str">
        <f t="shared" si="30"/>
        <v/>
      </c>
    </row>
    <row r="298" spans="1:15" ht="12" thickBot="1" x14ac:dyDescent="0.25">
      <c r="A298" s="42" t="s">
        <v>36</v>
      </c>
      <c r="B298" s="43">
        <f>Pénalités!C30</f>
        <v>0</v>
      </c>
      <c r="C298" s="43">
        <f>Pénalités!D30</f>
        <v>0</v>
      </c>
      <c r="D298" s="43">
        <f>Pénalités!E30</f>
        <v>0</v>
      </c>
      <c r="E298" s="43">
        <f>Pénalités!F30</f>
        <v>0</v>
      </c>
      <c r="F298" s="43">
        <f>Pénalités!G30</f>
        <v>0</v>
      </c>
      <c r="G298" s="43">
        <f>Pénalités!H30</f>
        <v>0</v>
      </c>
      <c r="H298" s="43">
        <f>Pénalités!I30</f>
        <v>0</v>
      </c>
      <c r="I298" s="43">
        <f>Pénalités!J30</f>
        <v>0</v>
      </c>
      <c r="J298" s="43">
        <f>Pénalités!K30</f>
        <v>0</v>
      </c>
      <c r="K298" s="43">
        <f>Pénalités!L30</f>
        <v>0</v>
      </c>
      <c r="L298" s="43">
        <f>Pénalités!M30</f>
        <v>0</v>
      </c>
      <c r="M298" s="43">
        <f>Pénalités!N30</f>
        <v>0</v>
      </c>
      <c r="N298" s="69">
        <f>SUM(B298:M298)</f>
        <v>0</v>
      </c>
      <c r="O298" s="4" t="str">
        <f t="shared" si="30"/>
        <v/>
      </c>
    </row>
    <row r="299" spans="1:15" ht="12" thickBot="1" x14ac:dyDescent="0.25">
      <c r="A299" s="44" t="s">
        <v>37</v>
      </c>
      <c r="B299" s="45">
        <f t="shared" ref="B299:M299" si="33">+B297-ABS(B298)</f>
        <v>0</v>
      </c>
      <c r="C299" s="46">
        <f t="shared" si="33"/>
        <v>0</v>
      </c>
      <c r="D299" s="46">
        <f t="shared" si="33"/>
        <v>0</v>
      </c>
      <c r="E299" s="46">
        <f t="shared" si="33"/>
        <v>0</v>
      </c>
      <c r="F299" s="46">
        <f t="shared" si="33"/>
        <v>0</v>
      </c>
      <c r="G299" s="46">
        <f t="shared" si="33"/>
        <v>0</v>
      </c>
      <c r="H299" s="46">
        <f t="shared" si="33"/>
        <v>0</v>
      </c>
      <c r="I299" s="46">
        <f t="shared" si="33"/>
        <v>0</v>
      </c>
      <c r="J299" s="46">
        <f t="shared" si="33"/>
        <v>0</v>
      </c>
      <c r="K299" s="46">
        <f t="shared" si="33"/>
        <v>0</v>
      </c>
      <c r="L299" s="46">
        <f t="shared" si="33"/>
        <v>0</v>
      </c>
      <c r="M299" s="46">
        <f t="shared" si="33"/>
        <v>0</v>
      </c>
      <c r="N299" s="70">
        <f>IF(SUM(N297:N298)&lt;0,0,SUM(N297:N298))</f>
        <v>0</v>
      </c>
      <c r="O299" s="4" t="str">
        <f t="shared" si="30"/>
        <v/>
      </c>
    </row>
    <row r="300" spans="1:15" x14ac:dyDescent="0.2">
      <c r="O300" s="4" t="str">
        <f t="shared" si="30"/>
        <v/>
      </c>
    </row>
    <row r="301" spans="1:15" ht="12.75" x14ac:dyDescent="0.2">
      <c r="B301" s="4" t="s">
        <v>30</v>
      </c>
      <c r="G301" s="57" t="str">
        <f>VLOOKUP(G302,list2,2,FALSE)</f>
        <v>case 26</v>
      </c>
      <c r="L301" s="89"/>
      <c r="M301" s="89"/>
      <c r="O301" s="4" t="str">
        <f t="shared" si="30"/>
        <v/>
      </c>
    </row>
    <row r="302" spans="1:15" ht="12.75" x14ac:dyDescent="0.2">
      <c r="B302" s="4" t="s">
        <v>31</v>
      </c>
      <c r="G302" s="4">
        <f>Levée!A31</f>
        <v>26</v>
      </c>
      <c r="L302" s="89" t="s">
        <v>38</v>
      </c>
      <c r="M302" s="89"/>
      <c r="O302" s="4" t="str">
        <f t="shared" si="30"/>
        <v/>
      </c>
    </row>
    <row r="303" spans="1:15" ht="15.75" x14ac:dyDescent="0.25">
      <c r="B303" s="4" t="s">
        <v>32</v>
      </c>
      <c r="G303" s="4">
        <f>VLOOKUP(G302,list2,3,FALSE)</f>
        <v>0</v>
      </c>
      <c r="L303" s="90"/>
      <c r="M303" s="90"/>
      <c r="O303" s="4" t="str">
        <f t="shared" si="30"/>
        <v/>
      </c>
    </row>
    <row r="304" spans="1:15" x14ac:dyDescent="0.2">
      <c r="B304" s="56" t="s">
        <v>33</v>
      </c>
      <c r="G304" s="4">
        <f>VLOOKUP(G302,list2,4,FALSE)</f>
        <v>0</v>
      </c>
      <c r="O304" s="4" t="str">
        <f t="shared" si="30"/>
        <v/>
      </c>
    </row>
    <row r="305" spans="1:15" s="58" customFormat="1" x14ac:dyDescent="0.2">
      <c r="B305" s="58" t="s">
        <v>39</v>
      </c>
      <c r="G305" s="4" t="e">
        <f>VLOOKUP(G302,list2,5,FALSE)</f>
        <v>#REF!</v>
      </c>
      <c r="N305" s="66"/>
      <c r="O305" s="4" t="str">
        <f t="shared" si="30"/>
        <v/>
      </c>
    </row>
    <row r="306" spans="1:15" x14ac:dyDescent="0.2">
      <c r="B306" s="4" t="s">
        <v>34</v>
      </c>
      <c r="G306" s="4" t="e">
        <f>VLOOKUP(G302,list2,6,FALSE)</f>
        <v>#REF!</v>
      </c>
      <c r="O306" s="4" t="e">
        <f t="shared" si="30"/>
        <v>#REF!</v>
      </c>
    </row>
    <row r="307" spans="1:15" ht="12" thickBot="1" x14ac:dyDescent="0.25">
      <c r="O307" s="4" t="str">
        <f t="shared" si="30"/>
        <v/>
      </c>
    </row>
    <row r="308" spans="1:15" ht="12" thickBot="1" x14ac:dyDescent="0.25">
      <c r="A308" s="39"/>
      <c r="B308" s="41" t="s">
        <v>2</v>
      </c>
      <c r="C308" s="41" t="s">
        <v>3</v>
      </c>
      <c r="D308" s="41" t="s">
        <v>4</v>
      </c>
      <c r="E308" s="41" t="s">
        <v>5</v>
      </c>
      <c r="F308" s="41" t="s">
        <v>6</v>
      </c>
      <c r="G308" s="41" t="s">
        <v>7</v>
      </c>
      <c r="H308" s="41" t="s">
        <v>8</v>
      </c>
      <c r="I308" s="41" t="s">
        <v>9</v>
      </c>
      <c r="J308" s="41" t="s">
        <v>10</v>
      </c>
      <c r="K308" s="41" t="s">
        <v>11</v>
      </c>
      <c r="L308" s="41" t="s">
        <v>12</v>
      </c>
      <c r="M308" s="41" t="s">
        <v>13</v>
      </c>
      <c r="N308" s="71" t="s">
        <v>15</v>
      </c>
      <c r="O308" s="4" t="str">
        <f t="shared" si="30"/>
        <v/>
      </c>
    </row>
    <row r="309" spans="1:15" x14ac:dyDescent="0.2">
      <c r="A309" s="42" t="s">
        <v>35</v>
      </c>
      <c r="B309" s="43">
        <f>IF(Levée!C31&lt;&gt;"pa",Levée!C31,)</f>
        <v>0</v>
      </c>
      <c r="C309" s="43">
        <f>IF(Levée!D31&lt;&gt;"pa",Levée!D31,)</f>
        <v>0</v>
      </c>
      <c r="D309" s="43">
        <f>IF(Levée!E31&lt;&gt;"pa",Levée!E31,)</f>
        <v>0</v>
      </c>
      <c r="E309" s="43">
        <f>IF(Levée!F31&lt;&gt;"pa",Levée!F31,)</f>
        <v>0</v>
      </c>
      <c r="F309" s="43">
        <f>IF(Levée!G31&lt;&gt;"pa",Levée!G31,)</f>
        <v>0</v>
      </c>
      <c r="G309" s="43">
        <f>IF(Levée!H31&lt;&gt;"pa",Levée!H31,)</f>
        <v>0</v>
      </c>
      <c r="H309" s="43">
        <f>IF(Levée!I31&lt;&gt;"pa",Levée!I31,)</f>
        <v>0</v>
      </c>
      <c r="I309" s="43">
        <f>IF(Levée!J31&lt;&gt;"pa",Levée!J31,)</f>
        <v>0</v>
      </c>
      <c r="J309" s="43">
        <f>IF(Levée!K31&lt;&gt;"pa",Levée!K31,)</f>
        <v>0</v>
      </c>
      <c r="K309" s="43">
        <f>IF(Levée!L31&lt;&gt;"pa",Levée!L31,)</f>
        <v>0</v>
      </c>
      <c r="L309" s="43">
        <f>IF(Levée!M31&lt;&gt;"pa",Levée!M31,)</f>
        <v>0</v>
      </c>
      <c r="M309" s="43">
        <f>IF(Levée!N31&lt;&gt;"pa",Levée!N31,)</f>
        <v>0</v>
      </c>
      <c r="N309" s="68">
        <f>SUM(B309:M309)</f>
        <v>0</v>
      </c>
      <c r="O309" s="4" t="str">
        <f t="shared" si="30"/>
        <v/>
      </c>
    </row>
    <row r="310" spans="1:15" ht="12" thickBot="1" x14ac:dyDescent="0.25">
      <c r="A310" s="42" t="s">
        <v>36</v>
      </c>
      <c r="B310" s="43">
        <f>Pénalités!C31</f>
        <v>0</v>
      </c>
      <c r="C310" s="43">
        <f>Pénalités!D31</f>
        <v>0</v>
      </c>
      <c r="D310" s="43">
        <f>Pénalités!E31</f>
        <v>0</v>
      </c>
      <c r="E310" s="43">
        <f>Pénalités!F31</f>
        <v>0</v>
      </c>
      <c r="F310" s="43">
        <f>Pénalités!G31</f>
        <v>0</v>
      </c>
      <c r="G310" s="43">
        <f>Pénalités!H31</f>
        <v>0</v>
      </c>
      <c r="H310" s="43">
        <f>Pénalités!I31</f>
        <v>0</v>
      </c>
      <c r="I310" s="43">
        <f>Pénalités!J31</f>
        <v>0</v>
      </c>
      <c r="J310" s="43">
        <f>Pénalités!K31</f>
        <v>0</v>
      </c>
      <c r="K310" s="43">
        <f>Pénalités!L31</f>
        <v>0</v>
      </c>
      <c r="L310" s="43">
        <f>Pénalités!M31</f>
        <v>0</v>
      </c>
      <c r="M310" s="43">
        <f>Pénalités!N31</f>
        <v>0</v>
      </c>
      <c r="N310" s="69">
        <f>SUM(B310:M310)</f>
        <v>0</v>
      </c>
      <c r="O310" s="4" t="str">
        <f t="shared" si="30"/>
        <v/>
      </c>
    </row>
    <row r="311" spans="1:15" ht="12" thickBot="1" x14ac:dyDescent="0.25">
      <c r="A311" s="44" t="s">
        <v>37</v>
      </c>
      <c r="B311" s="45">
        <f t="shared" ref="B311:M311" si="34">+B309-ABS(B310)</f>
        <v>0</v>
      </c>
      <c r="C311" s="46">
        <f t="shared" si="34"/>
        <v>0</v>
      </c>
      <c r="D311" s="46">
        <f t="shared" si="34"/>
        <v>0</v>
      </c>
      <c r="E311" s="46">
        <f t="shared" si="34"/>
        <v>0</v>
      </c>
      <c r="F311" s="46">
        <f t="shared" si="34"/>
        <v>0</v>
      </c>
      <c r="G311" s="46">
        <f t="shared" si="34"/>
        <v>0</v>
      </c>
      <c r="H311" s="46">
        <f t="shared" si="34"/>
        <v>0</v>
      </c>
      <c r="I311" s="46">
        <f t="shared" si="34"/>
        <v>0</v>
      </c>
      <c r="J311" s="46">
        <f t="shared" si="34"/>
        <v>0</v>
      </c>
      <c r="K311" s="46">
        <f t="shared" si="34"/>
        <v>0</v>
      </c>
      <c r="L311" s="46">
        <f t="shared" si="34"/>
        <v>0</v>
      </c>
      <c r="M311" s="46">
        <f t="shared" si="34"/>
        <v>0</v>
      </c>
      <c r="N311" s="70">
        <f>IF(SUM(N309:N310)&lt;0,0,SUM(N309:N310))</f>
        <v>0</v>
      </c>
      <c r="O311" s="4" t="str">
        <f t="shared" si="30"/>
        <v/>
      </c>
    </row>
    <row r="312" spans="1:15" x14ac:dyDescent="0.2">
      <c r="O312" s="4" t="str">
        <f t="shared" si="30"/>
        <v/>
      </c>
    </row>
    <row r="313" spans="1:15" ht="12.75" x14ac:dyDescent="0.2">
      <c r="B313" s="4" t="s">
        <v>30</v>
      </c>
      <c r="G313" s="57" t="str">
        <f>VLOOKUP(G314,list2,2,FALSE)</f>
        <v>case 27</v>
      </c>
      <c r="L313" s="89"/>
      <c r="M313" s="89"/>
      <c r="O313" s="4" t="str">
        <f t="shared" si="30"/>
        <v/>
      </c>
    </row>
    <row r="314" spans="1:15" ht="12.75" x14ac:dyDescent="0.2">
      <c r="B314" s="4" t="s">
        <v>31</v>
      </c>
      <c r="G314" s="4">
        <f>Levée!A32</f>
        <v>27</v>
      </c>
      <c r="L314" s="89" t="s">
        <v>38</v>
      </c>
      <c r="M314" s="89"/>
      <c r="O314" s="4" t="str">
        <f t="shared" si="30"/>
        <v/>
      </c>
    </row>
    <row r="315" spans="1:15" ht="15.75" x14ac:dyDescent="0.25">
      <c r="B315" s="4" t="s">
        <v>32</v>
      </c>
      <c r="G315" s="4">
        <f>VLOOKUP(G314,list2,3,FALSE)</f>
        <v>0</v>
      </c>
      <c r="L315" s="90"/>
      <c r="M315" s="90"/>
      <c r="O315" s="4" t="str">
        <f t="shared" si="30"/>
        <v/>
      </c>
    </row>
    <row r="316" spans="1:15" x14ac:dyDescent="0.2">
      <c r="B316" s="56" t="s">
        <v>33</v>
      </c>
      <c r="G316" s="4">
        <f>VLOOKUP(G314,list2,4,FALSE)</f>
        <v>0</v>
      </c>
      <c r="O316" s="4" t="str">
        <f t="shared" si="30"/>
        <v/>
      </c>
    </row>
    <row r="317" spans="1:15" s="58" customFormat="1" x14ac:dyDescent="0.2">
      <c r="B317" s="58" t="s">
        <v>39</v>
      </c>
      <c r="G317" s="4" t="e">
        <f>VLOOKUP(G314,list2,5,FALSE)</f>
        <v>#REF!</v>
      </c>
      <c r="N317" s="66"/>
      <c r="O317" s="4" t="str">
        <f t="shared" si="30"/>
        <v/>
      </c>
    </row>
    <row r="318" spans="1:15" x14ac:dyDescent="0.2">
      <c r="B318" s="4" t="s">
        <v>34</v>
      </c>
      <c r="G318" s="4" t="e">
        <f>VLOOKUP(G314,list2,6,FALSE)</f>
        <v>#REF!</v>
      </c>
      <c r="O318" s="4" t="e">
        <f t="shared" si="30"/>
        <v>#REF!</v>
      </c>
    </row>
    <row r="319" spans="1:15" ht="12" thickBot="1" x14ac:dyDescent="0.25">
      <c r="O319" s="4" t="str">
        <f t="shared" si="30"/>
        <v/>
      </c>
    </row>
    <row r="320" spans="1:15" ht="12" thickBot="1" x14ac:dyDescent="0.25">
      <c r="A320" s="39"/>
      <c r="B320" s="41" t="s">
        <v>2</v>
      </c>
      <c r="C320" s="41" t="s">
        <v>3</v>
      </c>
      <c r="D320" s="41" t="s">
        <v>4</v>
      </c>
      <c r="E320" s="41" t="s">
        <v>5</v>
      </c>
      <c r="F320" s="41" t="s">
        <v>6</v>
      </c>
      <c r="G320" s="41" t="s">
        <v>7</v>
      </c>
      <c r="H320" s="41" t="s">
        <v>8</v>
      </c>
      <c r="I320" s="41" t="s">
        <v>9</v>
      </c>
      <c r="J320" s="41" t="s">
        <v>10</v>
      </c>
      <c r="K320" s="41" t="s">
        <v>11</v>
      </c>
      <c r="L320" s="41" t="s">
        <v>12</v>
      </c>
      <c r="M320" s="41" t="s">
        <v>13</v>
      </c>
      <c r="N320" s="71" t="s">
        <v>15</v>
      </c>
      <c r="O320" s="4" t="str">
        <f t="shared" si="30"/>
        <v/>
      </c>
    </row>
    <row r="321" spans="1:15" x14ac:dyDescent="0.2">
      <c r="A321" s="42" t="s">
        <v>35</v>
      </c>
      <c r="B321" s="43">
        <f>IF(Levée!C32&lt;&gt;"pa",Levée!C32,)</f>
        <v>0</v>
      </c>
      <c r="C321" s="43">
        <f>IF(Levée!D32&lt;&gt;"pa",Levée!D32,)</f>
        <v>0</v>
      </c>
      <c r="D321" s="43">
        <f>IF(Levée!E32&lt;&gt;"pa",Levée!E32,)</f>
        <v>0</v>
      </c>
      <c r="E321" s="43">
        <f>IF(Levée!F32&lt;&gt;"pa",Levée!F32,)</f>
        <v>0</v>
      </c>
      <c r="F321" s="43">
        <f>IF(Levée!G32&lt;&gt;"pa",Levée!G32,)</f>
        <v>0</v>
      </c>
      <c r="G321" s="43">
        <f>IF(Levée!H32&lt;&gt;"pa",Levée!H32,)</f>
        <v>0</v>
      </c>
      <c r="H321" s="43">
        <f>IF(Levée!I32&lt;&gt;"pa",Levée!I32,)</f>
        <v>0</v>
      </c>
      <c r="I321" s="43">
        <f>IF(Levée!J32&lt;&gt;"pa",Levée!J32,)</f>
        <v>0</v>
      </c>
      <c r="J321" s="43">
        <f>IF(Levée!K32&lt;&gt;"pa",Levée!K32,)</f>
        <v>0</v>
      </c>
      <c r="K321" s="43">
        <f>IF(Levée!L32&lt;&gt;"pa",Levée!L32,)</f>
        <v>0</v>
      </c>
      <c r="L321" s="43">
        <f>IF(Levée!M32&lt;&gt;"pa",Levée!M32,)</f>
        <v>0</v>
      </c>
      <c r="M321" s="43">
        <f>IF(Levée!N32&lt;&gt;"pa",Levée!N32,)</f>
        <v>0</v>
      </c>
      <c r="N321" s="68">
        <f>SUM(B321:M321)</f>
        <v>0</v>
      </c>
      <c r="O321" s="4" t="str">
        <f t="shared" si="30"/>
        <v/>
      </c>
    </row>
    <row r="322" spans="1:15" ht="12" thickBot="1" x14ac:dyDescent="0.25">
      <c r="A322" s="42" t="s">
        <v>36</v>
      </c>
      <c r="B322" s="43">
        <f>Pénalités!C32</f>
        <v>0</v>
      </c>
      <c r="C322" s="43">
        <f>Pénalités!D32</f>
        <v>0</v>
      </c>
      <c r="D322" s="43">
        <f>Pénalités!E32</f>
        <v>0</v>
      </c>
      <c r="E322" s="43">
        <f>Pénalités!F32</f>
        <v>0</v>
      </c>
      <c r="F322" s="43">
        <f>Pénalités!G32</f>
        <v>0</v>
      </c>
      <c r="G322" s="43">
        <f>Pénalités!H32</f>
        <v>0</v>
      </c>
      <c r="H322" s="43">
        <f>Pénalités!I32</f>
        <v>0</v>
      </c>
      <c r="I322" s="43">
        <f>Pénalités!J32</f>
        <v>0</v>
      </c>
      <c r="J322" s="43">
        <f>Pénalités!K32</f>
        <v>0</v>
      </c>
      <c r="K322" s="43">
        <f>Pénalités!L32</f>
        <v>0</v>
      </c>
      <c r="L322" s="43">
        <f>Pénalités!M32</f>
        <v>0</v>
      </c>
      <c r="M322" s="43">
        <f>Pénalités!N32</f>
        <v>0</v>
      </c>
      <c r="N322" s="69">
        <f>SUM(B322:M322)</f>
        <v>0</v>
      </c>
      <c r="O322" s="4" t="str">
        <f t="shared" si="30"/>
        <v/>
      </c>
    </row>
    <row r="323" spans="1:15" ht="12" thickBot="1" x14ac:dyDescent="0.25">
      <c r="A323" s="44" t="s">
        <v>37</v>
      </c>
      <c r="B323" s="45">
        <f t="shared" ref="B323:M323" si="35">+B321-ABS(B322)</f>
        <v>0</v>
      </c>
      <c r="C323" s="46">
        <f t="shared" si="35"/>
        <v>0</v>
      </c>
      <c r="D323" s="46">
        <f t="shared" si="35"/>
        <v>0</v>
      </c>
      <c r="E323" s="46">
        <f t="shared" si="35"/>
        <v>0</v>
      </c>
      <c r="F323" s="46">
        <f t="shared" si="35"/>
        <v>0</v>
      </c>
      <c r="G323" s="46">
        <f t="shared" si="35"/>
        <v>0</v>
      </c>
      <c r="H323" s="46">
        <f t="shared" si="35"/>
        <v>0</v>
      </c>
      <c r="I323" s="46">
        <f t="shared" si="35"/>
        <v>0</v>
      </c>
      <c r="J323" s="46">
        <f t="shared" si="35"/>
        <v>0</v>
      </c>
      <c r="K323" s="46">
        <f t="shared" si="35"/>
        <v>0</v>
      </c>
      <c r="L323" s="46">
        <f t="shared" si="35"/>
        <v>0</v>
      </c>
      <c r="M323" s="46">
        <f t="shared" si="35"/>
        <v>0</v>
      </c>
      <c r="N323" s="70">
        <f>IF(SUM(N321:N322)&lt;0,0,SUM(N321:N322))</f>
        <v>0</v>
      </c>
      <c r="O323" s="4" t="str">
        <f t="shared" si="30"/>
        <v/>
      </c>
    </row>
    <row r="324" spans="1:15" x14ac:dyDescent="0.2">
      <c r="O324" s="4" t="str">
        <f t="shared" si="30"/>
        <v/>
      </c>
    </row>
    <row r="325" spans="1:15" ht="12.75" x14ac:dyDescent="0.2">
      <c r="B325" s="4" t="s">
        <v>30</v>
      </c>
      <c r="G325" s="57" t="str">
        <f>VLOOKUP(G326,list2,2,FALSE)</f>
        <v>case 28</v>
      </c>
      <c r="L325" s="89"/>
      <c r="M325" s="89"/>
      <c r="O325" s="4" t="str">
        <f t="shared" si="30"/>
        <v/>
      </c>
    </row>
    <row r="326" spans="1:15" ht="12.75" x14ac:dyDescent="0.2">
      <c r="B326" s="4" t="s">
        <v>31</v>
      </c>
      <c r="G326" s="4">
        <f>Levée!A33</f>
        <v>28</v>
      </c>
      <c r="L326" s="89" t="s">
        <v>38</v>
      </c>
      <c r="M326" s="89"/>
      <c r="O326" s="4" t="str">
        <f t="shared" si="30"/>
        <v/>
      </c>
    </row>
    <row r="327" spans="1:15" ht="15.75" x14ac:dyDescent="0.25">
      <c r="B327" s="4" t="s">
        <v>32</v>
      </c>
      <c r="G327" s="4">
        <f>VLOOKUP(G326,list2,3,FALSE)</f>
        <v>0</v>
      </c>
      <c r="L327" s="90"/>
      <c r="M327" s="90"/>
      <c r="O327" s="4" t="str">
        <f t="shared" ref="O327:O390" si="36">IF(B327="Remboursement :",G327,"")</f>
        <v/>
      </c>
    </row>
    <row r="328" spans="1:15" x14ac:dyDescent="0.2">
      <c r="B328" s="56" t="s">
        <v>33</v>
      </c>
      <c r="G328" s="4">
        <f>VLOOKUP(G326,list2,4,FALSE)</f>
        <v>0</v>
      </c>
      <c r="O328" s="4" t="str">
        <f t="shared" si="36"/>
        <v/>
      </c>
    </row>
    <row r="329" spans="1:15" s="58" customFormat="1" x14ac:dyDescent="0.2">
      <c r="B329" s="58" t="s">
        <v>39</v>
      </c>
      <c r="G329" s="4" t="e">
        <f>VLOOKUP(G326,list2,5,FALSE)</f>
        <v>#REF!</v>
      </c>
      <c r="N329" s="66"/>
      <c r="O329" s="4" t="str">
        <f t="shared" si="36"/>
        <v/>
      </c>
    </row>
    <row r="330" spans="1:15" x14ac:dyDescent="0.2">
      <c r="B330" s="4" t="s">
        <v>34</v>
      </c>
      <c r="G330" s="4" t="e">
        <f>VLOOKUP(G326,list2,6,FALSE)</f>
        <v>#REF!</v>
      </c>
      <c r="O330" s="4" t="e">
        <f t="shared" si="36"/>
        <v>#REF!</v>
      </c>
    </row>
    <row r="331" spans="1:15" ht="12" thickBot="1" x14ac:dyDescent="0.25">
      <c r="O331" s="4" t="str">
        <f t="shared" si="36"/>
        <v/>
      </c>
    </row>
    <row r="332" spans="1:15" ht="12" thickBot="1" x14ac:dyDescent="0.25">
      <c r="A332" s="39"/>
      <c r="B332" s="41" t="s">
        <v>2</v>
      </c>
      <c r="C332" s="41" t="s">
        <v>3</v>
      </c>
      <c r="D332" s="41" t="s">
        <v>4</v>
      </c>
      <c r="E332" s="41" t="s">
        <v>5</v>
      </c>
      <c r="F332" s="41" t="s">
        <v>6</v>
      </c>
      <c r="G332" s="41" t="s">
        <v>7</v>
      </c>
      <c r="H332" s="41" t="s">
        <v>8</v>
      </c>
      <c r="I332" s="41" t="s">
        <v>9</v>
      </c>
      <c r="J332" s="41" t="s">
        <v>10</v>
      </c>
      <c r="K332" s="41" t="s">
        <v>11</v>
      </c>
      <c r="L332" s="41" t="s">
        <v>12</v>
      </c>
      <c r="M332" s="41" t="s">
        <v>13</v>
      </c>
      <c r="N332" s="71" t="s">
        <v>15</v>
      </c>
      <c r="O332" s="4" t="str">
        <f t="shared" si="36"/>
        <v/>
      </c>
    </row>
    <row r="333" spans="1:15" x14ac:dyDescent="0.2">
      <c r="A333" s="42" t="s">
        <v>35</v>
      </c>
      <c r="B333" s="43">
        <f>IF(Levée!C33&lt;&gt;"pa",Levée!C33,)</f>
        <v>0</v>
      </c>
      <c r="C333" s="43">
        <f>IF(Levée!D33&lt;&gt;"pa",Levée!D33,)</f>
        <v>0</v>
      </c>
      <c r="D333" s="43">
        <f>IF(Levée!E33&lt;&gt;"pa",Levée!E33,)</f>
        <v>0</v>
      </c>
      <c r="E333" s="43">
        <f>IF(Levée!F33&lt;&gt;"pa",Levée!F33,)</f>
        <v>0</v>
      </c>
      <c r="F333" s="43">
        <f>IF(Levée!G33&lt;&gt;"pa",Levée!G33,)</f>
        <v>0</v>
      </c>
      <c r="G333" s="43">
        <f>IF(Levée!H33&lt;&gt;"pa",Levée!H33,)</f>
        <v>0</v>
      </c>
      <c r="H333" s="43">
        <f>IF(Levée!I33&lt;&gt;"pa",Levée!I33,)</f>
        <v>0</v>
      </c>
      <c r="I333" s="43">
        <f>IF(Levée!J33&lt;&gt;"pa",Levée!J33,)</f>
        <v>0</v>
      </c>
      <c r="J333" s="43">
        <f>IF(Levée!K33&lt;&gt;"pa",Levée!K33,)</f>
        <v>0</v>
      </c>
      <c r="K333" s="43">
        <f>IF(Levée!L33&lt;&gt;"pa",Levée!L33,)</f>
        <v>0</v>
      </c>
      <c r="L333" s="43">
        <f>IF(Levée!M33&lt;&gt;"pa",Levée!M33,)</f>
        <v>0</v>
      </c>
      <c r="M333" s="43">
        <f>IF(Levée!N33&lt;&gt;"pa",Levée!N33,)</f>
        <v>0</v>
      </c>
      <c r="N333" s="68">
        <f>SUM(B333:M333)</f>
        <v>0</v>
      </c>
      <c r="O333" s="4" t="str">
        <f t="shared" si="36"/>
        <v/>
      </c>
    </row>
    <row r="334" spans="1:15" ht="12" thickBot="1" x14ac:dyDescent="0.25">
      <c r="A334" s="42" t="s">
        <v>36</v>
      </c>
      <c r="B334" s="43">
        <f>Pénalités!C33</f>
        <v>0</v>
      </c>
      <c r="C334" s="43">
        <f>Pénalités!D33</f>
        <v>0</v>
      </c>
      <c r="D334" s="43">
        <f>Pénalités!E33</f>
        <v>0</v>
      </c>
      <c r="E334" s="43">
        <f>Pénalités!F33</f>
        <v>0</v>
      </c>
      <c r="F334" s="43">
        <f>Pénalités!G33</f>
        <v>0</v>
      </c>
      <c r="G334" s="43">
        <f>Pénalités!H33</f>
        <v>0</v>
      </c>
      <c r="H334" s="43">
        <f>Pénalités!I33</f>
        <v>0</v>
      </c>
      <c r="I334" s="43">
        <f>Pénalités!J33</f>
        <v>0</v>
      </c>
      <c r="J334" s="43">
        <f>Pénalités!K33</f>
        <v>0</v>
      </c>
      <c r="K334" s="43">
        <f>Pénalités!L33</f>
        <v>0</v>
      </c>
      <c r="L334" s="43">
        <f>Pénalités!M33</f>
        <v>0</v>
      </c>
      <c r="M334" s="43">
        <f>Pénalités!N33</f>
        <v>0</v>
      </c>
      <c r="N334" s="69">
        <f>SUM(B334:M334)</f>
        <v>0</v>
      </c>
      <c r="O334" s="4" t="str">
        <f t="shared" si="36"/>
        <v/>
      </c>
    </row>
    <row r="335" spans="1:15" ht="12" thickBot="1" x14ac:dyDescent="0.25">
      <c r="A335" s="44" t="s">
        <v>37</v>
      </c>
      <c r="B335" s="45">
        <f t="shared" ref="B335:M335" si="37">+B333-ABS(B334)</f>
        <v>0</v>
      </c>
      <c r="C335" s="46">
        <f t="shared" si="37"/>
        <v>0</v>
      </c>
      <c r="D335" s="46">
        <f t="shared" si="37"/>
        <v>0</v>
      </c>
      <c r="E335" s="46">
        <f t="shared" si="37"/>
        <v>0</v>
      </c>
      <c r="F335" s="46">
        <f t="shared" si="37"/>
        <v>0</v>
      </c>
      <c r="G335" s="46">
        <f t="shared" si="37"/>
        <v>0</v>
      </c>
      <c r="H335" s="46">
        <f t="shared" si="37"/>
        <v>0</v>
      </c>
      <c r="I335" s="46">
        <f t="shared" si="37"/>
        <v>0</v>
      </c>
      <c r="J335" s="46">
        <f t="shared" si="37"/>
        <v>0</v>
      </c>
      <c r="K335" s="46">
        <f t="shared" si="37"/>
        <v>0</v>
      </c>
      <c r="L335" s="46">
        <f t="shared" si="37"/>
        <v>0</v>
      </c>
      <c r="M335" s="46">
        <f t="shared" si="37"/>
        <v>0</v>
      </c>
      <c r="N335" s="70">
        <f>IF(SUM(N333:N334)&lt;0,0,SUM(N333:N334))</f>
        <v>0</v>
      </c>
      <c r="O335" s="4" t="str">
        <f t="shared" si="36"/>
        <v/>
      </c>
    </row>
    <row r="336" spans="1:15" x14ac:dyDescent="0.2">
      <c r="O336" s="4" t="str">
        <f t="shared" si="36"/>
        <v/>
      </c>
    </row>
    <row r="337" spans="1:15" ht="12.75" x14ac:dyDescent="0.2">
      <c r="B337" s="4" t="s">
        <v>30</v>
      </c>
      <c r="G337" s="57" t="str">
        <f>VLOOKUP(G338,list2,2,FALSE)</f>
        <v>case 29</v>
      </c>
      <c r="L337" s="89"/>
      <c r="M337" s="89"/>
      <c r="O337" s="4" t="str">
        <f t="shared" si="36"/>
        <v/>
      </c>
    </row>
    <row r="338" spans="1:15" ht="12.75" x14ac:dyDescent="0.2">
      <c r="B338" s="4" t="s">
        <v>31</v>
      </c>
      <c r="G338" s="4">
        <f>Levée!A34</f>
        <v>29</v>
      </c>
      <c r="L338" s="89" t="s">
        <v>38</v>
      </c>
      <c r="M338" s="89"/>
      <c r="O338" s="4" t="str">
        <f t="shared" si="36"/>
        <v/>
      </c>
    </row>
    <row r="339" spans="1:15" ht="15.75" x14ac:dyDescent="0.25">
      <c r="B339" s="4" t="s">
        <v>32</v>
      </c>
      <c r="G339" s="4">
        <f>VLOOKUP(G338,list2,3,FALSE)</f>
        <v>0</v>
      </c>
      <c r="L339" s="90"/>
      <c r="M339" s="90"/>
      <c r="O339" s="4" t="str">
        <f t="shared" si="36"/>
        <v/>
      </c>
    </row>
    <row r="340" spans="1:15" x14ac:dyDescent="0.2">
      <c r="B340" s="56" t="s">
        <v>33</v>
      </c>
      <c r="G340" s="4">
        <f>VLOOKUP(G338,list2,4,FALSE)</f>
        <v>0</v>
      </c>
      <c r="O340" s="4" t="str">
        <f t="shared" si="36"/>
        <v/>
      </c>
    </row>
    <row r="341" spans="1:15" s="58" customFormat="1" x14ac:dyDescent="0.2">
      <c r="B341" s="58" t="s">
        <v>39</v>
      </c>
      <c r="G341" s="4" t="e">
        <f>VLOOKUP(G338,list2,5,FALSE)</f>
        <v>#REF!</v>
      </c>
      <c r="N341" s="66"/>
      <c r="O341" s="4" t="str">
        <f t="shared" si="36"/>
        <v/>
      </c>
    </row>
    <row r="342" spans="1:15" x14ac:dyDescent="0.2">
      <c r="B342" s="4" t="s">
        <v>34</v>
      </c>
      <c r="G342" s="4" t="e">
        <f>VLOOKUP(G338,list2,6,FALSE)</f>
        <v>#REF!</v>
      </c>
      <c r="O342" s="4" t="e">
        <f t="shared" si="36"/>
        <v>#REF!</v>
      </c>
    </row>
    <row r="343" spans="1:15" ht="12" thickBot="1" x14ac:dyDescent="0.25">
      <c r="O343" s="4" t="str">
        <f t="shared" si="36"/>
        <v/>
      </c>
    </row>
    <row r="344" spans="1:15" ht="12" thickBot="1" x14ac:dyDescent="0.25">
      <c r="A344" s="39"/>
      <c r="B344" s="41" t="s">
        <v>2</v>
      </c>
      <c r="C344" s="41" t="s">
        <v>3</v>
      </c>
      <c r="D344" s="41" t="s">
        <v>4</v>
      </c>
      <c r="E344" s="41" t="s">
        <v>5</v>
      </c>
      <c r="F344" s="41" t="s">
        <v>6</v>
      </c>
      <c r="G344" s="41" t="s">
        <v>7</v>
      </c>
      <c r="H344" s="41" t="s">
        <v>8</v>
      </c>
      <c r="I344" s="41" t="s">
        <v>9</v>
      </c>
      <c r="J344" s="41" t="s">
        <v>10</v>
      </c>
      <c r="K344" s="41" t="s">
        <v>11</v>
      </c>
      <c r="L344" s="41" t="s">
        <v>12</v>
      </c>
      <c r="M344" s="41" t="s">
        <v>13</v>
      </c>
      <c r="N344" s="71" t="s">
        <v>15</v>
      </c>
      <c r="O344" s="4" t="str">
        <f t="shared" si="36"/>
        <v/>
      </c>
    </row>
    <row r="345" spans="1:15" x14ac:dyDescent="0.2">
      <c r="A345" s="42" t="s">
        <v>35</v>
      </c>
      <c r="B345" s="43">
        <f>IF(Levée!C34&lt;&gt;"pa",Levée!C34,)</f>
        <v>0</v>
      </c>
      <c r="C345" s="43">
        <f>IF(Levée!D34&lt;&gt;"pa",Levée!D34,)</f>
        <v>0</v>
      </c>
      <c r="D345" s="43">
        <f>IF(Levée!E34&lt;&gt;"pa",Levée!E34,)</f>
        <v>0</v>
      </c>
      <c r="E345" s="43">
        <f>IF(Levée!F34&lt;&gt;"pa",Levée!F34,)</f>
        <v>0</v>
      </c>
      <c r="F345" s="43">
        <f>IF(Levée!G34&lt;&gt;"pa",Levée!G34,)</f>
        <v>0</v>
      </c>
      <c r="G345" s="43">
        <f>IF(Levée!H34&lt;&gt;"pa",Levée!H34,)</f>
        <v>0</v>
      </c>
      <c r="H345" s="43">
        <f>IF(Levée!I34&lt;&gt;"pa",Levée!I34,)</f>
        <v>0</v>
      </c>
      <c r="I345" s="43">
        <f>IF(Levée!J34&lt;&gt;"pa",Levée!J34,)</f>
        <v>0</v>
      </c>
      <c r="J345" s="43">
        <f>IF(Levée!K34&lt;&gt;"pa",Levée!K34,)</f>
        <v>0</v>
      </c>
      <c r="K345" s="43">
        <f>IF(Levée!L34&lt;&gt;"pa",Levée!L34,)</f>
        <v>0</v>
      </c>
      <c r="L345" s="43">
        <f>IF(Levée!M34&lt;&gt;"pa",Levée!M34,)</f>
        <v>0</v>
      </c>
      <c r="M345" s="43">
        <f>IF(Levée!N34&lt;&gt;"pa",Levée!N34,)</f>
        <v>0</v>
      </c>
      <c r="N345" s="68">
        <f>SUM(B345:M345)</f>
        <v>0</v>
      </c>
      <c r="O345" s="4" t="str">
        <f t="shared" si="36"/>
        <v/>
      </c>
    </row>
    <row r="346" spans="1:15" ht="12" thickBot="1" x14ac:dyDescent="0.25">
      <c r="A346" s="42" t="s">
        <v>36</v>
      </c>
      <c r="B346" s="43">
        <f>Pénalités!C34</f>
        <v>0</v>
      </c>
      <c r="C346" s="43">
        <f>Pénalités!D34</f>
        <v>0</v>
      </c>
      <c r="D346" s="43">
        <f>Pénalités!E34</f>
        <v>0</v>
      </c>
      <c r="E346" s="43">
        <f>Pénalités!F34</f>
        <v>0</v>
      </c>
      <c r="F346" s="43">
        <f>Pénalités!G34</f>
        <v>0</v>
      </c>
      <c r="G346" s="43">
        <f>Pénalités!H34</f>
        <v>0</v>
      </c>
      <c r="H346" s="43">
        <f>Pénalités!I34</f>
        <v>0</v>
      </c>
      <c r="I346" s="43">
        <f>Pénalités!J34</f>
        <v>0</v>
      </c>
      <c r="J346" s="43">
        <f>Pénalités!K34</f>
        <v>0</v>
      </c>
      <c r="K346" s="43">
        <f>Pénalités!L34</f>
        <v>0</v>
      </c>
      <c r="L346" s="43">
        <f>Pénalités!M34</f>
        <v>0</v>
      </c>
      <c r="M346" s="43">
        <f>Pénalités!N34</f>
        <v>0</v>
      </c>
      <c r="N346" s="69">
        <f>SUM(B346:M346)</f>
        <v>0</v>
      </c>
      <c r="O346" s="4" t="str">
        <f t="shared" si="36"/>
        <v/>
      </c>
    </row>
    <row r="347" spans="1:15" ht="12" thickBot="1" x14ac:dyDescent="0.25">
      <c r="A347" s="44" t="s">
        <v>37</v>
      </c>
      <c r="B347" s="45">
        <f t="shared" ref="B347:M347" si="38">+B345-ABS(B346)</f>
        <v>0</v>
      </c>
      <c r="C347" s="46">
        <f t="shared" si="38"/>
        <v>0</v>
      </c>
      <c r="D347" s="46">
        <f t="shared" si="38"/>
        <v>0</v>
      </c>
      <c r="E347" s="46">
        <f t="shared" si="38"/>
        <v>0</v>
      </c>
      <c r="F347" s="46">
        <f t="shared" si="38"/>
        <v>0</v>
      </c>
      <c r="G347" s="46">
        <f t="shared" si="38"/>
        <v>0</v>
      </c>
      <c r="H347" s="46">
        <f t="shared" si="38"/>
        <v>0</v>
      </c>
      <c r="I347" s="46">
        <f t="shared" si="38"/>
        <v>0</v>
      </c>
      <c r="J347" s="46">
        <f t="shared" si="38"/>
        <v>0</v>
      </c>
      <c r="K347" s="46">
        <f t="shared" si="38"/>
        <v>0</v>
      </c>
      <c r="L347" s="46">
        <f t="shared" si="38"/>
        <v>0</v>
      </c>
      <c r="M347" s="46">
        <f t="shared" si="38"/>
        <v>0</v>
      </c>
      <c r="N347" s="70">
        <f>IF(SUM(N345:N346)&lt;0,0,SUM(N345:N346))</f>
        <v>0</v>
      </c>
      <c r="O347" s="4" t="str">
        <f t="shared" si="36"/>
        <v/>
      </c>
    </row>
    <row r="348" spans="1:15" x14ac:dyDescent="0.2">
      <c r="O348" s="4" t="str">
        <f t="shared" si="36"/>
        <v/>
      </c>
    </row>
    <row r="349" spans="1:15" ht="12.75" x14ac:dyDescent="0.2">
      <c r="B349" s="4" t="s">
        <v>30</v>
      </c>
      <c r="G349" s="57" t="str">
        <f>VLOOKUP(G350,list2,2,FALSE)</f>
        <v>case 30</v>
      </c>
      <c r="L349" s="89"/>
      <c r="M349" s="89"/>
      <c r="O349" s="4" t="str">
        <f t="shared" si="36"/>
        <v/>
      </c>
    </row>
    <row r="350" spans="1:15" ht="12.75" x14ac:dyDescent="0.2">
      <c r="B350" s="4" t="s">
        <v>31</v>
      </c>
      <c r="G350" s="4">
        <f>Levée!A35</f>
        <v>30</v>
      </c>
      <c r="L350" s="89" t="s">
        <v>38</v>
      </c>
      <c r="M350" s="89"/>
      <c r="O350" s="4" t="str">
        <f t="shared" si="36"/>
        <v/>
      </c>
    </row>
    <row r="351" spans="1:15" ht="15.75" x14ac:dyDescent="0.25">
      <c r="B351" s="4" t="s">
        <v>32</v>
      </c>
      <c r="G351" s="4">
        <f>VLOOKUP(G350,list2,3,FALSE)</f>
        <v>0</v>
      </c>
      <c r="L351" s="90"/>
      <c r="M351" s="90"/>
      <c r="O351" s="4" t="str">
        <f t="shared" si="36"/>
        <v/>
      </c>
    </row>
    <row r="352" spans="1:15" x14ac:dyDescent="0.2">
      <c r="B352" s="56" t="s">
        <v>33</v>
      </c>
      <c r="G352" s="4">
        <f>VLOOKUP(G350,list2,4,FALSE)</f>
        <v>0</v>
      </c>
      <c r="O352" s="4" t="str">
        <f t="shared" si="36"/>
        <v/>
      </c>
    </row>
    <row r="353" spans="1:15" s="58" customFormat="1" x14ac:dyDescent="0.2">
      <c r="B353" s="58" t="s">
        <v>39</v>
      </c>
      <c r="G353" s="4" t="e">
        <f>VLOOKUP(G350,list2,5,FALSE)</f>
        <v>#REF!</v>
      </c>
      <c r="N353" s="66"/>
      <c r="O353" s="4" t="str">
        <f t="shared" si="36"/>
        <v/>
      </c>
    </row>
    <row r="354" spans="1:15" x14ac:dyDescent="0.2">
      <c r="B354" s="4" t="s">
        <v>34</v>
      </c>
      <c r="G354" s="4" t="e">
        <f>VLOOKUP(G350,list2,6,FALSE)</f>
        <v>#REF!</v>
      </c>
      <c r="O354" s="4" t="e">
        <f t="shared" si="36"/>
        <v>#REF!</v>
      </c>
    </row>
    <row r="355" spans="1:15" ht="12" thickBot="1" x14ac:dyDescent="0.25">
      <c r="O355" s="4" t="str">
        <f t="shared" si="36"/>
        <v/>
      </c>
    </row>
    <row r="356" spans="1:15" ht="12" thickBot="1" x14ac:dyDescent="0.25">
      <c r="A356" s="39"/>
      <c r="B356" s="41" t="s">
        <v>2</v>
      </c>
      <c r="C356" s="41" t="s">
        <v>3</v>
      </c>
      <c r="D356" s="41" t="s">
        <v>4</v>
      </c>
      <c r="E356" s="41" t="s">
        <v>5</v>
      </c>
      <c r="F356" s="41" t="s">
        <v>6</v>
      </c>
      <c r="G356" s="41" t="s">
        <v>7</v>
      </c>
      <c r="H356" s="41" t="s">
        <v>8</v>
      </c>
      <c r="I356" s="41" t="s">
        <v>9</v>
      </c>
      <c r="J356" s="41" t="s">
        <v>10</v>
      </c>
      <c r="K356" s="41" t="s">
        <v>11</v>
      </c>
      <c r="L356" s="41" t="s">
        <v>12</v>
      </c>
      <c r="M356" s="41" t="s">
        <v>13</v>
      </c>
      <c r="N356" s="71" t="s">
        <v>15</v>
      </c>
      <c r="O356" s="4" t="str">
        <f t="shared" si="36"/>
        <v/>
      </c>
    </row>
    <row r="357" spans="1:15" x14ac:dyDescent="0.2">
      <c r="A357" s="42" t="s">
        <v>35</v>
      </c>
      <c r="B357" s="43">
        <f>IF(Levée!C35&lt;&gt;"pa",Levée!C35,)</f>
        <v>0</v>
      </c>
      <c r="C357" s="43">
        <f>IF(Levée!D35&lt;&gt;"pa",Levée!D35,)</f>
        <v>0</v>
      </c>
      <c r="D357" s="43">
        <f>IF(Levée!E35&lt;&gt;"pa",Levée!E35,)</f>
        <v>0</v>
      </c>
      <c r="E357" s="43">
        <f>IF(Levée!F35&lt;&gt;"pa",Levée!F35,)</f>
        <v>0</v>
      </c>
      <c r="F357" s="43">
        <f>IF(Levée!G35&lt;&gt;"pa",Levée!G35,)</f>
        <v>0</v>
      </c>
      <c r="G357" s="43">
        <f>IF(Levée!H35&lt;&gt;"pa",Levée!H35,)</f>
        <v>0</v>
      </c>
      <c r="H357" s="43">
        <f>IF(Levée!I35&lt;&gt;"pa",Levée!I35,)</f>
        <v>0</v>
      </c>
      <c r="I357" s="43">
        <f>IF(Levée!J35&lt;&gt;"pa",Levée!J35,)</f>
        <v>0</v>
      </c>
      <c r="J357" s="43">
        <f>IF(Levée!K35&lt;&gt;"pa",Levée!K35,)</f>
        <v>0</v>
      </c>
      <c r="K357" s="43">
        <f>IF(Levée!L35&lt;&gt;"pa",Levée!L35,)</f>
        <v>0</v>
      </c>
      <c r="L357" s="43">
        <f>IF(Levée!M35&lt;&gt;"pa",Levée!M35,)</f>
        <v>0</v>
      </c>
      <c r="M357" s="43">
        <f>IF(Levée!N35&lt;&gt;"pa",Levée!N35,)</f>
        <v>0</v>
      </c>
      <c r="N357" s="68">
        <f>SUM(B357:M357)</f>
        <v>0</v>
      </c>
      <c r="O357" s="4" t="str">
        <f t="shared" si="36"/>
        <v/>
      </c>
    </row>
    <row r="358" spans="1:15" ht="12" thickBot="1" x14ac:dyDescent="0.25">
      <c r="A358" s="42" t="s">
        <v>36</v>
      </c>
      <c r="B358" s="43">
        <f>Pénalités!C35</f>
        <v>0</v>
      </c>
      <c r="C358" s="43">
        <f>Pénalités!D35</f>
        <v>0</v>
      </c>
      <c r="D358" s="43">
        <f>Pénalités!E35</f>
        <v>0</v>
      </c>
      <c r="E358" s="43">
        <f>Pénalités!F35</f>
        <v>0</v>
      </c>
      <c r="F358" s="43">
        <f>Pénalités!G35</f>
        <v>0</v>
      </c>
      <c r="G358" s="43">
        <f>Pénalités!H35</f>
        <v>0</v>
      </c>
      <c r="H358" s="43">
        <f>Pénalités!I35</f>
        <v>0</v>
      </c>
      <c r="I358" s="43">
        <f>Pénalités!J35</f>
        <v>0</v>
      </c>
      <c r="J358" s="43">
        <f>Pénalités!K35</f>
        <v>0</v>
      </c>
      <c r="K358" s="43">
        <f>Pénalités!L35</f>
        <v>0</v>
      </c>
      <c r="L358" s="43">
        <f>Pénalités!M35</f>
        <v>0</v>
      </c>
      <c r="M358" s="43">
        <f>Pénalités!N35</f>
        <v>0</v>
      </c>
      <c r="N358" s="69">
        <f>SUM(B358:M358)</f>
        <v>0</v>
      </c>
      <c r="O358" s="4" t="str">
        <f t="shared" si="36"/>
        <v/>
      </c>
    </row>
    <row r="359" spans="1:15" ht="12" thickBot="1" x14ac:dyDescent="0.25">
      <c r="A359" s="44" t="s">
        <v>37</v>
      </c>
      <c r="B359" s="45">
        <f t="shared" ref="B359:M359" si="39">+B357-ABS(B358)</f>
        <v>0</v>
      </c>
      <c r="C359" s="46">
        <f t="shared" si="39"/>
        <v>0</v>
      </c>
      <c r="D359" s="46">
        <f t="shared" si="39"/>
        <v>0</v>
      </c>
      <c r="E359" s="46">
        <f t="shared" si="39"/>
        <v>0</v>
      </c>
      <c r="F359" s="46">
        <f t="shared" si="39"/>
        <v>0</v>
      </c>
      <c r="G359" s="46">
        <f t="shared" si="39"/>
        <v>0</v>
      </c>
      <c r="H359" s="46">
        <f t="shared" si="39"/>
        <v>0</v>
      </c>
      <c r="I359" s="46">
        <f t="shared" si="39"/>
        <v>0</v>
      </c>
      <c r="J359" s="46">
        <f t="shared" si="39"/>
        <v>0</v>
      </c>
      <c r="K359" s="46">
        <f t="shared" si="39"/>
        <v>0</v>
      </c>
      <c r="L359" s="46">
        <f t="shared" si="39"/>
        <v>0</v>
      </c>
      <c r="M359" s="46">
        <f t="shared" si="39"/>
        <v>0</v>
      </c>
      <c r="N359" s="70">
        <f>IF(SUM(N357:N358)&lt;0,0,SUM(N357:N358))</f>
        <v>0</v>
      </c>
      <c r="O359" s="4" t="str">
        <f t="shared" si="36"/>
        <v/>
      </c>
    </row>
    <row r="360" spans="1:15" x14ac:dyDescent="0.2">
      <c r="O360" s="4" t="str">
        <f t="shared" si="36"/>
        <v/>
      </c>
    </row>
    <row r="361" spans="1:15" ht="12.75" x14ac:dyDescent="0.2">
      <c r="B361" s="4" t="s">
        <v>30</v>
      </c>
      <c r="G361" s="57" t="str">
        <f>VLOOKUP(G362,list2,2,FALSE)</f>
        <v>case 31</v>
      </c>
      <c r="L361" s="89"/>
      <c r="M361" s="89"/>
      <c r="O361" s="4" t="str">
        <f t="shared" si="36"/>
        <v/>
      </c>
    </row>
    <row r="362" spans="1:15" ht="12.75" x14ac:dyDescent="0.2">
      <c r="B362" s="4" t="s">
        <v>31</v>
      </c>
      <c r="G362" s="4">
        <f>Levée!A36</f>
        <v>31</v>
      </c>
      <c r="L362" s="89" t="s">
        <v>38</v>
      </c>
      <c r="M362" s="89"/>
      <c r="O362" s="4" t="str">
        <f t="shared" si="36"/>
        <v/>
      </c>
    </row>
    <row r="363" spans="1:15" ht="15.75" x14ac:dyDescent="0.25">
      <c r="B363" s="4" t="s">
        <v>32</v>
      </c>
      <c r="G363" s="4">
        <f>VLOOKUP(G362,list2,3,FALSE)</f>
        <v>0</v>
      </c>
      <c r="L363" s="90"/>
      <c r="M363" s="90"/>
      <c r="O363" s="4" t="str">
        <f t="shared" si="36"/>
        <v/>
      </c>
    </row>
    <row r="364" spans="1:15" x14ac:dyDescent="0.2">
      <c r="B364" s="56" t="s">
        <v>33</v>
      </c>
      <c r="G364" s="4">
        <f>VLOOKUP(G362,list2,4,FALSE)</f>
        <v>0</v>
      </c>
      <c r="O364" s="4" t="str">
        <f t="shared" si="36"/>
        <v/>
      </c>
    </row>
    <row r="365" spans="1:15" x14ac:dyDescent="0.2">
      <c r="B365" s="58" t="s">
        <v>39</v>
      </c>
      <c r="C365" s="56"/>
      <c r="D365" s="56"/>
      <c r="E365" s="56"/>
      <c r="F365" s="56"/>
      <c r="G365" s="4" t="e">
        <f>VLOOKUP(G362,list2,5,FALSE)</f>
        <v>#REF!</v>
      </c>
      <c r="O365" s="4" t="str">
        <f t="shared" si="36"/>
        <v/>
      </c>
    </row>
    <row r="366" spans="1:15" x14ac:dyDescent="0.2">
      <c r="B366" s="4" t="s">
        <v>34</v>
      </c>
      <c r="G366" s="4" t="e">
        <f>VLOOKUP(G362,list2,6,FALSE)</f>
        <v>#REF!</v>
      </c>
      <c r="O366" s="4" t="e">
        <f t="shared" si="36"/>
        <v>#REF!</v>
      </c>
    </row>
    <row r="367" spans="1:15" ht="12" thickBot="1" x14ac:dyDescent="0.25">
      <c r="O367" s="4" t="str">
        <f t="shared" si="36"/>
        <v/>
      </c>
    </row>
    <row r="368" spans="1:15" ht="12" thickBot="1" x14ac:dyDescent="0.25">
      <c r="A368" s="39"/>
      <c r="B368" s="41" t="s">
        <v>2</v>
      </c>
      <c r="C368" s="41" t="s">
        <v>3</v>
      </c>
      <c r="D368" s="41" t="s">
        <v>4</v>
      </c>
      <c r="E368" s="41" t="s">
        <v>5</v>
      </c>
      <c r="F368" s="41" t="s">
        <v>6</v>
      </c>
      <c r="G368" s="41" t="s">
        <v>7</v>
      </c>
      <c r="H368" s="41" t="s">
        <v>8</v>
      </c>
      <c r="I368" s="41" t="s">
        <v>9</v>
      </c>
      <c r="J368" s="41" t="s">
        <v>10</v>
      </c>
      <c r="K368" s="41" t="s">
        <v>11</v>
      </c>
      <c r="L368" s="41" t="s">
        <v>12</v>
      </c>
      <c r="M368" s="41" t="s">
        <v>13</v>
      </c>
      <c r="N368" s="71" t="s">
        <v>15</v>
      </c>
      <c r="O368" s="4" t="str">
        <f t="shared" si="36"/>
        <v/>
      </c>
    </row>
    <row r="369" spans="1:15" x14ac:dyDescent="0.2">
      <c r="A369" s="42" t="s">
        <v>35</v>
      </c>
      <c r="B369" s="43">
        <f>IF(Levée!C36&lt;&gt;"pa",Levée!C36,)</f>
        <v>0</v>
      </c>
      <c r="C369" s="43">
        <f>IF(Levée!D36&lt;&gt;"pa",Levée!D36,)</f>
        <v>0</v>
      </c>
      <c r="D369" s="43">
        <f>IF(Levée!E36&lt;&gt;"pa",Levée!E36,)</f>
        <v>0</v>
      </c>
      <c r="E369" s="43">
        <f>IF(Levée!F36&lt;&gt;"pa",Levée!F36,)</f>
        <v>0</v>
      </c>
      <c r="F369" s="43">
        <f>IF(Levée!G36&lt;&gt;"pa",Levée!G36,)</f>
        <v>0</v>
      </c>
      <c r="G369" s="43">
        <f>IF(Levée!H36&lt;&gt;"pa",Levée!H36,)</f>
        <v>0</v>
      </c>
      <c r="H369" s="43">
        <f>IF(Levée!I36&lt;&gt;"pa",Levée!I36,)</f>
        <v>0</v>
      </c>
      <c r="I369" s="43">
        <f>IF(Levée!J36&lt;&gt;"pa",Levée!J36,)</f>
        <v>0</v>
      </c>
      <c r="J369" s="43">
        <f>IF(Levée!K36&lt;&gt;"pa",Levée!K36,)</f>
        <v>0</v>
      </c>
      <c r="K369" s="43">
        <f>IF(Levée!L36&lt;&gt;"pa",Levée!L36,)</f>
        <v>0</v>
      </c>
      <c r="L369" s="43">
        <f>IF(Levée!M36&lt;&gt;"pa",Levée!M36,)</f>
        <v>0</v>
      </c>
      <c r="M369" s="43">
        <f>IF(Levée!N36&lt;&gt;"pa",Levée!N36,)</f>
        <v>0</v>
      </c>
      <c r="N369" s="68">
        <f>SUM(B369:M369)</f>
        <v>0</v>
      </c>
      <c r="O369" s="4" t="str">
        <f t="shared" si="36"/>
        <v/>
      </c>
    </row>
    <row r="370" spans="1:15" ht="12" thickBot="1" x14ac:dyDescent="0.25">
      <c r="A370" s="42" t="s">
        <v>36</v>
      </c>
      <c r="B370" s="43">
        <f>Pénalités!C36</f>
        <v>0</v>
      </c>
      <c r="C370" s="43">
        <f>Pénalités!D36</f>
        <v>0</v>
      </c>
      <c r="D370" s="43">
        <f>Pénalités!E36</f>
        <v>0</v>
      </c>
      <c r="E370" s="43">
        <f>Pénalités!F36</f>
        <v>0</v>
      </c>
      <c r="F370" s="43">
        <f>Pénalités!G36</f>
        <v>0</v>
      </c>
      <c r="G370" s="43">
        <f>Pénalités!H36</f>
        <v>0</v>
      </c>
      <c r="H370" s="43">
        <f>Pénalités!I36</f>
        <v>0</v>
      </c>
      <c r="I370" s="43">
        <f>Pénalités!J36</f>
        <v>0</v>
      </c>
      <c r="J370" s="43">
        <f>Pénalités!K36</f>
        <v>0</v>
      </c>
      <c r="K370" s="43">
        <f>Pénalités!L36</f>
        <v>0</v>
      </c>
      <c r="L370" s="43">
        <f>Pénalités!M36</f>
        <v>0</v>
      </c>
      <c r="M370" s="43">
        <f>Pénalités!N36</f>
        <v>0</v>
      </c>
      <c r="N370" s="69">
        <f>SUM(B370:M370)</f>
        <v>0</v>
      </c>
      <c r="O370" s="4" t="str">
        <f t="shared" si="36"/>
        <v/>
      </c>
    </row>
    <row r="371" spans="1:15" ht="12" thickBot="1" x14ac:dyDescent="0.25">
      <c r="A371" s="44" t="s">
        <v>37</v>
      </c>
      <c r="B371" s="45">
        <f t="shared" ref="B371:M371" si="40">+B369-ABS(B370)</f>
        <v>0</v>
      </c>
      <c r="C371" s="46">
        <f t="shared" si="40"/>
        <v>0</v>
      </c>
      <c r="D371" s="46">
        <f t="shared" si="40"/>
        <v>0</v>
      </c>
      <c r="E371" s="46">
        <f t="shared" si="40"/>
        <v>0</v>
      </c>
      <c r="F371" s="46">
        <f t="shared" si="40"/>
        <v>0</v>
      </c>
      <c r="G371" s="46">
        <f t="shared" si="40"/>
        <v>0</v>
      </c>
      <c r="H371" s="46">
        <f t="shared" si="40"/>
        <v>0</v>
      </c>
      <c r="I371" s="46">
        <f t="shared" si="40"/>
        <v>0</v>
      </c>
      <c r="J371" s="46">
        <f t="shared" si="40"/>
        <v>0</v>
      </c>
      <c r="K371" s="46">
        <f t="shared" si="40"/>
        <v>0</v>
      </c>
      <c r="L371" s="46">
        <f t="shared" si="40"/>
        <v>0</v>
      </c>
      <c r="M371" s="46">
        <f t="shared" si="40"/>
        <v>0</v>
      </c>
      <c r="N371" s="70">
        <f>IF(SUM(N369:N370)&lt;0,0,SUM(N369:N370))</f>
        <v>0</v>
      </c>
      <c r="O371" s="4" t="str">
        <f t="shared" si="36"/>
        <v/>
      </c>
    </row>
    <row r="372" spans="1:15" x14ac:dyDescent="0.2">
      <c r="O372" s="4" t="str">
        <f t="shared" si="36"/>
        <v/>
      </c>
    </row>
    <row r="373" spans="1:15" ht="12.75" x14ac:dyDescent="0.2">
      <c r="B373" s="4" t="s">
        <v>30</v>
      </c>
      <c r="G373" s="57" t="str">
        <f>VLOOKUP(G374,list2,2,FALSE)</f>
        <v>case 32</v>
      </c>
      <c r="L373" s="89"/>
      <c r="M373" s="89"/>
      <c r="O373" s="4" t="str">
        <f t="shared" si="36"/>
        <v/>
      </c>
    </row>
    <row r="374" spans="1:15" ht="12.75" x14ac:dyDescent="0.2">
      <c r="B374" s="4" t="s">
        <v>31</v>
      </c>
      <c r="G374" s="4">
        <f>Levée!A37</f>
        <v>32</v>
      </c>
      <c r="L374" s="89" t="s">
        <v>38</v>
      </c>
      <c r="M374" s="89"/>
      <c r="O374" s="4" t="str">
        <f t="shared" si="36"/>
        <v/>
      </c>
    </row>
    <row r="375" spans="1:15" ht="15.75" x14ac:dyDescent="0.25">
      <c r="B375" s="4" t="s">
        <v>32</v>
      </c>
      <c r="G375" s="4">
        <f>VLOOKUP(G374,list2,3,FALSE)</f>
        <v>0</v>
      </c>
      <c r="L375" s="90"/>
      <c r="M375" s="90"/>
      <c r="O375" s="4" t="str">
        <f t="shared" si="36"/>
        <v/>
      </c>
    </row>
    <row r="376" spans="1:15" x14ac:dyDescent="0.2">
      <c r="B376" s="56" t="s">
        <v>33</v>
      </c>
      <c r="G376" s="4">
        <f>VLOOKUP(G374,list2,4,FALSE)</f>
        <v>0</v>
      </c>
      <c r="O376" s="4" t="str">
        <f t="shared" si="36"/>
        <v/>
      </c>
    </row>
    <row r="377" spans="1:15" x14ac:dyDescent="0.2">
      <c r="B377" s="58" t="s">
        <v>39</v>
      </c>
      <c r="C377" s="56"/>
      <c r="D377" s="56"/>
      <c r="E377" s="56"/>
      <c r="F377" s="56"/>
      <c r="G377" s="4" t="e">
        <f>VLOOKUP(G374,list2,5,FALSE)</f>
        <v>#REF!</v>
      </c>
      <c r="O377" s="4" t="str">
        <f t="shared" si="36"/>
        <v/>
      </c>
    </row>
    <row r="378" spans="1:15" x14ac:dyDescent="0.2">
      <c r="B378" s="4" t="s">
        <v>34</v>
      </c>
      <c r="G378" s="4" t="e">
        <f>VLOOKUP(G374,list2,6,FALSE)</f>
        <v>#REF!</v>
      </c>
      <c r="O378" s="4" t="e">
        <f t="shared" si="36"/>
        <v>#REF!</v>
      </c>
    </row>
    <row r="379" spans="1:15" ht="12" thickBot="1" x14ac:dyDescent="0.25">
      <c r="O379" s="4" t="str">
        <f t="shared" si="36"/>
        <v/>
      </c>
    </row>
    <row r="380" spans="1:15" ht="12" thickBot="1" x14ac:dyDescent="0.25">
      <c r="A380" s="39"/>
      <c r="B380" s="41" t="s">
        <v>2</v>
      </c>
      <c r="C380" s="41" t="s">
        <v>3</v>
      </c>
      <c r="D380" s="41" t="s">
        <v>4</v>
      </c>
      <c r="E380" s="41" t="s">
        <v>5</v>
      </c>
      <c r="F380" s="41" t="s">
        <v>6</v>
      </c>
      <c r="G380" s="41" t="s">
        <v>7</v>
      </c>
      <c r="H380" s="41" t="s">
        <v>8</v>
      </c>
      <c r="I380" s="41" t="s">
        <v>9</v>
      </c>
      <c r="J380" s="41" t="s">
        <v>10</v>
      </c>
      <c r="K380" s="41" t="s">
        <v>11</v>
      </c>
      <c r="L380" s="41" t="s">
        <v>12</v>
      </c>
      <c r="M380" s="41" t="s">
        <v>13</v>
      </c>
      <c r="N380" s="71" t="s">
        <v>15</v>
      </c>
      <c r="O380" s="4" t="str">
        <f t="shared" si="36"/>
        <v/>
      </c>
    </row>
    <row r="381" spans="1:15" x14ac:dyDescent="0.2">
      <c r="A381" s="42" t="s">
        <v>35</v>
      </c>
      <c r="B381" s="43">
        <f>IF(Levée!C37&lt;&gt;"pa",Levée!C37,)</f>
        <v>0</v>
      </c>
      <c r="C381" s="43">
        <f>IF(Levée!D37&lt;&gt;"pa",Levée!D37,)</f>
        <v>0</v>
      </c>
      <c r="D381" s="43">
        <f>IF(Levée!E37&lt;&gt;"pa",Levée!E37,)</f>
        <v>0</v>
      </c>
      <c r="E381" s="43">
        <f>IF(Levée!F37&lt;&gt;"pa",Levée!F37,)</f>
        <v>0</v>
      </c>
      <c r="F381" s="43">
        <f>IF(Levée!G37&lt;&gt;"pa",Levée!G37,)</f>
        <v>0</v>
      </c>
      <c r="G381" s="43">
        <f>IF(Levée!H37&lt;&gt;"pa",Levée!H37,)</f>
        <v>0</v>
      </c>
      <c r="H381" s="43">
        <f>IF(Levée!I37&lt;&gt;"pa",Levée!I37,)</f>
        <v>0</v>
      </c>
      <c r="I381" s="43">
        <f>IF(Levée!J37&lt;&gt;"pa",Levée!J37,)</f>
        <v>0</v>
      </c>
      <c r="J381" s="43">
        <f>IF(Levée!K37&lt;&gt;"pa",Levée!K37,)</f>
        <v>0</v>
      </c>
      <c r="K381" s="43">
        <f>IF(Levée!L37&lt;&gt;"pa",Levée!L37,)</f>
        <v>0</v>
      </c>
      <c r="L381" s="43">
        <f>IF(Levée!M37&lt;&gt;"pa",Levée!M37,)</f>
        <v>0</v>
      </c>
      <c r="M381" s="43">
        <f>IF(Levée!N37&lt;&gt;"pa",Levée!N37,)</f>
        <v>0</v>
      </c>
      <c r="N381" s="68">
        <f>SUM(B381:M381)</f>
        <v>0</v>
      </c>
      <c r="O381" s="4" t="str">
        <f t="shared" si="36"/>
        <v/>
      </c>
    </row>
    <row r="382" spans="1:15" ht="12" thickBot="1" x14ac:dyDescent="0.25">
      <c r="A382" s="42" t="s">
        <v>36</v>
      </c>
      <c r="B382" s="43">
        <f>Pénalités!C37</f>
        <v>0</v>
      </c>
      <c r="C382" s="43">
        <f>Pénalités!D37</f>
        <v>0</v>
      </c>
      <c r="D382" s="43">
        <f>Pénalités!E37</f>
        <v>0</v>
      </c>
      <c r="E382" s="43">
        <f>Pénalités!F37</f>
        <v>0</v>
      </c>
      <c r="F382" s="43">
        <f>Pénalités!G37</f>
        <v>0</v>
      </c>
      <c r="G382" s="43">
        <f>Pénalités!H37</f>
        <v>0</v>
      </c>
      <c r="H382" s="43">
        <f>Pénalités!I37</f>
        <v>0</v>
      </c>
      <c r="I382" s="43">
        <f>Pénalités!J37</f>
        <v>0</v>
      </c>
      <c r="J382" s="43">
        <f>Pénalités!K37</f>
        <v>0</v>
      </c>
      <c r="K382" s="43">
        <f>Pénalités!L37</f>
        <v>0</v>
      </c>
      <c r="L382" s="43">
        <f>Pénalités!M37</f>
        <v>0</v>
      </c>
      <c r="M382" s="43">
        <f>Pénalités!N37</f>
        <v>0</v>
      </c>
      <c r="N382" s="69">
        <f>SUM(B382:M382)</f>
        <v>0</v>
      </c>
      <c r="O382" s="4" t="str">
        <f t="shared" si="36"/>
        <v/>
      </c>
    </row>
    <row r="383" spans="1:15" ht="12" thickBot="1" x14ac:dyDescent="0.25">
      <c r="A383" s="44" t="s">
        <v>37</v>
      </c>
      <c r="B383" s="45">
        <f t="shared" ref="B383:M383" si="41">+B381-ABS(B382)</f>
        <v>0</v>
      </c>
      <c r="C383" s="46">
        <f t="shared" si="41"/>
        <v>0</v>
      </c>
      <c r="D383" s="46">
        <f t="shared" si="41"/>
        <v>0</v>
      </c>
      <c r="E383" s="46">
        <f t="shared" si="41"/>
        <v>0</v>
      </c>
      <c r="F383" s="46">
        <f t="shared" si="41"/>
        <v>0</v>
      </c>
      <c r="G383" s="46">
        <f t="shared" si="41"/>
        <v>0</v>
      </c>
      <c r="H383" s="46">
        <f t="shared" si="41"/>
        <v>0</v>
      </c>
      <c r="I383" s="46">
        <f t="shared" si="41"/>
        <v>0</v>
      </c>
      <c r="J383" s="46">
        <f t="shared" si="41"/>
        <v>0</v>
      </c>
      <c r="K383" s="46">
        <f t="shared" si="41"/>
        <v>0</v>
      </c>
      <c r="L383" s="46">
        <f t="shared" si="41"/>
        <v>0</v>
      </c>
      <c r="M383" s="46">
        <f t="shared" si="41"/>
        <v>0</v>
      </c>
      <c r="N383" s="70">
        <f>IF(SUM(N381:N382)&lt;0,0,SUM(N381:N382))</f>
        <v>0</v>
      </c>
      <c r="O383" s="4" t="str">
        <f t="shared" si="36"/>
        <v/>
      </c>
    </row>
    <row r="384" spans="1:15" x14ac:dyDescent="0.2">
      <c r="O384" s="4" t="str">
        <f t="shared" si="36"/>
        <v/>
      </c>
    </row>
    <row r="385" spans="1:15" ht="12.75" x14ac:dyDescent="0.2">
      <c r="B385" s="4" t="s">
        <v>30</v>
      </c>
      <c r="G385" s="57" t="str">
        <f>VLOOKUP(G386,list2,2,FALSE)</f>
        <v>case 33</v>
      </c>
      <c r="L385" s="89"/>
      <c r="M385" s="89"/>
      <c r="O385" s="4" t="str">
        <f t="shared" si="36"/>
        <v/>
      </c>
    </row>
    <row r="386" spans="1:15" ht="12.75" x14ac:dyDescent="0.2">
      <c r="B386" s="4" t="s">
        <v>31</v>
      </c>
      <c r="G386" s="4">
        <f>Levée!A38</f>
        <v>33</v>
      </c>
      <c r="L386" s="89" t="s">
        <v>38</v>
      </c>
      <c r="M386" s="89"/>
      <c r="O386" s="4" t="str">
        <f t="shared" si="36"/>
        <v/>
      </c>
    </row>
    <row r="387" spans="1:15" ht="15.75" x14ac:dyDescent="0.25">
      <c r="B387" s="4" t="s">
        <v>32</v>
      </c>
      <c r="G387" s="4">
        <f>VLOOKUP(G386,list2,3,FALSE)</f>
        <v>0</v>
      </c>
      <c r="L387" s="90"/>
      <c r="M387" s="90"/>
      <c r="O387" s="4" t="str">
        <f t="shared" si="36"/>
        <v/>
      </c>
    </row>
    <row r="388" spans="1:15" x14ac:dyDescent="0.2">
      <c r="B388" s="56" t="s">
        <v>33</v>
      </c>
      <c r="G388" s="4">
        <f>VLOOKUP(G386,list2,4,FALSE)</f>
        <v>0</v>
      </c>
      <c r="O388" s="4" t="str">
        <f t="shared" si="36"/>
        <v/>
      </c>
    </row>
    <row r="389" spans="1:15" x14ac:dyDescent="0.2">
      <c r="B389" s="58" t="s">
        <v>39</v>
      </c>
      <c r="C389" s="56"/>
      <c r="D389" s="56"/>
      <c r="E389" s="56"/>
      <c r="F389" s="56"/>
      <c r="G389" s="4" t="e">
        <f>VLOOKUP(G386,list2,5,FALSE)</f>
        <v>#REF!</v>
      </c>
      <c r="O389" s="4" t="str">
        <f t="shared" si="36"/>
        <v/>
      </c>
    </row>
    <row r="390" spans="1:15" x14ac:dyDescent="0.2">
      <c r="B390" s="4" t="s">
        <v>34</v>
      </c>
      <c r="G390" s="4" t="e">
        <f>VLOOKUP(G386,list2,6,FALSE)</f>
        <v>#REF!</v>
      </c>
      <c r="O390" s="4" t="e">
        <f t="shared" si="36"/>
        <v>#REF!</v>
      </c>
    </row>
    <row r="391" spans="1:15" ht="12" thickBot="1" x14ac:dyDescent="0.25">
      <c r="O391" s="4" t="str">
        <f t="shared" ref="O391:O454" si="42">IF(B391="Remboursement :",G391,"")</f>
        <v/>
      </c>
    </row>
    <row r="392" spans="1:15" ht="12" thickBot="1" x14ac:dyDescent="0.25">
      <c r="A392" s="39"/>
      <c r="B392" s="41" t="s">
        <v>2</v>
      </c>
      <c r="C392" s="41" t="s">
        <v>3</v>
      </c>
      <c r="D392" s="41" t="s">
        <v>4</v>
      </c>
      <c r="E392" s="41" t="s">
        <v>5</v>
      </c>
      <c r="F392" s="41" t="s">
        <v>6</v>
      </c>
      <c r="G392" s="41" t="s">
        <v>7</v>
      </c>
      <c r="H392" s="41" t="s">
        <v>8</v>
      </c>
      <c r="I392" s="41" t="s">
        <v>9</v>
      </c>
      <c r="J392" s="41" t="s">
        <v>10</v>
      </c>
      <c r="K392" s="41" t="s">
        <v>11</v>
      </c>
      <c r="L392" s="41" t="s">
        <v>12</v>
      </c>
      <c r="M392" s="41" t="s">
        <v>13</v>
      </c>
      <c r="N392" s="71" t="s">
        <v>15</v>
      </c>
      <c r="O392" s="4" t="str">
        <f t="shared" si="42"/>
        <v/>
      </c>
    </row>
    <row r="393" spans="1:15" x14ac:dyDescent="0.2">
      <c r="A393" s="42" t="s">
        <v>35</v>
      </c>
      <c r="B393" s="43">
        <f>IF(Levée!C38&lt;&gt;"pa",Levée!C38,)</f>
        <v>0</v>
      </c>
      <c r="C393" s="43">
        <f>IF(Levée!D38&lt;&gt;"pa",Levée!D38,)</f>
        <v>0</v>
      </c>
      <c r="D393" s="43">
        <f>IF(Levée!E38&lt;&gt;"pa",Levée!E38,)</f>
        <v>0</v>
      </c>
      <c r="E393" s="43">
        <f>IF(Levée!F38&lt;&gt;"pa",Levée!F38,)</f>
        <v>0</v>
      </c>
      <c r="F393" s="43">
        <f>IF(Levée!G38&lt;&gt;"pa",Levée!G38,)</f>
        <v>0</v>
      </c>
      <c r="G393" s="43">
        <f>IF(Levée!H38&lt;&gt;"pa",Levée!H38,)</f>
        <v>0</v>
      </c>
      <c r="H393" s="43">
        <f>IF(Levée!I38&lt;&gt;"pa",Levée!I38,)</f>
        <v>0</v>
      </c>
      <c r="I393" s="43">
        <f>IF(Levée!J38&lt;&gt;"pa",Levée!J38,)</f>
        <v>0</v>
      </c>
      <c r="J393" s="43">
        <f>IF(Levée!K38&lt;&gt;"pa",Levée!K38,)</f>
        <v>0</v>
      </c>
      <c r="K393" s="43">
        <f>IF(Levée!L38&lt;&gt;"pa",Levée!L38,)</f>
        <v>0</v>
      </c>
      <c r="L393" s="43">
        <f>IF(Levée!M38&lt;&gt;"pa",Levée!M38,)</f>
        <v>0</v>
      </c>
      <c r="M393" s="43">
        <f>IF(Levée!N38&lt;&gt;"pa",Levée!N38,)</f>
        <v>0</v>
      </c>
      <c r="N393" s="68">
        <f>SUM(B393:M393)</f>
        <v>0</v>
      </c>
      <c r="O393" s="4" t="str">
        <f t="shared" si="42"/>
        <v/>
      </c>
    </row>
    <row r="394" spans="1:15" ht="12" thickBot="1" x14ac:dyDescent="0.25">
      <c r="A394" s="42" t="s">
        <v>36</v>
      </c>
      <c r="B394" s="43">
        <f>Pénalités!C38</f>
        <v>0</v>
      </c>
      <c r="C394" s="43">
        <f>Pénalités!D38</f>
        <v>0</v>
      </c>
      <c r="D394" s="43">
        <f>Pénalités!E38</f>
        <v>0</v>
      </c>
      <c r="E394" s="43">
        <f>Pénalités!F38</f>
        <v>0</v>
      </c>
      <c r="F394" s="43">
        <f>Pénalités!G38</f>
        <v>0</v>
      </c>
      <c r="G394" s="43">
        <f>Pénalités!H38</f>
        <v>0</v>
      </c>
      <c r="H394" s="43">
        <f>Pénalités!I38</f>
        <v>0</v>
      </c>
      <c r="I394" s="43">
        <f>Pénalités!J38</f>
        <v>0</v>
      </c>
      <c r="J394" s="43">
        <f>Pénalités!K38</f>
        <v>0</v>
      </c>
      <c r="K394" s="43">
        <f>Pénalités!L38</f>
        <v>0</v>
      </c>
      <c r="L394" s="43">
        <f>Pénalités!M38</f>
        <v>0</v>
      </c>
      <c r="M394" s="43">
        <f>Pénalités!N38</f>
        <v>0</v>
      </c>
      <c r="N394" s="69">
        <f>SUM(B394:M394)</f>
        <v>0</v>
      </c>
      <c r="O394" s="4" t="str">
        <f t="shared" si="42"/>
        <v/>
      </c>
    </row>
    <row r="395" spans="1:15" ht="12" thickBot="1" x14ac:dyDescent="0.25">
      <c r="A395" s="44" t="s">
        <v>37</v>
      </c>
      <c r="B395" s="45">
        <f t="shared" ref="B395:M395" si="43">+B393-ABS(B394)</f>
        <v>0</v>
      </c>
      <c r="C395" s="46">
        <f t="shared" si="43"/>
        <v>0</v>
      </c>
      <c r="D395" s="46">
        <f t="shared" si="43"/>
        <v>0</v>
      </c>
      <c r="E395" s="46">
        <f t="shared" si="43"/>
        <v>0</v>
      </c>
      <c r="F395" s="46">
        <f t="shared" si="43"/>
        <v>0</v>
      </c>
      <c r="G395" s="46">
        <f t="shared" si="43"/>
        <v>0</v>
      </c>
      <c r="H395" s="46">
        <f t="shared" si="43"/>
        <v>0</v>
      </c>
      <c r="I395" s="46">
        <f t="shared" si="43"/>
        <v>0</v>
      </c>
      <c r="J395" s="46">
        <f t="shared" si="43"/>
        <v>0</v>
      </c>
      <c r="K395" s="46">
        <f t="shared" si="43"/>
        <v>0</v>
      </c>
      <c r="L395" s="46">
        <f t="shared" si="43"/>
        <v>0</v>
      </c>
      <c r="M395" s="46">
        <f t="shared" si="43"/>
        <v>0</v>
      </c>
      <c r="N395" s="70">
        <f>IF(SUM(N393:N394)&lt;0,0,SUM(N393:N394))</f>
        <v>0</v>
      </c>
      <c r="O395" s="4" t="str">
        <f t="shared" si="42"/>
        <v/>
      </c>
    </row>
    <row r="396" spans="1:15" x14ac:dyDescent="0.2">
      <c r="O396" s="4" t="str">
        <f t="shared" si="42"/>
        <v/>
      </c>
    </row>
    <row r="397" spans="1:15" ht="12.75" x14ac:dyDescent="0.2">
      <c r="B397" s="4" t="s">
        <v>30</v>
      </c>
      <c r="G397" s="57" t="str">
        <f>VLOOKUP(G398,list2,2,FALSE)</f>
        <v>case 34</v>
      </c>
      <c r="L397" s="89"/>
      <c r="M397" s="89"/>
      <c r="O397" s="4" t="str">
        <f t="shared" si="42"/>
        <v/>
      </c>
    </row>
    <row r="398" spans="1:15" ht="12.75" x14ac:dyDescent="0.2">
      <c r="B398" s="4" t="s">
        <v>31</v>
      </c>
      <c r="G398" s="4">
        <f>Levée!A39</f>
        <v>34</v>
      </c>
      <c r="L398" s="89" t="s">
        <v>38</v>
      </c>
      <c r="M398" s="89"/>
      <c r="O398" s="4" t="str">
        <f t="shared" si="42"/>
        <v/>
      </c>
    </row>
    <row r="399" spans="1:15" ht="15.75" x14ac:dyDescent="0.25">
      <c r="B399" s="4" t="s">
        <v>32</v>
      </c>
      <c r="G399" s="4">
        <f>VLOOKUP(G398,list2,3,FALSE)</f>
        <v>0</v>
      </c>
      <c r="L399" s="90"/>
      <c r="M399" s="90"/>
      <c r="O399" s="4" t="str">
        <f t="shared" si="42"/>
        <v/>
      </c>
    </row>
    <row r="400" spans="1:15" x14ac:dyDescent="0.2">
      <c r="B400" s="56" t="s">
        <v>33</v>
      </c>
      <c r="G400" s="4">
        <f>VLOOKUP(G398,list2,4,FALSE)</f>
        <v>0</v>
      </c>
      <c r="O400" s="4" t="str">
        <f t="shared" si="42"/>
        <v/>
      </c>
    </row>
    <row r="401" spans="1:15" x14ac:dyDescent="0.2">
      <c r="B401" s="58" t="s">
        <v>39</v>
      </c>
      <c r="C401" s="56"/>
      <c r="D401" s="56"/>
      <c r="E401" s="56"/>
      <c r="F401" s="56"/>
      <c r="G401" s="4" t="e">
        <f>VLOOKUP(G398,list2,5,FALSE)</f>
        <v>#REF!</v>
      </c>
      <c r="O401" s="4" t="str">
        <f t="shared" si="42"/>
        <v/>
      </c>
    </row>
    <row r="402" spans="1:15" x14ac:dyDescent="0.2">
      <c r="B402" s="4" t="s">
        <v>34</v>
      </c>
      <c r="G402" s="4" t="e">
        <f>VLOOKUP(G398,list2,6,FALSE)</f>
        <v>#REF!</v>
      </c>
      <c r="O402" s="4" t="e">
        <f t="shared" si="42"/>
        <v>#REF!</v>
      </c>
    </row>
    <row r="403" spans="1:15" ht="12" thickBot="1" x14ac:dyDescent="0.25">
      <c r="O403" s="4" t="str">
        <f t="shared" si="42"/>
        <v/>
      </c>
    </row>
    <row r="404" spans="1:15" ht="12" thickBot="1" x14ac:dyDescent="0.25">
      <c r="A404" s="39"/>
      <c r="B404" s="41" t="s">
        <v>2</v>
      </c>
      <c r="C404" s="41" t="s">
        <v>3</v>
      </c>
      <c r="D404" s="41" t="s">
        <v>4</v>
      </c>
      <c r="E404" s="41" t="s">
        <v>5</v>
      </c>
      <c r="F404" s="41" t="s">
        <v>6</v>
      </c>
      <c r="G404" s="41" t="s">
        <v>7</v>
      </c>
      <c r="H404" s="41" t="s">
        <v>8</v>
      </c>
      <c r="I404" s="41" t="s">
        <v>9</v>
      </c>
      <c r="J404" s="41" t="s">
        <v>10</v>
      </c>
      <c r="K404" s="41" t="s">
        <v>11</v>
      </c>
      <c r="L404" s="41" t="s">
        <v>12</v>
      </c>
      <c r="M404" s="41" t="s">
        <v>13</v>
      </c>
      <c r="N404" s="71" t="s">
        <v>15</v>
      </c>
      <c r="O404" s="4" t="str">
        <f t="shared" si="42"/>
        <v/>
      </c>
    </row>
    <row r="405" spans="1:15" x14ac:dyDescent="0.2">
      <c r="A405" s="42" t="s">
        <v>35</v>
      </c>
      <c r="B405" s="43">
        <f>IF(Levée!C39&lt;&gt;"pa",Levée!C39,)</f>
        <v>0</v>
      </c>
      <c r="C405" s="43">
        <f>IF(Levée!D39&lt;&gt;"pa",Levée!D39,)</f>
        <v>0</v>
      </c>
      <c r="D405" s="43">
        <f>IF(Levée!E39&lt;&gt;"pa",Levée!E39,)</f>
        <v>0</v>
      </c>
      <c r="E405" s="43">
        <f>IF(Levée!F39&lt;&gt;"pa",Levée!F39,)</f>
        <v>0</v>
      </c>
      <c r="F405" s="43">
        <f>IF(Levée!G39&lt;&gt;"pa",Levée!G39,)</f>
        <v>0</v>
      </c>
      <c r="G405" s="43">
        <f>IF(Levée!H39&lt;&gt;"pa",Levée!H39,)</f>
        <v>0</v>
      </c>
      <c r="H405" s="43">
        <f>IF(Levée!I39&lt;&gt;"pa",Levée!I39,)</f>
        <v>0</v>
      </c>
      <c r="I405" s="43">
        <f>IF(Levée!J39&lt;&gt;"pa",Levée!J39,)</f>
        <v>0</v>
      </c>
      <c r="J405" s="43">
        <f>IF(Levée!K39&lt;&gt;"pa",Levée!K39,)</f>
        <v>0</v>
      </c>
      <c r="K405" s="43">
        <f>IF(Levée!L39&lt;&gt;"pa",Levée!L39,)</f>
        <v>0</v>
      </c>
      <c r="L405" s="43">
        <f>IF(Levée!M39&lt;&gt;"pa",Levée!M39,)</f>
        <v>0</v>
      </c>
      <c r="M405" s="43">
        <f>IF(Levée!N39&lt;&gt;"pa",Levée!N39,)</f>
        <v>0</v>
      </c>
      <c r="N405" s="68">
        <f>SUM(B405:M405)</f>
        <v>0</v>
      </c>
      <c r="O405" s="4" t="str">
        <f t="shared" si="42"/>
        <v/>
      </c>
    </row>
    <row r="406" spans="1:15" ht="12" thickBot="1" x14ac:dyDescent="0.25">
      <c r="A406" s="42" t="s">
        <v>36</v>
      </c>
      <c r="B406" s="43">
        <f>Pénalités!C39</f>
        <v>0</v>
      </c>
      <c r="C406" s="43">
        <f>Pénalités!D39</f>
        <v>0</v>
      </c>
      <c r="D406" s="43">
        <f>Pénalités!E39</f>
        <v>0</v>
      </c>
      <c r="E406" s="43">
        <f>Pénalités!F39</f>
        <v>0</v>
      </c>
      <c r="F406" s="43">
        <f>Pénalités!G39</f>
        <v>0</v>
      </c>
      <c r="G406" s="43">
        <f>Pénalités!H39</f>
        <v>0</v>
      </c>
      <c r="H406" s="43">
        <f>Pénalités!I39</f>
        <v>0</v>
      </c>
      <c r="I406" s="43">
        <f>Pénalités!J39</f>
        <v>0</v>
      </c>
      <c r="J406" s="43">
        <f>Pénalités!K39</f>
        <v>0</v>
      </c>
      <c r="K406" s="43">
        <f>Pénalités!L39</f>
        <v>0</v>
      </c>
      <c r="L406" s="43">
        <f>Pénalités!M39</f>
        <v>0</v>
      </c>
      <c r="M406" s="43">
        <f>Pénalités!N39</f>
        <v>0</v>
      </c>
      <c r="N406" s="69">
        <f>SUM(B406:M406)</f>
        <v>0</v>
      </c>
      <c r="O406" s="4" t="str">
        <f t="shared" si="42"/>
        <v/>
      </c>
    </row>
    <row r="407" spans="1:15" ht="12" thickBot="1" x14ac:dyDescent="0.25">
      <c r="A407" s="44" t="s">
        <v>37</v>
      </c>
      <c r="B407" s="45">
        <f t="shared" ref="B407:M407" si="44">+B405-ABS(B406)</f>
        <v>0</v>
      </c>
      <c r="C407" s="46">
        <f t="shared" si="44"/>
        <v>0</v>
      </c>
      <c r="D407" s="46">
        <f t="shared" si="44"/>
        <v>0</v>
      </c>
      <c r="E407" s="46">
        <f t="shared" si="44"/>
        <v>0</v>
      </c>
      <c r="F407" s="46">
        <f t="shared" si="44"/>
        <v>0</v>
      </c>
      <c r="G407" s="46">
        <f t="shared" si="44"/>
        <v>0</v>
      </c>
      <c r="H407" s="46">
        <f t="shared" si="44"/>
        <v>0</v>
      </c>
      <c r="I407" s="46">
        <f t="shared" si="44"/>
        <v>0</v>
      </c>
      <c r="J407" s="46">
        <f t="shared" si="44"/>
        <v>0</v>
      </c>
      <c r="K407" s="46">
        <f t="shared" si="44"/>
        <v>0</v>
      </c>
      <c r="L407" s="46">
        <f t="shared" si="44"/>
        <v>0</v>
      </c>
      <c r="M407" s="46">
        <f t="shared" si="44"/>
        <v>0</v>
      </c>
      <c r="N407" s="70">
        <f>IF(SUM(N405:N406)&lt;0,0,SUM(N405:N406))</f>
        <v>0</v>
      </c>
      <c r="O407" s="4" t="str">
        <f t="shared" si="42"/>
        <v/>
      </c>
    </row>
    <row r="408" spans="1:15" x14ac:dyDescent="0.2">
      <c r="O408" s="4" t="str">
        <f t="shared" si="42"/>
        <v/>
      </c>
    </row>
    <row r="409" spans="1:15" ht="12.75" x14ac:dyDescent="0.2">
      <c r="B409" s="4" t="s">
        <v>30</v>
      </c>
      <c r="G409" s="57" t="str">
        <f>VLOOKUP(G410,list2,2,FALSE)</f>
        <v>case 35</v>
      </c>
      <c r="L409" s="89"/>
      <c r="M409" s="89"/>
      <c r="O409" s="4" t="str">
        <f t="shared" si="42"/>
        <v/>
      </c>
    </row>
    <row r="410" spans="1:15" ht="12.75" x14ac:dyDescent="0.2">
      <c r="B410" s="4" t="s">
        <v>31</v>
      </c>
      <c r="G410" s="4">
        <f>Levée!A40</f>
        <v>35</v>
      </c>
      <c r="L410" s="89" t="s">
        <v>38</v>
      </c>
      <c r="M410" s="89"/>
      <c r="O410" s="4" t="str">
        <f t="shared" si="42"/>
        <v/>
      </c>
    </row>
    <row r="411" spans="1:15" ht="15.75" x14ac:dyDescent="0.25">
      <c r="B411" s="4" t="s">
        <v>32</v>
      </c>
      <c r="G411" s="4">
        <f>VLOOKUP(G410,list2,3,FALSE)</f>
        <v>0</v>
      </c>
      <c r="L411" s="90"/>
      <c r="M411" s="90"/>
      <c r="O411" s="4" t="str">
        <f t="shared" si="42"/>
        <v/>
      </c>
    </row>
    <row r="412" spans="1:15" x14ac:dyDescent="0.2">
      <c r="B412" s="56" t="s">
        <v>33</v>
      </c>
      <c r="G412" s="4">
        <f>VLOOKUP(G410,list2,4,FALSE)</f>
        <v>0</v>
      </c>
      <c r="O412" s="4" t="str">
        <f t="shared" si="42"/>
        <v/>
      </c>
    </row>
    <row r="413" spans="1:15" x14ac:dyDescent="0.2">
      <c r="B413" s="58" t="s">
        <v>39</v>
      </c>
      <c r="C413" s="56"/>
      <c r="D413" s="56"/>
      <c r="E413" s="56"/>
      <c r="F413" s="56"/>
      <c r="G413" s="4" t="e">
        <f>VLOOKUP(G410,list2,5,FALSE)</f>
        <v>#REF!</v>
      </c>
      <c r="O413" s="4" t="str">
        <f t="shared" si="42"/>
        <v/>
      </c>
    </row>
    <row r="414" spans="1:15" x14ac:dyDescent="0.2">
      <c r="B414" s="4" t="s">
        <v>34</v>
      </c>
      <c r="G414" s="4" t="e">
        <f>VLOOKUP(G410,list2,6,FALSE)</f>
        <v>#REF!</v>
      </c>
      <c r="O414" s="4" t="e">
        <f t="shared" si="42"/>
        <v>#REF!</v>
      </c>
    </row>
    <row r="415" spans="1:15" ht="12" thickBot="1" x14ac:dyDescent="0.25">
      <c r="O415" s="4" t="str">
        <f t="shared" si="42"/>
        <v/>
      </c>
    </row>
    <row r="416" spans="1:15" ht="12" thickBot="1" x14ac:dyDescent="0.25">
      <c r="A416" s="39"/>
      <c r="B416" s="41" t="s">
        <v>2</v>
      </c>
      <c r="C416" s="41" t="s">
        <v>3</v>
      </c>
      <c r="D416" s="41" t="s">
        <v>4</v>
      </c>
      <c r="E416" s="41" t="s">
        <v>5</v>
      </c>
      <c r="F416" s="41" t="s">
        <v>6</v>
      </c>
      <c r="G416" s="41" t="s">
        <v>7</v>
      </c>
      <c r="H416" s="41" t="s">
        <v>8</v>
      </c>
      <c r="I416" s="41" t="s">
        <v>9</v>
      </c>
      <c r="J416" s="41" t="s">
        <v>10</v>
      </c>
      <c r="K416" s="41" t="s">
        <v>11</v>
      </c>
      <c r="L416" s="41" t="s">
        <v>12</v>
      </c>
      <c r="M416" s="41" t="s">
        <v>13</v>
      </c>
      <c r="N416" s="71" t="s">
        <v>15</v>
      </c>
      <c r="O416" s="4" t="str">
        <f t="shared" si="42"/>
        <v/>
      </c>
    </row>
    <row r="417" spans="1:15" x14ac:dyDescent="0.2">
      <c r="A417" s="42" t="s">
        <v>35</v>
      </c>
      <c r="B417" s="43">
        <f>IF(Levée!C40&lt;&gt;"pa",Levée!C40,)</f>
        <v>0</v>
      </c>
      <c r="C417" s="43">
        <f>IF(Levée!D40&lt;&gt;"pa",Levée!D40,)</f>
        <v>0</v>
      </c>
      <c r="D417" s="43">
        <f>IF(Levée!E40&lt;&gt;"pa",Levée!E40,)</f>
        <v>0</v>
      </c>
      <c r="E417" s="43">
        <f>IF(Levée!F40&lt;&gt;"pa",Levée!F40,)</f>
        <v>0</v>
      </c>
      <c r="F417" s="43">
        <f>IF(Levée!G40&lt;&gt;"pa",Levée!G40,)</f>
        <v>0</v>
      </c>
      <c r="G417" s="43">
        <f>IF(Levée!H40&lt;&gt;"pa",Levée!H40,)</f>
        <v>0</v>
      </c>
      <c r="H417" s="43">
        <f>IF(Levée!I40&lt;&gt;"pa",Levée!I40,)</f>
        <v>0</v>
      </c>
      <c r="I417" s="43">
        <f>IF(Levée!J40&lt;&gt;"pa",Levée!J40,)</f>
        <v>0</v>
      </c>
      <c r="J417" s="43">
        <f>IF(Levée!K40&lt;&gt;"pa",Levée!K40,)</f>
        <v>0</v>
      </c>
      <c r="K417" s="43">
        <f>IF(Levée!L40&lt;&gt;"pa",Levée!L40,)</f>
        <v>0</v>
      </c>
      <c r="L417" s="43">
        <f>IF(Levée!M40&lt;&gt;"pa",Levée!M40,)</f>
        <v>0</v>
      </c>
      <c r="M417" s="43">
        <f>IF(Levée!N40&lt;&gt;"pa",Levée!N40,)</f>
        <v>0</v>
      </c>
      <c r="N417" s="68">
        <f>SUM(B417:M417)</f>
        <v>0</v>
      </c>
      <c r="O417" s="4" t="str">
        <f t="shared" si="42"/>
        <v/>
      </c>
    </row>
    <row r="418" spans="1:15" ht="12" thickBot="1" x14ac:dyDescent="0.25">
      <c r="A418" s="42" t="s">
        <v>36</v>
      </c>
      <c r="B418" s="43">
        <f>Pénalités!C40</f>
        <v>0</v>
      </c>
      <c r="C418" s="43">
        <f>Pénalités!D40</f>
        <v>0</v>
      </c>
      <c r="D418" s="43">
        <f>Pénalités!E40</f>
        <v>0</v>
      </c>
      <c r="E418" s="43">
        <f>Pénalités!F40</f>
        <v>0</v>
      </c>
      <c r="F418" s="43">
        <f>Pénalités!G40</f>
        <v>0</v>
      </c>
      <c r="G418" s="43">
        <f>Pénalités!H40</f>
        <v>0</v>
      </c>
      <c r="H418" s="43">
        <f>Pénalités!I40</f>
        <v>0</v>
      </c>
      <c r="I418" s="43">
        <f>Pénalités!J40</f>
        <v>0</v>
      </c>
      <c r="J418" s="43">
        <f>Pénalités!K40</f>
        <v>0</v>
      </c>
      <c r="K418" s="43">
        <f>Pénalités!L40</f>
        <v>0</v>
      </c>
      <c r="L418" s="43">
        <f>Pénalités!M40</f>
        <v>0</v>
      </c>
      <c r="M418" s="43">
        <f>Pénalités!N40</f>
        <v>0</v>
      </c>
      <c r="N418" s="69">
        <f>SUM(B418:M418)</f>
        <v>0</v>
      </c>
      <c r="O418" s="4" t="str">
        <f t="shared" si="42"/>
        <v/>
      </c>
    </row>
    <row r="419" spans="1:15" ht="12" thickBot="1" x14ac:dyDescent="0.25">
      <c r="A419" s="44" t="s">
        <v>37</v>
      </c>
      <c r="B419" s="45">
        <f t="shared" ref="B419:M419" si="45">+B417-ABS(B418)</f>
        <v>0</v>
      </c>
      <c r="C419" s="46">
        <f t="shared" si="45"/>
        <v>0</v>
      </c>
      <c r="D419" s="46">
        <f t="shared" si="45"/>
        <v>0</v>
      </c>
      <c r="E419" s="46">
        <f t="shared" si="45"/>
        <v>0</v>
      </c>
      <c r="F419" s="46">
        <f t="shared" si="45"/>
        <v>0</v>
      </c>
      <c r="G419" s="46">
        <f t="shared" si="45"/>
        <v>0</v>
      </c>
      <c r="H419" s="46">
        <f t="shared" si="45"/>
        <v>0</v>
      </c>
      <c r="I419" s="46">
        <f t="shared" si="45"/>
        <v>0</v>
      </c>
      <c r="J419" s="46">
        <f t="shared" si="45"/>
        <v>0</v>
      </c>
      <c r="K419" s="46">
        <f t="shared" si="45"/>
        <v>0</v>
      </c>
      <c r="L419" s="46">
        <f t="shared" si="45"/>
        <v>0</v>
      </c>
      <c r="M419" s="46">
        <f t="shared" si="45"/>
        <v>0</v>
      </c>
      <c r="N419" s="70">
        <f>IF(SUM(N417:N418)&lt;0,0,SUM(N417:N418))</f>
        <v>0</v>
      </c>
      <c r="O419" s="4" t="str">
        <f t="shared" si="42"/>
        <v/>
      </c>
    </row>
    <row r="420" spans="1:15" x14ac:dyDescent="0.2">
      <c r="O420" s="4" t="str">
        <f t="shared" si="42"/>
        <v/>
      </c>
    </row>
    <row r="421" spans="1:15" ht="12.75" x14ac:dyDescent="0.2">
      <c r="B421" s="4" t="s">
        <v>30</v>
      </c>
      <c r="G421" s="57" t="str">
        <f>VLOOKUP(G422,list2,2,FALSE)</f>
        <v>case 36</v>
      </c>
      <c r="L421" s="89"/>
      <c r="M421" s="89"/>
      <c r="O421" s="4" t="str">
        <f t="shared" si="42"/>
        <v/>
      </c>
    </row>
    <row r="422" spans="1:15" ht="12.75" x14ac:dyDescent="0.2">
      <c r="B422" s="4" t="s">
        <v>31</v>
      </c>
      <c r="G422" s="4">
        <f>Levée!A41</f>
        <v>36</v>
      </c>
      <c r="L422" s="89" t="s">
        <v>38</v>
      </c>
      <c r="M422" s="89"/>
      <c r="O422" s="4" t="str">
        <f t="shared" si="42"/>
        <v/>
      </c>
    </row>
    <row r="423" spans="1:15" ht="15.75" x14ac:dyDescent="0.25">
      <c r="B423" s="4" t="s">
        <v>32</v>
      </c>
      <c r="G423" s="4">
        <f>VLOOKUP(G422,list2,3,FALSE)</f>
        <v>0</v>
      </c>
      <c r="L423" s="90"/>
      <c r="M423" s="90"/>
      <c r="O423" s="4" t="str">
        <f t="shared" si="42"/>
        <v/>
      </c>
    </row>
    <row r="424" spans="1:15" x14ac:dyDescent="0.2">
      <c r="B424" s="56" t="s">
        <v>33</v>
      </c>
      <c r="G424" s="4">
        <f>VLOOKUP(G422,list2,4,FALSE)</f>
        <v>0</v>
      </c>
      <c r="O424" s="4" t="str">
        <f t="shared" si="42"/>
        <v/>
      </c>
    </row>
    <row r="425" spans="1:15" x14ac:dyDescent="0.2">
      <c r="B425" s="58" t="s">
        <v>39</v>
      </c>
      <c r="C425" s="56"/>
      <c r="D425" s="56"/>
      <c r="E425" s="56"/>
      <c r="F425" s="56"/>
      <c r="G425" s="4" t="e">
        <f>VLOOKUP(G422,list2,5,FALSE)</f>
        <v>#REF!</v>
      </c>
      <c r="O425" s="4" t="str">
        <f t="shared" si="42"/>
        <v/>
      </c>
    </row>
    <row r="426" spans="1:15" x14ac:dyDescent="0.2">
      <c r="B426" s="4" t="s">
        <v>34</v>
      </c>
      <c r="G426" s="4" t="e">
        <f>VLOOKUP(G422,list2,6,FALSE)</f>
        <v>#REF!</v>
      </c>
      <c r="O426" s="4" t="e">
        <f t="shared" si="42"/>
        <v>#REF!</v>
      </c>
    </row>
    <row r="427" spans="1:15" ht="12" thickBot="1" x14ac:dyDescent="0.25">
      <c r="O427" s="4" t="str">
        <f t="shared" si="42"/>
        <v/>
      </c>
    </row>
    <row r="428" spans="1:15" ht="12" thickBot="1" x14ac:dyDescent="0.25">
      <c r="A428" s="39"/>
      <c r="B428" s="41" t="s">
        <v>2</v>
      </c>
      <c r="C428" s="41" t="s">
        <v>3</v>
      </c>
      <c r="D428" s="41" t="s">
        <v>4</v>
      </c>
      <c r="E428" s="41" t="s">
        <v>5</v>
      </c>
      <c r="F428" s="41" t="s">
        <v>6</v>
      </c>
      <c r="G428" s="41" t="s">
        <v>7</v>
      </c>
      <c r="H428" s="41" t="s">
        <v>8</v>
      </c>
      <c r="I428" s="41" t="s">
        <v>9</v>
      </c>
      <c r="J428" s="41" t="s">
        <v>10</v>
      </c>
      <c r="K428" s="41" t="s">
        <v>11</v>
      </c>
      <c r="L428" s="41" t="s">
        <v>12</v>
      </c>
      <c r="M428" s="41" t="s">
        <v>13</v>
      </c>
      <c r="N428" s="71" t="s">
        <v>15</v>
      </c>
      <c r="O428" s="4" t="str">
        <f t="shared" si="42"/>
        <v/>
      </c>
    </row>
    <row r="429" spans="1:15" x14ac:dyDescent="0.2">
      <c r="A429" s="42" t="s">
        <v>35</v>
      </c>
      <c r="B429" s="43">
        <f>IF(Levée!C41&lt;&gt;"pa",Levée!C41,)</f>
        <v>0</v>
      </c>
      <c r="C429" s="43">
        <f>IF(Levée!D41&lt;&gt;"pa",Levée!D41,)</f>
        <v>0</v>
      </c>
      <c r="D429" s="43">
        <f>IF(Levée!E41&lt;&gt;"pa",Levée!E41,)</f>
        <v>0</v>
      </c>
      <c r="E429" s="43">
        <f>IF(Levée!F41&lt;&gt;"pa",Levée!F41,)</f>
        <v>0</v>
      </c>
      <c r="F429" s="43">
        <f>IF(Levée!G41&lt;&gt;"pa",Levée!G41,)</f>
        <v>0</v>
      </c>
      <c r="G429" s="43">
        <f>IF(Levée!H41&lt;&gt;"pa",Levée!H41,)</f>
        <v>0</v>
      </c>
      <c r="H429" s="43">
        <f>IF(Levée!I41&lt;&gt;"pa",Levée!I41,)</f>
        <v>0</v>
      </c>
      <c r="I429" s="43">
        <f>IF(Levée!J41&lt;&gt;"pa",Levée!J41,)</f>
        <v>0</v>
      </c>
      <c r="J429" s="43">
        <f>IF(Levée!K41&lt;&gt;"pa",Levée!K41,)</f>
        <v>0</v>
      </c>
      <c r="K429" s="43">
        <f>IF(Levée!L41&lt;&gt;"pa",Levée!L41,)</f>
        <v>0</v>
      </c>
      <c r="L429" s="43">
        <f>IF(Levée!M41&lt;&gt;"pa",Levée!M41,)</f>
        <v>0</v>
      </c>
      <c r="M429" s="43">
        <f>IF(Levée!N41&lt;&gt;"pa",Levée!N41,)</f>
        <v>0</v>
      </c>
      <c r="N429" s="68">
        <f>SUM(B429:M429)</f>
        <v>0</v>
      </c>
      <c r="O429" s="4" t="str">
        <f t="shared" si="42"/>
        <v/>
      </c>
    </row>
    <row r="430" spans="1:15" ht="12" thickBot="1" x14ac:dyDescent="0.25">
      <c r="A430" s="42" t="s">
        <v>36</v>
      </c>
      <c r="B430" s="43">
        <f>Pénalités!C41</f>
        <v>0</v>
      </c>
      <c r="C430" s="43">
        <f>Pénalités!D41</f>
        <v>0</v>
      </c>
      <c r="D430" s="43">
        <f>Pénalités!E41</f>
        <v>0</v>
      </c>
      <c r="E430" s="43">
        <f>Pénalités!F41</f>
        <v>0</v>
      </c>
      <c r="F430" s="43">
        <f>Pénalités!G41</f>
        <v>0</v>
      </c>
      <c r="G430" s="43">
        <f>Pénalités!H41</f>
        <v>0</v>
      </c>
      <c r="H430" s="43">
        <f>Pénalités!I41</f>
        <v>0</v>
      </c>
      <c r="I430" s="43">
        <f>Pénalités!J41</f>
        <v>0</v>
      </c>
      <c r="J430" s="43">
        <f>Pénalités!K41</f>
        <v>0</v>
      </c>
      <c r="K430" s="43">
        <f>Pénalités!L41</f>
        <v>0</v>
      </c>
      <c r="L430" s="43">
        <f>Pénalités!M41</f>
        <v>0</v>
      </c>
      <c r="M430" s="43">
        <f>Pénalités!N41</f>
        <v>0</v>
      </c>
      <c r="N430" s="69">
        <f>SUM(B430:M430)</f>
        <v>0</v>
      </c>
      <c r="O430" s="4" t="str">
        <f t="shared" si="42"/>
        <v/>
      </c>
    </row>
    <row r="431" spans="1:15" ht="12" thickBot="1" x14ac:dyDescent="0.25">
      <c r="A431" s="44" t="s">
        <v>37</v>
      </c>
      <c r="B431" s="45">
        <f t="shared" ref="B431:M431" si="46">+B429-ABS(B430)</f>
        <v>0</v>
      </c>
      <c r="C431" s="46">
        <f t="shared" si="46"/>
        <v>0</v>
      </c>
      <c r="D431" s="46">
        <f t="shared" si="46"/>
        <v>0</v>
      </c>
      <c r="E431" s="46">
        <f t="shared" si="46"/>
        <v>0</v>
      </c>
      <c r="F431" s="46">
        <f t="shared" si="46"/>
        <v>0</v>
      </c>
      <c r="G431" s="46">
        <f t="shared" si="46"/>
        <v>0</v>
      </c>
      <c r="H431" s="46">
        <f t="shared" si="46"/>
        <v>0</v>
      </c>
      <c r="I431" s="46">
        <f t="shared" si="46"/>
        <v>0</v>
      </c>
      <c r="J431" s="46">
        <f t="shared" si="46"/>
        <v>0</v>
      </c>
      <c r="K431" s="46">
        <f t="shared" si="46"/>
        <v>0</v>
      </c>
      <c r="L431" s="46">
        <f t="shared" si="46"/>
        <v>0</v>
      </c>
      <c r="M431" s="46">
        <f t="shared" si="46"/>
        <v>0</v>
      </c>
      <c r="N431" s="70">
        <f>IF(SUM(N429:N430)&lt;0,0,SUM(N429:N430))</f>
        <v>0</v>
      </c>
      <c r="O431" s="4" t="str">
        <f t="shared" si="42"/>
        <v/>
      </c>
    </row>
    <row r="432" spans="1:15" x14ac:dyDescent="0.2">
      <c r="O432" s="4" t="str">
        <f t="shared" si="42"/>
        <v/>
      </c>
    </row>
    <row r="433" spans="1:15" ht="12.75" x14ac:dyDescent="0.2">
      <c r="B433" s="4" t="s">
        <v>30</v>
      </c>
      <c r="G433" s="57" t="str">
        <f>VLOOKUP(G434,list2,2,FALSE)</f>
        <v>case 37</v>
      </c>
      <c r="L433" s="89"/>
      <c r="M433" s="89"/>
      <c r="O433" s="4" t="str">
        <f t="shared" si="42"/>
        <v/>
      </c>
    </row>
    <row r="434" spans="1:15" ht="12.75" x14ac:dyDescent="0.2">
      <c r="B434" s="4" t="s">
        <v>31</v>
      </c>
      <c r="G434" s="4">
        <f>Levée!A42</f>
        <v>37</v>
      </c>
      <c r="L434" s="89" t="s">
        <v>38</v>
      </c>
      <c r="M434" s="89"/>
      <c r="O434" s="4" t="str">
        <f t="shared" si="42"/>
        <v/>
      </c>
    </row>
    <row r="435" spans="1:15" ht="15.75" x14ac:dyDescent="0.25">
      <c r="B435" s="4" t="s">
        <v>32</v>
      </c>
      <c r="G435" s="4">
        <f>VLOOKUP(G434,list2,3,FALSE)</f>
        <v>0</v>
      </c>
      <c r="L435" s="90"/>
      <c r="M435" s="90"/>
      <c r="O435" s="4" t="str">
        <f t="shared" si="42"/>
        <v/>
      </c>
    </row>
    <row r="436" spans="1:15" x14ac:dyDescent="0.2">
      <c r="B436" s="56" t="s">
        <v>33</v>
      </c>
      <c r="G436" s="4">
        <f>VLOOKUP(G434,list2,4,FALSE)</f>
        <v>0</v>
      </c>
      <c r="O436" s="4" t="str">
        <f t="shared" si="42"/>
        <v/>
      </c>
    </row>
    <row r="437" spans="1:15" x14ac:dyDescent="0.2">
      <c r="B437" s="58" t="s">
        <v>39</v>
      </c>
      <c r="C437" s="56"/>
      <c r="D437" s="56"/>
      <c r="E437" s="56"/>
      <c r="F437" s="56"/>
      <c r="G437" s="4" t="e">
        <f>VLOOKUP(G434,list2,5,FALSE)</f>
        <v>#REF!</v>
      </c>
      <c r="O437" s="4" t="str">
        <f t="shared" si="42"/>
        <v/>
      </c>
    </row>
    <row r="438" spans="1:15" x14ac:dyDescent="0.2">
      <c r="B438" s="4" t="s">
        <v>34</v>
      </c>
      <c r="G438" s="4" t="e">
        <f>VLOOKUP(G434,list2,6,FALSE)</f>
        <v>#REF!</v>
      </c>
      <c r="O438" s="4" t="e">
        <f t="shared" si="42"/>
        <v>#REF!</v>
      </c>
    </row>
    <row r="439" spans="1:15" ht="12" thickBot="1" x14ac:dyDescent="0.25">
      <c r="O439" s="4" t="str">
        <f t="shared" si="42"/>
        <v/>
      </c>
    </row>
    <row r="440" spans="1:15" ht="12" thickBot="1" x14ac:dyDescent="0.25">
      <c r="A440" s="39"/>
      <c r="B440" s="41" t="s">
        <v>2</v>
      </c>
      <c r="C440" s="41" t="s">
        <v>3</v>
      </c>
      <c r="D440" s="41" t="s">
        <v>4</v>
      </c>
      <c r="E440" s="41" t="s">
        <v>5</v>
      </c>
      <c r="F440" s="41" t="s">
        <v>6</v>
      </c>
      <c r="G440" s="41" t="s">
        <v>7</v>
      </c>
      <c r="H440" s="41" t="s">
        <v>8</v>
      </c>
      <c r="I440" s="41" t="s">
        <v>9</v>
      </c>
      <c r="J440" s="41" t="s">
        <v>10</v>
      </c>
      <c r="K440" s="41" t="s">
        <v>11</v>
      </c>
      <c r="L440" s="41" t="s">
        <v>12</v>
      </c>
      <c r="M440" s="41" t="s">
        <v>13</v>
      </c>
      <c r="N440" s="71" t="s">
        <v>15</v>
      </c>
      <c r="O440" s="4" t="str">
        <f t="shared" si="42"/>
        <v/>
      </c>
    </row>
    <row r="441" spans="1:15" x14ac:dyDescent="0.2">
      <c r="A441" s="42" t="s">
        <v>35</v>
      </c>
      <c r="B441" s="43">
        <f>IF(Levée!C42&lt;&gt;"pa",Levée!C42,)</f>
        <v>0</v>
      </c>
      <c r="C441" s="43">
        <f>IF(Levée!D42&lt;&gt;"pa",Levée!D42,)</f>
        <v>0</v>
      </c>
      <c r="D441" s="43">
        <f>IF(Levée!E42&lt;&gt;"pa",Levée!E42,)</f>
        <v>0</v>
      </c>
      <c r="E441" s="43">
        <f>IF(Levée!F42&lt;&gt;"pa",Levée!F42,)</f>
        <v>0</v>
      </c>
      <c r="F441" s="43">
        <f>IF(Levée!G42&lt;&gt;"pa",Levée!G42,)</f>
        <v>0</v>
      </c>
      <c r="G441" s="43">
        <f>IF(Levée!H42&lt;&gt;"pa",Levée!H42,)</f>
        <v>0</v>
      </c>
      <c r="H441" s="43">
        <f>IF(Levée!I42&lt;&gt;"pa",Levée!I42,)</f>
        <v>0</v>
      </c>
      <c r="I441" s="43">
        <f>IF(Levée!J42&lt;&gt;"pa",Levée!J42,)</f>
        <v>0</v>
      </c>
      <c r="J441" s="43">
        <f>IF(Levée!K42&lt;&gt;"pa",Levée!K42,)</f>
        <v>0</v>
      </c>
      <c r="K441" s="43">
        <f>IF(Levée!L42&lt;&gt;"pa",Levée!L42,)</f>
        <v>0</v>
      </c>
      <c r="L441" s="43">
        <f>IF(Levée!M42&lt;&gt;"pa",Levée!M42,)</f>
        <v>0</v>
      </c>
      <c r="M441" s="43">
        <f>IF(Levée!N42&lt;&gt;"pa",Levée!N42,)</f>
        <v>0</v>
      </c>
      <c r="N441" s="68">
        <f>SUM(B441:M441)</f>
        <v>0</v>
      </c>
      <c r="O441" s="4" t="str">
        <f t="shared" si="42"/>
        <v/>
      </c>
    </row>
    <row r="442" spans="1:15" ht="12" thickBot="1" x14ac:dyDescent="0.25">
      <c r="A442" s="42" t="s">
        <v>36</v>
      </c>
      <c r="B442" s="43">
        <f>Pénalités!C42</f>
        <v>0</v>
      </c>
      <c r="C442" s="43">
        <f>Pénalités!D42</f>
        <v>0</v>
      </c>
      <c r="D442" s="43">
        <f>Pénalités!E42</f>
        <v>0</v>
      </c>
      <c r="E442" s="43">
        <f>Pénalités!F42</f>
        <v>0</v>
      </c>
      <c r="F442" s="43">
        <f>Pénalités!G42</f>
        <v>0</v>
      </c>
      <c r="G442" s="43">
        <f>Pénalités!H42</f>
        <v>0</v>
      </c>
      <c r="H442" s="43">
        <f>Pénalités!I42</f>
        <v>0</v>
      </c>
      <c r="I442" s="43">
        <f>Pénalités!J42</f>
        <v>0</v>
      </c>
      <c r="J442" s="43">
        <f>Pénalités!K42</f>
        <v>0</v>
      </c>
      <c r="K442" s="43">
        <f>Pénalités!L42</f>
        <v>0</v>
      </c>
      <c r="L442" s="43">
        <f>Pénalités!M42</f>
        <v>0</v>
      </c>
      <c r="M442" s="43">
        <f>Pénalités!N42</f>
        <v>0</v>
      </c>
      <c r="N442" s="69">
        <f>SUM(B442:M442)</f>
        <v>0</v>
      </c>
      <c r="O442" s="4" t="str">
        <f t="shared" si="42"/>
        <v/>
      </c>
    </row>
    <row r="443" spans="1:15" ht="12" thickBot="1" x14ac:dyDescent="0.25">
      <c r="A443" s="44" t="s">
        <v>37</v>
      </c>
      <c r="B443" s="45">
        <f t="shared" ref="B443:M443" si="47">+B441-ABS(B442)</f>
        <v>0</v>
      </c>
      <c r="C443" s="46">
        <f t="shared" si="47"/>
        <v>0</v>
      </c>
      <c r="D443" s="46">
        <f t="shared" si="47"/>
        <v>0</v>
      </c>
      <c r="E443" s="46">
        <f t="shared" si="47"/>
        <v>0</v>
      </c>
      <c r="F443" s="46">
        <f t="shared" si="47"/>
        <v>0</v>
      </c>
      <c r="G443" s="46">
        <f t="shared" si="47"/>
        <v>0</v>
      </c>
      <c r="H443" s="46">
        <f t="shared" si="47"/>
        <v>0</v>
      </c>
      <c r="I443" s="46">
        <f t="shared" si="47"/>
        <v>0</v>
      </c>
      <c r="J443" s="46">
        <f t="shared" si="47"/>
        <v>0</v>
      </c>
      <c r="K443" s="46">
        <f t="shared" si="47"/>
        <v>0</v>
      </c>
      <c r="L443" s="46">
        <f t="shared" si="47"/>
        <v>0</v>
      </c>
      <c r="M443" s="46">
        <f t="shared" si="47"/>
        <v>0</v>
      </c>
      <c r="N443" s="70">
        <f>IF(SUM(N441:N442)&lt;0,0,SUM(N441:N442))</f>
        <v>0</v>
      </c>
      <c r="O443" s="4" t="str">
        <f t="shared" si="42"/>
        <v/>
      </c>
    </row>
    <row r="444" spans="1:15" x14ac:dyDescent="0.2">
      <c r="O444" s="4" t="str">
        <f t="shared" si="42"/>
        <v/>
      </c>
    </row>
    <row r="445" spans="1:15" ht="12.75" x14ac:dyDescent="0.2">
      <c r="B445" s="4" t="s">
        <v>30</v>
      </c>
      <c r="G445" s="57" t="str">
        <f>VLOOKUP(G446,list2,2,FALSE)</f>
        <v>case 38</v>
      </c>
      <c r="L445" s="89"/>
      <c r="M445" s="89"/>
      <c r="O445" s="4" t="str">
        <f t="shared" si="42"/>
        <v/>
      </c>
    </row>
    <row r="446" spans="1:15" ht="12.75" x14ac:dyDescent="0.2">
      <c r="B446" s="4" t="s">
        <v>31</v>
      </c>
      <c r="G446" s="4">
        <f>Levée!A43</f>
        <v>38</v>
      </c>
      <c r="L446" s="89" t="s">
        <v>38</v>
      </c>
      <c r="M446" s="89"/>
      <c r="O446" s="4" t="str">
        <f t="shared" si="42"/>
        <v/>
      </c>
    </row>
    <row r="447" spans="1:15" ht="15.75" x14ac:dyDescent="0.25">
      <c r="B447" s="4" t="s">
        <v>32</v>
      </c>
      <c r="G447" s="4">
        <f>VLOOKUP(G446,list2,3,FALSE)</f>
        <v>0</v>
      </c>
      <c r="L447" s="90"/>
      <c r="M447" s="90"/>
      <c r="O447" s="4" t="str">
        <f t="shared" si="42"/>
        <v/>
      </c>
    </row>
    <row r="448" spans="1:15" x14ac:dyDescent="0.2">
      <c r="B448" s="56" t="s">
        <v>33</v>
      </c>
      <c r="G448" s="4">
        <f>VLOOKUP(G446,list2,4,FALSE)</f>
        <v>0</v>
      </c>
      <c r="O448" s="4" t="str">
        <f t="shared" si="42"/>
        <v/>
      </c>
    </row>
    <row r="449" spans="1:15" x14ac:dyDescent="0.2">
      <c r="B449" s="58" t="s">
        <v>39</v>
      </c>
      <c r="C449" s="56"/>
      <c r="D449" s="56"/>
      <c r="E449" s="56"/>
      <c r="F449" s="56"/>
      <c r="G449" s="4" t="e">
        <f>VLOOKUP(G446,list2,5,FALSE)</f>
        <v>#REF!</v>
      </c>
      <c r="O449" s="4" t="str">
        <f t="shared" si="42"/>
        <v/>
      </c>
    </row>
    <row r="450" spans="1:15" x14ac:dyDescent="0.2">
      <c r="B450" s="4" t="s">
        <v>34</v>
      </c>
      <c r="G450" s="4" t="e">
        <f>VLOOKUP(G446,list2,6,FALSE)</f>
        <v>#REF!</v>
      </c>
      <c r="O450" s="4" t="e">
        <f t="shared" si="42"/>
        <v>#REF!</v>
      </c>
    </row>
    <row r="451" spans="1:15" ht="12" thickBot="1" x14ac:dyDescent="0.25">
      <c r="O451" s="4" t="str">
        <f t="shared" si="42"/>
        <v/>
      </c>
    </row>
    <row r="452" spans="1:15" ht="12" thickBot="1" x14ac:dyDescent="0.25">
      <c r="A452" s="39"/>
      <c r="B452" s="41" t="s">
        <v>2</v>
      </c>
      <c r="C452" s="41" t="s">
        <v>3</v>
      </c>
      <c r="D452" s="41" t="s">
        <v>4</v>
      </c>
      <c r="E452" s="41" t="s">
        <v>5</v>
      </c>
      <c r="F452" s="41" t="s">
        <v>6</v>
      </c>
      <c r="G452" s="41" t="s">
        <v>7</v>
      </c>
      <c r="H452" s="41" t="s">
        <v>8</v>
      </c>
      <c r="I452" s="41" t="s">
        <v>9</v>
      </c>
      <c r="J452" s="41" t="s">
        <v>10</v>
      </c>
      <c r="K452" s="41" t="s">
        <v>11</v>
      </c>
      <c r="L452" s="41" t="s">
        <v>12</v>
      </c>
      <c r="M452" s="41" t="s">
        <v>13</v>
      </c>
      <c r="N452" s="71" t="s">
        <v>15</v>
      </c>
      <c r="O452" s="4" t="str">
        <f t="shared" si="42"/>
        <v/>
      </c>
    </row>
    <row r="453" spans="1:15" x14ac:dyDescent="0.2">
      <c r="A453" s="42" t="s">
        <v>35</v>
      </c>
      <c r="B453" s="43">
        <f>IF(Levée!C43&lt;&gt;"pa",Levée!C43,)</f>
        <v>0</v>
      </c>
      <c r="C453" s="43">
        <f>IF(Levée!D43&lt;&gt;"pa",Levée!D43,)</f>
        <v>0</v>
      </c>
      <c r="D453" s="43">
        <f>IF(Levée!E43&lt;&gt;"pa",Levée!E43,)</f>
        <v>0</v>
      </c>
      <c r="E453" s="43">
        <f>IF(Levée!F43&lt;&gt;"pa",Levée!F43,)</f>
        <v>0</v>
      </c>
      <c r="F453" s="43">
        <f>IF(Levée!G43&lt;&gt;"pa",Levée!G43,)</f>
        <v>0</v>
      </c>
      <c r="G453" s="43">
        <f>IF(Levée!H43&lt;&gt;"pa",Levée!H43,)</f>
        <v>0</v>
      </c>
      <c r="H453" s="43">
        <f>IF(Levée!I43&lt;&gt;"pa",Levée!I43,)</f>
        <v>0</v>
      </c>
      <c r="I453" s="43">
        <f>IF(Levée!J43&lt;&gt;"pa",Levée!J43,)</f>
        <v>0</v>
      </c>
      <c r="J453" s="43">
        <f>IF(Levée!K43&lt;&gt;"pa",Levée!K43,)</f>
        <v>0</v>
      </c>
      <c r="K453" s="43">
        <f>IF(Levée!L43&lt;&gt;"pa",Levée!L43,)</f>
        <v>0</v>
      </c>
      <c r="L453" s="43">
        <f>IF(Levée!M43&lt;&gt;"pa",Levée!M43,)</f>
        <v>0</v>
      </c>
      <c r="M453" s="43">
        <f>IF(Levée!N43&lt;&gt;"pa",Levée!N43,)</f>
        <v>0</v>
      </c>
      <c r="N453" s="68">
        <f>SUM(B453:M453)</f>
        <v>0</v>
      </c>
      <c r="O453" s="4" t="str">
        <f t="shared" si="42"/>
        <v/>
      </c>
    </row>
    <row r="454" spans="1:15" ht="12" thickBot="1" x14ac:dyDescent="0.25">
      <c r="A454" s="42" t="s">
        <v>36</v>
      </c>
      <c r="B454" s="43">
        <f>Pénalités!C43</f>
        <v>0</v>
      </c>
      <c r="C454" s="43">
        <f>Pénalités!D43</f>
        <v>0</v>
      </c>
      <c r="D454" s="43">
        <f>Pénalités!E43</f>
        <v>0</v>
      </c>
      <c r="E454" s="43">
        <f>Pénalités!F43</f>
        <v>0</v>
      </c>
      <c r="F454" s="43">
        <f>Pénalités!G43</f>
        <v>0</v>
      </c>
      <c r="G454" s="43">
        <f>Pénalités!H43</f>
        <v>0</v>
      </c>
      <c r="H454" s="43">
        <f>Pénalités!I43</f>
        <v>0</v>
      </c>
      <c r="I454" s="43">
        <f>Pénalités!J43</f>
        <v>0</v>
      </c>
      <c r="J454" s="43">
        <f>Pénalités!K43</f>
        <v>0</v>
      </c>
      <c r="K454" s="43">
        <f>Pénalités!L43</f>
        <v>0</v>
      </c>
      <c r="L454" s="43">
        <f>Pénalités!M43</f>
        <v>0</v>
      </c>
      <c r="M454" s="43">
        <f>Pénalités!N43</f>
        <v>0</v>
      </c>
      <c r="N454" s="69">
        <f>SUM(B454:M454)</f>
        <v>0</v>
      </c>
      <c r="O454" s="4" t="str">
        <f t="shared" si="42"/>
        <v/>
      </c>
    </row>
    <row r="455" spans="1:15" ht="12" thickBot="1" x14ac:dyDescent="0.25">
      <c r="A455" s="44" t="s">
        <v>37</v>
      </c>
      <c r="B455" s="45">
        <f t="shared" ref="B455:M455" si="48">+B453-ABS(B454)</f>
        <v>0</v>
      </c>
      <c r="C455" s="46">
        <f t="shared" si="48"/>
        <v>0</v>
      </c>
      <c r="D455" s="46">
        <f t="shared" si="48"/>
        <v>0</v>
      </c>
      <c r="E455" s="46">
        <f t="shared" si="48"/>
        <v>0</v>
      </c>
      <c r="F455" s="46">
        <f t="shared" si="48"/>
        <v>0</v>
      </c>
      <c r="G455" s="46">
        <f t="shared" si="48"/>
        <v>0</v>
      </c>
      <c r="H455" s="46">
        <f t="shared" si="48"/>
        <v>0</v>
      </c>
      <c r="I455" s="46">
        <f t="shared" si="48"/>
        <v>0</v>
      </c>
      <c r="J455" s="46">
        <f t="shared" si="48"/>
        <v>0</v>
      </c>
      <c r="K455" s="46">
        <f t="shared" si="48"/>
        <v>0</v>
      </c>
      <c r="L455" s="46">
        <f t="shared" si="48"/>
        <v>0</v>
      </c>
      <c r="M455" s="46">
        <f t="shared" si="48"/>
        <v>0</v>
      </c>
      <c r="N455" s="70">
        <f>IF(SUM(N453:N454)&lt;0,0,SUM(N453:N454))</f>
        <v>0</v>
      </c>
      <c r="O455" s="4" t="str">
        <f t="shared" ref="O455:O518" si="49">IF(B455="Remboursement :",G455,"")</f>
        <v/>
      </c>
    </row>
    <row r="456" spans="1:15" x14ac:dyDescent="0.2">
      <c r="O456" s="4" t="str">
        <f t="shared" si="49"/>
        <v/>
      </c>
    </row>
    <row r="457" spans="1:15" ht="12.75" x14ac:dyDescent="0.2">
      <c r="B457" s="4" t="s">
        <v>30</v>
      </c>
      <c r="G457" s="57" t="str">
        <f>VLOOKUP(G458,list2,2,FALSE)</f>
        <v>case 39</v>
      </c>
      <c r="L457" s="89"/>
      <c r="M457" s="89"/>
      <c r="O457" s="4" t="str">
        <f t="shared" si="49"/>
        <v/>
      </c>
    </row>
    <row r="458" spans="1:15" ht="12.75" x14ac:dyDescent="0.2">
      <c r="B458" s="4" t="s">
        <v>31</v>
      </c>
      <c r="G458" s="4">
        <f>Levée!A44</f>
        <v>39</v>
      </c>
      <c r="L458" s="89" t="s">
        <v>38</v>
      </c>
      <c r="M458" s="89"/>
      <c r="O458" s="4" t="str">
        <f t="shared" si="49"/>
        <v/>
      </c>
    </row>
    <row r="459" spans="1:15" ht="15.75" x14ac:dyDescent="0.25">
      <c r="B459" s="4" t="s">
        <v>32</v>
      </c>
      <c r="G459" s="4">
        <f>VLOOKUP(G458,list2,3,FALSE)</f>
        <v>0</v>
      </c>
      <c r="L459" s="90"/>
      <c r="M459" s="90"/>
      <c r="O459" s="4" t="str">
        <f t="shared" si="49"/>
        <v/>
      </c>
    </row>
    <row r="460" spans="1:15" x14ac:dyDescent="0.2">
      <c r="B460" s="56" t="s">
        <v>33</v>
      </c>
      <c r="G460" s="4">
        <f>VLOOKUP(G458,list2,4,FALSE)</f>
        <v>0</v>
      </c>
      <c r="O460" s="4" t="str">
        <f t="shared" si="49"/>
        <v/>
      </c>
    </row>
    <row r="461" spans="1:15" x14ac:dyDescent="0.2">
      <c r="B461" s="58" t="s">
        <v>39</v>
      </c>
      <c r="C461" s="56"/>
      <c r="D461" s="56"/>
      <c r="E461" s="56"/>
      <c r="F461" s="56"/>
      <c r="G461" s="4" t="e">
        <f>VLOOKUP(G458,list2,5,FALSE)</f>
        <v>#REF!</v>
      </c>
      <c r="O461" s="4" t="str">
        <f t="shared" si="49"/>
        <v/>
      </c>
    </row>
    <row r="462" spans="1:15" x14ac:dyDescent="0.2">
      <c r="B462" s="4" t="s">
        <v>34</v>
      </c>
      <c r="G462" s="4" t="e">
        <f>VLOOKUP(G458,list2,6,FALSE)</f>
        <v>#REF!</v>
      </c>
      <c r="O462" s="4" t="e">
        <f t="shared" si="49"/>
        <v>#REF!</v>
      </c>
    </row>
    <row r="463" spans="1:15" ht="12" thickBot="1" x14ac:dyDescent="0.25">
      <c r="O463" s="4" t="str">
        <f t="shared" si="49"/>
        <v/>
      </c>
    </row>
    <row r="464" spans="1:15" ht="12" thickBot="1" x14ac:dyDescent="0.25">
      <c r="A464" s="39"/>
      <c r="B464" s="41" t="s">
        <v>2</v>
      </c>
      <c r="C464" s="41" t="s">
        <v>3</v>
      </c>
      <c r="D464" s="41" t="s">
        <v>4</v>
      </c>
      <c r="E464" s="41" t="s">
        <v>5</v>
      </c>
      <c r="F464" s="41" t="s">
        <v>6</v>
      </c>
      <c r="G464" s="41" t="s">
        <v>7</v>
      </c>
      <c r="H464" s="41" t="s">
        <v>8</v>
      </c>
      <c r="I464" s="41" t="s">
        <v>9</v>
      </c>
      <c r="J464" s="41" t="s">
        <v>10</v>
      </c>
      <c r="K464" s="41" t="s">
        <v>11</v>
      </c>
      <c r="L464" s="41" t="s">
        <v>12</v>
      </c>
      <c r="M464" s="41" t="s">
        <v>13</v>
      </c>
      <c r="N464" s="71" t="s">
        <v>15</v>
      </c>
      <c r="O464" s="4" t="str">
        <f t="shared" si="49"/>
        <v/>
      </c>
    </row>
    <row r="465" spans="1:15" x14ac:dyDescent="0.2">
      <c r="A465" s="42" t="s">
        <v>35</v>
      </c>
      <c r="B465" s="43">
        <f>IF(Levée!C44&lt;&gt;"pa",Levée!C44,)</f>
        <v>0</v>
      </c>
      <c r="C465" s="43">
        <f>IF(Levée!D44&lt;&gt;"pa",Levée!D44,)</f>
        <v>0</v>
      </c>
      <c r="D465" s="43">
        <f>IF(Levée!E44&lt;&gt;"pa",Levée!E44,)</f>
        <v>0</v>
      </c>
      <c r="E465" s="43">
        <f>IF(Levée!F44&lt;&gt;"pa",Levée!F44,)</f>
        <v>0</v>
      </c>
      <c r="F465" s="43">
        <f>IF(Levée!G44&lt;&gt;"pa",Levée!G44,)</f>
        <v>0</v>
      </c>
      <c r="G465" s="43">
        <f>IF(Levée!H44&lt;&gt;"pa",Levée!H44,)</f>
        <v>0</v>
      </c>
      <c r="H465" s="43">
        <f>IF(Levée!I44&lt;&gt;"pa",Levée!I44,)</f>
        <v>0</v>
      </c>
      <c r="I465" s="43">
        <f>IF(Levée!J44&lt;&gt;"pa",Levée!J44,)</f>
        <v>0</v>
      </c>
      <c r="J465" s="43">
        <f>IF(Levée!K44&lt;&gt;"pa",Levée!K44,)</f>
        <v>0</v>
      </c>
      <c r="K465" s="43">
        <f>IF(Levée!L44&lt;&gt;"pa",Levée!L44,)</f>
        <v>0</v>
      </c>
      <c r="L465" s="43">
        <f>IF(Levée!M44&lt;&gt;"pa",Levée!M44,)</f>
        <v>0</v>
      </c>
      <c r="M465" s="43">
        <f>IF(Levée!N44&lt;&gt;"pa",Levée!N44,)</f>
        <v>0</v>
      </c>
      <c r="N465" s="68">
        <f>SUM(B465:M465)</f>
        <v>0</v>
      </c>
      <c r="O465" s="4" t="str">
        <f t="shared" si="49"/>
        <v/>
      </c>
    </row>
    <row r="466" spans="1:15" ht="12" thickBot="1" x14ac:dyDescent="0.25">
      <c r="A466" s="42" t="s">
        <v>36</v>
      </c>
      <c r="B466" s="43">
        <f>Pénalités!C44</f>
        <v>0</v>
      </c>
      <c r="C466" s="43">
        <f>Pénalités!D44</f>
        <v>0</v>
      </c>
      <c r="D466" s="43">
        <f>Pénalités!E44</f>
        <v>0</v>
      </c>
      <c r="E466" s="43">
        <f>Pénalités!F44</f>
        <v>0</v>
      </c>
      <c r="F466" s="43">
        <f>Pénalités!G44</f>
        <v>0</v>
      </c>
      <c r="G466" s="43">
        <f>Pénalités!H44</f>
        <v>0</v>
      </c>
      <c r="H466" s="43">
        <f>Pénalités!I44</f>
        <v>0</v>
      </c>
      <c r="I466" s="43">
        <f>Pénalités!J44</f>
        <v>0</v>
      </c>
      <c r="J466" s="43">
        <f>Pénalités!K44</f>
        <v>0</v>
      </c>
      <c r="K466" s="43">
        <f>Pénalités!L44</f>
        <v>0</v>
      </c>
      <c r="L466" s="43">
        <f>Pénalités!M44</f>
        <v>0</v>
      </c>
      <c r="M466" s="43">
        <f>Pénalités!N44</f>
        <v>0</v>
      </c>
      <c r="N466" s="69">
        <f>SUM(B466:M466)</f>
        <v>0</v>
      </c>
      <c r="O466" s="4" t="str">
        <f t="shared" si="49"/>
        <v/>
      </c>
    </row>
    <row r="467" spans="1:15" ht="12" thickBot="1" x14ac:dyDescent="0.25">
      <c r="A467" s="44" t="s">
        <v>37</v>
      </c>
      <c r="B467" s="45">
        <f t="shared" ref="B467:M467" si="50">+B465-ABS(B466)</f>
        <v>0</v>
      </c>
      <c r="C467" s="46">
        <f t="shared" si="50"/>
        <v>0</v>
      </c>
      <c r="D467" s="46">
        <f t="shared" si="50"/>
        <v>0</v>
      </c>
      <c r="E467" s="46">
        <f t="shared" si="50"/>
        <v>0</v>
      </c>
      <c r="F467" s="46">
        <f t="shared" si="50"/>
        <v>0</v>
      </c>
      <c r="G467" s="46">
        <f t="shared" si="50"/>
        <v>0</v>
      </c>
      <c r="H467" s="46">
        <f t="shared" si="50"/>
        <v>0</v>
      </c>
      <c r="I467" s="46">
        <f t="shared" si="50"/>
        <v>0</v>
      </c>
      <c r="J467" s="46">
        <f t="shared" si="50"/>
        <v>0</v>
      </c>
      <c r="K467" s="46">
        <f t="shared" si="50"/>
        <v>0</v>
      </c>
      <c r="L467" s="46">
        <f t="shared" si="50"/>
        <v>0</v>
      </c>
      <c r="M467" s="46">
        <f t="shared" si="50"/>
        <v>0</v>
      </c>
      <c r="N467" s="70">
        <f>IF(SUM(N465:N466)&lt;0,0,SUM(N465:N466))</f>
        <v>0</v>
      </c>
      <c r="O467" s="4" t="str">
        <f t="shared" si="49"/>
        <v/>
      </c>
    </row>
    <row r="468" spans="1:15" x14ac:dyDescent="0.2">
      <c r="O468" s="4" t="str">
        <f t="shared" si="49"/>
        <v/>
      </c>
    </row>
    <row r="469" spans="1:15" ht="12.75" x14ac:dyDescent="0.2">
      <c r="B469" s="4" t="s">
        <v>30</v>
      </c>
      <c r="G469" s="57" t="str">
        <f>VLOOKUP(G470,list2,2,FALSE)</f>
        <v>case 40</v>
      </c>
      <c r="L469" s="89"/>
      <c r="M469" s="89"/>
      <c r="O469" s="4" t="str">
        <f t="shared" si="49"/>
        <v/>
      </c>
    </row>
    <row r="470" spans="1:15" ht="12.75" x14ac:dyDescent="0.2">
      <c r="B470" s="4" t="s">
        <v>31</v>
      </c>
      <c r="G470" s="4">
        <f>Levée!A45</f>
        <v>40</v>
      </c>
      <c r="L470" s="89" t="s">
        <v>38</v>
      </c>
      <c r="M470" s="89"/>
      <c r="O470" s="4" t="str">
        <f t="shared" si="49"/>
        <v/>
      </c>
    </row>
    <row r="471" spans="1:15" ht="15.75" x14ac:dyDescent="0.25">
      <c r="B471" s="4" t="s">
        <v>32</v>
      </c>
      <c r="G471" s="4">
        <f>VLOOKUP(G470,list2,3,FALSE)</f>
        <v>0</v>
      </c>
      <c r="L471" s="90"/>
      <c r="M471" s="90"/>
      <c r="O471" s="4" t="str">
        <f t="shared" si="49"/>
        <v/>
      </c>
    </row>
    <row r="472" spans="1:15" x14ac:dyDescent="0.2">
      <c r="B472" s="56" t="s">
        <v>33</v>
      </c>
      <c r="G472" s="4">
        <f>VLOOKUP(G470,list2,4,FALSE)</f>
        <v>0</v>
      </c>
      <c r="O472" s="4" t="str">
        <f t="shared" si="49"/>
        <v/>
      </c>
    </row>
    <row r="473" spans="1:15" x14ac:dyDescent="0.2">
      <c r="B473" s="58" t="s">
        <v>39</v>
      </c>
      <c r="C473" s="56"/>
      <c r="D473" s="56"/>
      <c r="E473" s="56"/>
      <c r="F473" s="56"/>
      <c r="G473" s="4" t="e">
        <f>VLOOKUP(G470,list2,5,FALSE)</f>
        <v>#REF!</v>
      </c>
      <c r="O473" s="4" t="str">
        <f t="shared" si="49"/>
        <v/>
      </c>
    </row>
    <row r="474" spans="1:15" x14ac:dyDescent="0.2">
      <c r="B474" s="4" t="s">
        <v>34</v>
      </c>
      <c r="G474" s="4" t="e">
        <f>VLOOKUP(G470,list2,6,FALSE)</f>
        <v>#REF!</v>
      </c>
      <c r="O474" s="4" t="e">
        <f t="shared" si="49"/>
        <v>#REF!</v>
      </c>
    </row>
    <row r="475" spans="1:15" ht="12" thickBot="1" x14ac:dyDescent="0.25">
      <c r="O475" s="4" t="str">
        <f t="shared" si="49"/>
        <v/>
      </c>
    </row>
    <row r="476" spans="1:15" ht="12" thickBot="1" x14ac:dyDescent="0.25">
      <c r="A476" s="39"/>
      <c r="B476" s="41" t="s">
        <v>2</v>
      </c>
      <c r="C476" s="41" t="s">
        <v>3</v>
      </c>
      <c r="D476" s="41" t="s">
        <v>4</v>
      </c>
      <c r="E476" s="41" t="s">
        <v>5</v>
      </c>
      <c r="F476" s="41" t="s">
        <v>6</v>
      </c>
      <c r="G476" s="41" t="s">
        <v>7</v>
      </c>
      <c r="H476" s="41" t="s">
        <v>8</v>
      </c>
      <c r="I476" s="41" t="s">
        <v>9</v>
      </c>
      <c r="J476" s="41" t="s">
        <v>10</v>
      </c>
      <c r="K476" s="41" t="s">
        <v>11</v>
      </c>
      <c r="L476" s="41" t="s">
        <v>12</v>
      </c>
      <c r="M476" s="41" t="s">
        <v>13</v>
      </c>
      <c r="N476" s="71" t="s">
        <v>15</v>
      </c>
      <c r="O476" s="4" t="str">
        <f t="shared" si="49"/>
        <v/>
      </c>
    </row>
    <row r="477" spans="1:15" x14ac:dyDescent="0.2">
      <c r="A477" s="42" t="s">
        <v>35</v>
      </c>
      <c r="B477" s="43">
        <f>IF(Levée!C45&lt;&gt;"pa",Levée!C45,)</f>
        <v>0</v>
      </c>
      <c r="C477" s="43">
        <f>IF(Levée!D45&lt;&gt;"pa",Levée!D45,)</f>
        <v>0</v>
      </c>
      <c r="D477" s="43">
        <f>IF(Levée!E45&lt;&gt;"pa",Levée!E45,)</f>
        <v>0</v>
      </c>
      <c r="E477" s="43">
        <f>IF(Levée!F45&lt;&gt;"pa",Levée!F45,)</f>
        <v>0</v>
      </c>
      <c r="F477" s="43">
        <f>IF(Levée!G45&lt;&gt;"pa",Levée!G45,)</f>
        <v>0</v>
      </c>
      <c r="G477" s="43">
        <f>IF(Levée!H45&lt;&gt;"pa",Levée!H45,)</f>
        <v>0</v>
      </c>
      <c r="H477" s="43">
        <f>IF(Levée!I45&lt;&gt;"pa",Levée!I45,)</f>
        <v>0</v>
      </c>
      <c r="I477" s="43">
        <f>IF(Levée!J45&lt;&gt;"pa",Levée!J45,)</f>
        <v>0</v>
      </c>
      <c r="J477" s="43">
        <f>IF(Levée!K45&lt;&gt;"pa",Levée!K45,)</f>
        <v>0</v>
      </c>
      <c r="K477" s="43">
        <f>IF(Levée!L45&lt;&gt;"pa",Levée!L45,)</f>
        <v>0</v>
      </c>
      <c r="L477" s="43">
        <f>IF(Levée!M45&lt;&gt;"pa",Levée!M45,)</f>
        <v>0</v>
      </c>
      <c r="M477" s="43">
        <f>IF(Levée!N45&lt;&gt;"pa",Levée!N45,)</f>
        <v>0</v>
      </c>
      <c r="N477" s="68">
        <f>SUM(B477:M477)</f>
        <v>0</v>
      </c>
      <c r="O477" s="4" t="str">
        <f t="shared" si="49"/>
        <v/>
      </c>
    </row>
    <row r="478" spans="1:15" ht="12" thickBot="1" x14ac:dyDescent="0.25">
      <c r="A478" s="42" t="s">
        <v>36</v>
      </c>
      <c r="B478" s="43">
        <f>Pénalités!C45</f>
        <v>0</v>
      </c>
      <c r="C478" s="43">
        <f>Pénalités!D45</f>
        <v>0</v>
      </c>
      <c r="D478" s="43">
        <f>Pénalités!E45</f>
        <v>0</v>
      </c>
      <c r="E478" s="43">
        <f>Pénalités!F45</f>
        <v>0</v>
      </c>
      <c r="F478" s="43">
        <f>Pénalités!G45</f>
        <v>0</v>
      </c>
      <c r="G478" s="43">
        <f>Pénalités!H45</f>
        <v>0</v>
      </c>
      <c r="H478" s="43">
        <f>Pénalités!I45</f>
        <v>0</v>
      </c>
      <c r="I478" s="43">
        <f>Pénalités!J45</f>
        <v>0</v>
      </c>
      <c r="J478" s="43">
        <f>Pénalités!K45</f>
        <v>0</v>
      </c>
      <c r="K478" s="43">
        <f>Pénalités!L45</f>
        <v>0</v>
      </c>
      <c r="L478" s="43">
        <f>Pénalités!M45</f>
        <v>0</v>
      </c>
      <c r="M478" s="43">
        <f>Pénalités!N45</f>
        <v>0</v>
      </c>
      <c r="N478" s="69">
        <f>SUM(B478:M478)</f>
        <v>0</v>
      </c>
      <c r="O478" s="4" t="str">
        <f t="shared" si="49"/>
        <v/>
      </c>
    </row>
    <row r="479" spans="1:15" ht="12" thickBot="1" x14ac:dyDescent="0.25">
      <c r="A479" s="44" t="s">
        <v>37</v>
      </c>
      <c r="B479" s="45">
        <f t="shared" ref="B479:M479" si="51">+B477-ABS(B478)</f>
        <v>0</v>
      </c>
      <c r="C479" s="46">
        <f t="shared" si="51"/>
        <v>0</v>
      </c>
      <c r="D479" s="46">
        <f t="shared" si="51"/>
        <v>0</v>
      </c>
      <c r="E479" s="46">
        <f t="shared" si="51"/>
        <v>0</v>
      </c>
      <c r="F479" s="46">
        <f t="shared" si="51"/>
        <v>0</v>
      </c>
      <c r="G479" s="46">
        <f t="shared" si="51"/>
        <v>0</v>
      </c>
      <c r="H479" s="46">
        <f t="shared" si="51"/>
        <v>0</v>
      </c>
      <c r="I479" s="46">
        <f t="shared" si="51"/>
        <v>0</v>
      </c>
      <c r="J479" s="46">
        <f t="shared" si="51"/>
        <v>0</v>
      </c>
      <c r="K479" s="46">
        <f t="shared" si="51"/>
        <v>0</v>
      </c>
      <c r="L479" s="46">
        <f t="shared" si="51"/>
        <v>0</v>
      </c>
      <c r="M479" s="46">
        <f t="shared" si="51"/>
        <v>0</v>
      </c>
      <c r="N479" s="70">
        <f>IF(SUM(N477:N478)&lt;0,0,SUM(N477:N478))</f>
        <v>0</v>
      </c>
      <c r="O479" s="4" t="str">
        <f t="shared" si="49"/>
        <v/>
      </c>
    </row>
    <row r="480" spans="1:15" x14ac:dyDescent="0.2">
      <c r="O480" s="4" t="str">
        <f t="shared" si="49"/>
        <v/>
      </c>
    </row>
    <row r="481" spans="1:15" ht="12.75" x14ac:dyDescent="0.2">
      <c r="B481" s="4" t="s">
        <v>30</v>
      </c>
      <c r="G481" s="57" t="str">
        <f>VLOOKUP(G482,list2,2,FALSE)</f>
        <v>case 41</v>
      </c>
      <c r="L481" s="89"/>
      <c r="M481" s="89"/>
      <c r="O481" s="4" t="str">
        <f t="shared" si="49"/>
        <v/>
      </c>
    </row>
    <row r="482" spans="1:15" ht="12.75" x14ac:dyDescent="0.2">
      <c r="B482" s="4" t="s">
        <v>31</v>
      </c>
      <c r="G482" s="4">
        <f>Levée!A46</f>
        <v>41</v>
      </c>
      <c r="L482" s="89" t="s">
        <v>38</v>
      </c>
      <c r="M482" s="89"/>
      <c r="O482" s="4" t="str">
        <f t="shared" si="49"/>
        <v/>
      </c>
    </row>
    <row r="483" spans="1:15" ht="15.75" x14ac:dyDescent="0.25">
      <c r="B483" s="4" t="s">
        <v>32</v>
      </c>
      <c r="G483" s="4">
        <f>VLOOKUP(G482,list2,3,FALSE)</f>
        <v>0</v>
      </c>
      <c r="L483" s="90"/>
      <c r="M483" s="90"/>
      <c r="O483" s="4" t="str">
        <f t="shared" si="49"/>
        <v/>
      </c>
    </row>
    <row r="484" spans="1:15" x14ac:dyDescent="0.2">
      <c r="B484" s="56" t="s">
        <v>33</v>
      </c>
      <c r="G484" s="4">
        <f>VLOOKUP(G482,list2,4,FALSE)</f>
        <v>0</v>
      </c>
      <c r="O484" s="4" t="str">
        <f t="shared" si="49"/>
        <v/>
      </c>
    </row>
    <row r="485" spans="1:15" x14ac:dyDescent="0.2">
      <c r="B485" s="58" t="s">
        <v>39</v>
      </c>
      <c r="C485" s="56"/>
      <c r="D485" s="56"/>
      <c r="E485" s="56"/>
      <c r="F485" s="56"/>
      <c r="G485" s="4" t="e">
        <f>VLOOKUP(G482,list2,5,FALSE)</f>
        <v>#REF!</v>
      </c>
      <c r="O485" s="4" t="str">
        <f t="shared" si="49"/>
        <v/>
      </c>
    </row>
    <row r="486" spans="1:15" x14ac:dyDescent="0.2">
      <c r="B486" s="4" t="s">
        <v>34</v>
      </c>
      <c r="G486" s="4" t="e">
        <f>VLOOKUP(G482,list2,6,FALSE)</f>
        <v>#REF!</v>
      </c>
      <c r="O486" s="4" t="e">
        <f t="shared" si="49"/>
        <v>#REF!</v>
      </c>
    </row>
    <row r="487" spans="1:15" ht="12" thickBot="1" x14ac:dyDescent="0.25">
      <c r="O487" s="4" t="str">
        <f t="shared" si="49"/>
        <v/>
      </c>
    </row>
    <row r="488" spans="1:15" ht="12" thickBot="1" x14ac:dyDescent="0.25">
      <c r="A488" s="39"/>
      <c r="B488" s="41" t="s">
        <v>2</v>
      </c>
      <c r="C488" s="41" t="s">
        <v>3</v>
      </c>
      <c r="D488" s="41" t="s">
        <v>4</v>
      </c>
      <c r="E488" s="41" t="s">
        <v>5</v>
      </c>
      <c r="F488" s="41" t="s">
        <v>6</v>
      </c>
      <c r="G488" s="41" t="s">
        <v>7</v>
      </c>
      <c r="H488" s="41" t="s">
        <v>8</v>
      </c>
      <c r="I488" s="41" t="s">
        <v>9</v>
      </c>
      <c r="J488" s="41" t="s">
        <v>10</v>
      </c>
      <c r="K488" s="41" t="s">
        <v>11</v>
      </c>
      <c r="L488" s="41" t="s">
        <v>12</v>
      </c>
      <c r="M488" s="41" t="s">
        <v>13</v>
      </c>
      <c r="N488" s="71" t="s">
        <v>15</v>
      </c>
      <c r="O488" s="4" t="str">
        <f t="shared" si="49"/>
        <v/>
      </c>
    </row>
    <row r="489" spans="1:15" x14ac:dyDescent="0.2">
      <c r="A489" s="42" t="s">
        <v>35</v>
      </c>
      <c r="B489" s="43">
        <f>IF(Levée!C46&lt;&gt;"pa",Levée!C46,)</f>
        <v>0</v>
      </c>
      <c r="C489" s="43">
        <f>IF(Levée!D46&lt;&gt;"pa",Levée!D46,)</f>
        <v>0</v>
      </c>
      <c r="D489" s="43">
        <f>IF(Levée!E46&lt;&gt;"pa",Levée!E46,)</f>
        <v>0</v>
      </c>
      <c r="E489" s="43">
        <f>IF(Levée!F46&lt;&gt;"pa",Levée!F46,)</f>
        <v>0</v>
      </c>
      <c r="F489" s="43">
        <f>IF(Levée!G46&lt;&gt;"pa",Levée!G46,)</f>
        <v>0</v>
      </c>
      <c r="G489" s="43">
        <f>IF(Levée!H46&lt;&gt;"pa",Levée!H46,)</f>
        <v>0</v>
      </c>
      <c r="H489" s="43">
        <f>IF(Levée!I46&lt;&gt;"pa",Levée!I46,)</f>
        <v>0</v>
      </c>
      <c r="I489" s="43">
        <f>IF(Levée!J46&lt;&gt;"pa",Levée!J46,)</f>
        <v>0</v>
      </c>
      <c r="J489" s="43">
        <f>IF(Levée!K46&lt;&gt;"pa",Levée!K46,)</f>
        <v>0</v>
      </c>
      <c r="K489" s="43">
        <f>IF(Levée!L46&lt;&gt;"pa",Levée!L46,)</f>
        <v>0</v>
      </c>
      <c r="L489" s="43">
        <f>IF(Levée!M46&lt;&gt;"pa",Levée!M46,)</f>
        <v>0</v>
      </c>
      <c r="M489" s="43">
        <f>IF(Levée!N46&lt;&gt;"pa",Levée!N46,)</f>
        <v>0</v>
      </c>
      <c r="N489" s="68">
        <f>SUM(B489:M489)</f>
        <v>0</v>
      </c>
      <c r="O489" s="4" t="str">
        <f t="shared" si="49"/>
        <v/>
      </c>
    </row>
    <row r="490" spans="1:15" ht="12" thickBot="1" x14ac:dyDescent="0.25">
      <c r="A490" s="42" t="s">
        <v>36</v>
      </c>
      <c r="B490" s="43">
        <f>Pénalités!C46</f>
        <v>0</v>
      </c>
      <c r="C490" s="43">
        <f>Pénalités!D46</f>
        <v>0</v>
      </c>
      <c r="D490" s="43">
        <f>Pénalités!E46</f>
        <v>0</v>
      </c>
      <c r="E490" s="43">
        <f>Pénalités!F46</f>
        <v>0</v>
      </c>
      <c r="F490" s="43">
        <f>Pénalités!G46</f>
        <v>0</v>
      </c>
      <c r="G490" s="43">
        <f>Pénalités!H46</f>
        <v>0</v>
      </c>
      <c r="H490" s="43">
        <f>Pénalités!I46</f>
        <v>0</v>
      </c>
      <c r="I490" s="43">
        <f>Pénalités!J46</f>
        <v>0</v>
      </c>
      <c r="J490" s="43">
        <f>Pénalités!K46</f>
        <v>0</v>
      </c>
      <c r="K490" s="43">
        <f>Pénalités!L46</f>
        <v>0</v>
      </c>
      <c r="L490" s="43">
        <f>Pénalités!M46</f>
        <v>0</v>
      </c>
      <c r="M490" s="43">
        <f>Pénalités!N46</f>
        <v>0</v>
      </c>
      <c r="N490" s="69">
        <f>SUM(B490:M490)</f>
        <v>0</v>
      </c>
      <c r="O490" s="4" t="str">
        <f t="shared" si="49"/>
        <v/>
      </c>
    </row>
    <row r="491" spans="1:15" ht="12" thickBot="1" x14ac:dyDescent="0.25">
      <c r="A491" s="44" t="s">
        <v>37</v>
      </c>
      <c r="B491" s="45">
        <f t="shared" ref="B491:M491" si="52">+B489-ABS(B490)</f>
        <v>0</v>
      </c>
      <c r="C491" s="46">
        <f t="shared" si="52"/>
        <v>0</v>
      </c>
      <c r="D491" s="46">
        <f t="shared" si="52"/>
        <v>0</v>
      </c>
      <c r="E491" s="46">
        <f t="shared" si="52"/>
        <v>0</v>
      </c>
      <c r="F491" s="46">
        <f t="shared" si="52"/>
        <v>0</v>
      </c>
      <c r="G491" s="46">
        <f t="shared" si="52"/>
        <v>0</v>
      </c>
      <c r="H491" s="46">
        <f t="shared" si="52"/>
        <v>0</v>
      </c>
      <c r="I491" s="46">
        <f t="shared" si="52"/>
        <v>0</v>
      </c>
      <c r="J491" s="46">
        <f t="shared" si="52"/>
        <v>0</v>
      </c>
      <c r="K491" s="46">
        <f t="shared" si="52"/>
        <v>0</v>
      </c>
      <c r="L491" s="46">
        <f t="shared" si="52"/>
        <v>0</v>
      </c>
      <c r="M491" s="46">
        <f t="shared" si="52"/>
        <v>0</v>
      </c>
      <c r="N491" s="70">
        <f>IF(SUM(N489:N490)&lt;0,0,SUM(N489:N490))</f>
        <v>0</v>
      </c>
      <c r="O491" s="4" t="str">
        <f t="shared" si="49"/>
        <v/>
      </c>
    </row>
    <row r="492" spans="1:15" x14ac:dyDescent="0.2">
      <c r="O492" s="4" t="str">
        <f t="shared" si="49"/>
        <v/>
      </c>
    </row>
    <row r="493" spans="1:15" ht="12.75" x14ac:dyDescent="0.2">
      <c r="B493" s="4" t="s">
        <v>30</v>
      </c>
      <c r="G493" s="57" t="str">
        <f>VLOOKUP(G494,list2,2,FALSE)</f>
        <v>case 42</v>
      </c>
      <c r="L493" s="89"/>
      <c r="M493" s="89"/>
      <c r="O493" s="4" t="str">
        <f t="shared" si="49"/>
        <v/>
      </c>
    </row>
    <row r="494" spans="1:15" ht="12.75" x14ac:dyDescent="0.2">
      <c r="B494" s="4" t="s">
        <v>31</v>
      </c>
      <c r="G494" s="4">
        <f>Levée!A47</f>
        <v>42</v>
      </c>
      <c r="L494" s="89" t="s">
        <v>38</v>
      </c>
      <c r="M494" s="89"/>
      <c r="O494" s="4" t="str">
        <f t="shared" si="49"/>
        <v/>
      </c>
    </row>
    <row r="495" spans="1:15" ht="15.75" x14ac:dyDescent="0.25">
      <c r="B495" s="4" t="s">
        <v>32</v>
      </c>
      <c r="G495" s="4">
        <f>VLOOKUP(G494,list2,3,FALSE)</f>
        <v>0</v>
      </c>
      <c r="L495" s="90"/>
      <c r="M495" s="90"/>
      <c r="O495" s="4" t="str">
        <f t="shared" si="49"/>
        <v/>
      </c>
    </row>
    <row r="496" spans="1:15" x14ac:dyDescent="0.2">
      <c r="B496" s="56" t="s">
        <v>33</v>
      </c>
      <c r="G496" s="4">
        <f>VLOOKUP(G494,list2,4,FALSE)</f>
        <v>0</v>
      </c>
      <c r="O496" s="4" t="str">
        <f t="shared" si="49"/>
        <v/>
      </c>
    </row>
    <row r="497" spans="1:15" x14ac:dyDescent="0.2">
      <c r="B497" s="58" t="s">
        <v>39</v>
      </c>
      <c r="C497" s="56"/>
      <c r="D497" s="56"/>
      <c r="E497" s="56"/>
      <c r="F497" s="56"/>
      <c r="G497" s="4" t="e">
        <f>VLOOKUP(G494,list2,5,FALSE)</f>
        <v>#REF!</v>
      </c>
      <c r="O497" s="4" t="str">
        <f t="shared" si="49"/>
        <v/>
      </c>
    </row>
    <row r="498" spans="1:15" x14ac:dyDescent="0.2">
      <c r="B498" s="4" t="s">
        <v>34</v>
      </c>
      <c r="G498" s="4" t="e">
        <f>VLOOKUP(G494,list2,6,FALSE)</f>
        <v>#REF!</v>
      </c>
      <c r="O498" s="4" t="e">
        <f t="shared" si="49"/>
        <v>#REF!</v>
      </c>
    </row>
    <row r="499" spans="1:15" ht="12" thickBot="1" x14ac:dyDescent="0.25">
      <c r="O499" s="4" t="str">
        <f t="shared" si="49"/>
        <v/>
      </c>
    </row>
    <row r="500" spans="1:15" ht="12" thickBot="1" x14ac:dyDescent="0.25">
      <c r="A500" s="39"/>
      <c r="B500" s="41" t="s">
        <v>2</v>
      </c>
      <c r="C500" s="41" t="s">
        <v>3</v>
      </c>
      <c r="D500" s="41" t="s">
        <v>4</v>
      </c>
      <c r="E500" s="41" t="s">
        <v>5</v>
      </c>
      <c r="F500" s="41" t="s">
        <v>6</v>
      </c>
      <c r="G500" s="41" t="s">
        <v>7</v>
      </c>
      <c r="H500" s="41" t="s">
        <v>8</v>
      </c>
      <c r="I500" s="41" t="s">
        <v>9</v>
      </c>
      <c r="J500" s="41" t="s">
        <v>10</v>
      </c>
      <c r="K500" s="41" t="s">
        <v>11</v>
      </c>
      <c r="L500" s="41" t="s">
        <v>12</v>
      </c>
      <c r="M500" s="41" t="s">
        <v>13</v>
      </c>
      <c r="N500" s="71" t="s">
        <v>15</v>
      </c>
      <c r="O500" s="4" t="str">
        <f t="shared" si="49"/>
        <v/>
      </c>
    </row>
    <row r="501" spans="1:15" x14ac:dyDescent="0.2">
      <c r="A501" s="42" t="s">
        <v>35</v>
      </c>
      <c r="B501" s="43">
        <f>IF(Levée!C47&lt;&gt;"pa",Levée!C47,)</f>
        <v>0</v>
      </c>
      <c r="C501" s="43">
        <f>IF(Levée!D47&lt;&gt;"pa",Levée!D47,)</f>
        <v>0</v>
      </c>
      <c r="D501" s="43">
        <f>IF(Levée!E47&lt;&gt;"pa",Levée!E47,)</f>
        <v>0</v>
      </c>
      <c r="E501" s="43">
        <f>IF(Levée!F47&lt;&gt;"pa",Levée!F47,)</f>
        <v>0</v>
      </c>
      <c r="F501" s="43">
        <f>IF(Levée!G47&lt;&gt;"pa",Levée!G47,)</f>
        <v>0</v>
      </c>
      <c r="G501" s="43">
        <f>IF(Levée!H47&lt;&gt;"pa",Levée!H47,)</f>
        <v>0</v>
      </c>
      <c r="H501" s="43">
        <f>IF(Levée!I47&lt;&gt;"pa",Levée!I47,)</f>
        <v>0</v>
      </c>
      <c r="I501" s="43">
        <f>IF(Levée!J47&lt;&gt;"pa",Levée!J47,)</f>
        <v>0</v>
      </c>
      <c r="J501" s="43">
        <f>IF(Levée!K47&lt;&gt;"pa",Levée!K47,)</f>
        <v>0</v>
      </c>
      <c r="K501" s="43">
        <f>IF(Levée!L47&lt;&gt;"pa",Levée!L47,)</f>
        <v>0</v>
      </c>
      <c r="L501" s="43">
        <f>IF(Levée!M47&lt;&gt;"pa",Levée!M47,)</f>
        <v>0</v>
      </c>
      <c r="M501" s="43">
        <f>IF(Levée!N47&lt;&gt;"pa",Levée!N47,)</f>
        <v>0</v>
      </c>
      <c r="N501" s="68">
        <f>SUM(B501:M501)</f>
        <v>0</v>
      </c>
      <c r="O501" s="4" t="str">
        <f t="shared" si="49"/>
        <v/>
      </c>
    </row>
    <row r="502" spans="1:15" ht="12" thickBot="1" x14ac:dyDescent="0.25">
      <c r="A502" s="42" t="s">
        <v>36</v>
      </c>
      <c r="B502" s="43">
        <f>Pénalités!C47</f>
        <v>0</v>
      </c>
      <c r="C502" s="43">
        <f>Pénalités!D47</f>
        <v>0</v>
      </c>
      <c r="D502" s="43">
        <f>Pénalités!E47</f>
        <v>0</v>
      </c>
      <c r="E502" s="43">
        <f>Pénalités!F47</f>
        <v>0</v>
      </c>
      <c r="F502" s="43">
        <f>Pénalités!G47</f>
        <v>0</v>
      </c>
      <c r="G502" s="43">
        <f>Pénalités!H47</f>
        <v>0</v>
      </c>
      <c r="H502" s="43">
        <f>Pénalités!I47</f>
        <v>0</v>
      </c>
      <c r="I502" s="43">
        <f>Pénalités!J47</f>
        <v>0</v>
      </c>
      <c r="J502" s="43">
        <f>Pénalités!K47</f>
        <v>0</v>
      </c>
      <c r="K502" s="43">
        <f>Pénalités!L47</f>
        <v>0</v>
      </c>
      <c r="L502" s="43">
        <f>Pénalités!M47</f>
        <v>0</v>
      </c>
      <c r="M502" s="43">
        <f>Pénalités!N47</f>
        <v>0</v>
      </c>
      <c r="N502" s="69">
        <f>SUM(B502:M502)</f>
        <v>0</v>
      </c>
      <c r="O502" s="4" t="str">
        <f t="shared" si="49"/>
        <v/>
      </c>
    </row>
    <row r="503" spans="1:15" ht="12" thickBot="1" x14ac:dyDescent="0.25">
      <c r="A503" s="44" t="s">
        <v>37</v>
      </c>
      <c r="B503" s="45">
        <f t="shared" ref="B503:M503" si="53">+B501-ABS(B502)</f>
        <v>0</v>
      </c>
      <c r="C503" s="46">
        <f t="shared" si="53"/>
        <v>0</v>
      </c>
      <c r="D503" s="46">
        <f t="shared" si="53"/>
        <v>0</v>
      </c>
      <c r="E503" s="46">
        <f t="shared" si="53"/>
        <v>0</v>
      </c>
      <c r="F503" s="46">
        <f t="shared" si="53"/>
        <v>0</v>
      </c>
      <c r="G503" s="46">
        <f t="shared" si="53"/>
        <v>0</v>
      </c>
      <c r="H503" s="46">
        <f t="shared" si="53"/>
        <v>0</v>
      </c>
      <c r="I503" s="46">
        <f t="shared" si="53"/>
        <v>0</v>
      </c>
      <c r="J503" s="46">
        <f t="shared" si="53"/>
        <v>0</v>
      </c>
      <c r="K503" s="46">
        <f t="shared" si="53"/>
        <v>0</v>
      </c>
      <c r="L503" s="46">
        <f t="shared" si="53"/>
        <v>0</v>
      </c>
      <c r="M503" s="46">
        <f t="shared" si="53"/>
        <v>0</v>
      </c>
      <c r="N503" s="70">
        <f>IF(SUM(N501:N502)&lt;0,0,SUM(N501:N502))</f>
        <v>0</v>
      </c>
      <c r="O503" s="4" t="str">
        <f t="shared" si="49"/>
        <v/>
      </c>
    </row>
    <row r="504" spans="1:15" x14ac:dyDescent="0.2">
      <c r="O504" s="4" t="str">
        <f t="shared" si="49"/>
        <v/>
      </c>
    </row>
    <row r="505" spans="1:15" ht="12.75" x14ac:dyDescent="0.2">
      <c r="B505" s="4" t="s">
        <v>30</v>
      </c>
      <c r="G505" s="57" t="str">
        <f>VLOOKUP(G506,list2,2,FALSE)</f>
        <v>case 43</v>
      </c>
      <c r="L505" s="89"/>
      <c r="M505" s="89"/>
      <c r="O505" s="4" t="str">
        <f t="shared" si="49"/>
        <v/>
      </c>
    </row>
    <row r="506" spans="1:15" ht="12.75" x14ac:dyDescent="0.2">
      <c r="B506" s="4" t="s">
        <v>31</v>
      </c>
      <c r="G506" s="4">
        <f>Levée!A48</f>
        <v>43</v>
      </c>
      <c r="L506" s="89" t="s">
        <v>38</v>
      </c>
      <c r="M506" s="89"/>
      <c r="O506" s="4" t="str">
        <f t="shared" si="49"/>
        <v/>
      </c>
    </row>
    <row r="507" spans="1:15" ht="15.75" x14ac:dyDescent="0.25">
      <c r="B507" s="4" t="s">
        <v>32</v>
      </c>
      <c r="G507" s="4">
        <f>VLOOKUP(G506,list2,3,FALSE)</f>
        <v>0</v>
      </c>
      <c r="L507" s="90"/>
      <c r="M507" s="90"/>
      <c r="O507" s="4" t="str">
        <f t="shared" si="49"/>
        <v/>
      </c>
    </row>
    <row r="508" spans="1:15" x14ac:dyDescent="0.2">
      <c r="B508" s="56" t="s">
        <v>33</v>
      </c>
      <c r="G508" s="4">
        <f>VLOOKUP(G506,list2,4,FALSE)</f>
        <v>0</v>
      </c>
      <c r="O508" s="4" t="str">
        <f t="shared" si="49"/>
        <v/>
      </c>
    </row>
    <row r="509" spans="1:15" x14ac:dyDescent="0.2">
      <c r="B509" s="58" t="s">
        <v>39</v>
      </c>
      <c r="C509" s="56"/>
      <c r="D509" s="56"/>
      <c r="E509" s="56"/>
      <c r="G509" s="4" t="e">
        <f>VLOOKUP(G506,list2,5,FALSE)</f>
        <v>#REF!</v>
      </c>
      <c r="O509" s="4" t="str">
        <f t="shared" si="49"/>
        <v/>
      </c>
    </row>
    <row r="510" spans="1:15" x14ac:dyDescent="0.2">
      <c r="B510" s="4" t="s">
        <v>34</v>
      </c>
      <c r="G510" s="4" t="e">
        <f>VLOOKUP(G506,list2,6,FALSE)</f>
        <v>#REF!</v>
      </c>
      <c r="O510" s="4" t="e">
        <f t="shared" si="49"/>
        <v>#REF!</v>
      </c>
    </row>
    <row r="511" spans="1:15" ht="12" thickBot="1" x14ac:dyDescent="0.25">
      <c r="O511" s="4" t="str">
        <f t="shared" si="49"/>
        <v/>
      </c>
    </row>
    <row r="512" spans="1:15" ht="12" thickBot="1" x14ac:dyDescent="0.25">
      <c r="A512" s="39"/>
      <c r="B512" s="41" t="s">
        <v>2</v>
      </c>
      <c r="C512" s="41" t="s">
        <v>3</v>
      </c>
      <c r="D512" s="41" t="s">
        <v>4</v>
      </c>
      <c r="E512" s="41" t="s">
        <v>5</v>
      </c>
      <c r="F512" s="41" t="s">
        <v>6</v>
      </c>
      <c r="G512" s="41" t="s">
        <v>7</v>
      </c>
      <c r="H512" s="41" t="s">
        <v>8</v>
      </c>
      <c r="I512" s="41" t="s">
        <v>9</v>
      </c>
      <c r="J512" s="41" t="s">
        <v>10</v>
      </c>
      <c r="K512" s="41" t="s">
        <v>11</v>
      </c>
      <c r="L512" s="41" t="s">
        <v>12</v>
      </c>
      <c r="M512" s="41" t="s">
        <v>13</v>
      </c>
      <c r="N512" s="71" t="s">
        <v>15</v>
      </c>
      <c r="O512" s="4" t="str">
        <f t="shared" si="49"/>
        <v/>
      </c>
    </row>
    <row r="513" spans="1:15" x14ac:dyDescent="0.2">
      <c r="A513" s="42" t="s">
        <v>35</v>
      </c>
      <c r="B513" s="43">
        <f>IF(Levée!C48&lt;&gt;"pa",Levée!C48,)</f>
        <v>0</v>
      </c>
      <c r="C513" s="43">
        <f>IF(Levée!D48&lt;&gt;"pa",Levée!D48,)</f>
        <v>0</v>
      </c>
      <c r="D513" s="43">
        <f>IF(Levée!E48&lt;&gt;"pa",Levée!E48,)</f>
        <v>0</v>
      </c>
      <c r="E513" s="43">
        <f>IF(Levée!F48&lt;&gt;"pa",Levée!F48,)</f>
        <v>0</v>
      </c>
      <c r="F513" s="43">
        <f>IF(Levée!G48&lt;&gt;"pa",Levée!G48,)</f>
        <v>0</v>
      </c>
      <c r="G513" s="43">
        <f>IF(Levée!H48&lt;&gt;"pa",Levée!H48,)</f>
        <v>0</v>
      </c>
      <c r="H513" s="43">
        <f>IF(Levée!I48&lt;&gt;"pa",Levée!I48,)</f>
        <v>0</v>
      </c>
      <c r="I513" s="43">
        <f>IF(Levée!J48&lt;&gt;"pa",Levée!J48,)</f>
        <v>0</v>
      </c>
      <c r="J513" s="43">
        <f>IF(Levée!K48&lt;&gt;"pa",Levée!K48,)</f>
        <v>0</v>
      </c>
      <c r="K513" s="43">
        <f>IF(Levée!L48&lt;&gt;"pa",Levée!L48,)</f>
        <v>0</v>
      </c>
      <c r="L513" s="43">
        <f>IF(Levée!M48&lt;&gt;"pa",Levée!M48,)</f>
        <v>0</v>
      </c>
      <c r="M513" s="43">
        <f>IF(Levée!N48&lt;&gt;"pa",Levée!N48,)</f>
        <v>0</v>
      </c>
      <c r="N513" s="68">
        <f>SUM(B513:M513)</f>
        <v>0</v>
      </c>
      <c r="O513" s="4" t="str">
        <f t="shared" si="49"/>
        <v/>
      </c>
    </row>
    <row r="514" spans="1:15" ht="12" thickBot="1" x14ac:dyDescent="0.25">
      <c r="A514" s="42" t="s">
        <v>36</v>
      </c>
      <c r="B514" s="43">
        <f>Pénalités!C48</f>
        <v>0</v>
      </c>
      <c r="C514" s="43">
        <f>Pénalités!D48</f>
        <v>0</v>
      </c>
      <c r="D514" s="43">
        <f>Pénalités!E48</f>
        <v>0</v>
      </c>
      <c r="E514" s="43">
        <f>Pénalités!F48</f>
        <v>0</v>
      </c>
      <c r="F514" s="43">
        <f>Pénalités!G48</f>
        <v>0</v>
      </c>
      <c r="G514" s="43">
        <f>Pénalités!H48</f>
        <v>0</v>
      </c>
      <c r="H514" s="43">
        <f>Pénalités!I48</f>
        <v>0</v>
      </c>
      <c r="I514" s="43">
        <f>Pénalités!J48</f>
        <v>0</v>
      </c>
      <c r="J514" s="43">
        <f>Pénalités!K48</f>
        <v>0</v>
      </c>
      <c r="K514" s="43">
        <f>Pénalités!L48</f>
        <v>0</v>
      </c>
      <c r="L514" s="43">
        <f>Pénalités!M48</f>
        <v>0</v>
      </c>
      <c r="M514" s="43">
        <f>Pénalités!N48</f>
        <v>0</v>
      </c>
      <c r="N514" s="69">
        <f>SUM(B514:M514)</f>
        <v>0</v>
      </c>
      <c r="O514" s="4" t="str">
        <f t="shared" si="49"/>
        <v/>
      </c>
    </row>
    <row r="515" spans="1:15" ht="12" thickBot="1" x14ac:dyDescent="0.25">
      <c r="A515" s="44" t="s">
        <v>37</v>
      </c>
      <c r="B515" s="45">
        <f t="shared" ref="B515:M515" si="54">+B513-ABS(B514)</f>
        <v>0</v>
      </c>
      <c r="C515" s="46">
        <f t="shared" si="54"/>
        <v>0</v>
      </c>
      <c r="D515" s="46">
        <f t="shared" si="54"/>
        <v>0</v>
      </c>
      <c r="E515" s="46">
        <f t="shared" si="54"/>
        <v>0</v>
      </c>
      <c r="F515" s="46">
        <f t="shared" si="54"/>
        <v>0</v>
      </c>
      <c r="G515" s="46">
        <f t="shared" si="54"/>
        <v>0</v>
      </c>
      <c r="H515" s="46">
        <f t="shared" si="54"/>
        <v>0</v>
      </c>
      <c r="I515" s="46">
        <f t="shared" si="54"/>
        <v>0</v>
      </c>
      <c r="J515" s="46">
        <f t="shared" si="54"/>
        <v>0</v>
      </c>
      <c r="K515" s="46">
        <f t="shared" si="54"/>
        <v>0</v>
      </c>
      <c r="L515" s="46">
        <f t="shared" si="54"/>
        <v>0</v>
      </c>
      <c r="M515" s="46">
        <f t="shared" si="54"/>
        <v>0</v>
      </c>
      <c r="N515" s="70">
        <f>IF(SUM(N513:N514)&lt;0,0,SUM(N513:N514))</f>
        <v>0</v>
      </c>
      <c r="O515" s="4" t="str">
        <f t="shared" si="49"/>
        <v/>
      </c>
    </row>
    <row r="516" spans="1:15" x14ac:dyDescent="0.2">
      <c r="O516" s="4" t="str">
        <f t="shared" si="49"/>
        <v/>
      </c>
    </row>
    <row r="517" spans="1:15" ht="12.75" x14ac:dyDescent="0.2">
      <c r="B517" s="4" t="s">
        <v>30</v>
      </c>
      <c r="G517" s="57" t="str">
        <f>VLOOKUP(G518,list2,2,FALSE)</f>
        <v>case 44</v>
      </c>
      <c r="L517" s="89"/>
      <c r="M517" s="89"/>
      <c r="O517" s="4" t="str">
        <f t="shared" si="49"/>
        <v/>
      </c>
    </row>
    <row r="518" spans="1:15" ht="12.75" x14ac:dyDescent="0.2">
      <c r="B518" s="4" t="s">
        <v>31</v>
      </c>
      <c r="G518" s="4">
        <f>Levée!A49</f>
        <v>44</v>
      </c>
      <c r="L518" s="89" t="s">
        <v>38</v>
      </c>
      <c r="M518" s="89"/>
      <c r="O518" s="4" t="str">
        <f t="shared" si="49"/>
        <v/>
      </c>
    </row>
    <row r="519" spans="1:15" ht="15.75" x14ac:dyDescent="0.25">
      <c r="B519" s="4" t="s">
        <v>32</v>
      </c>
      <c r="G519" s="4">
        <f>VLOOKUP(G518,list2,3,FALSE)</f>
        <v>0</v>
      </c>
      <c r="L519" s="90"/>
      <c r="M519" s="90"/>
      <c r="O519" s="4" t="str">
        <f t="shared" ref="O519:O582" si="55">IF(B519="Remboursement :",G519,"")</f>
        <v/>
      </c>
    </row>
    <row r="520" spans="1:15" x14ac:dyDescent="0.2">
      <c r="B520" s="56" t="s">
        <v>33</v>
      </c>
      <c r="G520" s="4">
        <f>VLOOKUP(G518,list2,4,FALSE)</f>
        <v>0</v>
      </c>
      <c r="O520" s="4" t="str">
        <f t="shared" si="55"/>
        <v/>
      </c>
    </row>
    <row r="521" spans="1:15" x14ac:dyDescent="0.2">
      <c r="B521" s="58" t="s">
        <v>39</v>
      </c>
      <c r="C521" s="56"/>
      <c r="D521" s="56"/>
      <c r="E521" s="56"/>
      <c r="F521" s="56"/>
      <c r="G521" s="4" t="e">
        <f>VLOOKUP(G518,list2,5,FALSE)</f>
        <v>#REF!</v>
      </c>
      <c r="O521" s="4" t="str">
        <f t="shared" si="55"/>
        <v/>
      </c>
    </row>
    <row r="522" spans="1:15" x14ac:dyDescent="0.2">
      <c r="B522" s="4" t="s">
        <v>34</v>
      </c>
      <c r="G522" s="4" t="e">
        <f>VLOOKUP(G518,list2,6,FALSE)</f>
        <v>#REF!</v>
      </c>
      <c r="O522" s="4" t="e">
        <f t="shared" si="55"/>
        <v>#REF!</v>
      </c>
    </row>
    <row r="523" spans="1:15" ht="12" thickBot="1" x14ac:dyDescent="0.25">
      <c r="O523" s="4" t="str">
        <f t="shared" si="55"/>
        <v/>
      </c>
    </row>
    <row r="524" spans="1:15" ht="12" thickBot="1" x14ac:dyDescent="0.25">
      <c r="A524" s="39"/>
      <c r="B524" s="41" t="s">
        <v>2</v>
      </c>
      <c r="C524" s="41" t="s">
        <v>3</v>
      </c>
      <c r="D524" s="41" t="s">
        <v>4</v>
      </c>
      <c r="E524" s="41" t="s">
        <v>5</v>
      </c>
      <c r="F524" s="41" t="s">
        <v>6</v>
      </c>
      <c r="G524" s="41" t="s">
        <v>7</v>
      </c>
      <c r="H524" s="41" t="s">
        <v>8</v>
      </c>
      <c r="I524" s="41" t="s">
        <v>9</v>
      </c>
      <c r="J524" s="41" t="s">
        <v>10</v>
      </c>
      <c r="K524" s="41" t="s">
        <v>11</v>
      </c>
      <c r="L524" s="41" t="s">
        <v>12</v>
      </c>
      <c r="M524" s="41" t="s">
        <v>13</v>
      </c>
      <c r="N524" s="71" t="s">
        <v>15</v>
      </c>
      <c r="O524" s="4" t="str">
        <f t="shared" si="55"/>
        <v/>
      </c>
    </row>
    <row r="525" spans="1:15" x14ac:dyDescent="0.2">
      <c r="A525" s="42" t="s">
        <v>35</v>
      </c>
      <c r="B525" s="43">
        <f>IF(Levée!C49&lt;&gt;"pa",Levée!C49,)</f>
        <v>0</v>
      </c>
      <c r="C525" s="43">
        <f>IF(Levée!D49&lt;&gt;"pa",Levée!D49,)</f>
        <v>0</v>
      </c>
      <c r="D525" s="43">
        <f>IF(Levée!E49&lt;&gt;"pa",Levée!E49,)</f>
        <v>0</v>
      </c>
      <c r="E525" s="43">
        <f>IF(Levée!F49&lt;&gt;"pa",Levée!F49,)</f>
        <v>0</v>
      </c>
      <c r="F525" s="43">
        <f>IF(Levée!G49&lt;&gt;"pa",Levée!G49,)</f>
        <v>0</v>
      </c>
      <c r="G525" s="43">
        <f>IF(Levée!H49&lt;&gt;"pa",Levée!H49,)</f>
        <v>0</v>
      </c>
      <c r="H525" s="43">
        <f>IF(Levée!I49&lt;&gt;"pa",Levée!I49,)</f>
        <v>0</v>
      </c>
      <c r="I525" s="43">
        <f>IF(Levée!J49&lt;&gt;"pa",Levée!J49,)</f>
        <v>0</v>
      </c>
      <c r="J525" s="43">
        <f>IF(Levée!K49&lt;&gt;"pa",Levée!K49,)</f>
        <v>0</v>
      </c>
      <c r="K525" s="43">
        <f>IF(Levée!L49&lt;&gt;"pa",Levée!L49,)</f>
        <v>0</v>
      </c>
      <c r="L525" s="43">
        <f>IF(Levée!M49&lt;&gt;"pa",Levée!M49,)</f>
        <v>0</v>
      </c>
      <c r="M525" s="43">
        <f>IF(Levée!N49&lt;&gt;"pa",Levée!N49,)</f>
        <v>0</v>
      </c>
      <c r="N525" s="68">
        <f>SUM(B525:M525)</f>
        <v>0</v>
      </c>
      <c r="O525" s="4" t="str">
        <f t="shared" si="55"/>
        <v/>
      </c>
    </row>
    <row r="526" spans="1:15" ht="12" thickBot="1" x14ac:dyDescent="0.25">
      <c r="A526" s="42" t="s">
        <v>36</v>
      </c>
      <c r="B526" s="43">
        <f>Pénalités!C49</f>
        <v>0</v>
      </c>
      <c r="C526" s="43">
        <f>Pénalités!D49</f>
        <v>0</v>
      </c>
      <c r="D526" s="43">
        <f>Pénalités!E49</f>
        <v>0</v>
      </c>
      <c r="E526" s="43">
        <f>Pénalités!F49</f>
        <v>0</v>
      </c>
      <c r="F526" s="43">
        <f>Pénalités!G49</f>
        <v>0</v>
      </c>
      <c r="G526" s="43">
        <f>Pénalités!H49</f>
        <v>0</v>
      </c>
      <c r="H526" s="43">
        <f>Pénalités!I49</f>
        <v>0</v>
      </c>
      <c r="I526" s="43">
        <f>Pénalités!J49</f>
        <v>0</v>
      </c>
      <c r="J526" s="43">
        <f>Pénalités!K49</f>
        <v>0</v>
      </c>
      <c r="K526" s="43">
        <f>Pénalités!L49</f>
        <v>0</v>
      </c>
      <c r="L526" s="43">
        <f>Pénalités!M49</f>
        <v>0</v>
      </c>
      <c r="M526" s="43">
        <f>Pénalités!N49</f>
        <v>0</v>
      </c>
      <c r="N526" s="69">
        <f>SUM(B526:M526)</f>
        <v>0</v>
      </c>
      <c r="O526" s="4" t="str">
        <f t="shared" si="55"/>
        <v/>
      </c>
    </row>
    <row r="527" spans="1:15" ht="12" thickBot="1" x14ac:dyDescent="0.25">
      <c r="A527" s="44" t="s">
        <v>37</v>
      </c>
      <c r="B527" s="45">
        <f t="shared" ref="B527:M527" si="56">+B525-ABS(B526)</f>
        <v>0</v>
      </c>
      <c r="C527" s="46">
        <f t="shared" si="56"/>
        <v>0</v>
      </c>
      <c r="D527" s="46">
        <f t="shared" si="56"/>
        <v>0</v>
      </c>
      <c r="E527" s="46">
        <f t="shared" si="56"/>
        <v>0</v>
      </c>
      <c r="F527" s="46">
        <f t="shared" si="56"/>
        <v>0</v>
      </c>
      <c r="G527" s="46">
        <f t="shared" si="56"/>
        <v>0</v>
      </c>
      <c r="H527" s="46">
        <f t="shared" si="56"/>
        <v>0</v>
      </c>
      <c r="I527" s="46">
        <f t="shared" si="56"/>
        <v>0</v>
      </c>
      <c r="J527" s="46">
        <f t="shared" si="56"/>
        <v>0</v>
      </c>
      <c r="K527" s="46">
        <f t="shared" si="56"/>
        <v>0</v>
      </c>
      <c r="L527" s="46">
        <f t="shared" si="56"/>
        <v>0</v>
      </c>
      <c r="M527" s="46">
        <f t="shared" si="56"/>
        <v>0</v>
      </c>
      <c r="N527" s="70">
        <f>IF(SUM(N525:N526)&lt;0,0,SUM(N525:N526))</f>
        <v>0</v>
      </c>
      <c r="O527" s="4" t="str">
        <f t="shared" si="55"/>
        <v/>
      </c>
    </row>
    <row r="528" spans="1:15" x14ac:dyDescent="0.2">
      <c r="O528" s="4" t="str">
        <f t="shared" si="55"/>
        <v/>
      </c>
    </row>
    <row r="529" spans="1:15" ht="12.75" x14ac:dyDescent="0.2">
      <c r="B529" s="4" t="s">
        <v>30</v>
      </c>
      <c r="G529" s="57" t="str">
        <f>VLOOKUP(G530,list2,2,FALSE)</f>
        <v>case 45</v>
      </c>
      <c r="L529" s="89"/>
      <c r="M529" s="89"/>
      <c r="O529" s="4" t="str">
        <f t="shared" si="55"/>
        <v/>
      </c>
    </row>
    <row r="530" spans="1:15" ht="12.75" x14ac:dyDescent="0.2">
      <c r="B530" s="4" t="s">
        <v>31</v>
      </c>
      <c r="G530" s="4">
        <f>Levée!A50</f>
        <v>45</v>
      </c>
      <c r="L530" s="89" t="s">
        <v>38</v>
      </c>
      <c r="M530" s="89"/>
      <c r="O530" s="4" t="str">
        <f t="shared" si="55"/>
        <v/>
      </c>
    </row>
    <row r="531" spans="1:15" ht="15.75" x14ac:dyDescent="0.25">
      <c r="B531" s="4" t="s">
        <v>32</v>
      </c>
      <c r="G531" s="4">
        <f>VLOOKUP(G530,list2,3,FALSE)</f>
        <v>0</v>
      </c>
      <c r="L531" s="90"/>
      <c r="M531" s="90"/>
      <c r="O531" s="4" t="str">
        <f t="shared" si="55"/>
        <v/>
      </c>
    </row>
    <row r="532" spans="1:15" x14ac:dyDescent="0.2">
      <c r="B532" s="56" t="s">
        <v>33</v>
      </c>
      <c r="G532" s="4">
        <f>VLOOKUP(G530,list2,4,FALSE)</f>
        <v>0</v>
      </c>
      <c r="O532" s="4" t="str">
        <f t="shared" si="55"/>
        <v/>
      </c>
    </row>
    <row r="533" spans="1:15" x14ac:dyDescent="0.2">
      <c r="B533" s="58" t="s">
        <v>39</v>
      </c>
      <c r="C533" s="56"/>
      <c r="D533" s="56"/>
      <c r="E533" s="56"/>
      <c r="F533" s="56"/>
      <c r="G533" s="4" t="e">
        <f>VLOOKUP(G530,list2,5,FALSE)</f>
        <v>#REF!</v>
      </c>
      <c r="O533" s="4" t="str">
        <f t="shared" si="55"/>
        <v/>
      </c>
    </row>
    <row r="534" spans="1:15" x14ac:dyDescent="0.2">
      <c r="B534" s="4" t="s">
        <v>34</v>
      </c>
      <c r="G534" s="4" t="e">
        <f>VLOOKUP(G530,list2,6,FALSE)</f>
        <v>#REF!</v>
      </c>
      <c r="O534" s="4" t="e">
        <f t="shared" si="55"/>
        <v>#REF!</v>
      </c>
    </row>
    <row r="535" spans="1:15" ht="12" thickBot="1" x14ac:dyDescent="0.25">
      <c r="O535" s="4" t="str">
        <f t="shared" si="55"/>
        <v/>
      </c>
    </row>
    <row r="536" spans="1:15" ht="12" thickBot="1" x14ac:dyDescent="0.25">
      <c r="A536" s="39"/>
      <c r="B536" s="41" t="s">
        <v>2</v>
      </c>
      <c r="C536" s="41" t="s">
        <v>3</v>
      </c>
      <c r="D536" s="41" t="s">
        <v>4</v>
      </c>
      <c r="E536" s="41" t="s">
        <v>5</v>
      </c>
      <c r="F536" s="41" t="s">
        <v>6</v>
      </c>
      <c r="G536" s="41" t="s">
        <v>7</v>
      </c>
      <c r="H536" s="41" t="s">
        <v>8</v>
      </c>
      <c r="I536" s="41" t="s">
        <v>9</v>
      </c>
      <c r="J536" s="41" t="s">
        <v>10</v>
      </c>
      <c r="K536" s="41" t="s">
        <v>11</v>
      </c>
      <c r="L536" s="41" t="s">
        <v>12</v>
      </c>
      <c r="M536" s="41" t="s">
        <v>13</v>
      </c>
      <c r="N536" s="71" t="s">
        <v>15</v>
      </c>
      <c r="O536" s="4" t="str">
        <f t="shared" si="55"/>
        <v/>
      </c>
    </row>
    <row r="537" spans="1:15" x14ac:dyDescent="0.2">
      <c r="A537" s="42" t="s">
        <v>35</v>
      </c>
      <c r="B537" s="43">
        <f>IF(Levée!C50&lt;&gt;"pa",Levée!C50,)</f>
        <v>0</v>
      </c>
      <c r="C537" s="43">
        <f>IF(Levée!D50&lt;&gt;"pa",Levée!D50,)</f>
        <v>0</v>
      </c>
      <c r="D537" s="43">
        <f>IF(Levée!E50&lt;&gt;"pa",Levée!E50,)</f>
        <v>0</v>
      </c>
      <c r="E537" s="43">
        <f>IF(Levée!F50&lt;&gt;"pa",Levée!F50,)</f>
        <v>0</v>
      </c>
      <c r="F537" s="43">
        <f>IF(Levée!G50&lt;&gt;"pa",Levée!G50,)</f>
        <v>0</v>
      </c>
      <c r="G537" s="43">
        <f>IF(Levée!H50&lt;&gt;"pa",Levée!H50,)</f>
        <v>0</v>
      </c>
      <c r="H537" s="43">
        <f>IF(Levée!I50&lt;&gt;"pa",Levée!I50,)</f>
        <v>0</v>
      </c>
      <c r="I537" s="43">
        <f>IF(Levée!J50&lt;&gt;"pa",Levée!J50,)</f>
        <v>0</v>
      </c>
      <c r="J537" s="43">
        <f>IF(Levée!K50&lt;&gt;"pa",Levée!K50,)</f>
        <v>0</v>
      </c>
      <c r="K537" s="43">
        <f>IF(Levée!L50&lt;&gt;"pa",Levée!L50,)</f>
        <v>0</v>
      </c>
      <c r="L537" s="43">
        <f>IF(Levée!M50&lt;&gt;"pa",Levée!M50,)</f>
        <v>0</v>
      </c>
      <c r="M537" s="43">
        <f>IF(Levée!N50&lt;&gt;"pa",Levée!N50,)</f>
        <v>0</v>
      </c>
      <c r="N537" s="68">
        <f>SUM(B537:M537)</f>
        <v>0</v>
      </c>
      <c r="O537" s="4" t="str">
        <f t="shared" si="55"/>
        <v/>
      </c>
    </row>
    <row r="538" spans="1:15" ht="12" thickBot="1" x14ac:dyDescent="0.25">
      <c r="A538" s="42" t="s">
        <v>36</v>
      </c>
      <c r="B538" s="43">
        <f>Pénalités!C50</f>
        <v>0</v>
      </c>
      <c r="C538" s="43">
        <f>Pénalités!D50</f>
        <v>0</v>
      </c>
      <c r="D538" s="43">
        <f>Pénalités!E50</f>
        <v>0</v>
      </c>
      <c r="E538" s="43">
        <f>Pénalités!F50</f>
        <v>0</v>
      </c>
      <c r="F538" s="43">
        <f>Pénalités!G50</f>
        <v>0</v>
      </c>
      <c r="G538" s="43">
        <f>Pénalités!H50</f>
        <v>0</v>
      </c>
      <c r="H538" s="43">
        <f>Pénalités!I50</f>
        <v>0</v>
      </c>
      <c r="I538" s="43">
        <f>Pénalités!J50</f>
        <v>0</v>
      </c>
      <c r="J538" s="43">
        <f>Pénalités!K50</f>
        <v>0</v>
      </c>
      <c r="K538" s="43">
        <f>Pénalités!L50</f>
        <v>0</v>
      </c>
      <c r="L538" s="43">
        <f>Pénalités!M50</f>
        <v>0</v>
      </c>
      <c r="M538" s="43">
        <f>Pénalités!N50</f>
        <v>0</v>
      </c>
      <c r="N538" s="69">
        <f>SUM(B538:M538)</f>
        <v>0</v>
      </c>
      <c r="O538" s="4" t="str">
        <f t="shared" si="55"/>
        <v/>
      </c>
    </row>
    <row r="539" spans="1:15" ht="12" thickBot="1" x14ac:dyDescent="0.25">
      <c r="A539" s="44" t="s">
        <v>37</v>
      </c>
      <c r="B539" s="45">
        <f t="shared" ref="B539:M539" si="57">+B537-ABS(B538)</f>
        <v>0</v>
      </c>
      <c r="C539" s="46">
        <f t="shared" si="57"/>
        <v>0</v>
      </c>
      <c r="D539" s="46">
        <f t="shared" si="57"/>
        <v>0</v>
      </c>
      <c r="E539" s="46">
        <f t="shared" si="57"/>
        <v>0</v>
      </c>
      <c r="F539" s="46">
        <f t="shared" si="57"/>
        <v>0</v>
      </c>
      <c r="G539" s="46">
        <f t="shared" si="57"/>
        <v>0</v>
      </c>
      <c r="H539" s="46">
        <f t="shared" si="57"/>
        <v>0</v>
      </c>
      <c r="I539" s="46">
        <f t="shared" si="57"/>
        <v>0</v>
      </c>
      <c r="J539" s="46">
        <f t="shared" si="57"/>
        <v>0</v>
      </c>
      <c r="K539" s="46">
        <f t="shared" si="57"/>
        <v>0</v>
      </c>
      <c r="L539" s="46">
        <f t="shared" si="57"/>
        <v>0</v>
      </c>
      <c r="M539" s="46">
        <f t="shared" si="57"/>
        <v>0</v>
      </c>
      <c r="N539" s="70">
        <f>IF(SUM(N537:N538)&lt;0,0,SUM(N537:N538))</f>
        <v>0</v>
      </c>
      <c r="O539" s="4" t="str">
        <f t="shared" si="55"/>
        <v/>
      </c>
    </row>
    <row r="540" spans="1:15" x14ac:dyDescent="0.2">
      <c r="O540" s="4" t="str">
        <f t="shared" si="55"/>
        <v/>
      </c>
    </row>
    <row r="541" spans="1:15" ht="12.75" x14ac:dyDescent="0.2">
      <c r="B541" s="4" t="s">
        <v>30</v>
      </c>
      <c r="G541" s="57" t="str">
        <f>VLOOKUP(G542,list2,2,FALSE)</f>
        <v>case 46</v>
      </c>
      <c r="L541" s="89"/>
      <c r="M541" s="89"/>
      <c r="O541" s="4" t="str">
        <f t="shared" si="55"/>
        <v/>
      </c>
    </row>
    <row r="542" spans="1:15" ht="12.75" x14ac:dyDescent="0.2">
      <c r="B542" s="4" t="s">
        <v>31</v>
      </c>
      <c r="G542" s="4">
        <f>Levée!A51</f>
        <v>46</v>
      </c>
      <c r="L542" s="89" t="s">
        <v>38</v>
      </c>
      <c r="M542" s="89"/>
      <c r="O542" s="4" t="str">
        <f t="shared" si="55"/>
        <v/>
      </c>
    </row>
    <row r="543" spans="1:15" ht="15.75" x14ac:dyDescent="0.25">
      <c r="B543" s="4" t="s">
        <v>32</v>
      </c>
      <c r="G543" s="4">
        <f>VLOOKUP(G542,list2,3,FALSE)</f>
        <v>0</v>
      </c>
      <c r="L543" s="90"/>
      <c r="M543" s="90"/>
      <c r="O543" s="4" t="str">
        <f t="shared" si="55"/>
        <v/>
      </c>
    </row>
    <row r="544" spans="1:15" x14ac:dyDescent="0.2">
      <c r="B544" s="56" t="s">
        <v>33</v>
      </c>
      <c r="G544" s="4">
        <f>VLOOKUP(G542,list2,4,FALSE)</f>
        <v>0</v>
      </c>
      <c r="O544" s="4" t="str">
        <f t="shared" si="55"/>
        <v/>
      </c>
    </row>
    <row r="545" spans="1:15" x14ac:dyDescent="0.2">
      <c r="B545" s="58" t="s">
        <v>39</v>
      </c>
      <c r="C545" s="56"/>
      <c r="D545" s="56"/>
      <c r="E545" s="56"/>
      <c r="F545" s="56"/>
      <c r="G545" s="4" t="e">
        <f>VLOOKUP(G542,list2,5,FALSE)</f>
        <v>#REF!</v>
      </c>
      <c r="O545" s="4" t="str">
        <f t="shared" si="55"/>
        <v/>
      </c>
    </row>
    <row r="546" spans="1:15" x14ac:dyDescent="0.2">
      <c r="B546" s="4" t="s">
        <v>34</v>
      </c>
      <c r="G546" s="4" t="e">
        <f>VLOOKUP(G542,list2,6,FALSE)</f>
        <v>#REF!</v>
      </c>
      <c r="O546" s="4" t="e">
        <f t="shared" si="55"/>
        <v>#REF!</v>
      </c>
    </row>
    <row r="547" spans="1:15" ht="12" thickBot="1" x14ac:dyDescent="0.25">
      <c r="O547" s="4" t="str">
        <f t="shared" si="55"/>
        <v/>
      </c>
    </row>
    <row r="548" spans="1:15" ht="12" thickBot="1" x14ac:dyDescent="0.25">
      <c r="A548" s="39"/>
      <c r="B548" s="41" t="s">
        <v>2</v>
      </c>
      <c r="C548" s="41" t="s">
        <v>3</v>
      </c>
      <c r="D548" s="41" t="s">
        <v>4</v>
      </c>
      <c r="E548" s="41" t="s">
        <v>5</v>
      </c>
      <c r="F548" s="41" t="s">
        <v>6</v>
      </c>
      <c r="G548" s="41" t="s">
        <v>7</v>
      </c>
      <c r="H548" s="41" t="s">
        <v>8</v>
      </c>
      <c r="I548" s="41" t="s">
        <v>9</v>
      </c>
      <c r="J548" s="41" t="s">
        <v>10</v>
      </c>
      <c r="K548" s="41" t="s">
        <v>11</v>
      </c>
      <c r="L548" s="41" t="s">
        <v>12</v>
      </c>
      <c r="M548" s="41" t="s">
        <v>13</v>
      </c>
      <c r="N548" s="71" t="s">
        <v>15</v>
      </c>
      <c r="O548" s="4" t="str">
        <f t="shared" si="55"/>
        <v/>
      </c>
    </row>
    <row r="549" spans="1:15" x14ac:dyDescent="0.2">
      <c r="A549" s="42" t="s">
        <v>35</v>
      </c>
      <c r="B549" s="43">
        <f>IF(Levée!C51&lt;&gt;"pa",Levée!C51,)</f>
        <v>0</v>
      </c>
      <c r="C549" s="43">
        <f>IF(Levée!D51&lt;&gt;"pa",Levée!D51,)</f>
        <v>0</v>
      </c>
      <c r="D549" s="43">
        <f>IF(Levée!E51&lt;&gt;"pa",Levée!E51,)</f>
        <v>0</v>
      </c>
      <c r="E549" s="43">
        <f>IF(Levée!F51&lt;&gt;"pa",Levée!F51,)</f>
        <v>0</v>
      </c>
      <c r="F549" s="43">
        <f>IF(Levée!G51&lt;&gt;"pa",Levée!G51,)</f>
        <v>0</v>
      </c>
      <c r="G549" s="43">
        <f>IF(Levée!H51&lt;&gt;"pa",Levée!H51,)</f>
        <v>0</v>
      </c>
      <c r="H549" s="43">
        <f>IF(Levée!I51&lt;&gt;"pa",Levée!I51,)</f>
        <v>0</v>
      </c>
      <c r="I549" s="43">
        <f>IF(Levée!J51&lt;&gt;"pa",Levée!J51,)</f>
        <v>0</v>
      </c>
      <c r="J549" s="43">
        <f>IF(Levée!K51&lt;&gt;"pa",Levée!K51,)</f>
        <v>0</v>
      </c>
      <c r="K549" s="43">
        <f>IF(Levée!L51&lt;&gt;"pa",Levée!L51,)</f>
        <v>0</v>
      </c>
      <c r="L549" s="43">
        <f>IF(Levée!M51&lt;&gt;"pa",Levée!M51,)</f>
        <v>0</v>
      </c>
      <c r="M549" s="43">
        <f>IF(Levée!N51&lt;&gt;"pa",Levée!N51,)</f>
        <v>0</v>
      </c>
      <c r="N549" s="68">
        <f>SUM(B549:M549)</f>
        <v>0</v>
      </c>
      <c r="O549" s="4" t="str">
        <f t="shared" si="55"/>
        <v/>
      </c>
    </row>
    <row r="550" spans="1:15" ht="12" thickBot="1" x14ac:dyDescent="0.25">
      <c r="A550" s="42" t="s">
        <v>36</v>
      </c>
      <c r="B550" s="43">
        <f>Pénalités!C51</f>
        <v>0</v>
      </c>
      <c r="C550" s="43">
        <f>Pénalités!D51</f>
        <v>0</v>
      </c>
      <c r="D550" s="43">
        <f>Pénalités!E51</f>
        <v>0</v>
      </c>
      <c r="E550" s="43">
        <f>Pénalités!F51</f>
        <v>0</v>
      </c>
      <c r="F550" s="43">
        <f>Pénalités!G51</f>
        <v>0</v>
      </c>
      <c r="G550" s="43">
        <f>Pénalités!H51</f>
        <v>0</v>
      </c>
      <c r="H550" s="43">
        <f>Pénalités!I51</f>
        <v>0</v>
      </c>
      <c r="I550" s="43">
        <f>Pénalités!J51</f>
        <v>0</v>
      </c>
      <c r="J550" s="43">
        <f>Pénalités!K51</f>
        <v>0</v>
      </c>
      <c r="K550" s="43">
        <f>Pénalités!L51</f>
        <v>0</v>
      </c>
      <c r="L550" s="43">
        <f>Pénalités!M51</f>
        <v>0</v>
      </c>
      <c r="M550" s="43">
        <f>Pénalités!N51</f>
        <v>0</v>
      </c>
      <c r="N550" s="69">
        <f>SUM(B550:M550)</f>
        <v>0</v>
      </c>
      <c r="O550" s="4" t="str">
        <f t="shared" si="55"/>
        <v/>
      </c>
    </row>
    <row r="551" spans="1:15" ht="12" thickBot="1" x14ac:dyDescent="0.25">
      <c r="A551" s="44" t="s">
        <v>37</v>
      </c>
      <c r="B551" s="45">
        <f t="shared" ref="B551:M551" si="58">+B549-ABS(B550)</f>
        <v>0</v>
      </c>
      <c r="C551" s="46">
        <f t="shared" si="58"/>
        <v>0</v>
      </c>
      <c r="D551" s="46">
        <f t="shared" si="58"/>
        <v>0</v>
      </c>
      <c r="E551" s="46">
        <f t="shared" si="58"/>
        <v>0</v>
      </c>
      <c r="F551" s="46">
        <f t="shared" si="58"/>
        <v>0</v>
      </c>
      <c r="G551" s="46">
        <f t="shared" si="58"/>
        <v>0</v>
      </c>
      <c r="H551" s="46">
        <f t="shared" si="58"/>
        <v>0</v>
      </c>
      <c r="I551" s="46">
        <f t="shared" si="58"/>
        <v>0</v>
      </c>
      <c r="J551" s="46">
        <f t="shared" si="58"/>
        <v>0</v>
      </c>
      <c r="K551" s="46">
        <f t="shared" si="58"/>
        <v>0</v>
      </c>
      <c r="L551" s="46">
        <f t="shared" si="58"/>
        <v>0</v>
      </c>
      <c r="M551" s="46">
        <f t="shared" si="58"/>
        <v>0</v>
      </c>
      <c r="N551" s="70">
        <f>IF(SUM(N549:N550)&lt;0,0,SUM(N549:N550))</f>
        <v>0</v>
      </c>
      <c r="O551" s="4" t="str">
        <f t="shared" si="55"/>
        <v/>
      </c>
    </row>
    <row r="552" spans="1:15" x14ac:dyDescent="0.2">
      <c r="O552" s="4" t="str">
        <f t="shared" si="55"/>
        <v/>
      </c>
    </row>
    <row r="553" spans="1:15" ht="12.75" x14ac:dyDescent="0.2">
      <c r="B553" s="4" t="s">
        <v>30</v>
      </c>
      <c r="G553" s="57" t="str">
        <f>VLOOKUP(G554,list2,2,FALSE)</f>
        <v>case 47</v>
      </c>
      <c r="L553" s="89"/>
      <c r="M553" s="89"/>
      <c r="O553" s="4" t="str">
        <f t="shared" si="55"/>
        <v/>
      </c>
    </row>
    <row r="554" spans="1:15" ht="12.75" x14ac:dyDescent="0.2">
      <c r="B554" s="4" t="s">
        <v>31</v>
      </c>
      <c r="G554" s="4">
        <f>Levée!A52</f>
        <v>47</v>
      </c>
      <c r="L554" s="89" t="s">
        <v>38</v>
      </c>
      <c r="M554" s="89"/>
      <c r="O554" s="4" t="str">
        <f t="shared" si="55"/>
        <v/>
      </c>
    </row>
    <row r="555" spans="1:15" ht="15.75" x14ac:dyDescent="0.25">
      <c r="B555" s="4" t="s">
        <v>32</v>
      </c>
      <c r="G555" s="4">
        <f>VLOOKUP(G554,list2,3,FALSE)</f>
        <v>0</v>
      </c>
      <c r="L555" s="90"/>
      <c r="M555" s="90"/>
      <c r="O555" s="4" t="str">
        <f t="shared" si="55"/>
        <v/>
      </c>
    </row>
    <row r="556" spans="1:15" x14ac:dyDescent="0.2">
      <c r="B556" s="56" t="s">
        <v>33</v>
      </c>
      <c r="G556" s="4">
        <f>VLOOKUP(G554,list2,4,FALSE)</f>
        <v>0</v>
      </c>
      <c r="O556" s="4" t="str">
        <f t="shared" si="55"/>
        <v/>
      </c>
    </row>
    <row r="557" spans="1:15" x14ac:dyDescent="0.2">
      <c r="B557" s="58" t="s">
        <v>39</v>
      </c>
      <c r="C557" s="56"/>
      <c r="D557" s="56"/>
      <c r="E557" s="56"/>
      <c r="F557" s="56"/>
      <c r="G557" s="4" t="e">
        <f>VLOOKUP(G554,list2,5,FALSE)</f>
        <v>#REF!</v>
      </c>
      <c r="O557" s="4" t="str">
        <f t="shared" si="55"/>
        <v/>
      </c>
    </row>
    <row r="558" spans="1:15" x14ac:dyDescent="0.2">
      <c r="B558" s="4" t="s">
        <v>34</v>
      </c>
      <c r="G558" s="4" t="e">
        <f>VLOOKUP(G554,list2,6,FALSE)</f>
        <v>#REF!</v>
      </c>
      <c r="O558" s="4" t="e">
        <f t="shared" si="55"/>
        <v>#REF!</v>
      </c>
    </row>
    <row r="559" spans="1:15" ht="12" thickBot="1" x14ac:dyDescent="0.25">
      <c r="O559" s="4" t="str">
        <f t="shared" si="55"/>
        <v/>
      </c>
    </row>
    <row r="560" spans="1:15" ht="12" thickBot="1" x14ac:dyDescent="0.25">
      <c r="A560" s="39"/>
      <c r="B560" s="41" t="s">
        <v>2</v>
      </c>
      <c r="C560" s="41" t="s">
        <v>3</v>
      </c>
      <c r="D560" s="41" t="s">
        <v>4</v>
      </c>
      <c r="E560" s="41" t="s">
        <v>5</v>
      </c>
      <c r="F560" s="41" t="s">
        <v>6</v>
      </c>
      <c r="G560" s="41" t="s">
        <v>7</v>
      </c>
      <c r="H560" s="41" t="s">
        <v>8</v>
      </c>
      <c r="I560" s="41" t="s">
        <v>9</v>
      </c>
      <c r="J560" s="41" t="s">
        <v>10</v>
      </c>
      <c r="K560" s="41" t="s">
        <v>11</v>
      </c>
      <c r="L560" s="41" t="s">
        <v>12</v>
      </c>
      <c r="M560" s="41" t="s">
        <v>13</v>
      </c>
      <c r="N560" s="71" t="s">
        <v>15</v>
      </c>
      <c r="O560" s="4" t="str">
        <f t="shared" si="55"/>
        <v/>
      </c>
    </row>
    <row r="561" spans="1:15" x14ac:dyDescent="0.2">
      <c r="A561" s="42" t="s">
        <v>35</v>
      </c>
      <c r="B561" s="43">
        <f>IF(Levée!C52&lt;&gt;"pa",Levée!C52,)</f>
        <v>0</v>
      </c>
      <c r="C561" s="43">
        <f>IF(Levée!D52&lt;&gt;"pa",Levée!D52,)</f>
        <v>0</v>
      </c>
      <c r="D561" s="43">
        <f>IF(Levée!E52&lt;&gt;"pa",Levée!E52,)</f>
        <v>0</v>
      </c>
      <c r="E561" s="43">
        <f>IF(Levée!F52&lt;&gt;"pa",Levée!F52,)</f>
        <v>0</v>
      </c>
      <c r="F561" s="43">
        <f>IF(Levée!G52&lt;&gt;"pa",Levée!G52,)</f>
        <v>0</v>
      </c>
      <c r="G561" s="43">
        <f>IF(Levée!H52&lt;&gt;"pa",Levée!H52,)</f>
        <v>0</v>
      </c>
      <c r="H561" s="43">
        <f>IF(Levée!I52&lt;&gt;"pa",Levée!I52,)</f>
        <v>0</v>
      </c>
      <c r="I561" s="43">
        <f>IF(Levée!J52&lt;&gt;"pa",Levée!J52,)</f>
        <v>0</v>
      </c>
      <c r="J561" s="43">
        <f>IF(Levée!K52&lt;&gt;"pa",Levée!K52,)</f>
        <v>0</v>
      </c>
      <c r="K561" s="43">
        <f>IF(Levée!L52&lt;&gt;"pa",Levée!L52,)</f>
        <v>0</v>
      </c>
      <c r="L561" s="43">
        <f>IF(Levée!M52&lt;&gt;"pa",Levée!M52,)</f>
        <v>0</v>
      </c>
      <c r="M561" s="43">
        <f>IF(Levée!N52&lt;&gt;"pa",Levée!N52,)</f>
        <v>0</v>
      </c>
      <c r="N561" s="68">
        <f>SUM(B561:M561)</f>
        <v>0</v>
      </c>
      <c r="O561" s="4" t="str">
        <f t="shared" si="55"/>
        <v/>
      </c>
    </row>
    <row r="562" spans="1:15" ht="12" thickBot="1" x14ac:dyDescent="0.25">
      <c r="A562" s="42" t="s">
        <v>36</v>
      </c>
      <c r="B562" s="43">
        <f>Pénalités!C52</f>
        <v>0</v>
      </c>
      <c r="C562" s="43">
        <f>Pénalités!D52</f>
        <v>0</v>
      </c>
      <c r="D562" s="43">
        <f>Pénalités!E52</f>
        <v>0</v>
      </c>
      <c r="E562" s="43">
        <f>Pénalités!F52</f>
        <v>0</v>
      </c>
      <c r="F562" s="43">
        <f>Pénalités!G52</f>
        <v>0</v>
      </c>
      <c r="G562" s="43">
        <f>Pénalités!H52</f>
        <v>0</v>
      </c>
      <c r="H562" s="43">
        <f>Pénalités!I52</f>
        <v>0</v>
      </c>
      <c r="I562" s="43">
        <f>Pénalités!J52</f>
        <v>0</v>
      </c>
      <c r="J562" s="43">
        <f>Pénalités!K52</f>
        <v>0</v>
      </c>
      <c r="K562" s="43">
        <f>Pénalités!L52</f>
        <v>0</v>
      </c>
      <c r="L562" s="43">
        <f>Pénalités!M52</f>
        <v>0</v>
      </c>
      <c r="M562" s="43">
        <f>Pénalités!N52</f>
        <v>0</v>
      </c>
      <c r="N562" s="69">
        <f>SUM(B562:M562)</f>
        <v>0</v>
      </c>
      <c r="O562" s="4" t="str">
        <f t="shared" si="55"/>
        <v/>
      </c>
    </row>
    <row r="563" spans="1:15" ht="12" thickBot="1" x14ac:dyDescent="0.25">
      <c r="A563" s="44" t="s">
        <v>37</v>
      </c>
      <c r="B563" s="45">
        <f t="shared" ref="B563:M563" si="59">+B561-ABS(B562)</f>
        <v>0</v>
      </c>
      <c r="C563" s="46">
        <f t="shared" si="59"/>
        <v>0</v>
      </c>
      <c r="D563" s="46">
        <f t="shared" si="59"/>
        <v>0</v>
      </c>
      <c r="E563" s="46">
        <f t="shared" si="59"/>
        <v>0</v>
      </c>
      <c r="F563" s="46">
        <f t="shared" si="59"/>
        <v>0</v>
      </c>
      <c r="G563" s="46">
        <f t="shared" si="59"/>
        <v>0</v>
      </c>
      <c r="H563" s="46">
        <f t="shared" si="59"/>
        <v>0</v>
      </c>
      <c r="I563" s="46">
        <f t="shared" si="59"/>
        <v>0</v>
      </c>
      <c r="J563" s="46">
        <f t="shared" si="59"/>
        <v>0</v>
      </c>
      <c r="K563" s="46">
        <f t="shared" si="59"/>
        <v>0</v>
      </c>
      <c r="L563" s="46">
        <f t="shared" si="59"/>
        <v>0</v>
      </c>
      <c r="M563" s="46">
        <f t="shared" si="59"/>
        <v>0</v>
      </c>
      <c r="N563" s="70">
        <f>IF(SUM(N561:N562)&lt;0,0,SUM(N561:N562))</f>
        <v>0</v>
      </c>
      <c r="O563" s="4" t="str">
        <f t="shared" si="55"/>
        <v/>
      </c>
    </row>
    <row r="564" spans="1:15" x14ac:dyDescent="0.2">
      <c r="O564" s="4" t="str">
        <f t="shared" si="55"/>
        <v/>
      </c>
    </row>
    <row r="565" spans="1:15" ht="12.75" x14ac:dyDescent="0.2">
      <c r="B565" s="4" t="s">
        <v>30</v>
      </c>
      <c r="G565" s="57" t="str">
        <f>VLOOKUP(G566,list2,2,FALSE)</f>
        <v>case 48</v>
      </c>
      <c r="L565" s="89"/>
      <c r="M565" s="89"/>
      <c r="O565" s="4" t="str">
        <f t="shared" si="55"/>
        <v/>
      </c>
    </row>
    <row r="566" spans="1:15" ht="12.75" x14ac:dyDescent="0.2">
      <c r="B566" s="4" t="s">
        <v>31</v>
      </c>
      <c r="G566" s="4">
        <f>Levée!A53</f>
        <v>48</v>
      </c>
      <c r="L566" s="89" t="s">
        <v>38</v>
      </c>
      <c r="M566" s="89"/>
      <c r="O566" s="4" t="str">
        <f t="shared" si="55"/>
        <v/>
      </c>
    </row>
    <row r="567" spans="1:15" ht="15.75" x14ac:dyDescent="0.25">
      <c r="B567" s="4" t="s">
        <v>32</v>
      </c>
      <c r="G567" s="4">
        <f>VLOOKUP(G566,list2,3,FALSE)</f>
        <v>0</v>
      </c>
      <c r="L567" s="90"/>
      <c r="M567" s="90"/>
      <c r="O567" s="4" t="str">
        <f t="shared" si="55"/>
        <v/>
      </c>
    </row>
    <row r="568" spans="1:15" x14ac:dyDescent="0.2">
      <c r="B568" s="56" t="s">
        <v>33</v>
      </c>
      <c r="G568" s="4">
        <f>VLOOKUP(G566,list2,4,FALSE)</f>
        <v>0</v>
      </c>
      <c r="O568" s="4" t="str">
        <f t="shared" si="55"/>
        <v/>
      </c>
    </row>
    <row r="569" spans="1:15" x14ac:dyDescent="0.2">
      <c r="B569" s="58" t="s">
        <v>39</v>
      </c>
      <c r="C569" s="56"/>
      <c r="D569" s="56"/>
      <c r="E569" s="56"/>
      <c r="F569" s="56"/>
      <c r="G569" s="4" t="e">
        <f>VLOOKUP(G566,list2,5,FALSE)</f>
        <v>#REF!</v>
      </c>
      <c r="O569" s="4" t="str">
        <f t="shared" si="55"/>
        <v/>
      </c>
    </row>
    <row r="570" spans="1:15" x14ac:dyDescent="0.2">
      <c r="B570" s="4" t="s">
        <v>34</v>
      </c>
      <c r="G570" s="4" t="e">
        <f>VLOOKUP(G566,list2,6,FALSE)</f>
        <v>#REF!</v>
      </c>
      <c r="O570" s="4" t="e">
        <f t="shared" si="55"/>
        <v>#REF!</v>
      </c>
    </row>
    <row r="571" spans="1:15" ht="12" thickBot="1" x14ac:dyDescent="0.25">
      <c r="O571" s="4" t="str">
        <f t="shared" si="55"/>
        <v/>
      </c>
    </row>
    <row r="572" spans="1:15" ht="12" thickBot="1" x14ac:dyDescent="0.25">
      <c r="A572" s="39"/>
      <c r="B572" s="41" t="s">
        <v>2</v>
      </c>
      <c r="C572" s="41" t="s">
        <v>3</v>
      </c>
      <c r="D572" s="41" t="s">
        <v>4</v>
      </c>
      <c r="E572" s="41" t="s">
        <v>5</v>
      </c>
      <c r="F572" s="41" t="s">
        <v>6</v>
      </c>
      <c r="G572" s="41" t="s">
        <v>7</v>
      </c>
      <c r="H572" s="41" t="s">
        <v>8</v>
      </c>
      <c r="I572" s="41" t="s">
        <v>9</v>
      </c>
      <c r="J572" s="41" t="s">
        <v>10</v>
      </c>
      <c r="K572" s="41" t="s">
        <v>11</v>
      </c>
      <c r="L572" s="41" t="s">
        <v>12</v>
      </c>
      <c r="M572" s="41" t="s">
        <v>13</v>
      </c>
      <c r="N572" s="71" t="s">
        <v>15</v>
      </c>
      <c r="O572" s="4" t="str">
        <f t="shared" si="55"/>
        <v/>
      </c>
    </row>
    <row r="573" spans="1:15" x14ac:dyDescent="0.2">
      <c r="A573" s="42" t="s">
        <v>35</v>
      </c>
      <c r="B573" s="43">
        <f>IF(Levée!C53&lt;&gt;"pa",Levée!C53,)</f>
        <v>0</v>
      </c>
      <c r="C573" s="43">
        <f>IF(Levée!D53&lt;&gt;"pa",Levée!D53,)</f>
        <v>0</v>
      </c>
      <c r="D573" s="43">
        <f>IF(Levée!E53&lt;&gt;"pa",Levée!E53,)</f>
        <v>0</v>
      </c>
      <c r="E573" s="43">
        <f>IF(Levée!F53&lt;&gt;"pa",Levée!F53,)</f>
        <v>0</v>
      </c>
      <c r="F573" s="43">
        <f>IF(Levée!G53&lt;&gt;"pa",Levée!G53,)</f>
        <v>0</v>
      </c>
      <c r="G573" s="43">
        <f>IF(Levée!H53&lt;&gt;"pa",Levée!H53,)</f>
        <v>0</v>
      </c>
      <c r="H573" s="43">
        <f>IF(Levée!I53&lt;&gt;"pa",Levée!I53,)</f>
        <v>0</v>
      </c>
      <c r="I573" s="43">
        <f>IF(Levée!J53&lt;&gt;"pa",Levée!J53,)</f>
        <v>0</v>
      </c>
      <c r="J573" s="43">
        <f>IF(Levée!K53&lt;&gt;"pa",Levée!K53,)</f>
        <v>0</v>
      </c>
      <c r="K573" s="43">
        <f>IF(Levée!L53&lt;&gt;"pa",Levée!L53,)</f>
        <v>0</v>
      </c>
      <c r="L573" s="43">
        <f>IF(Levée!M53&lt;&gt;"pa",Levée!M53,)</f>
        <v>0</v>
      </c>
      <c r="M573" s="43">
        <f>IF(Levée!N53&lt;&gt;"pa",Levée!N53,)</f>
        <v>0</v>
      </c>
      <c r="N573" s="68">
        <f>SUM(B573:M573)</f>
        <v>0</v>
      </c>
      <c r="O573" s="4" t="str">
        <f t="shared" si="55"/>
        <v/>
      </c>
    </row>
    <row r="574" spans="1:15" ht="12" thickBot="1" x14ac:dyDescent="0.25">
      <c r="A574" s="42" t="s">
        <v>36</v>
      </c>
      <c r="B574" s="43">
        <f>Pénalités!C53</f>
        <v>0</v>
      </c>
      <c r="C574" s="43">
        <f>Pénalités!D53</f>
        <v>0</v>
      </c>
      <c r="D574" s="43">
        <f>Pénalités!E53</f>
        <v>0</v>
      </c>
      <c r="E574" s="43">
        <f>Pénalités!F53</f>
        <v>0</v>
      </c>
      <c r="F574" s="43">
        <f>Pénalités!G53</f>
        <v>0</v>
      </c>
      <c r="G574" s="43">
        <f>Pénalités!H53</f>
        <v>0</v>
      </c>
      <c r="H574" s="43">
        <f>Pénalités!I53</f>
        <v>0</v>
      </c>
      <c r="I574" s="43">
        <f>Pénalités!J53</f>
        <v>0</v>
      </c>
      <c r="J574" s="43">
        <f>Pénalités!K53</f>
        <v>0</v>
      </c>
      <c r="K574" s="43">
        <f>Pénalités!L53</f>
        <v>0</v>
      </c>
      <c r="L574" s="43">
        <f>Pénalités!M53</f>
        <v>0</v>
      </c>
      <c r="M574" s="43">
        <f>Pénalités!N53</f>
        <v>0</v>
      </c>
      <c r="N574" s="69">
        <f>SUM(B574:M574)</f>
        <v>0</v>
      </c>
      <c r="O574" s="4" t="str">
        <f t="shared" si="55"/>
        <v/>
      </c>
    </row>
    <row r="575" spans="1:15" ht="12" thickBot="1" x14ac:dyDescent="0.25">
      <c r="A575" s="44" t="s">
        <v>37</v>
      </c>
      <c r="B575" s="45">
        <f t="shared" ref="B575:M575" si="60">+B573-ABS(B574)</f>
        <v>0</v>
      </c>
      <c r="C575" s="46">
        <f t="shared" si="60"/>
        <v>0</v>
      </c>
      <c r="D575" s="46">
        <f t="shared" si="60"/>
        <v>0</v>
      </c>
      <c r="E575" s="46">
        <f t="shared" si="60"/>
        <v>0</v>
      </c>
      <c r="F575" s="46">
        <f t="shared" si="60"/>
        <v>0</v>
      </c>
      <c r="G575" s="46">
        <f t="shared" si="60"/>
        <v>0</v>
      </c>
      <c r="H575" s="46">
        <f t="shared" si="60"/>
        <v>0</v>
      </c>
      <c r="I575" s="46">
        <f t="shared" si="60"/>
        <v>0</v>
      </c>
      <c r="J575" s="46">
        <f t="shared" si="60"/>
        <v>0</v>
      </c>
      <c r="K575" s="46">
        <f t="shared" si="60"/>
        <v>0</v>
      </c>
      <c r="L575" s="46">
        <f t="shared" si="60"/>
        <v>0</v>
      </c>
      <c r="M575" s="46">
        <f t="shared" si="60"/>
        <v>0</v>
      </c>
      <c r="N575" s="70">
        <f>IF(SUM(N573:N574)&lt;0,0,SUM(N573:N574))</f>
        <v>0</v>
      </c>
      <c r="O575" s="4" t="str">
        <f t="shared" si="55"/>
        <v/>
      </c>
    </row>
    <row r="576" spans="1:15" x14ac:dyDescent="0.2">
      <c r="O576" s="4" t="str">
        <f t="shared" si="55"/>
        <v/>
      </c>
    </row>
    <row r="577" spans="1:15" ht="12.75" x14ac:dyDescent="0.2">
      <c r="B577" s="4" t="s">
        <v>30</v>
      </c>
      <c r="G577" s="57" t="str">
        <f>VLOOKUP(G578,list2,2,FALSE)</f>
        <v>case 49</v>
      </c>
      <c r="L577" s="89"/>
      <c r="M577" s="89"/>
      <c r="O577" s="4" t="str">
        <f t="shared" si="55"/>
        <v/>
      </c>
    </row>
    <row r="578" spans="1:15" ht="12.75" x14ac:dyDescent="0.2">
      <c r="B578" s="4" t="s">
        <v>31</v>
      </c>
      <c r="G578" s="4">
        <f>Levée!A54</f>
        <v>49</v>
      </c>
      <c r="L578" s="89" t="s">
        <v>38</v>
      </c>
      <c r="M578" s="89"/>
      <c r="O578" s="4" t="str">
        <f t="shared" si="55"/>
        <v/>
      </c>
    </row>
    <row r="579" spans="1:15" ht="15.75" x14ac:dyDescent="0.25">
      <c r="B579" s="4" t="s">
        <v>32</v>
      </c>
      <c r="G579" s="4">
        <f>VLOOKUP(G578,list2,3,FALSE)</f>
        <v>0</v>
      </c>
      <c r="L579" s="90"/>
      <c r="M579" s="90"/>
      <c r="O579" s="4" t="str">
        <f t="shared" si="55"/>
        <v/>
      </c>
    </row>
    <row r="580" spans="1:15" x14ac:dyDescent="0.2">
      <c r="B580" s="56" t="s">
        <v>33</v>
      </c>
      <c r="G580" s="4">
        <f>VLOOKUP(G578,list2,4,FALSE)</f>
        <v>0</v>
      </c>
      <c r="O580" s="4" t="str">
        <f t="shared" si="55"/>
        <v/>
      </c>
    </row>
    <row r="581" spans="1:15" x14ac:dyDescent="0.2">
      <c r="B581" s="58" t="s">
        <v>39</v>
      </c>
      <c r="C581" s="56"/>
      <c r="D581" s="56"/>
      <c r="E581" s="56"/>
      <c r="F581" s="56"/>
      <c r="G581" s="4" t="e">
        <f>VLOOKUP(G578,list2,5,FALSE)</f>
        <v>#REF!</v>
      </c>
      <c r="O581" s="4" t="str">
        <f t="shared" si="55"/>
        <v/>
      </c>
    </row>
    <row r="582" spans="1:15" x14ac:dyDescent="0.2">
      <c r="B582" s="4" t="s">
        <v>34</v>
      </c>
      <c r="G582" s="4" t="e">
        <f>VLOOKUP(G578,list2,6,FALSE)</f>
        <v>#REF!</v>
      </c>
      <c r="O582" s="4" t="e">
        <f t="shared" si="55"/>
        <v>#REF!</v>
      </c>
    </row>
    <row r="583" spans="1:15" ht="12" thickBot="1" x14ac:dyDescent="0.25">
      <c r="O583" s="4" t="str">
        <f t="shared" ref="O583:O646" si="61">IF(B583="Remboursement :",G583,"")</f>
        <v/>
      </c>
    </row>
    <row r="584" spans="1:15" ht="12" thickBot="1" x14ac:dyDescent="0.25">
      <c r="A584" s="39"/>
      <c r="B584" s="41" t="s">
        <v>2</v>
      </c>
      <c r="C584" s="41" t="s">
        <v>3</v>
      </c>
      <c r="D584" s="41" t="s">
        <v>4</v>
      </c>
      <c r="E584" s="41" t="s">
        <v>5</v>
      </c>
      <c r="F584" s="41" t="s">
        <v>6</v>
      </c>
      <c r="G584" s="41" t="s">
        <v>7</v>
      </c>
      <c r="H584" s="41" t="s">
        <v>8</v>
      </c>
      <c r="I584" s="41" t="s">
        <v>9</v>
      </c>
      <c r="J584" s="41" t="s">
        <v>10</v>
      </c>
      <c r="K584" s="41" t="s">
        <v>11</v>
      </c>
      <c r="L584" s="41" t="s">
        <v>12</v>
      </c>
      <c r="M584" s="41" t="s">
        <v>13</v>
      </c>
      <c r="N584" s="71" t="s">
        <v>15</v>
      </c>
      <c r="O584" s="4" t="str">
        <f t="shared" si="61"/>
        <v/>
      </c>
    </row>
    <row r="585" spans="1:15" x14ac:dyDescent="0.2">
      <c r="A585" s="42" t="s">
        <v>35</v>
      </c>
      <c r="B585" s="43">
        <f>IF(Levée!C54&lt;&gt;"pa",Levée!C54,)</f>
        <v>0</v>
      </c>
      <c r="C585" s="43">
        <f>IF(Levée!D54&lt;&gt;"pa",Levée!D54,)</f>
        <v>0</v>
      </c>
      <c r="D585" s="43">
        <f>IF(Levée!E54&lt;&gt;"pa",Levée!E54,)</f>
        <v>0</v>
      </c>
      <c r="E585" s="43">
        <f>IF(Levée!F54&lt;&gt;"pa",Levée!F54,)</f>
        <v>0</v>
      </c>
      <c r="F585" s="43">
        <f>IF(Levée!G54&lt;&gt;"pa",Levée!G54,)</f>
        <v>0</v>
      </c>
      <c r="G585" s="43">
        <f>IF(Levée!H54&lt;&gt;"pa",Levée!H54,)</f>
        <v>0</v>
      </c>
      <c r="H585" s="43">
        <f>IF(Levée!I54&lt;&gt;"pa",Levée!I54,)</f>
        <v>0</v>
      </c>
      <c r="I585" s="43">
        <f>IF(Levée!J54&lt;&gt;"pa",Levée!J54,)</f>
        <v>0</v>
      </c>
      <c r="J585" s="43">
        <f>IF(Levée!K54&lt;&gt;"pa",Levée!K54,)</f>
        <v>0</v>
      </c>
      <c r="K585" s="43">
        <f>IF(Levée!L54&lt;&gt;"pa",Levée!L54,)</f>
        <v>0</v>
      </c>
      <c r="L585" s="43">
        <f>IF(Levée!M54&lt;&gt;"pa",Levée!M54,)</f>
        <v>0</v>
      </c>
      <c r="M585" s="43">
        <f>IF(Levée!N54&lt;&gt;"pa",Levée!N54,)</f>
        <v>0</v>
      </c>
      <c r="N585" s="68">
        <f>SUM(B585:M585)</f>
        <v>0</v>
      </c>
      <c r="O585" s="4" t="str">
        <f t="shared" si="61"/>
        <v/>
      </c>
    </row>
    <row r="586" spans="1:15" ht="12" thickBot="1" x14ac:dyDescent="0.25">
      <c r="A586" s="42" t="s">
        <v>36</v>
      </c>
      <c r="B586" s="43">
        <f>Pénalités!C54</f>
        <v>0</v>
      </c>
      <c r="C586" s="43">
        <f>Pénalités!D54</f>
        <v>0</v>
      </c>
      <c r="D586" s="43">
        <f>Pénalités!E54</f>
        <v>0</v>
      </c>
      <c r="E586" s="43">
        <f>Pénalités!F54</f>
        <v>0</v>
      </c>
      <c r="F586" s="43">
        <f>Pénalités!G54</f>
        <v>0</v>
      </c>
      <c r="G586" s="43">
        <f>Pénalités!H54</f>
        <v>0</v>
      </c>
      <c r="H586" s="43">
        <f>Pénalités!I54</f>
        <v>0</v>
      </c>
      <c r="I586" s="43">
        <f>Pénalités!J54</f>
        <v>0</v>
      </c>
      <c r="J586" s="43">
        <f>Pénalités!K54</f>
        <v>0</v>
      </c>
      <c r="K586" s="43">
        <f>Pénalités!L54</f>
        <v>0</v>
      </c>
      <c r="L586" s="43">
        <f>Pénalités!M54</f>
        <v>0</v>
      </c>
      <c r="M586" s="43">
        <f>Pénalités!N54</f>
        <v>0</v>
      </c>
      <c r="N586" s="69">
        <f>SUM(B586:M586)</f>
        <v>0</v>
      </c>
      <c r="O586" s="4" t="str">
        <f t="shared" si="61"/>
        <v/>
      </c>
    </row>
    <row r="587" spans="1:15" ht="12" thickBot="1" x14ac:dyDescent="0.25">
      <c r="A587" s="44" t="s">
        <v>37</v>
      </c>
      <c r="B587" s="45">
        <f t="shared" ref="B587:M587" si="62">+B585-ABS(B586)</f>
        <v>0</v>
      </c>
      <c r="C587" s="46">
        <f t="shared" si="62"/>
        <v>0</v>
      </c>
      <c r="D587" s="46">
        <f t="shared" si="62"/>
        <v>0</v>
      </c>
      <c r="E587" s="46">
        <f t="shared" si="62"/>
        <v>0</v>
      </c>
      <c r="F587" s="46">
        <f t="shared" si="62"/>
        <v>0</v>
      </c>
      <c r="G587" s="46">
        <f t="shared" si="62"/>
        <v>0</v>
      </c>
      <c r="H587" s="46">
        <f t="shared" si="62"/>
        <v>0</v>
      </c>
      <c r="I587" s="46">
        <f t="shared" si="62"/>
        <v>0</v>
      </c>
      <c r="J587" s="46">
        <f t="shared" si="62"/>
        <v>0</v>
      </c>
      <c r="K587" s="46">
        <f t="shared" si="62"/>
        <v>0</v>
      </c>
      <c r="L587" s="46">
        <f t="shared" si="62"/>
        <v>0</v>
      </c>
      <c r="M587" s="46">
        <f t="shared" si="62"/>
        <v>0</v>
      </c>
      <c r="N587" s="70">
        <f>IF(SUM(N585:N586)&lt;0,0,SUM(N585:N586))</f>
        <v>0</v>
      </c>
      <c r="O587" s="4" t="str">
        <f t="shared" si="61"/>
        <v/>
      </c>
    </row>
    <row r="588" spans="1:15" x14ac:dyDescent="0.2">
      <c r="O588" s="4" t="str">
        <f t="shared" si="61"/>
        <v/>
      </c>
    </row>
    <row r="589" spans="1:15" ht="12.75" x14ac:dyDescent="0.2">
      <c r="B589" s="4" t="s">
        <v>30</v>
      </c>
      <c r="G589" s="57" t="str">
        <f>VLOOKUP(G590,list2,2,FALSE)</f>
        <v>case 50</v>
      </c>
      <c r="L589" s="89"/>
      <c r="M589" s="89"/>
      <c r="O589" s="4" t="str">
        <f t="shared" si="61"/>
        <v/>
      </c>
    </row>
    <row r="590" spans="1:15" ht="12.75" x14ac:dyDescent="0.2">
      <c r="B590" s="4" t="s">
        <v>31</v>
      </c>
      <c r="G590" s="4">
        <f>Levée!A55</f>
        <v>50</v>
      </c>
      <c r="L590" s="89" t="s">
        <v>38</v>
      </c>
      <c r="M590" s="89"/>
      <c r="O590" s="4" t="str">
        <f t="shared" si="61"/>
        <v/>
      </c>
    </row>
    <row r="591" spans="1:15" ht="15.75" x14ac:dyDescent="0.25">
      <c r="B591" s="4" t="s">
        <v>32</v>
      </c>
      <c r="G591" s="4">
        <f>VLOOKUP(G590,list2,3,FALSE)</f>
        <v>0</v>
      </c>
      <c r="L591" s="90"/>
      <c r="M591" s="90"/>
      <c r="O591" s="4" t="str">
        <f t="shared" si="61"/>
        <v/>
      </c>
    </row>
    <row r="592" spans="1:15" x14ac:dyDescent="0.2">
      <c r="B592" s="56" t="s">
        <v>33</v>
      </c>
      <c r="G592" s="4">
        <f>VLOOKUP(G590,list2,4,FALSE)</f>
        <v>0</v>
      </c>
      <c r="O592" s="4" t="str">
        <f t="shared" si="61"/>
        <v/>
      </c>
    </row>
    <row r="593" spans="1:15" x14ac:dyDescent="0.2">
      <c r="B593" s="58" t="s">
        <v>39</v>
      </c>
      <c r="C593" s="56"/>
      <c r="D593" s="56"/>
      <c r="E593" s="56"/>
      <c r="F593" s="56"/>
      <c r="G593" s="4" t="e">
        <f>VLOOKUP(G590,list2,5,FALSE)</f>
        <v>#REF!</v>
      </c>
      <c r="O593" s="4" t="str">
        <f t="shared" si="61"/>
        <v/>
      </c>
    </row>
    <row r="594" spans="1:15" x14ac:dyDescent="0.2">
      <c r="B594" s="4" t="s">
        <v>34</v>
      </c>
      <c r="G594" s="4" t="e">
        <f>VLOOKUP(G590,list2,6,FALSE)</f>
        <v>#REF!</v>
      </c>
      <c r="O594" s="4" t="e">
        <f t="shared" si="61"/>
        <v>#REF!</v>
      </c>
    </row>
    <row r="595" spans="1:15" ht="12" thickBot="1" x14ac:dyDescent="0.25">
      <c r="O595" s="4" t="str">
        <f t="shared" si="61"/>
        <v/>
      </c>
    </row>
    <row r="596" spans="1:15" ht="12" thickBot="1" x14ac:dyDescent="0.25">
      <c r="A596" s="39"/>
      <c r="B596" s="41" t="s">
        <v>2</v>
      </c>
      <c r="C596" s="41" t="s">
        <v>3</v>
      </c>
      <c r="D596" s="41" t="s">
        <v>4</v>
      </c>
      <c r="E596" s="41" t="s">
        <v>5</v>
      </c>
      <c r="F596" s="41" t="s">
        <v>6</v>
      </c>
      <c r="G596" s="41" t="s">
        <v>7</v>
      </c>
      <c r="H596" s="41" t="s">
        <v>8</v>
      </c>
      <c r="I596" s="41" t="s">
        <v>9</v>
      </c>
      <c r="J596" s="41" t="s">
        <v>10</v>
      </c>
      <c r="K596" s="41" t="s">
        <v>11</v>
      </c>
      <c r="L596" s="41" t="s">
        <v>12</v>
      </c>
      <c r="M596" s="41" t="s">
        <v>13</v>
      </c>
      <c r="N596" s="71" t="s">
        <v>15</v>
      </c>
      <c r="O596" s="4" t="str">
        <f t="shared" si="61"/>
        <v/>
      </c>
    </row>
    <row r="597" spans="1:15" x14ac:dyDescent="0.2">
      <c r="A597" s="42" t="s">
        <v>35</v>
      </c>
      <c r="B597" s="43">
        <f>IF(Levée!C55&lt;&gt;"pa",Levée!C55,)</f>
        <v>0</v>
      </c>
      <c r="C597" s="43">
        <f>IF(Levée!D55&lt;&gt;"pa",Levée!D55,)</f>
        <v>0</v>
      </c>
      <c r="D597" s="43">
        <f>IF(Levée!E55&lt;&gt;"pa",Levée!E55,)</f>
        <v>0</v>
      </c>
      <c r="E597" s="43">
        <f>IF(Levée!F55&lt;&gt;"pa",Levée!F55,)</f>
        <v>0</v>
      </c>
      <c r="F597" s="43">
        <f>IF(Levée!G55&lt;&gt;"pa",Levée!G55,)</f>
        <v>0</v>
      </c>
      <c r="G597" s="43">
        <f>IF(Levée!H55&lt;&gt;"pa",Levée!H55,)</f>
        <v>0</v>
      </c>
      <c r="H597" s="43">
        <f>IF(Levée!I55&lt;&gt;"pa",Levée!I55,)</f>
        <v>0</v>
      </c>
      <c r="I597" s="43">
        <f>IF(Levée!J55&lt;&gt;"pa",Levée!J55,)</f>
        <v>0</v>
      </c>
      <c r="J597" s="43">
        <f>IF(Levée!K55&lt;&gt;"pa",Levée!K55,)</f>
        <v>0</v>
      </c>
      <c r="K597" s="43">
        <f>IF(Levée!L55&lt;&gt;"pa",Levée!L55,)</f>
        <v>0</v>
      </c>
      <c r="L597" s="43">
        <f>IF(Levée!M55&lt;&gt;"pa",Levée!M55,)</f>
        <v>0</v>
      </c>
      <c r="M597" s="43">
        <f>IF(Levée!N55&lt;&gt;"pa",Levée!N55,)</f>
        <v>0</v>
      </c>
      <c r="N597" s="68">
        <f>SUM(B597:M597)</f>
        <v>0</v>
      </c>
      <c r="O597" s="4" t="str">
        <f t="shared" si="61"/>
        <v/>
      </c>
    </row>
    <row r="598" spans="1:15" ht="12" thickBot="1" x14ac:dyDescent="0.25">
      <c r="A598" s="42" t="s">
        <v>36</v>
      </c>
      <c r="B598" s="43">
        <f>Pénalités!C55</f>
        <v>0</v>
      </c>
      <c r="C598" s="43">
        <f>Pénalités!D55</f>
        <v>0</v>
      </c>
      <c r="D598" s="43">
        <f>Pénalités!E55</f>
        <v>0</v>
      </c>
      <c r="E598" s="43">
        <f>Pénalités!F55</f>
        <v>0</v>
      </c>
      <c r="F598" s="43">
        <f>Pénalités!G55</f>
        <v>0</v>
      </c>
      <c r="G598" s="43">
        <f>Pénalités!H55</f>
        <v>0</v>
      </c>
      <c r="H598" s="43">
        <f>Pénalités!I55</f>
        <v>0</v>
      </c>
      <c r="I598" s="43">
        <f>Pénalités!J55</f>
        <v>0</v>
      </c>
      <c r="J598" s="43">
        <f>Pénalités!K55</f>
        <v>0</v>
      </c>
      <c r="K598" s="43">
        <f>Pénalités!L55</f>
        <v>0</v>
      </c>
      <c r="L598" s="43">
        <f>Pénalités!M55</f>
        <v>0</v>
      </c>
      <c r="M598" s="43">
        <f>Pénalités!N55</f>
        <v>0</v>
      </c>
      <c r="N598" s="69">
        <f>SUM(B598:M598)</f>
        <v>0</v>
      </c>
      <c r="O598" s="4" t="str">
        <f t="shared" si="61"/>
        <v/>
      </c>
    </row>
    <row r="599" spans="1:15" ht="12" thickBot="1" x14ac:dyDescent="0.25">
      <c r="A599" s="44" t="s">
        <v>37</v>
      </c>
      <c r="B599" s="45">
        <f t="shared" ref="B599:M599" si="63">+B597-ABS(B598)</f>
        <v>0</v>
      </c>
      <c r="C599" s="46">
        <f t="shared" si="63"/>
        <v>0</v>
      </c>
      <c r="D599" s="46">
        <f t="shared" si="63"/>
        <v>0</v>
      </c>
      <c r="E599" s="46">
        <f t="shared" si="63"/>
        <v>0</v>
      </c>
      <c r="F599" s="46">
        <f t="shared" si="63"/>
        <v>0</v>
      </c>
      <c r="G599" s="46">
        <f t="shared" si="63"/>
        <v>0</v>
      </c>
      <c r="H599" s="46">
        <f t="shared" si="63"/>
        <v>0</v>
      </c>
      <c r="I599" s="46">
        <f t="shared" si="63"/>
        <v>0</v>
      </c>
      <c r="J599" s="46">
        <f t="shared" si="63"/>
        <v>0</v>
      </c>
      <c r="K599" s="46">
        <f t="shared" si="63"/>
        <v>0</v>
      </c>
      <c r="L599" s="46">
        <f t="shared" si="63"/>
        <v>0</v>
      </c>
      <c r="M599" s="46">
        <f t="shared" si="63"/>
        <v>0</v>
      </c>
      <c r="N599" s="70">
        <f>IF(SUM(N597:N598)&lt;0,0,SUM(N597:N598))</f>
        <v>0</v>
      </c>
      <c r="O599" s="4" t="str">
        <f t="shared" si="61"/>
        <v/>
      </c>
    </row>
    <row r="600" spans="1:15" x14ac:dyDescent="0.2">
      <c r="O600" s="4" t="str">
        <f t="shared" si="61"/>
        <v/>
      </c>
    </row>
    <row r="601" spans="1:15" ht="12.75" x14ac:dyDescent="0.2">
      <c r="B601" s="4" t="s">
        <v>30</v>
      </c>
      <c r="G601" s="57" t="str">
        <f>VLOOKUP(G602,list2,2,FALSE)</f>
        <v>case 51</v>
      </c>
      <c r="L601" s="89"/>
      <c r="M601" s="89"/>
      <c r="O601" s="4" t="str">
        <f t="shared" si="61"/>
        <v/>
      </c>
    </row>
    <row r="602" spans="1:15" ht="12.75" x14ac:dyDescent="0.2">
      <c r="B602" s="4" t="s">
        <v>31</v>
      </c>
      <c r="G602" s="4">
        <f>Levée!A56</f>
        <v>51</v>
      </c>
      <c r="L602" s="89" t="s">
        <v>38</v>
      </c>
      <c r="M602" s="89"/>
      <c r="O602" s="4" t="str">
        <f t="shared" si="61"/>
        <v/>
      </c>
    </row>
    <row r="603" spans="1:15" ht="15.75" x14ac:dyDescent="0.25">
      <c r="B603" s="4" t="s">
        <v>32</v>
      </c>
      <c r="G603" s="4">
        <f>VLOOKUP(G602,list2,3,FALSE)</f>
        <v>0</v>
      </c>
      <c r="L603" s="90"/>
      <c r="M603" s="90"/>
      <c r="O603" s="4" t="str">
        <f t="shared" si="61"/>
        <v/>
      </c>
    </row>
    <row r="604" spans="1:15" x14ac:dyDescent="0.2">
      <c r="B604" s="56" t="s">
        <v>33</v>
      </c>
      <c r="G604" s="4">
        <f>VLOOKUP(G602,list2,4,FALSE)</f>
        <v>0</v>
      </c>
      <c r="O604" s="4" t="str">
        <f t="shared" si="61"/>
        <v/>
      </c>
    </row>
    <row r="605" spans="1:15" x14ac:dyDescent="0.2">
      <c r="B605" s="58" t="s">
        <v>39</v>
      </c>
      <c r="C605" s="56"/>
      <c r="D605" s="56"/>
      <c r="E605" s="56"/>
      <c r="F605" s="56"/>
      <c r="G605" s="4" t="e">
        <f>VLOOKUP(G602,list2,5,FALSE)</f>
        <v>#REF!</v>
      </c>
      <c r="O605" s="4" t="str">
        <f t="shared" si="61"/>
        <v/>
      </c>
    </row>
    <row r="606" spans="1:15" x14ac:dyDescent="0.2">
      <c r="B606" s="4" t="s">
        <v>34</v>
      </c>
      <c r="G606" s="4" t="e">
        <f>VLOOKUP(G602,list2,6,FALSE)</f>
        <v>#REF!</v>
      </c>
      <c r="O606" s="4" t="e">
        <f t="shared" si="61"/>
        <v>#REF!</v>
      </c>
    </row>
    <row r="607" spans="1:15" ht="12" thickBot="1" x14ac:dyDescent="0.25">
      <c r="O607" s="4" t="str">
        <f t="shared" si="61"/>
        <v/>
      </c>
    </row>
    <row r="608" spans="1:15" ht="12" thickBot="1" x14ac:dyDescent="0.25">
      <c r="A608" s="39"/>
      <c r="B608" s="41" t="s">
        <v>2</v>
      </c>
      <c r="C608" s="41" t="s">
        <v>3</v>
      </c>
      <c r="D608" s="41" t="s">
        <v>4</v>
      </c>
      <c r="E608" s="41" t="s">
        <v>5</v>
      </c>
      <c r="F608" s="41" t="s">
        <v>6</v>
      </c>
      <c r="G608" s="41" t="s">
        <v>7</v>
      </c>
      <c r="H608" s="41" t="s">
        <v>8</v>
      </c>
      <c r="I608" s="41" t="s">
        <v>9</v>
      </c>
      <c r="J608" s="41" t="s">
        <v>10</v>
      </c>
      <c r="K608" s="41" t="s">
        <v>11</v>
      </c>
      <c r="L608" s="41" t="s">
        <v>12</v>
      </c>
      <c r="M608" s="41" t="s">
        <v>13</v>
      </c>
      <c r="N608" s="71" t="s">
        <v>15</v>
      </c>
      <c r="O608" s="4" t="str">
        <f t="shared" si="61"/>
        <v/>
      </c>
    </row>
    <row r="609" spans="1:15" x14ac:dyDescent="0.2">
      <c r="A609" s="42" t="s">
        <v>35</v>
      </c>
      <c r="B609" s="43">
        <f>IF(Levée!C56&lt;&gt;"pa",Levée!C56,)</f>
        <v>0</v>
      </c>
      <c r="C609" s="43">
        <f>IF(Levée!D56&lt;&gt;"pa",Levée!D56,)</f>
        <v>0</v>
      </c>
      <c r="D609" s="43">
        <f>IF(Levée!E56&lt;&gt;"pa",Levée!E56,)</f>
        <v>0</v>
      </c>
      <c r="E609" s="43">
        <f>IF(Levée!F56&lt;&gt;"pa",Levée!F56,)</f>
        <v>0</v>
      </c>
      <c r="F609" s="43">
        <f>IF(Levée!G56&lt;&gt;"pa",Levée!G56,)</f>
        <v>0</v>
      </c>
      <c r="G609" s="43">
        <f>IF(Levée!H56&lt;&gt;"pa",Levée!H56,)</f>
        <v>0</v>
      </c>
      <c r="H609" s="43">
        <f>IF(Levée!I56&lt;&gt;"pa",Levée!I56,)</f>
        <v>0</v>
      </c>
      <c r="I609" s="43">
        <f>IF(Levée!J56&lt;&gt;"pa",Levée!J56,)</f>
        <v>0</v>
      </c>
      <c r="J609" s="43">
        <f>IF(Levée!K56&lt;&gt;"pa",Levée!K56,)</f>
        <v>0</v>
      </c>
      <c r="K609" s="43">
        <f>IF(Levée!L56&lt;&gt;"pa",Levée!L56,)</f>
        <v>0</v>
      </c>
      <c r="L609" s="43">
        <f>IF(Levée!M56&lt;&gt;"pa",Levée!M56,)</f>
        <v>0</v>
      </c>
      <c r="M609" s="43">
        <f>IF(Levée!N56&lt;&gt;"pa",Levée!N56,)</f>
        <v>0</v>
      </c>
      <c r="N609" s="68">
        <f>SUM(B609:M609)</f>
        <v>0</v>
      </c>
      <c r="O609" s="4" t="str">
        <f t="shared" si="61"/>
        <v/>
      </c>
    </row>
    <row r="610" spans="1:15" ht="12" thickBot="1" x14ac:dyDescent="0.25">
      <c r="A610" s="42" t="s">
        <v>36</v>
      </c>
      <c r="B610" s="43">
        <f>Pénalités!C56</f>
        <v>0</v>
      </c>
      <c r="C610" s="43">
        <f>Pénalités!D56</f>
        <v>0</v>
      </c>
      <c r="D610" s="43">
        <f>Pénalités!E56</f>
        <v>0</v>
      </c>
      <c r="E610" s="43">
        <f>Pénalités!F56</f>
        <v>0</v>
      </c>
      <c r="F610" s="43">
        <f>Pénalités!G56</f>
        <v>0</v>
      </c>
      <c r="G610" s="43">
        <f>Pénalités!H56</f>
        <v>0</v>
      </c>
      <c r="H610" s="43">
        <f>Pénalités!I56</f>
        <v>0</v>
      </c>
      <c r="I610" s="43">
        <f>Pénalités!J56</f>
        <v>0</v>
      </c>
      <c r="J610" s="43">
        <f>Pénalités!K56</f>
        <v>0</v>
      </c>
      <c r="K610" s="43">
        <f>Pénalités!L56</f>
        <v>0</v>
      </c>
      <c r="L610" s="43">
        <f>Pénalités!M56</f>
        <v>0</v>
      </c>
      <c r="M610" s="43">
        <f>Pénalités!N56</f>
        <v>0</v>
      </c>
      <c r="N610" s="69">
        <f>SUM(B610:M610)</f>
        <v>0</v>
      </c>
      <c r="O610" s="4" t="str">
        <f t="shared" si="61"/>
        <v/>
      </c>
    </row>
    <row r="611" spans="1:15" ht="12" thickBot="1" x14ac:dyDescent="0.25">
      <c r="A611" s="44" t="s">
        <v>37</v>
      </c>
      <c r="B611" s="45">
        <f t="shared" ref="B611:M611" si="64">+B609-ABS(B610)</f>
        <v>0</v>
      </c>
      <c r="C611" s="46">
        <f t="shared" si="64"/>
        <v>0</v>
      </c>
      <c r="D611" s="46">
        <f t="shared" si="64"/>
        <v>0</v>
      </c>
      <c r="E611" s="46">
        <f t="shared" si="64"/>
        <v>0</v>
      </c>
      <c r="F611" s="46">
        <f t="shared" si="64"/>
        <v>0</v>
      </c>
      <c r="G611" s="46">
        <f t="shared" si="64"/>
        <v>0</v>
      </c>
      <c r="H611" s="46">
        <f t="shared" si="64"/>
        <v>0</v>
      </c>
      <c r="I611" s="46">
        <f t="shared" si="64"/>
        <v>0</v>
      </c>
      <c r="J611" s="46">
        <f t="shared" si="64"/>
        <v>0</v>
      </c>
      <c r="K611" s="46">
        <f t="shared" si="64"/>
        <v>0</v>
      </c>
      <c r="L611" s="46">
        <f t="shared" si="64"/>
        <v>0</v>
      </c>
      <c r="M611" s="46">
        <f t="shared" si="64"/>
        <v>0</v>
      </c>
      <c r="N611" s="70">
        <f>IF(SUM(N609:N610)&lt;0,0,SUM(N609:N610))</f>
        <v>0</v>
      </c>
      <c r="O611" s="4" t="str">
        <f t="shared" si="61"/>
        <v/>
      </c>
    </row>
    <row r="612" spans="1:15" x14ac:dyDescent="0.2">
      <c r="O612" s="4" t="str">
        <f t="shared" si="61"/>
        <v/>
      </c>
    </row>
    <row r="613" spans="1:15" ht="12.75" x14ac:dyDescent="0.2">
      <c r="B613" s="4" t="s">
        <v>30</v>
      </c>
      <c r="G613" s="57" t="str">
        <f>VLOOKUP(G614,list2,2,FALSE)</f>
        <v>case 52</v>
      </c>
      <c r="L613" s="89"/>
      <c r="M613" s="89"/>
      <c r="O613" s="4" t="str">
        <f t="shared" si="61"/>
        <v/>
      </c>
    </row>
    <row r="614" spans="1:15" ht="12.75" x14ac:dyDescent="0.2">
      <c r="B614" s="4" t="s">
        <v>31</v>
      </c>
      <c r="G614" s="4">
        <f>Levée!A57</f>
        <v>52</v>
      </c>
      <c r="L614" s="89" t="s">
        <v>38</v>
      </c>
      <c r="M614" s="89"/>
      <c r="O614" s="4" t="str">
        <f t="shared" si="61"/>
        <v/>
      </c>
    </row>
    <row r="615" spans="1:15" ht="15.75" x14ac:dyDescent="0.25">
      <c r="B615" s="4" t="s">
        <v>32</v>
      </c>
      <c r="G615" s="4">
        <f>VLOOKUP(G614,list2,3,FALSE)</f>
        <v>0</v>
      </c>
      <c r="L615" s="90"/>
      <c r="M615" s="90"/>
      <c r="O615" s="4" t="str">
        <f t="shared" si="61"/>
        <v/>
      </c>
    </row>
    <row r="616" spans="1:15" x14ac:dyDescent="0.2">
      <c r="B616" s="56" t="s">
        <v>33</v>
      </c>
      <c r="G616" s="4">
        <f>VLOOKUP(G614,list2,4,FALSE)</f>
        <v>0</v>
      </c>
      <c r="O616" s="4" t="str">
        <f t="shared" si="61"/>
        <v/>
      </c>
    </row>
    <row r="617" spans="1:15" x14ac:dyDescent="0.2">
      <c r="B617" s="58" t="s">
        <v>39</v>
      </c>
      <c r="C617" s="56"/>
      <c r="D617" s="56"/>
      <c r="E617" s="56"/>
      <c r="F617" s="56"/>
      <c r="G617" s="4" t="e">
        <f>VLOOKUP(G614,list2,5,FALSE)</f>
        <v>#REF!</v>
      </c>
      <c r="O617" s="4" t="str">
        <f t="shared" si="61"/>
        <v/>
      </c>
    </row>
    <row r="618" spans="1:15" x14ac:dyDescent="0.2">
      <c r="B618" s="4" t="s">
        <v>34</v>
      </c>
      <c r="G618" s="4" t="e">
        <f>VLOOKUP(G614,list2,6,FALSE)</f>
        <v>#REF!</v>
      </c>
      <c r="O618" s="4" t="e">
        <f t="shared" si="61"/>
        <v>#REF!</v>
      </c>
    </row>
    <row r="619" spans="1:15" ht="12" thickBot="1" x14ac:dyDescent="0.25">
      <c r="O619" s="4" t="str">
        <f t="shared" si="61"/>
        <v/>
      </c>
    </row>
    <row r="620" spans="1:15" ht="12" thickBot="1" x14ac:dyDescent="0.25">
      <c r="A620" s="39"/>
      <c r="B620" s="41" t="s">
        <v>2</v>
      </c>
      <c r="C620" s="41" t="s">
        <v>3</v>
      </c>
      <c r="D620" s="41" t="s">
        <v>4</v>
      </c>
      <c r="E620" s="41" t="s">
        <v>5</v>
      </c>
      <c r="F620" s="41" t="s">
        <v>6</v>
      </c>
      <c r="G620" s="41" t="s">
        <v>7</v>
      </c>
      <c r="H620" s="41" t="s">
        <v>8</v>
      </c>
      <c r="I620" s="41" t="s">
        <v>9</v>
      </c>
      <c r="J620" s="41" t="s">
        <v>10</v>
      </c>
      <c r="K620" s="41" t="s">
        <v>11</v>
      </c>
      <c r="L620" s="41" t="s">
        <v>12</v>
      </c>
      <c r="M620" s="41" t="s">
        <v>13</v>
      </c>
      <c r="N620" s="71" t="s">
        <v>15</v>
      </c>
      <c r="O620" s="4" t="str">
        <f t="shared" si="61"/>
        <v/>
      </c>
    </row>
    <row r="621" spans="1:15" x14ac:dyDescent="0.2">
      <c r="A621" s="42" t="s">
        <v>35</v>
      </c>
      <c r="B621" s="43">
        <f>IF(Levée!C57&lt;&gt;"pa",Levée!C57,)</f>
        <v>0</v>
      </c>
      <c r="C621" s="43">
        <f>IF(Levée!D57&lt;&gt;"pa",Levée!D57,)</f>
        <v>0</v>
      </c>
      <c r="D621" s="43">
        <f>IF(Levée!E57&lt;&gt;"pa",Levée!E57,)</f>
        <v>0</v>
      </c>
      <c r="E621" s="43">
        <f>IF(Levée!F57&lt;&gt;"pa",Levée!F57,)</f>
        <v>0</v>
      </c>
      <c r="F621" s="43">
        <f>IF(Levée!G57&lt;&gt;"pa",Levée!G57,)</f>
        <v>0</v>
      </c>
      <c r="G621" s="43">
        <f>IF(Levée!H57&lt;&gt;"pa",Levée!H57,)</f>
        <v>0</v>
      </c>
      <c r="H621" s="43">
        <f>IF(Levée!I57&lt;&gt;"pa",Levée!I57,)</f>
        <v>0</v>
      </c>
      <c r="I621" s="43">
        <f>IF(Levée!J57&lt;&gt;"pa",Levée!J57,)</f>
        <v>0</v>
      </c>
      <c r="J621" s="43">
        <f>IF(Levée!K57&lt;&gt;"pa",Levée!K57,)</f>
        <v>0</v>
      </c>
      <c r="K621" s="43">
        <f>IF(Levée!L57&lt;&gt;"pa",Levée!L57,)</f>
        <v>0</v>
      </c>
      <c r="L621" s="43">
        <f>IF(Levée!M57&lt;&gt;"pa",Levée!M57,)</f>
        <v>0</v>
      </c>
      <c r="M621" s="43">
        <f>IF(Levée!N57&lt;&gt;"pa",Levée!N57,)</f>
        <v>0</v>
      </c>
      <c r="N621" s="68">
        <f>SUM(B621:M621)</f>
        <v>0</v>
      </c>
      <c r="O621" s="4" t="str">
        <f t="shared" si="61"/>
        <v/>
      </c>
    </row>
    <row r="622" spans="1:15" ht="12" thickBot="1" x14ac:dyDescent="0.25">
      <c r="A622" s="42" t="s">
        <v>36</v>
      </c>
      <c r="B622" s="43">
        <f>Pénalités!C57</f>
        <v>0</v>
      </c>
      <c r="C622" s="43">
        <f>Pénalités!D57</f>
        <v>0</v>
      </c>
      <c r="D622" s="43">
        <f>Pénalités!E57</f>
        <v>0</v>
      </c>
      <c r="E622" s="43">
        <f>Pénalités!F57</f>
        <v>0</v>
      </c>
      <c r="F622" s="43">
        <f>Pénalités!G57</f>
        <v>0</v>
      </c>
      <c r="G622" s="43">
        <f>Pénalités!H57</f>
        <v>0</v>
      </c>
      <c r="H622" s="43">
        <f>Pénalités!I57</f>
        <v>0</v>
      </c>
      <c r="I622" s="43">
        <f>Pénalités!J57</f>
        <v>0</v>
      </c>
      <c r="J622" s="43">
        <f>Pénalités!K57</f>
        <v>0</v>
      </c>
      <c r="K622" s="43">
        <f>Pénalités!L57</f>
        <v>0</v>
      </c>
      <c r="L622" s="43">
        <f>Pénalités!M57</f>
        <v>0</v>
      </c>
      <c r="M622" s="43">
        <f>Pénalités!N57</f>
        <v>0</v>
      </c>
      <c r="N622" s="69">
        <f>SUM(B622:M622)</f>
        <v>0</v>
      </c>
      <c r="O622" s="4" t="str">
        <f t="shared" si="61"/>
        <v/>
      </c>
    </row>
    <row r="623" spans="1:15" ht="12" thickBot="1" x14ac:dyDescent="0.25">
      <c r="A623" s="44" t="s">
        <v>37</v>
      </c>
      <c r="B623" s="45">
        <f t="shared" ref="B623:M623" si="65">+B621-ABS(B622)</f>
        <v>0</v>
      </c>
      <c r="C623" s="46">
        <f t="shared" si="65"/>
        <v>0</v>
      </c>
      <c r="D623" s="46">
        <f t="shared" si="65"/>
        <v>0</v>
      </c>
      <c r="E623" s="46">
        <f t="shared" si="65"/>
        <v>0</v>
      </c>
      <c r="F623" s="46">
        <f t="shared" si="65"/>
        <v>0</v>
      </c>
      <c r="G623" s="46">
        <f t="shared" si="65"/>
        <v>0</v>
      </c>
      <c r="H623" s="46">
        <f t="shared" si="65"/>
        <v>0</v>
      </c>
      <c r="I623" s="46">
        <f t="shared" si="65"/>
        <v>0</v>
      </c>
      <c r="J623" s="46">
        <f t="shared" si="65"/>
        <v>0</v>
      </c>
      <c r="K623" s="46">
        <f t="shared" si="65"/>
        <v>0</v>
      </c>
      <c r="L623" s="46">
        <f t="shared" si="65"/>
        <v>0</v>
      </c>
      <c r="M623" s="46">
        <f t="shared" si="65"/>
        <v>0</v>
      </c>
      <c r="N623" s="70">
        <f>IF(SUM(N621:N622)&lt;0,0,SUM(N621:N622))</f>
        <v>0</v>
      </c>
      <c r="O623" s="4" t="str">
        <f t="shared" si="61"/>
        <v/>
      </c>
    </row>
    <row r="624" spans="1:15" x14ac:dyDescent="0.2">
      <c r="O624" s="4" t="str">
        <f t="shared" si="61"/>
        <v/>
      </c>
    </row>
    <row r="625" spans="1:15" ht="12.75" x14ac:dyDescent="0.2">
      <c r="B625" s="4" t="s">
        <v>30</v>
      </c>
      <c r="G625" s="57" t="str">
        <f>VLOOKUP(G626,list2,2,FALSE)</f>
        <v>case 53</v>
      </c>
      <c r="L625" s="89"/>
      <c r="M625" s="89"/>
      <c r="O625" s="4" t="str">
        <f t="shared" si="61"/>
        <v/>
      </c>
    </row>
    <row r="626" spans="1:15" ht="12.75" x14ac:dyDescent="0.2">
      <c r="B626" s="4" t="s">
        <v>31</v>
      </c>
      <c r="G626" s="4">
        <f>Levée!A58</f>
        <v>53</v>
      </c>
      <c r="L626" s="89" t="s">
        <v>38</v>
      </c>
      <c r="M626" s="89"/>
      <c r="O626" s="4" t="str">
        <f t="shared" si="61"/>
        <v/>
      </c>
    </row>
    <row r="627" spans="1:15" ht="15.75" x14ac:dyDescent="0.25">
      <c r="B627" s="4" t="s">
        <v>32</v>
      </c>
      <c r="G627" s="4">
        <f>VLOOKUP(G626,list2,3,FALSE)</f>
        <v>0</v>
      </c>
      <c r="L627" s="90"/>
      <c r="M627" s="90"/>
      <c r="O627" s="4" t="str">
        <f t="shared" si="61"/>
        <v/>
      </c>
    </row>
    <row r="628" spans="1:15" x14ac:dyDescent="0.2">
      <c r="B628" s="56" t="s">
        <v>33</v>
      </c>
      <c r="G628" s="4">
        <f>VLOOKUP(G626,list2,4,FALSE)</f>
        <v>0</v>
      </c>
      <c r="O628" s="4" t="str">
        <f t="shared" si="61"/>
        <v/>
      </c>
    </row>
    <row r="629" spans="1:15" x14ac:dyDescent="0.2">
      <c r="B629" s="58" t="s">
        <v>39</v>
      </c>
      <c r="C629" s="56"/>
      <c r="D629" s="56"/>
      <c r="E629" s="56"/>
      <c r="F629" s="56"/>
      <c r="G629" s="4" t="e">
        <f>VLOOKUP(G626,list2,5,FALSE)</f>
        <v>#REF!</v>
      </c>
      <c r="O629" s="4" t="str">
        <f t="shared" si="61"/>
        <v/>
      </c>
    </row>
    <row r="630" spans="1:15" x14ac:dyDescent="0.2">
      <c r="B630" s="4" t="s">
        <v>34</v>
      </c>
      <c r="G630" s="4" t="e">
        <f>VLOOKUP(G626,list2,6,FALSE)</f>
        <v>#REF!</v>
      </c>
      <c r="O630" s="4" t="e">
        <f t="shared" si="61"/>
        <v>#REF!</v>
      </c>
    </row>
    <row r="631" spans="1:15" ht="12" thickBot="1" x14ac:dyDescent="0.25">
      <c r="O631" s="4" t="str">
        <f t="shared" si="61"/>
        <v/>
      </c>
    </row>
    <row r="632" spans="1:15" ht="12" thickBot="1" x14ac:dyDescent="0.25">
      <c r="A632" s="39"/>
      <c r="B632" s="41" t="s">
        <v>2</v>
      </c>
      <c r="C632" s="41" t="s">
        <v>3</v>
      </c>
      <c r="D632" s="41" t="s">
        <v>4</v>
      </c>
      <c r="E632" s="41" t="s">
        <v>5</v>
      </c>
      <c r="F632" s="41" t="s">
        <v>6</v>
      </c>
      <c r="G632" s="41" t="s">
        <v>7</v>
      </c>
      <c r="H632" s="41" t="s">
        <v>8</v>
      </c>
      <c r="I632" s="41" t="s">
        <v>9</v>
      </c>
      <c r="J632" s="41" t="s">
        <v>10</v>
      </c>
      <c r="K632" s="41" t="s">
        <v>11</v>
      </c>
      <c r="L632" s="41" t="s">
        <v>12</v>
      </c>
      <c r="M632" s="41" t="s">
        <v>13</v>
      </c>
      <c r="N632" s="71" t="s">
        <v>15</v>
      </c>
      <c r="O632" s="4" t="str">
        <f t="shared" si="61"/>
        <v/>
      </c>
    </row>
    <row r="633" spans="1:15" x14ac:dyDescent="0.2">
      <c r="A633" s="42" t="s">
        <v>35</v>
      </c>
      <c r="B633" s="43">
        <f>IF(Levée!C58&lt;&gt;"pa",Levée!C58,)</f>
        <v>0</v>
      </c>
      <c r="C633" s="43">
        <f>IF(Levée!D58&lt;&gt;"pa",Levée!D58,)</f>
        <v>0</v>
      </c>
      <c r="D633" s="43">
        <f>IF(Levée!E58&lt;&gt;"pa",Levée!E58,)</f>
        <v>0</v>
      </c>
      <c r="E633" s="43">
        <f>IF(Levée!F58&lt;&gt;"pa",Levée!F58,)</f>
        <v>0</v>
      </c>
      <c r="F633" s="43">
        <f>IF(Levée!G58&lt;&gt;"pa",Levée!G58,)</f>
        <v>0</v>
      </c>
      <c r="G633" s="43">
        <f>IF(Levée!H58&lt;&gt;"pa",Levée!H58,)</f>
        <v>0</v>
      </c>
      <c r="H633" s="43">
        <f>IF(Levée!I58&lt;&gt;"pa",Levée!I58,)</f>
        <v>0</v>
      </c>
      <c r="I633" s="43">
        <f>IF(Levée!J58&lt;&gt;"pa",Levée!J58,)</f>
        <v>0</v>
      </c>
      <c r="J633" s="43">
        <f>IF(Levée!K58&lt;&gt;"pa",Levée!K58,)</f>
        <v>0</v>
      </c>
      <c r="K633" s="43">
        <f>IF(Levée!L58&lt;&gt;"pa",Levée!L58,)</f>
        <v>0</v>
      </c>
      <c r="L633" s="43">
        <f>IF(Levée!M58&lt;&gt;"pa",Levée!M58,)</f>
        <v>0</v>
      </c>
      <c r="M633" s="43">
        <f>IF(Levée!N58&lt;&gt;"pa",Levée!N58,)</f>
        <v>0</v>
      </c>
      <c r="N633" s="68">
        <f>SUM(B633:M633)</f>
        <v>0</v>
      </c>
      <c r="O633" s="4" t="str">
        <f t="shared" si="61"/>
        <v/>
      </c>
    </row>
    <row r="634" spans="1:15" ht="12" thickBot="1" x14ac:dyDescent="0.25">
      <c r="A634" s="42" t="s">
        <v>36</v>
      </c>
      <c r="B634" s="43">
        <f>Pénalités!C58</f>
        <v>0</v>
      </c>
      <c r="C634" s="43">
        <f>Pénalités!D58</f>
        <v>0</v>
      </c>
      <c r="D634" s="43">
        <f>Pénalités!E58</f>
        <v>0</v>
      </c>
      <c r="E634" s="43">
        <f>Pénalités!F58</f>
        <v>0</v>
      </c>
      <c r="F634" s="43">
        <f>Pénalités!G58</f>
        <v>0</v>
      </c>
      <c r="G634" s="43">
        <f>Pénalités!H58</f>
        <v>0</v>
      </c>
      <c r="H634" s="43">
        <f>Pénalités!I58</f>
        <v>0</v>
      </c>
      <c r="I634" s="43">
        <f>Pénalités!J58</f>
        <v>0</v>
      </c>
      <c r="J634" s="43">
        <f>Pénalités!K58</f>
        <v>0</v>
      </c>
      <c r="K634" s="43">
        <f>Pénalités!L58</f>
        <v>0</v>
      </c>
      <c r="L634" s="43">
        <f>Pénalités!M58</f>
        <v>0</v>
      </c>
      <c r="M634" s="43">
        <f>Pénalités!N58</f>
        <v>0</v>
      </c>
      <c r="N634" s="69">
        <f>SUM(B634:M634)</f>
        <v>0</v>
      </c>
      <c r="O634" s="4" t="str">
        <f t="shared" si="61"/>
        <v/>
      </c>
    </row>
    <row r="635" spans="1:15" ht="12" thickBot="1" x14ac:dyDescent="0.25">
      <c r="A635" s="44" t="s">
        <v>37</v>
      </c>
      <c r="B635" s="45">
        <f t="shared" ref="B635:M635" si="66">+B633-ABS(B634)</f>
        <v>0</v>
      </c>
      <c r="C635" s="46">
        <f t="shared" si="66"/>
        <v>0</v>
      </c>
      <c r="D635" s="46">
        <f t="shared" si="66"/>
        <v>0</v>
      </c>
      <c r="E635" s="46">
        <f t="shared" si="66"/>
        <v>0</v>
      </c>
      <c r="F635" s="46">
        <f t="shared" si="66"/>
        <v>0</v>
      </c>
      <c r="G635" s="46">
        <f t="shared" si="66"/>
        <v>0</v>
      </c>
      <c r="H635" s="46">
        <f t="shared" si="66"/>
        <v>0</v>
      </c>
      <c r="I635" s="46">
        <f t="shared" si="66"/>
        <v>0</v>
      </c>
      <c r="J635" s="46">
        <f t="shared" si="66"/>
        <v>0</v>
      </c>
      <c r="K635" s="46">
        <f t="shared" si="66"/>
        <v>0</v>
      </c>
      <c r="L635" s="46">
        <f t="shared" si="66"/>
        <v>0</v>
      </c>
      <c r="M635" s="46">
        <f t="shared" si="66"/>
        <v>0</v>
      </c>
      <c r="N635" s="70">
        <f>IF(SUM(N633:N634)&lt;0,0,SUM(N633:N634))</f>
        <v>0</v>
      </c>
      <c r="O635" s="4" t="str">
        <f t="shared" si="61"/>
        <v/>
      </c>
    </row>
    <row r="636" spans="1:15" x14ac:dyDescent="0.2">
      <c r="O636" s="4" t="str">
        <f t="shared" si="61"/>
        <v/>
      </c>
    </row>
    <row r="637" spans="1:15" ht="12.75" x14ac:dyDescent="0.2">
      <c r="B637" s="4" t="s">
        <v>30</v>
      </c>
      <c r="G637" s="57" t="str">
        <f>VLOOKUP(G638,list2,2,FALSE)</f>
        <v>case 54</v>
      </c>
      <c r="L637" s="89"/>
      <c r="M637" s="89"/>
      <c r="O637" s="4" t="str">
        <f t="shared" si="61"/>
        <v/>
      </c>
    </row>
    <row r="638" spans="1:15" ht="12.75" x14ac:dyDescent="0.2">
      <c r="B638" s="4" t="s">
        <v>31</v>
      </c>
      <c r="G638" s="4">
        <f>Levée!A59</f>
        <v>54</v>
      </c>
      <c r="L638" s="89" t="s">
        <v>38</v>
      </c>
      <c r="M638" s="89"/>
      <c r="O638" s="4" t="str">
        <f t="shared" si="61"/>
        <v/>
      </c>
    </row>
    <row r="639" spans="1:15" ht="15.75" x14ac:dyDescent="0.25">
      <c r="B639" s="4" t="s">
        <v>32</v>
      </c>
      <c r="G639" s="4">
        <f>VLOOKUP(G638,list2,3,FALSE)</f>
        <v>0</v>
      </c>
      <c r="L639" s="90"/>
      <c r="M639" s="90"/>
      <c r="O639" s="4" t="str">
        <f t="shared" si="61"/>
        <v/>
      </c>
    </row>
    <row r="640" spans="1:15" x14ac:dyDescent="0.2">
      <c r="B640" s="56" t="s">
        <v>33</v>
      </c>
      <c r="G640" s="4">
        <f>VLOOKUP(G638,list2,4,FALSE)</f>
        <v>0</v>
      </c>
      <c r="O640" s="4" t="str">
        <f t="shared" si="61"/>
        <v/>
      </c>
    </row>
    <row r="641" spans="1:15" x14ac:dyDescent="0.2">
      <c r="B641" s="58" t="s">
        <v>39</v>
      </c>
      <c r="C641" s="56"/>
      <c r="D641" s="56"/>
      <c r="E641" s="56"/>
      <c r="F641" s="56"/>
      <c r="G641" s="4" t="e">
        <f>VLOOKUP(G638,list2,5,FALSE)</f>
        <v>#REF!</v>
      </c>
      <c r="O641" s="4" t="str">
        <f t="shared" si="61"/>
        <v/>
      </c>
    </row>
    <row r="642" spans="1:15" x14ac:dyDescent="0.2">
      <c r="B642" s="4" t="s">
        <v>34</v>
      </c>
      <c r="G642" s="4" t="e">
        <f>VLOOKUP(G638,list2,6,FALSE)</f>
        <v>#REF!</v>
      </c>
      <c r="O642" s="4" t="e">
        <f t="shared" si="61"/>
        <v>#REF!</v>
      </c>
    </row>
    <row r="643" spans="1:15" ht="12" thickBot="1" x14ac:dyDescent="0.25">
      <c r="O643" s="4" t="str">
        <f t="shared" si="61"/>
        <v/>
      </c>
    </row>
    <row r="644" spans="1:15" ht="12" thickBot="1" x14ac:dyDescent="0.25">
      <c r="A644" s="39"/>
      <c r="B644" s="41" t="s">
        <v>2</v>
      </c>
      <c r="C644" s="41" t="s">
        <v>3</v>
      </c>
      <c r="D644" s="41" t="s">
        <v>4</v>
      </c>
      <c r="E644" s="41" t="s">
        <v>5</v>
      </c>
      <c r="F644" s="41" t="s">
        <v>6</v>
      </c>
      <c r="G644" s="41" t="s">
        <v>7</v>
      </c>
      <c r="H644" s="41" t="s">
        <v>8</v>
      </c>
      <c r="I644" s="41" t="s">
        <v>9</v>
      </c>
      <c r="J644" s="41" t="s">
        <v>10</v>
      </c>
      <c r="K644" s="41" t="s">
        <v>11</v>
      </c>
      <c r="L644" s="41" t="s">
        <v>12</v>
      </c>
      <c r="M644" s="41" t="s">
        <v>13</v>
      </c>
      <c r="N644" s="71" t="s">
        <v>15</v>
      </c>
      <c r="O644" s="4" t="str">
        <f t="shared" si="61"/>
        <v/>
      </c>
    </row>
    <row r="645" spans="1:15" x14ac:dyDescent="0.2">
      <c r="A645" s="42" t="s">
        <v>35</v>
      </c>
      <c r="B645" s="43">
        <f>IF(Levée!C59&lt;&gt;"pa",Levée!C59,)</f>
        <v>0</v>
      </c>
      <c r="C645" s="43">
        <f>IF(Levée!D59&lt;&gt;"pa",Levée!D59,)</f>
        <v>0</v>
      </c>
      <c r="D645" s="43">
        <f>IF(Levée!E59&lt;&gt;"pa",Levée!E59,)</f>
        <v>0</v>
      </c>
      <c r="E645" s="43">
        <f>IF(Levée!F59&lt;&gt;"pa",Levée!F59,)</f>
        <v>0</v>
      </c>
      <c r="F645" s="43">
        <f>IF(Levée!G59&lt;&gt;"pa",Levée!G59,)</f>
        <v>0</v>
      </c>
      <c r="G645" s="43">
        <f>IF(Levée!H59&lt;&gt;"pa",Levée!H59,)</f>
        <v>0</v>
      </c>
      <c r="H645" s="43">
        <f>IF(Levée!I59&lt;&gt;"pa",Levée!I59,)</f>
        <v>0</v>
      </c>
      <c r="I645" s="43">
        <f>IF(Levée!J59&lt;&gt;"pa",Levée!J59,)</f>
        <v>0</v>
      </c>
      <c r="J645" s="43">
        <f>IF(Levée!K59&lt;&gt;"pa",Levée!K59,)</f>
        <v>0</v>
      </c>
      <c r="K645" s="43">
        <f>IF(Levée!L59&lt;&gt;"pa",Levée!L59,)</f>
        <v>0</v>
      </c>
      <c r="L645" s="43">
        <f>IF(Levée!M59&lt;&gt;"pa",Levée!M59,)</f>
        <v>0</v>
      </c>
      <c r="M645" s="43">
        <f>IF(Levée!N59&lt;&gt;"pa",Levée!N59,)</f>
        <v>0</v>
      </c>
      <c r="N645" s="68">
        <f>SUM(B645:M645)</f>
        <v>0</v>
      </c>
      <c r="O645" s="4" t="str">
        <f t="shared" si="61"/>
        <v/>
      </c>
    </row>
    <row r="646" spans="1:15" ht="12" thickBot="1" x14ac:dyDescent="0.25">
      <c r="A646" s="42" t="s">
        <v>36</v>
      </c>
      <c r="B646" s="43">
        <f>Pénalités!C59</f>
        <v>0</v>
      </c>
      <c r="C646" s="43">
        <f>Pénalités!D59</f>
        <v>0</v>
      </c>
      <c r="D646" s="43">
        <f>Pénalités!E59</f>
        <v>0</v>
      </c>
      <c r="E646" s="43">
        <f>Pénalités!F59</f>
        <v>0</v>
      </c>
      <c r="F646" s="43">
        <f>Pénalités!G59</f>
        <v>0</v>
      </c>
      <c r="G646" s="43">
        <f>Pénalités!H59</f>
        <v>0</v>
      </c>
      <c r="H646" s="43">
        <f>Pénalités!I59</f>
        <v>0</v>
      </c>
      <c r="I646" s="43">
        <f>Pénalités!J59</f>
        <v>0</v>
      </c>
      <c r="J646" s="43">
        <f>Pénalités!K59</f>
        <v>0</v>
      </c>
      <c r="K646" s="43">
        <f>Pénalités!L59</f>
        <v>0</v>
      </c>
      <c r="L646" s="43">
        <f>Pénalités!M59</f>
        <v>0</v>
      </c>
      <c r="M646" s="43">
        <f>Pénalités!N59</f>
        <v>0</v>
      </c>
      <c r="N646" s="69">
        <f>SUM(B646:M646)</f>
        <v>0</v>
      </c>
      <c r="O646" s="4" t="str">
        <f t="shared" si="61"/>
        <v/>
      </c>
    </row>
    <row r="647" spans="1:15" ht="12" thickBot="1" x14ac:dyDescent="0.25">
      <c r="A647" s="44" t="s">
        <v>37</v>
      </c>
      <c r="B647" s="45">
        <f t="shared" ref="B647:M647" si="67">+B645-ABS(B646)</f>
        <v>0</v>
      </c>
      <c r="C647" s="46">
        <f t="shared" si="67"/>
        <v>0</v>
      </c>
      <c r="D647" s="46">
        <f t="shared" si="67"/>
        <v>0</v>
      </c>
      <c r="E647" s="46">
        <f t="shared" si="67"/>
        <v>0</v>
      </c>
      <c r="F647" s="46">
        <f t="shared" si="67"/>
        <v>0</v>
      </c>
      <c r="G647" s="46">
        <f t="shared" si="67"/>
        <v>0</v>
      </c>
      <c r="H647" s="46">
        <f t="shared" si="67"/>
        <v>0</v>
      </c>
      <c r="I647" s="46">
        <f t="shared" si="67"/>
        <v>0</v>
      </c>
      <c r="J647" s="46">
        <f t="shared" si="67"/>
        <v>0</v>
      </c>
      <c r="K647" s="46">
        <f t="shared" si="67"/>
        <v>0</v>
      </c>
      <c r="L647" s="46">
        <f t="shared" si="67"/>
        <v>0</v>
      </c>
      <c r="M647" s="46">
        <f t="shared" si="67"/>
        <v>0</v>
      </c>
      <c r="N647" s="70">
        <f>IF(SUM(N645:N646)&lt;0,0,SUM(N645:N646))</f>
        <v>0</v>
      </c>
      <c r="O647" s="4" t="str">
        <f t="shared" ref="O647:O710" si="68">IF(B647="Remboursement :",G647,"")</f>
        <v/>
      </c>
    </row>
    <row r="648" spans="1:15" x14ac:dyDescent="0.2">
      <c r="O648" s="4" t="str">
        <f t="shared" si="68"/>
        <v/>
      </c>
    </row>
    <row r="649" spans="1:15" ht="12.75" x14ac:dyDescent="0.2">
      <c r="B649" s="4" t="s">
        <v>30</v>
      </c>
      <c r="G649" s="57" t="str">
        <f>VLOOKUP(G650,list2,2,FALSE)</f>
        <v>case 55</v>
      </c>
      <c r="L649" s="89"/>
      <c r="M649" s="89"/>
      <c r="O649" s="4" t="str">
        <f t="shared" si="68"/>
        <v/>
      </c>
    </row>
    <row r="650" spans="1:15" ht="12.75" x14ac:dyDescent="0.2">
      <c r="B650" s="4" t="s">
        <v>31</v>
      </c>
      <c r="G650" s="4">
        <f>Levée!A60</f>
        <v>55</v>
      </c>
      <c r="L650" s="89" t="s">
        <v>38</v>
      </c>
      <c r="M650" s="89"/>
      <c r="O650" s="4" t="str">
        <f t="shared" si="68"/>
        <v/>
      </c>
    </row>
    <row r="651" spans="1:15" ht="15.75" x14ac:dyDescent="0.25">
      <c r="B651" s="4" t="s">
        <v>32</v>
      </c>
      <c r="G651" s="4">
        <f>VLOOKUP(G650,list2,3,FALSE)</f>
        <v>0</v>
      </c>
      <c r="L651" s="90"/>
      <c r="M651" s="90"/>
      <c r="O651" s="4" t="str">
        <f t="shared" si="68"/>
        <v/>
      </c>
    </row>
    <row r="652" spans="1:15" x14ac:dyDescent="0.2">
      <c r="B652" s="56" t="s">
        <v>33</v>
      </c>
      <c r="G652" s="4">
        <f>VLOOKUP(G650,list2,4,FALSE)</f>
        <v>0</v>
      </c>
      <c r="O652" s="4" t="str">
        <f t="shared" si="68"/>
        <v/>
      </c>
    </row>
    <row r="653" spans="1:15" x14ac:dyDescent="0.2">
      <c r="B653" s="58" t="s">
        <v>39</v>
      </c>
      <c r="C653" s="56"/>
      <c r="D653" s="56"/>
      <c r="E653" s="56"/>
      <c r="F653" s="56"/>
      <c r="G653" s="4" t="e">
        <f>VLOOKUP(G650,list2,5,FALSE)</f>
        <v>#REF!</v>
      </c>
      <c r="O653" s="4" t="str">
        <f t="shared" si="68"/>
        <v/>
      </c>
    </row>
    <row r="654" spans="1:15" x14ac:dyDescent="0.2">
      <c r="B654" s="4" t="s">
        <v>34</v>
      </c>
      <c r="G654" s="4" t="e">
        <f>VLOOKUP(G650,list2,6,FALSE)</f>
        <v>#REF!</v>
      </c>
      <c r="O654" s="4" t="e">
        <f t="shared" si="68"/>
        <v>#REF!</v>
      </c>
    </row>
    <row r="655" spans="1:15" ht="12" thickBot="1" x14ac:dyDescent="0.25">
      <c r="O655" s="4" t="str">
        <f t="shared" si="68"/>
        <v/>
      </c>
    </row>
    <row r="656" spans="1:15" ht="12" thickBot="1" x14ac:dyDescent="0.25">
      <c r="A656" s="39"/>
      <c r="B656" s="41" t="s">
        <v>2</v>
      </c>
      <c r="C656" s="41" t="s">
        <v>3</v>
      </c>
      <c r="D656" s="41" t="s">
        <v>4</v>
      </c>
      <c r="E656" s="41" t="s">
        <v>5</v>
      </c>
      <c r="F656" s="41" t="s">
        <v>6</v>
      </c>
      <c r="G656" s="41" t="s">
        <v>7</v>
      </c>
      <c r="H656" s="41" t="s">
        <v>8</v>
      </c>
      <c r="I656" s="41" t="s">
        <v>9</v>
      </c>
      <c r="J656" s="41" t="s">
        <v>10</v>
      </c>
      <c r="K656" s="41" t="s">
        <v>11</v>
      </c>
      <c r="L656" s="41" t="s">
        <v>12</v>
      </c>
      <c r="M656" s="41" t="s">
        <v>13</v>
      </c>
      <c r="N656" s="71" t="s">
        <v>15</v>
      </c>
      <c r="O656" s="4" t="str">
        <f t="shared" si="68"/>
        <v/>
      </c>
    </row>
    <row r="657" spans="1:15" x14ac:dyDescent="0.2">
      <c r="A657" s="42" t="s">
        <v>35</v>
      </c>
      <c r="B657" s="43">
        <f>IF(Levée!C60&lt;&gt;"pa",Levée!C60,)</f>
        <v>0</v>
      </c>
      <c r="C657" s="43">
        <f>IF(Levée!D60&lt;&gt;"pa",Levée!D60,)</f>
        <v>0</v>
      </c>
      <c r="D657" s="43">
        <f>IF(Levée!E60&lt;&gt;"pa",Levée!E60,)</f>
        <v>0</v>
      </c>
      <c r="E657" s="43">
        <f>IF(Levée!F60&lt;&gt;"pa",Levée!F60,)</f>
        <v>0</v>
      </c>
      <c r="F657" s="43">
        <f>IF(Levée!G60&lt;&gt;"pa",Levée!G60,)</f>
        <v>0</v>
      </c>
      <c r="G657" s="43">
        <f>IF(Levée!H60&lt;&gt;"pa",Levée!H60,)</f>
        <v>0</v>
      </c>
      <c r="H657" s="43">
        <f>IF(Levée!I60&lt;&gt;"pa",Levée!I60,)</f>
        <v>0</v>
      </c>
      <c r="I657" s="43">
        <f>IF(Levée!J60&lt;&gt;"pa",Levée!J60,)</f>
        <v>0</v>
      </c>
      <c r="J657" s="43">
        <f>IF(Levée!K60&lt;&gt;"pa",Levée!K60,)</f>
        <v>0</v>
      </c>
      <c r="K657" s="43">
        <f>IF(Levée!L60&lt;&gt;"pa",Levée!L60,)</f>
        <v>0</v>
      </c>
      <c r="L657" s="43">
        <f>IF(Levée!M60&lt;&gt;"pa",Levée!M60,)</f>
        <v>0</v>
      </c>
      <c r="M657" s="43">
        <f>IF(Levée!N60&lt;&gt;"pa",Levée!N60,)</f>
        <v>0</v>
      </c>
      <c r="N657" s="68">
        <f>SUM(B657:M657)</f>
        <v>0</v>
      </c>
      <c r="O657" s="4" t="str">
        <f t="shared" si="68"/>
        <v/>
      </c>
    </row>
    <row r="658" spans="1:15" ht="12" thickBot="1" x14ac:dyDescent="0.25">
      <c r="A658" s="42" t="s">
        <v>36</v>
      </c>
      <c r="B658" s="43">
        <f>Pénalités!C60</f>
        <v>0</v>
      </c>
      <c r="C658" s="43">
        <f>Pénalités!D60</f>
        <v>0</v>
      </c>
      <c r="D658" s="43">
        <f>Pénalités!E60</f>
        <v>0</v>
      </c>
      <c r="E658" s="43">
        <f>Pénalités!F60</f>
        <v>0</v>
      </c>
      <c r="F658" s="43">
        <f>Pénalités!G60</f>
        <v>0</v>
      </c>
      <c r="G658" s="43">
        <f>Pénalités!H60</f>
        <v>0</v>
      </c>
      <c r="H658" s="43">
        <f>Pénalités!I60</f>
        <v>0</v>
      </c>
      <c r="I658" s="43">
        <f>Pénalités!J60</f>
        <v>0</v>
      </c>
      <c r="J658" s="43">
        <f>Pénalités!K60</f>
        <v>0</v>
      </c>
      <c r="K658" s="43">
        <f>Pénalités!L60</f>
        <v>0</v>
      </c>
      <c r="L658" s="43">
        <f>Pénalités!M60</f>
        <v>0</v>
      </c>
      <c r="M658" s="43">
        <f>Pénalités!N60</f>
        <v>0</v>
      </c>
      <c r="N658" s="69">
        <f>SUM(B658:M658)</f>
        <v>0</v>
      </c>
      <c r="O658" s="4" t="str">
        <f t="shared" si="68"/>
        <v/>
      </c>
    </row>
    <row r="659" spans="1:15" ht="12" thickBot="1" x14ac:dyDescent="0.25">
      <c r="A659" s="44" t="s">
        <v>37</v>
      </c>
      <c r="B659" s="45">
        <f t="shared" ref="B659:M659" si="69">+B657-ABS(B658)</f>
        <v>0</v>
      </c>
      <c r="C659" s="46">
        <f t="shared" si="69"/>
        <v>0</v>
      </c>
      <c r="D659" s="46">
        <f t="shared" si="69"/>
        <v>0</v>
      </c>
      <c r="E659" s="46">
        <f t="shared" si="69"/>
        <v>0</v>
      </c>
      <c r="F659" s="46">
        <f t="shared" si="69"/>
        <v>0</v>
      </c>
      <c r="G659" s="46">
        <f t="shared" si="69"/>
        <v>0</v>
      </c>
      <c r="H659" s="46">
        <f t="shared" si="69"/>
        <v>0</v>
      </c>
      <c r="I659" s="46">
        <f t="shared" si="69"/>
        <v>0</v>
      </c>
      <c r="J659" s="46">
        <f t="shared" si="69"/>
        <v>0</v>
      </c>
      <c r="K659" s="46">
        <f t="shared" si="69"/>
        <v>0</v>
      </c>
      <c r="L659" s="46">
        <f t="shared" si="69"/>
        <v>0</v>
      </c>
      <c r="M659" s="46">
        <f t="shared" si="69"/>
        <v>0</v>
      </c>
      <c r="N659" s="70">
        <f>IF(SUM(N657:N658)&lt;0,0,SUM(N657:N658))</f>
        <v>0</v>
      </c>
      <c r="O659" s="4" t="str">
        <f t="shared" si="68"/>
        <v/>
      </c>
    </row>
    <row r="660" spans="1:15" x14ac:dyDescent="0.2">
      <c r="O660" s="4" t="str">
        <f t="shared" si="68"/>
        <v/>
      </c>
    </row>
    <row r="661" spans="1:15" ht="12.75" x14ac:dyDescent="0.2">
      <c r="B661" s="4" t="s">
        <v>30</v>
      </c>
      <c r="G661" s="57" t="str">
        <f>VLOOKUP(G662,list2,2,FALSE)</f>
        <v>case 56</v>
      </c>
      <c r="L661" s="89"/>
      <c r="M661" s="89"/>
      <c r="O661" s="4" t="str">
        <f t="shared" si="68"/>
        <v/>
      </c>
    </row>
    <row r="662" spans="1:15" ht="12.75" x14ac:dyDescent="0.2">
      <c r="B662" s="4" t="s">
        <v>31</v>
      </c>
      <c r="G662" s="4">
        <f>Levée!A61</f>
        <v>56</v>
      </c>
      <c r="L662" s="89"/>
      <c r="M662" s="89"/>
      <c r="O662" s="4" t="str">
        <f t="shared" si="68"/>
        <v/>
      </c>
    </row>
    <row r="663" spans="1:15" ht="15.75" x14ac:dyDescent="0.25">
      <c r="B663" s="4" t="s">
        <v>32</v>
      </c>
      <c r="G663" s="4">
        <f>VLOOKUP(G662,list2,3,FALSE)</f>
        <v>0</v>
      </c>
      <c r="L663" s="90"/>
      <c r="M663" s="90"/>
      <c r="O663" s="4" t="str">
        <f t="shared" si="68"/>
        <v/>
      </c>
    </row>
    <row r="664" spans="1:15" x14ac:dyDescent="0.2">
      <c r="B664" s="56" t="s">
        <v>33</v>
      </c>
      <c r="G664" s="4">
        <f>VLOOKUP(G662,list2,4,FALSE)</f>
        <v>0</v>
      </c>
      <c r="O664" s="4" t="str">
        <f t="shared" si="68"/>
        <v/>
      </c>
    </row>
    <row r="665" spans="1:15" x14ac:dyDescent="0.2">
      <c r="B665" s="58" t="s">
        <v>39</v>
      </c>
      <c r="C665" s="56"/>
      <c r="D665" s="56"/>
      <c r="E665" s="56"/>
      <c r="F665" s="56"/>
      <c r="G665" s="4" t="e">
        <f>VLOOKUP(G662,list2,5,FALSE)</f>
        <v>#REF!</v>
      </c>
      <c r="O665" s="4" t="str">
        <f t="shared" si="68"/>
        <v/>
      </c>
    </row>
    <row r="666" spans="1:15" x14ac:dyDescent="0.2">
      <c r="B666" s="4" t="s">
        <v>34</v>
      </c>
      <c r="G666" s="4" t="e">
        <f>VLOOKUP(G662,list2,6,FALSE)</f>
        <v>#REF!</v>
      </c>
      <c r="O666" s="4" t="e">
        <f t="shared" si="68"/>
        <v>#REF!</v>
      </c>
    </row>
    <row r="667" spans="1:15" ht="12" thickBot="1" x14ac:dyDescent="0.25">
      <c r="O667" s="4" t="str">
        <f t="shared" si="68"/>
        <v/>
      </c>
    </row>
    <row r="668" spans="1:15" ht="12" thickBot="1" x14ac:dyDescent="0.25">
      <c r="A668" s="39"/>
      <c r="B668" s="41" t="s">
        <v>2</v>
      </c>
      <c r="C668" s="41" t="s">
        <v>3</v>
      </c>
      <c r="D668" s="41" t="s">
        <v>4</v>
      </c>
      <c r="E668" s="41" t="s">
        <v>5</v>
      </c>
      <c r="F668" s="41" t="s">
        <v>6</v>
      </c>
      <c r="G668" s="41" t="s">
        <v>7</v>
      </c>
      <c r="H668" s="41" t="s">
        <v>8</v>
      </c>
      <c r="I668" s="41" t="s">
        <v>9</v>
      </c>
      <c r="J668" s="41" t="s">
        <v>10</v>
      </c>
      <c r="K668" s="41" t="s">
        <v>11</v>
      </c>
      <c r="L668" s="41" t="s">
        <v>12</v>
      </c>
      <c r="M668" s="41" t="s">
        <v>13</v>
      </c>
      <c r="N668" s="71" t="s">
        <v>15</v>
      </c>
      <c r="O668" s="4" t="str">
        <f t="shared" si="68"/>
        <v/>
      </c>
    </row>
    <row r="669" spans="1:15" x14ac:dyDescent="0.2">
      <c r="A669" s="42" t="s">
        <v>35</v>
      </c>
      <c r="B669" s="43">
        <f>IF(Levée!C61&lt;&gt;"pa",Levée!C61,)</f>
        <v>0</v>
      </c>
      <c r="C669" s="43">
        <f>IF(Levée!D61&lt;&gt;"pa",Levée!D61,)</f>
        <v>0</v>
      </c>
      <c r="D669" s="43">
        <f>IF(Levée!E61&lt;&gt;"pa",Levée!E61,)</f>
        <v>0</v>
      </c>
      <c r="E669" s="43">
        <f>IF(Levée!F61&lt;&gt;"pa",Levée!F61,)</f>
        <v>0</v>
      </c>
      <c r="F669" s="43">
        <f>IF(Levée!G61&lt;&gt;"pa",Levée!G61,)</f>
        <v>0</v>
      </c>
      <c r="G669" s="43">
        <f>IF(Levée!H61&lt;&gt;"pa",Levée!H61,)</f>
        <v>0</v>
      </c>
      <c r="H669" s="43">
        <f>IF(Levée!I61&lt;&gt;"pa",Levée!I61,)</f>
        <v>0</v>
      </c>
      <c r="I669" s="43">
        <f>IF(Levée!J61&lt;&gt;"pa",Levée!J61,)</f>
        <v>0</v>
      </c>
      <c r="J669" s="43">
        <f>IF(Levée!K61&lt;&gt;"pa",Levée!K61,)</f>
        <v>0</v>
      </c>
      <c r="K669" s="43">
        <f>IF(Levée!L61&lt;&gt;"pa",Levée!L61,)</f>
        <v>0</v>
      </c>
      <c r="L669" s="43">
        <f>IF(Levée!M61&lt;&gt;"pa",Levée!M61,)</f>
        <v>0</v>
      </c>
      <c r="M669" s="43">
        <f>IF(Levée!N61&lt;&gt;"pa",Levée!N61,)</f>
        <v>0</v>
      </c>
      <c r="N669" s="68">
        <f>SUM(B669:M669)</f>
        <v>0</v>
      </c>
      <c r="O669" s="4" t="str">
        <f t="shared" si="68"/>
        <v/>
      </c>
    </row>
    <row r="670" spans="1:15" ht="12" thickBot="1" x14ac:dyDescent="0.25">
      <c r="A670" s="42" t="s">
        <v>36</v>
      </c>
      <c r="B670" s="43">
        <f>Pénalités!C61</f>
        <v>0</v>
      </c>
      <c r="C670" s="43">
        <f>Pénalités!D61</f>
        <v>0</v>
      </c>
      <c r="D670" s="43">
        <f>Pénalités!E61</f>
        <v>0</v>
      </c>
      <c r="E670" s="43">
        <f>Pénalités!F61</f>
        <v>0</v>
      </c>
      <c r="F670" s="43">
        <f>Pénalités!G61</f>
        <v>0</v>
      </c>
      <c r="G670" s="43">
        <f>Pénalités!H61</f>
        <v>0</v>
      </c>
      <c r="H670" s="43">
        <f>Pénalités!I61</f>
        <v>0</v>
      </c>
      <c r="I670" s="43">
        <f>Pénalités!J61</f>
        <v>0</v>
      </c>
      <c r="J670" s="43">
        <f>Pénalités!K61</f>
        <v>0</v>
      </c>
      <c r="K670" s="43">
        <f>Pénalités!L61</f>
        <v>0</v>
      </c>
      <c r="L670" s="43">
        <f>Pénalités!M61</f>
        <v>0</v>
      </c>
      <c r="M670" s="43">
        <f>Pénalités!N61</f>
        <v>0</v>
      </c>
      <c r="N670" s="69">
        <f>SUM(B670:M670)</f>
        <v>0</v>
      </c>
      <c r="O670" s="4" t="str">
        <f t="shared" si="68"/>
        <v/>
      </c>
    </row>
    <row r="671" spans="1:15" ht="12" thickBot="1" x14ac:dyDescent="0.25">
      <c r="A671" s="44" t="s">
        <v>37</v>
      </c>
      <c r="B671" s="45">
        <f t="shared" ref="B671:M671" si="70">+B669-ABS(B670)</f>
        <v>0</v>
      </c>
      <c r="C671" s="46">
        <f t="shared" si="70"/>
        <v>0</v>
      </c>
      <c r="D671" s="46">
        <f t="shared" si="70"/>
        <v>0</v>
      </c>
      <c r="E671" s="46">
        <f t="shared" si="70"/>
        <v>0</v>
      </c>
      <c r="F671" s="46">
        <f t="shared" si="70"/>
        <v>0</v>
      </c>
      <c r="G671" s="46">
        <f t="shared" si="70"/>
        <v>0</v>
      </c>
      <c r="H671" s="46">
        <f t="shared" si="70"/>
        <v>0</v>
      </c>
      <c r="I671" s="46">
        <f t="shared" si="70"/>
        <v>0</v>
      </c>
      <c r="J671" s="46">
        <f t="shared" si="70"/>
        <v>0</v>
      </c>
      <c r="K671" s="46">
        <f t="shared" si="70"/>
        <v>0</v>
      </c>
      <c r="L671" s="46">
        <f t="shared" si="70"/>
        <v>0</v>
      </c>
      <c r="M671" s="46">
        <f t="shared" si="70"/>
        <v>0</v>
      </c>
      <c r="N671" s="70">
        <f>IF(SUM(N669:N670)&lt;0,0,SUM(N669:N670))</f>
        <v>0</v>
      </c>
      <c r="O671" s="4" t="str">
        <f t="shared" si="68"/>
        <v/>
      </c>
    </row>
    <row r="672" spans="1:15" x14ac:dyDescent="0.2">
      <c r="O672" s="4" t="str">
        <f t="shared" si="68"/>
        <v/>
      </c>
    </row>
    <row r="673" spans="1:15" ht="12.75" x14ac:dyDescent="0.2">
      <c r="B673" s="4" t="s">
        <v>30</v>
      </c>
      <c r="G673" s="57" t="str">
        <f>VLOOKUP(G674,list2,2,FALSE)</f>
        <v>case 57</v>
      </c>
      <c r="L673" s="89"/>
      <c r="M673" s="89"/>
      <c r="O673" s="4" t="str">
        <f t="shared" si="68"/>
        <v/>
      </c>
    </row>
    <row r="674" spans="1:15" ht="12.75" x14ac:dyDescent="0.2">
      <c r="B674" s="4" t="s">
        <v>31</v>
      </c>
      <c r="G674" s="4">
        <f>Levée!A62</f>
        <v>57</v>
      </c>
      <c r="L674" s="89" t="s">
        <v>38</v>
      </c>
      <c r="M674" s="89"/>
      <c r="O674" s="4" t="str">
        <f t="shared" si="68"/>
        <v/>
      </c>
    </row>
    <row r="675" spans="1:15" ht="15.75" x14ac:dyDescent="0.25">
      <c r="B675" s="4" t="s">
        <v>32</v>
      </c>
      <c r="G675" s="4">
        <f>VLOOKUP(G674,list2,3,FALSE)</f>
        <v>0</v>
      </c>
      <c r="L675" s="90"/>
      <c r="M675" s="90"/>
      <c r="O675" s="4" t="str">
        <f t="shared" si="68"/>
        <v/>
      </c>
    </row>
    <row r="676" spans="1:15" x14ac:dyDescent="0.2">
      <c r="B676" s="56" t="s">
        <v>33</v>
      </c>
      <c r="G676" s="4">
        <f>VLOOKUP(G674,list2,4,FALSE)</f>
        <v>0</v>
      </c>
      <c r="O676" s="4" t="str">
        <f t="shared" si="68"/>
        <v/>
      </c>
    </row>
    <row r="677" spans="1:15" x14ac:dyDescent="0.2">
      <c r="B677" s="58" t="s">
        <v>39</v>
      </c>
      <c r="C677" s="56"/>
      <c r="D677" s="56"/>
      <c r="E677" s="56"/>
      <c r="F677" s="56"/>
      <c r="G677" s="4" t="e">
        <f>VLOOKUP(G674,list2,5,FALSE)</f>
        <v>#REF!</v>
      </c>
      <c r="O677" s="4" t="str">
        <f t="shared" si="68"/>
        <v/>
      </c>
    </row>
    <row r="678" spans="1:15" x14ac:dyDescent="0.2">
      <c r="B678" s="4" t="s">
        <v>34</v>
      </c>
      <c r="G678" s="4" t="e">
        <f>VLOOKUP(G674,list2,6,FALSE)</f>
        <v>#REF!</v>
      </c>
      <c r="O678" s="4" t="e">
        <f t="shared" si="68"/>
        <v>#REF!</v>
      </c>
    </row>
    <row r="679" spans="1:15" ht="12" thickBot="1" x14ac:dyDescent="0.25">
      <c r="O679" s="4" t="str">
        <f t="shared" si="68"/>
        <v/>
      </c>
    </row>
    <row r="680" spans="1:15" ht="12" thickBot="1" x14ac:dyDescent="0.25">
      <c r="A680" s="39"/>
      <c r="B680" s="41" t="s">
        <v>2</v>
      </c>
      <c r="C680" s="41" t="s">
        <v>3</v>
      </c>
      <c r="D680" s="41" t="s">
        <v>4</v>
      </c>
      <c r="E680" s="41" t="s">
        <v>5</v>
      </c>
      <c r="F680" s="41" t="s">
        <v>6</v>
      </c>
      <c r="G680" s="41" t="s">
        <v>7</v>
      </c>
      <c r="H680" s="41" t="s">
        <v>8</v>
      </c>
      <c r="I680" s="41" t="s">
        <v>9</v>
      </c>
      <c r="J680" s="41" t="s">
        <v>10</v>
      </c>
      <c r="K680" s="41" t="s">
        <v>11</v>
      </c>
      <c r="L680" s="41" t="s">
        <v>12</v>
      </c>
      <c r="M680" s="41" t="s">
        <v>13</v>
      </c>
      <c r="N680" s="71" t="s">
        <v>15</v>
      </c>
      <c r="O680" s="4" t="str">
        <f t="shared" si="68"/>
        <v/>
      </c>
    </row>
    <row r="681" spans="1:15" x14ac:dyDescent="0.2">
      <c r="A681" s="42" t="s">
        <v>35</v>
      </c>
      <c r="B681" s="43">
        <f>IF(Levée!C62&lt;&gt;"pa",Levée!C62,)</f>
        <v>0</v>
      </c>
      <c r="C681" s="43">
        <f>IF(Levée!D62&lt;&gt;"pa",Levée!D62,)</f>
        <v>0</v>
      </c>
      <c r="D681" s="43">
        <f>IF(Levée!E62&lt;&gt;"pa",Levée!E62,)</f>
        <v>0</v>
      </c>
      <c r="E681" s="43">
        <f>IF(Levée!F62&lt;&gt;"pa",Levée!F62,)</f>
        <v>0</v>
      </c>
      <c r="F681" s="43">
        <f>IF(Levée!G62&lt;&gt;"pa",Levée!G62,)</f>
        <v>0</v>
      </c>
      <c r="G681" s="43">
        <f>IF(Levée!H62&lt;&gt;"pa",Levée!H62,)</f>
        <v>0</v>
      </c>
      <c r="H681" s="43">
        <f>IF(Levée!I62&lt;&gt;"pa",Levée!I62,)</f>
        <v>0</v>
      </c>
      <c r="I681" s="43">
        <f>IF(Levée!J62&lt;&gt;"pa",Levée!J62,)</f>
        <v>0</v>
      </c>
      <c r="J681" s="43">
        <f>IF(Levée!K62&lt;&gt;"pa",Levée!K62,)</f>
        <v>0</v>
      </c>
      <c r="K681" s="43">
        <f>IF(Levée!L62&lt;&gt;"pa",Levée!L62,)</f>
        <v>0</v>
      </c>
      <c r="L681" s="43">
        <f>IF(Levée!M62&lt;&gt;"pa",Levée!M62,)</f>
        <v>0</v>
      </c>
      <c r="M681" s="43">
        <f>IF(Levée!N62&lt;&gt;"pa",Levée!N62,)</f>
        <v>0</v>
      </c>
      <c r="N681" s="68">
        <f>SUM(B681:M681)</f>
        <v>0</v>
      </c>
      <c r="O681" s="4" t="str">
        <f t="shared" si="68"/>
        <v/>
      </c>
    </row>
    <row r="682" spans="1:15" ht="12" thickBot="1" x14ac:dyDescent="0.25">
      <c r="A682" s="42" t="s">
        <v>36</v>
      </c>
      <c r="B682" s="43">
        <f>Pénalités!C62</f>
        <v>0</v>
      </c>
      <c r="C682" s="43">
        <f>Pénalités!D62</f>
        <v>0</v>
      </c>
      <c r="D682" s="43">
        <f>Pénalités!E62</f>
        <v>0</v>
      </c>
      <c r="E682" s="43">
        <f>Pénalités!F62</f>
        <v>0</v>
      </c>
      <c r="F682" s="43">
        <f>Pénalités!G62</f>
        <v>0</v>
      </c>
      <c r="G682" s="43">
        <f>Pénalités!H62</f>
        <v>0</v>
      </c>
      <c r="H682" s="43">
        <f>Pénalités!I62</f>
        <v>0</v>
      </c>
      <c r="I682" s="43">
        <f>Pénalités!J62</f>
        <v>0</v>
      </c>
      <c r="J682" s="43">
        <f>Pénalités!K62</f>
        <v>0</v>
      </c>
      <c r="K682" s="43">
        <f>Pénalités!L62</f>
        <v>0</v>
      </c>
      <c r="L682" s="43">
        <f>Pénalités!M62</f>
        <v>0</v>
      </c>
      <c r="M682" s="43">
        <f>Pénalités!N62</f>
        <v>0</v>
      </c>
      <c r="N682" s="69">
        <f>SUM(B682:M682)</f>
        <v>0</v>
      </c>
      <c r="O682" s="4" t="str">
        <f t="shared" si="68"/>
        <v/>
      </c>
    </row>
    <row r="683" spans="1:15" ht="12" thickBot="1" x14ac:dyDescent="0.25">
      <c r="A683" s="44" t="s">
        <v>37</v>
      </c>
      <c r="B683" s="45">
        <f t="shared" ref="B683:M683" si="71">+B681-ABS(B682)</f>
        <v>0</v>
      </c>
      <c r="C683" s="46">
        <f t="shared" si="71"/>
        <v>0</v>
      </c>
      <c r="D683" s="46">
        <f t="shared" si="71"/>
        <v>0</v>
      </c>
      <c r="E683" s="46">
        <f t="shared" si="71"/>
        <v>0</v>
      </c>
      <c r="F683" s="46">
        <f t="shared" si="71"/>
        <v>0</v>
      </c>
      <c r="G683" s="46">
        <f t="shared" si="71"/>
        <v>0</v>
      </c>
      <c r="H683" s="46">
        <f t="shared" si="71"/>
        <v>0</v>
      </c>
      <c r="I683" s="46">
        <f t="shared" si="71"/>
        <v>0</v>
      </c>
      <c r="J683" s="46">
        <f t="shared" si="71"/>
        <v>0</v>
      </c>
      <c r="K683" s="46">
        <f t="shared" si="71"/>
        <v>0</v>
      </c>
      <c r="L683" s="46">
        <f t="shared" si="71"/>
        <v>0</v>
      </c>
      <c r="M683" s="46">
        <f t="shared" si="71"/>
        <v>0</v>
      </c>
      <c r="N683" s="70">
        <f>IF(SUM(N681:N682)&lt;0,0,SUM(N681:N682))</f>
        <v>0</v>
      </c>
      <c r="O683" s="4" t="str">
        <f t="shared" si="68"/>
        <v/>
      </c>
    </row>
    <row r="684" spans="1:15" x14ac:dyDescent="0.2">
      <c r="O684" s="4" t="str">
        <f t="shared" si="68"/>
        <v/>
      </c>
    </row>
    <row r="685" spans="1:15" ht="12.75" x14ac:dyDescent="0.2">
      <c r="B685" s="4" t="s">
        <v>30</v>
      </c>
      <c r="G685" s="57" t="str">
        <f>VLOOKUP(G686,list2,2,FALSE)</f>
        <v>case 58</v>
      </c>
      <c r="L685" s="89"/>
      <c r="M685" s="89"/>
      <c r="O685" s="4" t="str">
        <f t="shared" si="68"/>
        <v/>
      </c>
    </row>
    <row r="686" spans="1:15" ht="12.75" x14ac:dyDescent="0.2">
      <c r="B686" s="4" t="s">
        <v>31</v>
      </c>
      <c r="G686" s="4">
        <f>Levée!A63</f>
        <v>58</v>
      </c>
      <c r="L686" s="89" t="s">
        <v>38</v>
      </c>
      <c r="M686" s="89"/>
      <c r="O686" s="4" t="str">
        <f t="shared" si="68"/>
        <v/>
      </c>
    </row>
    <row r="687" spans="1:15" ht="15.75" x14ac:dyDescent="0.25">
      <c r="B687" s="4" t="s">
        <v>32</v>
      </c>
      <c r="G687" s="4">
        <f>VLOOKUP(G686,list2,3,FALSE)</f>
        <v>0</v>
      </c>
      <c r="L687" s="90"/>
      <c r="M687" s="90"/>
      <c r="O687" s="4" t="str">
        <f t="shared" si="68"/>
        <v/>
      </c>
    </row>
    <row r="688" spans="1:15" x14ac:dyDescent="0.2">
      <c r="B688" s="56" t="s">
        <v>33</v>
      </c>
      <c r="G688" s="4">
        <f>VLOOKUP(G686,list2,4,FALSE)</f>
        <v>0</v>
      </c>
      <c r="O688" s="4" t="str">
        <f t="shared" si="68"/>
        <v/>
      </c>
    </row>
    <row r="689" spans="1:15" x14ac:dyDescent="0.2">
      <c r="B689" s="58" t="s">
        <v>39</v>
      </c>
      <c r="C689" s="56"/>
      <c r="D689" s="56"/>
      <c r="E689" s="56"/>
      <c r="F689" s="56"/>
      <c r="G689" s="4" t="e">
        <f>VLOOKUP(G686,list2,5,FALSE)</f>
        <v>#REF!</v>
      </c>
      <c r="O689" s="4" t="str">
        <f t="shared" si="68"/>
        <v/>
      </c>
    </row>
    <row r="690" spans="1:15" x14ac:dyDescent="0.2">
      <c r="B690" s="4" t="s">
        <v>34</v>
      </c>
      <c r="G690" s="4" t="e">
        <f>VLOOKUP(G686,list2,6,FALSE)</f>
        <v>#REF!</v>
      </c>
      <c r="O690" s="4" t="e">
        <f t="shared" si="68"/>
        <v>#REF!</v>
      </c>
    </row>
    <row r="691" spans="1:15" ht="12" thickBot="1" x14ac:dyDescent="0.25">
      <c r="O691" s="4" t="str">
        <f t="shared" si="68"/>
        <v/>
      </c>
    </row>
    <row r="692" spans="1:15" ht="12" thickBot="1" x14ac:dyDescent="0.25">
      <c r="A692" s="39"/>
      <c r="B692" s="41" t="s">
        <v>2</v>
      </c>
      <c r="C692" s="41" t="s">
        <v>3</v>
      </c>
      <c r="D692" s="41" t="s">
        <v>4</v>
      </c>
      <c r="E692" s="41" t="s">
        <v>5</v>
      </c>
      <c r="F692" s="41" t="s">
        <v>6</v>
      </c>
      <c r="G692" s="41" t="s">
        <v>7</v>
      </c>
      <c r="H692" s="41" t="s">
        <v>8</v>
      </c>
      <c r="I692" s="41" t="s">
        <v>9</v>
      </c>
      <c r="J692" s="41" t="s">
        <v>10</v>
      </c>
      <c r="K692" s="41" t="s">
        <v>11</v>
      </c>
      <c r="L692" s="41" t="s">
        <v>12</v>
      </c>
      <c r="M692" s="41" t="s">
        <v>13</v>
      </c>
      <c r="N692" s="71" t="s">
        <v>15</v>
      </c>
      <c r="O692" s="4" t="str">
        <f t="shared" si="68"/>
        <v/>
      </c>
    </row>
    <row r="693" spans="1:15" x14ac:dyDescent="0.2">
      <c r="A693" s="42" t="s">
        <v>35</v>
      </c>
      <c r="B693" s="43">
        <f>IF(Levée!C63&lt;&gt;"pa",Levée!C63,)</f>
        <v>0</v>
      </c>
      <c r="C693" s="43">
        <f>IF(Levée!D63&lt;&gt;"pa",Levée!D63,)</f>
        <v>0</v>
      </c>
      <c r="D693" s="43">
        <f>IF(Levée!E63&lt;&gt;"pa",Levée!E63,)</f>
        <v>0</v>
      </c>
      <c r="E693" s="43">
        <f>IF(Levée!F63&lt;&gt;"pa",Levée!F63,)</f>
        <v>0</v>
      </c>
      <c r="F693" s="43">
        <f>IF(Levée!G63&lt;&gt;"pa",Levée!G63,)</f>
        <v>0</v>
      </c>
      <c r="G693" s="43">
        <f>IF(Levée!H63&lt;&gt;"pa",Levée!H63,)</f>
        <v>0</v>
      </c>
      <c r="H693" s="43">
        <f>IF(Levée!I63&lt;&gt;"pa",Levée!I63,)</f>
        <v>0</v>
      </c>
      <c r="I693" s="43">
        <f>IF(Levée!J63&lt;&gt;"pa",Levée!J63,)</f>
        <v>0</v>
      </c>
      <c r="J693" s="43">
        <f>IF(Levée!K63&lt;&gt;"pa",Levée!K63,)</f>
        <v>0</v>
      </c>
      <c r="K693" s="43">
        <f>IF(Levée!L63&lt;&gt;"pa",Levée!L63,)</f>
        <v>0</v>
      </c>
      <c r="L693" s="43">
        <f>IF(Levée!M63&lt;&gt;"pa",Levée!M63,)</f>
        <v>0</v>
      </c>
      <c r="M693" s="43">
        <f>IF(Levée!N63&lt;&gt;"pa",Levée!N63,)</f>
        <v>0</v>
      </c>
      <c r="N693" s="68">
        <f>SUM(B693:M693)</f>
        <v>0</v>
      </c>
      <c r="O693" s="4" t="str">
        <f t="shared" si="68"/>
        <v/>
      </c>
    </row>
    <row r="694" spans="1:15" ht="12" thickBot="1" x14ac:dyDescent="0.25">
      <c r="A694" s="42" t="s">
        <v>36</v>
      </c>
      <c r="B694" s="43">
        <f>Pénalités!C63</f>
        <v>0</v>
      </c>
      <c r="C694" s="43">
        <f>Pénalités!D63</f>
        <v>0</v>
      </c>
      <c r="D694" s="43">
        <f>Pénalités!E63</f>
        <v>0</v>
      </c>
      <c r="E694" s="43">
        <f>Pénalités!F63</f>
        <v>0</v>
      </c>
      <c r="F694" s="43">
        <f>Pénalités!G63</f>
        <v>0</v>
      </c>
      <c r="G694" s="43">
        <f>Pénalités!H63</f>
        <v>0</v>
      </c>
      <c r="H694" s="43">
        <f>Pénalités!I63</f>
        <v>0</v>
      </c>
      <c r="I694" s="43">
        <f>Pénalités!J63</f>
        <v>0</v>
      </c>
      <c r="J694" s="43">
        <f>Pénalités!K63</f>
        <v>0</v>
      </c>
      <c r="K694" s="43">
        <f>Pénalités!L63</f>
        <v>0</v>
      </c>
      <c r="L694" s="43">
        <f>Pénalités!M63</f>
        <v>0</v>
      </c>
      <c r="M694" s="43">
        <f>Pénalités!N63</f>
        <v>0</v>
      </c>
      <c r="N694" s="69">
        <f>SUM(B694:M694)</f>
        <v>0</v>
      </c>
      <c r="O694" s="4" t="str">
        <f t="shared" si="68"/>
        <v/>
      </c>
    </row>
    <row r="695" spans="1:15" ht="12" thickBot="1" x14ac:dyDescent="0.25">
      <c r="A695" s="44" t="s">
        <v>37</v>
      </c>
      <c r="B695" s="45">
        <f t="shared" ref="B695:M695" si="72">+B693-ABS(B694)</f>
        <v>0</v>
      </c>
      <c r="C695" s="46">
        <f t="shared" si="72"/>
        <v>0</v>
      </c>
      <c r="D695" s="46">
        <f t="shared" si="72"/>
        <v>0</v>
      </c>
      <c r="E695" s="46">
        <f t="shared" si="72"/>
        <v>0</v>
      </c>
      <c r="F695" s="46">
        <f t="shared" si="72"/>
        <v>0</v>
      </c>
      <c r="G695" s="46">
        <f t="shared" si="72"/>
        <v>0</v>
      </c>
      <c r="H695" s="46">
        <f t="shared" si="72"/>
        <v>0</v>
      </c>
      <c r="I695" s="46">
        <f t="shared" si="72"/>
        <v>0</v>
      </c>
      <c r="J695" s="46">
        <f t="shared" si="72"/>
        <v>0</v>
      </c>
      <c r="K695" s="46">
        <f t="shared" si="72"/>
        <v>0</v>
      </c>
      <c r="L695" s="46">
        <f t="shared" si="72"/>
        <v>0</v>
      </c>
      <c r="M695" s="46">
        <f t="shared" si="72"/>
        <v>0</v>
      </c>
      <c r="N695" s="70">
        <f>IF(SUM(N693:N694)&lt;0,0,SUM(N693:N694))</f>
        <v>0</v>
      </c>
      <c r="O695" s="4" t="str">
        <f t="shared" si="68"/>
        <v/>
      </c>
    </row>
    <row r="696" spans="1:15" x14ac:dyDescent="0.2">
      <c r="O696" s="4" t="str">
        <f t="shared" si="68"/>
        <v/>
      </c>
    </row>
    <row r="697" spans="1:15" ht="12.75" x14ac:dyDescent="0.2">
      <c r="B697" s="4" t="s">
        <v>30</v>
      </c>
      <c r="G697" s="57" t="str">
        <f>VLOOKUP(G698,list2,2,FALSE)</f>
        <v>case 59</v>
      </c>
      <c r="L697" s="89"/>
      <c r="M697" s="89"/>
      <c r="O697" s="4" t="str">
        <f t="shared" si="68"/>
        <v/>
      </c>
    </row>
    <row r="698" spans="1:15" ht="12.75" x14ac:dyDescent="0.2">
      <c r="B698" s="4" t="s">
        <v>31</v>
      </c>
      <c r="G698" s="4">
        <f>Levée!A64</f>
        <v>59</v>
      </c>
      <c r="L698" s="89" t="s">
        <v>38</v>
      </c>
      <c r="M698" s="89"/>
      <c r="O698" s="4" t="str">
        <f t="shared" si="68"/>
        <v/>
      </c>
    </row>
    <row r="699" spans="1:15" ht="15.75" x14ac:dyDescent="0.25">
      <c r="B699" s="4" t="s">
        <v>32</v>
      </c>
      <c r="G699" s="4">
        <f>VLOOKUP(G698,list2,3,FALSE)</f>
        <v>0</v>
      </c>
      <c r="L699" s="90"/>
      <c r="M699" s="90"/>
      <c r="O699" s="4" t="str">
        <f t="shared" si="68"/>
        <v/>
      </c>
    </row>
    <row r="700" spans="1:15" x14ac:dyDescent="0.2">
      <c r="B700" s="56" t="s">
        <v>33</v>
      </c>
      <c r="G700" s="4">
        <f>VLOOKUP(G698,list2,4,FALSE)</f>
        <v>0</v>
      </c>
      <c r="O700" s="4" t="str">
        <f t="shared" si="68"/>
        <v/>
      </c>
    </row>
    <row r="701" spans="1:15" x14ac:dyDescent="0.2">
      <c r="B701" s="58" t="s">
        <v>39</v>
      </c>
      <c r="C701" s="56"/>
      <c r="D701" s="56"/>
      <c r="E701" s="56"/>
      <c r="F701" s="56"/>
      <c r="G701" s="4" t="e">
        <f>VLOOKUP(G698,list2,5,FALSE)</f>
        <v>#REF!</v>
      </c>
      <c r="O701" s="4" t="str">
        <f t="shared" si="68"/>
        <v/>
      </c>
    </row>
    <row r="702" spans="1:15" x14ac:dyDescent="0.2">
      <c r="B702" s="4" t="s">
        <v>34</v>
      </c>
      <c r="G702" s="4" t="e">
        <f>VLOOKUP(G698,list2,6,FALSE)</f>
        <v>#REF!</v>
      </c>
      <c r="O702" s="4" t="e">
        <f t="shared" si="68"/>
        <v>#REF!</v>
      </c>
    </row>
    <row r="703" spans="1:15" ht="12" thickBot="1" x14ac:dyDescent="0.25">
      <c r="O703" s="4" t="str">
        <f t="shared" si="68"/>
        <v/>
      </c>
    </row>
    <row r="704" spans="1:15" ht="12" thickBot="1" x14ac:dyDescent="0.25">
      <c r="A704" s="39"/>
      <c r="B704" s="41" t="s">
        <v>2</v>
      </c>
      <c r="C704" s="41" t="s">
        <v>3</v>
      </c>
      <c r="D704" s="41" t="s">
        <v>4</v>
      </c>
      <c r="E704" s="41" t="s">
        <v>5</v>
      </c>
      <c r="F704" s="41" t="s">
        <v>6</v>
      </c>
      <c r="G704" s="41" t="s">
        <v>7</v>
      </c>
      <c r="H704" s="41" t="s">
        <v>8</v>
      </c>
      <c r="I704" s="41" t="s">
        <v>9</v>
      </c>
      <c r="J704" s="41" t="s">
        <v>10</v>
      </c>
      <c r="K704" s="41" t="s">
        <v>11</v>
      </c>
      <c r="L704" s="41" t="s">
        <v>12</v>
      </c>
      <c r="M704" s="41" t="s">
        <v>13</v>
      </c>
      <c r="N704" s="71" t="s">
        <v>15</v>
      </c>
      <c r="O704" s="4" t="str">
        <f t="shared" si="68"/>
        <v/>
      </c>
    </row>
    <row r="705" spans="1:15" x14ac:dyDescent="0.2">
      <c r="A705" s="42" t="s">
        <v>35</v>
      </c>
      <c r="B705" s="43">
        <f>IF(Levée!C64&lt;&gt;"pa",Levée!C64,)</f>
        <v>0</v>
      </c>
      <c r="C705" s="43">
        <f>IF(Levée!D64&lt;&gt;"pa",Levée!D64,)</f>
        <v>0</v>
      </c>
      <c r="D705" s="43">
        <f>IF(Levée!E64&lt;&gt;"pa",Levée!E64,)</f>
        <v>0</v>
      </c>
      <c r="E705" s="43">
        <f>IF(Levée!F64&lt;&gt;"pa",Levée!F64,)</f>
        <v>0</v>
      </c>
      <c r="F705" s="43">
        <f>IF(Levée!G64&lt;&gt;"pa",Levée!G64,)</f>
        <v>0</v>
      </c>
      <c r="G705" s="43">
        <f>IF(Levée!H64&lt;&gt;"pa",Levée!H64,)</f>
        <v>0</v>
      </c>
      <c r="H705" s="43">
        <f>IF(Levée!I64&lt;&gt;"pa",Levée!I64,)</f>
        <v>0</v>
      </c>
      <c r="I705" s="43">
        <f>IF(Levée!J64&lt;&gt;"pa",Levée!J64,)</f>
        <v>0</v>
      </c>
      <c r="J705" s="43">
        <f>IF(Levée!K64&lt;&gt;"pa",Levée!K64,)</f>
        <v>0</v>
      </c>
      <c r="K705" s="43">
        <f>IF(Levée!L64&lt;&gt;"pa",Levée!L64,)</f>
        <v>0</v>
      </c>
      <c r="L705" s="43">
        <f>IF(Levée!M64&lt;&gt;"pa",Levée!M64,)</f>
        <v>0</v>
      </c>
      <c r="M705" s="43">
        <f>IF(Levée!N64&lt;&gt;"pa",Levée!N64,)</f>
        <v>0</v>
      </c>
      <c r="N705" s="68">
        <f>SUM(B705:M705)</f>
        <v>0</v>
      </c>
      <c r="O705" s="4" t="str">
        <f t="shared" si="68"/>
        <v/>
      </c>
    </row>
    <row r="706" spans="1:15" ht="12" thickBot="1" x14ac:dyDescent="0.25">
      <c r="A706" s="42" t="s">
        <v>36</v>
      </c>
      <c r="B706" s="43">
        <f>Pénalités!C64</f>
        <v>0</v>
      </c>
      <c r="C706" s="43">
        <f>Pénalités!D64</f>
        <v>0</v>
      </c>
      <c r="D706" s="43">
        <f>Pénalités!E64</f>
        <v>0</v>
      </c>
      <c r="E706" s="43">
        <f>Pénalités!F64</f>
        <v>0</v>
      </c>
      <c r="F706" s="43">
        <f>Pénalités!G64</f>
        <v>0</v>
      </c>
      <c r="G706" s="43">
        <f>Pénalités!H64</f>
        <v>0</v>
      </c>
      <c r="H706" s="43">
        <f>Pénalités!I64</f>
        <v>0</v>
      </c>
      <c r="I706" s="43">
        <f>Pénalités!J64</f>
        <v>0</v>
      </c>
      <c r="J706" s="43">
        <f>Pénalités!K64</f>
        <v>0</v>
      </c>
      <c r="K706" s="43">
        <f>Pénalités!L64</f>
        <v>0</v>
      </c>
      <c r="L706" s="43">
        <f>Pénalités!M64</f>
        <v>0</v>
      </c>
      <c r="M706" s="43">
        <f>Pénalités!N64</f>
        <v>0</v>
      </c>
      <c r="N706" s="69">
        <f>SUM(B706:M706)</f>
        <v>0</v>
      </c>
      <c r="O706" s="4" t="str">
        <f t="shared" si="68"/>
        <v/>
      </c>
    </row>
    <row r="707" spans="1:15" ht="12" thickBot="1" x14ac:dyDescent="0.25">
      <c r="A707" s="44" t="s">
        <v>37</v>
      </c>
      <c r="B707" s="45">
        <f t="shared" ref="B707:M707" si="73">+B705-ABS(B706)</f>
        <v>0</v>
      </c>
      <c r="C707" s="46">
        <f t="shared" si="73"/>
        <v>0</v>
      </c>
      <c r="D707" s="46">
        <f t="shared" si="73"/>
        <v>0</v>
      </c>
      <c r="E707" s="46">
        <f t="shared" si="73"/>
        <v>0</v>
      </c>
      <c r="F707" s="46">
        <f t="shared" si="73"/>
        <v>0</v>
      </c>
      <c r="G707" s="46">
        <f t="shared" si="73"/>
        <v>0</v>
      </c>
      <c r="H707" s="46">
        <f t="shared" si="73"/>
        <v>0</v>
      </c>
      <c r="I707" s="46">
        <f t="shared" si="73"/>
        <v>0</v>
      </c>
      <c r="J707" s="46">
        <f t="shared" si="73"/>
        <v>0</v>
      </c>
      <c r="K707" s="46">
        <f t="shared" si="73"/>
        <v>0</v>
      </c>
      <c r="L707" s="46">
        <f t="shared" si="73"/>
        <v>0</v>
      </c>
      <c r="M707" s="46">
        <f t="shared" si="73"/>
        <v>0</v>
      </c>
      <c r="N707" s="70">
        <f>IF(SUM(N705:N706)&lt;0,0,SUM(N705:N706))</f>
        <v>0</v>
      </c>
      <c r="O707" s="4" t="str">
        <f t="shared" si="68"/>
        <v/>
      </c>
    </row>
    <row r="708" spans="1:15" x14ac:dyDescent="0.2">
      <c r="O708" s="4" t="str">
        <f t="shared" si="68"/>
        <v/>
      </c>
    </row>
    <row r="709" spans="1:15" ht="12.75" x14ac:dyDescent="0.2">
      <c r="B709" s="4" t="s">
        <v>30</v>
      </c>
      <c r="G709" s="57" t="str">
        <f>VLOOKUP(G710,list2,2,FALSE)</f>
        <v>case 60</v>
      </c>
      <c r="L709" s="89"/>
      <c r="M709" s="89"/>
      <c r="O709" s="4" t="str">
        <f t="shared" si="68"/>
        <v/>
      </c>
    </row>
    <row r="710" spans="1:15" ht="12.75" x14ac:dyDescent="0.2">
      <c r="B710" s="4" t="s">
        <v>31</v>
      </c>
      <c r="G710" s="4">
        <f>Levée!A65</f>
        <v>60</v>
      </c>
      <c r="L710" s="89" t="s">
        <v>38</v>
      </c>
      <c r="M710" s="89"/>
      <c r="O710" s="4" t="str">
        <f t="shared" si="68"/>
        <v/>
      </c>
    </row>
    <row r="711" spans="1:15" ht="15.75" x14ac:dyDescent="0.25">
      <c r="B711" s="4" t="s">
        <v>32</v>
      </c>
      <c r="G711" s="4">
        <f>VLOOKUP(G710,list2,3,FALSE)</f>
        <v>0</v>
      </c>
      <c r="L711" s="90"/>
      <c r="M711" s="90"/>
      <c r="O711" s="4" t="str">
        <f t="shared" ref="O711:O774" si="74">IF(B711="Remboursement :",G711,"")</f>
        <v/>
      </c>
    </row>
    <row r="712" spans="1:15" x14ac:dyDescent="0.2">
      <c r="B712" s="56" t="s">
        <v>33</v>
      </c>
      <c r="G712" s="4">
        <f>VLOOKUP(G710,list2,4,FALSE)</f>
        <v>0</v>
      </c>
      <c r="O712" s="4" t="str">
        <f t="shared" si="74"/>
        <v/>
      </c>
    </row>
    <row r="713" spans="1:15" x14ac:dyDescent="0.2">
      <c r="B713" s="58" t="s">
        <v>39</v>
      </c>
      <c r="C713" s="56"/>
      <c r="D713" s="56"/>
      <c r="E713" s="56"/>
      <c r="G713" s="4" t="e">
        <f>VLOOKUP(G710,list2,5,FALSE)</f>
        <v>#REF!</v>
      </c>
      <c r="O713" s="4" t="str">
        <f t="shared" si="74"/>
        <v/>
      </c>
    </row>
    <row r="714" spans="1:15" x14ac:dyDescent="0.2">
      <c r="B714" s="4" t="s">
        <v>34</v>
      </c>
      <c r="G714" s="4" t="e">
        <f>VLOOKUP(G710,list2,6,FALSE)</f>
        <v>#REF!</v>
      </c>
      <c r="O714" s="4" t="e">
        <f t="shared" si="74"/>
        <v>#REF!</v>
      </c>
    </row>
    <row r="715" spans="1:15" ht="12" thickBot="1" x14ac:dyDescent="0.25">
      <c r="O715" s="4" t="str">
        <f t="shared" si="74"/>
        <v/>
      </c>
    </row>
    <row r="716" spans="1:15" ht="12" thickBot="1" x14ac:dyDescent="0.25">
      <c r="A716" s="39"/>
      <c r="B716" s="41" t="s">
        <v>2</v>
      </c>
      <c r="C716" s="41" t="s">
        <v>3</v>
      </c>
      <c r="D716" s="41" t="s">
        <v>4</v>
      </c>
      <c r="E716" s="41" t="s">
        <v>5</v>
      </c>
      <c r="F716" s="41" t="s">
        <v>6</v>
      </c>
      <c r="G716" s="41" t="s">
        <v>7</v>
      </c>
      <c r="H716" s="41" t="s">
        <v>8</v>
      </c>
      <c r="I716" s="41" t="s">
        <v>9</v>
      </c>
      <c r="J716" s="41" t="s">
        <v>10</v>
      </c>
      <c r="K716" s="41" t="s">
        <v>11</v>
      </c>
      <c r="L716" s="41" t="s">
        <v>12</v>
      </c>
      <c r="M716" s="41" t="s">
        <v>13</v>
      </c>
      <c r="N716" s="71" t="s">
        <v>15</v>
      </c>
      <c r="O716" s="4" t="str">
        <f t="shared" si="74"/>
        <v/>
      </c>
    </row>
    <row r="717" spans="1:15" x14ac:dyDescent="0.2">
      <c r="A717" s="42" t="s">
        <v>35</v>
      </c>
      <c r="B717" s="43">
        <f>IF(Levée!C65&lt;&gt;"pa",Levée!C65,)</f>
        <v>0</v>
      </c>
      <c r="C717" s="43">
        <f>IF(Levée!D65&lt;&gt;"pa",Levée!D65,)</f>
        <v>0</v>
      </c>
      <c r="D717" s="43">
        <f>IF(Levée!E65&lt;&gt;"pa",Levée!E65,)</f>
        <v>0</v>
      </c>
      <c r="E717" s="43">
        <f>IF(Levée!F65&lt;&gt;"pa",Levée!F65,)</f>
        <v>0</v>
      </c>
      <c r="F717" s="43">
        <f>IF(Levée!G65&lt;&gt;"pa",Levée!G65,)</f>
        <v>0</v>
      </c>
      <c r="G717" s="43">
        <f>IF(Levée!H65&lt;&gt;"pa",Levée!H65,)</f>
        <v>0</v>
      </c>
      <c r="H717" s="43">
        <f>IF(Levée!I65&lt;&gt;"pa",Levée!I65,)</f>
        <v>0</v>
      </c>
      <c r="I717" s="43">
        <f>IF(Levée!J65&lt;&gt;"pa",Levée!J65,)</f>
        <v>0</v>
      </c>
      <c r="J717" s="43">
        <f>IF(Levée!K65&lt;&gt;"pa",Levée!K65,)</f>
        <v>0</v>
      </c>
      <c r="K717" s="43">
        <f>IF(Levée!L65&lt;&gt;"pa",Levée!L65,)</f>
        <v>0</v>
      </c>
      <c r="L717" s="43">
        <f>IF(Levée!M65&lt;&gt;"pa",Levée!M65,)</f>
        <v>0</v>
      </c>
      <c r="M717" s="43">
        <f>IF(Levée!N65&lt;&gt;"pa",Levée!N65,)</f>
        <v>0</v>
      </c>
      <c r="N717" s="68">
        <f>SUM(B717:M717)</f>
        <v>0</v>
      </c>
      <c r="O717" s="4" t="str">
        <f t="shared" si="74"/>
        <v/>
      </c>
    </row>
    <row r="718" spans="1:15" ht="12" thickBot="1" x14ac:dyDescent="0.25">
      <c r="A718" s="42" t="s">
        <v>36</v>
      </c>
      <c r="B718" s="43">
        <f>Pénalités!C65</f>
        <v>0</v>
      </c>
      <c r="C718" s="43">
        <f>Pénalités!D65</f>
        <v>0</v>
      </c>
      <c r="D718" s="43">
        <f>Pénalités!E65</f>
        <v>0</v>
      </c>
      <c r="E718" s="43">
        <f>Pénalités!F65</f>
        <v>0</v>
      </c>
      <c r="F718" s="43">
        <f>Pénalités!G65</f>
        <v>0</v>
      </c>
      <c r="G718" s="43">
        <f>Pénalités!H65</f>
        <v>0</v>
      </c>
      <c r="H718" s="43">
        <f>Pénalités!I65</f>
        <v>0</v>
      </c>
      <c r="I718" s="43">
        <f>Pénalités!J65</f>
        <v>0</v>
      </c>
      <c r="J718" s="43">
        <f>Pénalités!K65</f>
        <v>0</v>
      </c>
      <c r="K718" s="43">
        <f>Pénalités!L65</f>
        <v>0</v>
      </c>
      <c r="L718" s="43">
        <f>Pénalités!M65</f>
        <v>0</v>
      </c>
      <c r="M718" s="43">
        <f>Pénalités!N65</f>
        <v>0</v>
      </c>
      <c r="N718" s="69">
        <f>SUM(B718:M718)</f>
        <v>0</v>
      </c>
      <c r="O718" s="4" t="str">
        <f t="shared" si="74"/>
        <v/>
      </c>
    </row>
    <row r="719" spans="1:15" ht="12" thickBot="1" x14ac:dyDescent="0.25">
      <c r="A719" s="44" t="s">
        <v>37</v>
      </c>
      <c r="B719" s="45">
        <f t="shared" ref="B719:M719" si="75">+B717-ABS(B718)</f>
        <v>0</v>
      </c>
      <c r="C719" s="46">
        <f t="shared" si="75"/>
        <v>0</v>
      </c>
      <c r="D719" s="46">
        <f t="shared" si="75"/>
        <v>0</v>
      </c>
      <c r="E719" s="46">
        <f t="shared" si="75"/>
        <v>0</v>
      </c>
      <c r="F719" s="46">
        <f t="shared" si="75"/>
        <v>0</v>
      </c>
      <c r="G719" s="46">
        <f t="shared" si="75"/>
        <v>0</v>
      </c>
      <c r="H719" s="46">
        <f t="shared" si="75"/>
        <v>0</v>
      </c>
      <c r="I719" s="46">
        <f t="shared" si="75"/>
        <v>0</v>
      </c>
      <c r="J719" s="46">
        <f t="shared" si="75"/>
        <v>0</v>
      </c>
      <c r="K719" s="46">
        <f t="shared" si="75"/>
        <v>0</v>
      </c>
      <c r="L719" s="46">
        <f t="shared" si="75"/>
        <v>0</v>
      </c>
      <c r="M719" s="46">
        <f t="shared" si="75"/>
        <v>0</v>
      </c>
      <c r="N719" s="70">
        <f>IF(SUM(N717:N718)&lt;0,0,SUM(N717:N718))</f>
        <v>0</v>
      </c>
      <c r="O719" s="4" t="str">
        <f t="shared" si="74"/>
        <v/>
      </c>
    </row>
    <row r="720" spans="1:15" x14ac:dyDescent="0.2">
      <c r="O720" s="4" t="str">
        <f t="shared" si="74"/>
        <v/>
      </c>
    </row>
    <row r="721" spans="1:15" ht="12.75" x14ac:dyDescent="0.2">
      <c r="B721" s="4" t="s">
        <v>30</v>
      </c>
      <c r="G721" s="57" t="str">
        <f>VLOOKUP(G722,list2,2,FALSE)</f>
        <v>case 61</v>
      </c>
      <c r="L721" s="89"/>
      <c r="M721" s="89"/>
      <c r="O721" s="4" t="str">
        <f t="shared" si="74"/>
        <v/>
      </c>
    </row>
    <row r="722" spans="1:15" ht="12.75" x14ac:dyDescent="0.2">
      <c r="B722" s="4" t="s">
        <v>31</v>
      </c>
      <c r="G722" s="4">
        <f>Levée!A66</f>
        <v>61</v>
      </c>
      <c r="L722" s="89" t="s">
        <v>38</v>
      </c>
      <c r="M722" s="89"/>
      <c r="O722" s="4" t="str">
        <f t="shared" si="74"/>
        <v/>
      </c>
    </row>
    <row r="723" spans="1:15" ht="15.75" x14ac:dyDescent="0.25">
      <c r="B723" s="4" t="s">
        <v>32</v>
      </c>
      <c r="G723" s="4">
        <f>VLOOKUP(G722,list2,3,FALSE)</f>
        <v>0</v>
      </c>
      <c r="L723" s="90"/>
      <c r="M723" s="90"/>
      <c r="O723" s="4" t="str">
        <f t="shared" si="74"/>
        <v/>
      </c>
    </row>
    <row r="724" spans="1:15" x14ac:dyDescent="0.2">
      <c r="B724" s="56" t="s">
        <v>33</v>
      </c>
      <c r="G724" s="4">
        <f>VLOOKUP(G722,list2,4,FALSE)</f>
        <v>0</v>
      </c>
      <c r="O724" s="4" t="str">
        <f t="shared" si="74"/>
        <v/>
      </c>
    </row>
    <row r="725" spans="1:15" x14ac:dyDescent="0.2">
      <c r="B725" s="58" t="s">
        <v>39</v>
      </c>
      <c r="C725" s="56"/>
      <c r="D725" s="56"/>
      <c r="E725" s="56"/>
      <c r="F725" s="56"/>
      <c r="G725" s="4" t="e">
        <f>VLOOKUP(G722,list2,5,FALSE)</f>
        <v>#REF!</v>
      </c>
      <c r="O725" s="4" t="str">
        <f t="shared" si="74"/>
        <v/>
      </c>
    </row>
    <row r="726" spans="1:15" x14ac:dyDescent="0.2">
      <c r="B726" s="4" t="s">
        <v>34</v>
      </c>
      <c r="G726" s="4" t="e">
        <f>VLOOKUP(G722,list2,6,FALSE)</f>
        <v>#REF!</v>
      </c>
      <c r="O726" s="4" t="e">
        <f t="shared" si="74"/>
        <v>#REF!</v>
      </c>
    </row>
    <row r="727" spans="1:15" ht="12" thickBot="1" x14ac:dyDescent="0.25">
      <c r="O727" s="4" t="str">
        <f t="shared" si="74"/>
        <v/>
      </c>
    </row>
    <row r="728" spans="1:15" ht="12" thickBot="1" x14ac:dyDescent="0.25">
      <c r="A728" s="39"/>
      <c r="B728" s="41" t="s">
        <v>2</v>
      </c>
      <c r="C728" s="41" t="s">
        <v>3</v>
      </c>
      <c r="D728" s="41" t="s">
        <v>4</v>
      </c>
      <c r="E728" s="41" t="s">
        <v>5</v>
      </c>
      <c r="F728" s="41" t="s">
        <v>6</v>
      </c>
      <c r="G728" s="41" t="s">
        <v>7</v>
      </c>
      <c r="H728" s="41" t="s">
        <v>8</v>
      </c>
      <c r="I728" s="41" t="s">
        <v>9</v>
      </c>
      <c r="J728" s="41" t="s">
        <v>10</v>
      </c>
      <c r="K728" s="41" t="s">
        <v>11</v>
      </c>
      <c r="L728" s="41" t="s">
        <v>12</v>
      </c>
      <c r="M728" s="41" t="s">
        <v>13</v>
      </c>
      <c r="N728" s="71" t="s">
        <v>15</v>
      </c>
      <c r="O728" s="4" t="str">
        <f t="shared" si="74"/>
        <v/>
      </c>
    </row>
    <row r="729" spans="1:15" x14ac:dyDescent="0.2">
      <c r="A729" s="42" t="s">
        <v>35</v>
      </c>
      <c r="B729" s="43">
        <f>IF(Levée!C66&lt;&gt;"pa",Levée!C66,)</f>
        <v>0</v>
      </c>
      <c r="C729" s="43">
        <f>IF(Levée!D66&lt;&gt;"pa",Levée!D66,)</f>
        <v>0</v>
      </c>
      <c r="D729" s="43">
        <f>IF(Levée!E66&lt;&gt;"pa",Levée!E66,)</f>
        <v>0</v>
      </c>
      <c r="E729" s="43">
        <f>IF(Levée!F66&lt;&gt;"pa",Levée!F66,)</f>
        <v>0</v>
      </c>
      <c r="F729" s="43">
        <f>IF(Levée!G66&lt;&gt;"pa",Levée!G66,)</f>
        <v>0</v>
      </c>
      <c r="G729" s="43">
        <f>IF(Levée!H66&lt;&gt;"pa",Levée!H66,)</f>
        <v>0</v>
      </c>
      <c r="H729" s="43">
        <f>IF(Levée!I66&lt;&gt;"pa",Levée!I66,)</f>
        <v>0</v>
      </c>
      <c r="I729" s="43">
        <f>IF(Levée!J66&lt;&gt;"pa",Levée!J66,)</f>
        <v>0</v>
      </c>
      <c r="J729" s="43">
        <f>IF(Levée!K66&lt;&gt;"pa",Levée!K66,)</f>
        <v>0</v>
      </c>
      <c r="K729" s="43">
        <f>IF(Levée!L66&lt;&gt;"pa",Levée!L66,)</f>
        <v>0</v>
      </c>
      <c r="L729" s="43">
        <f>IF(Levée!M66&lt;&gt;"pa",Levée!M66,)</f>
        <v>0</v>
      </c>
      <c r="M729" s="43">
        <f>IF(Levée!N66&lt;&gt;"pa",Levée!N66,)</f>
        <v>0</v>
      </c>
      <c r="N729" s="68">
        <f>SUM(B729:M729)</f>
        <v>0</v>
      </c>
      <c r="O729" s="4" t="str">
        <f t="shared" si="74"/>
        <v/>
      </c>
    </row>
    <row r="730" spans="1:15" ht="12" thickBot="1" x14ac:dyDescent="0.25">
      <c r="A730" s="42" t="s">
        <v>36</v>
      </c>
      <c r="B730" s="43">
        <f>Pénalités!C66</f>
        <v>0</v>
      </c>
      <c r="C730" s="43">
        <f>Pénalités!D66</f>
        <v>0</v>
      </c>
      <c r="D730" s="43">
        <f>Pénalités!E66</f>
        <v>0</v>
      </c>
      <c r="E730" s="43">
        <f>Pénalités!F66</f>
        <v>0</v>
      </c>
      <c r="F730" s="43">
        <f>Pénalités!G66</f>
        <v>0</v>
      </c>
      <c r="G730" s="43">
        <f>Pénalités!H66</f>
        <v>0</v>
      </c>
      <c r="H730" s="43">
        <f>Pénalités!I66</f>
        <v>0</v>
      </c>
      <c r="I730" s="43">
        <f>Pénalités!J66</f>
        <v>0</v>
      </c>
      <c r="J730" s="43">
        <f>Pénalités!K66</f>
        <v>0</v>
      </c>
      <c r="K730" s="43">
        <f>Pénalités!L66</f>
        <v>0</v>
      </c>
      <c r="L730" s="43">
        <f>Pénalités!M66</f>
        <v>0</v>
      </c>
      <c r="M730" s="43">
        <f>Pénalités!N66</f>
        <v>0</v>
      </c>
      <c r="N730" s="69">
        <f>SUM(B730:M730)</f>
        <v>0</v>
      </c>
      <c r="O730" s="4" t="str">
        <f t="shared" si="74"/>
        <v/>
      </c>
    </row>
    <row r="731" spans="1:15" ht="12" thickBot="1" x14ac:dyDescent="0.25">
      <c r="A731" s="44" t="s">
        <v>37</v>
      </c>
      <c r="B731" s="45">
        <f t="shared" ref="B731:M731" si="76">+B729-ABS(B730)</f>
        <v>0</v>
      </c>
      <c r="C731" s="46">
        <f t="shared" si="76"/>
        <v>0</v>
      </c>
      <c r="D731" s="46">
        <f t="shared" si="76"/>
        <v>0</v>
      </c>
      <c r="E731" s="46">
        <f t="shared" si="76"/>
        <v>0</v>
      </c>
      <c r="F731" s="46">
        <f t="shared" si="76"/>
        <v>0</v>
      </c>
      <c r="G731" s="46">
        <f t="shared" si="76"/>
        <v>0</v>
      </c>
      <c r="H731" s="46">
        <f t="shared" si="76"/>
        <v>0</v>
      </c>
      <c r="I731" s="46">
        <f t="shared" si="76"/>
        <v>0</v>
      </c>
      <c r="J731" s="46">
        <f t="shared" si="76"/>
        <v>0</v>
      </c>
      <c r="K731" s="46">
        <f t="shared" si="76"/>
        <v>0</v>
      </c>
      <c r="L731" s="46">
        <f t="shared" si="76"/>
        <v>0</v>
      </c>
      <c r="M731" s="46">
        <f t="shared" si="76"/>
        <v>0</v>
      </c>
      <c r="N731" s="70">
        <f>IF(SUM(N729:N730)&lt;0,0,SUM(N729:N730))</f>
        <v>0</v>
      </c>
      <c r="O731" s="4" t="str">
        <f t="shared" si="74"/>
        <v/>
      </c>
    </row>
    <row r="732" spans="1:15" x14ac:dyDescent="0.2">
      <c r="O732" s="4" t="str">
        <f t="shared" si="74"/>
        <v/>
      </c>
    </row>
    <row r="733" spans="1:15" ht="12.75" x14ac:dyDescent="0.2">
      <c r="B733" s="4" t="s">
        <v>30</v>
      </c>
      <c r="G733" s="57" t="str">
        <f>VLOOKUP(G734,list2,2,FALSE)</f>
        <v>case 62</v>
      </c>
      <c r="L733" s="89"/>
      <c r="M733" s="89"/>
      <c r="O733" s="4" t="str">
        <f t="shared" si="74"/>
        <v/>
      </c>
    </row>
    <row r="734" spans="1:15" ht="12.75" x14ac:dyDescent="0.2">
      <c r="B734" s="4" t="s">
        <v>31</v>
      </c>
      <c r="G734" s="4">
        <f>Levée!A67</f>
        <v>62</v>
      </c>
      <c r="L734" s="89" t="s">
        <v>38</v>
      </c>
      <c r="M734" s="89"/>
      <c r="O734" s="4" t="str">
        <f t="shared" si="74"/>
        <v/>
      </c>
    </row>
    <row r="735" spans="1:15" ht="15.75" x14ac:dyDescent="0.25">
      <c r="B735" s="4" t="s">
        <v>32</v>
      </c>
      <c r="G735" s="4">
        <f>VLOOKUP(G734,list2,3,FALSE)</f>
        <v>0</v>
      </c>
      <c r="L735" s="90"/>
      <c r="M735" s="90"/>
      <c r="O735" s="4" t="str">
        <f t="shared" si="74"/>
        <v/>
      </c>
    </row>
    <row r="736" spans="1:15" x14ac:dyDescent="0.2">
      <c r="B736" s="56" t="s">
        <v>33</v>
      </c>
      <c r="G736" s="4">
        <f>VLOOKUP(G734,list2,4,FALSE)</f>
        <v>0</v>
      </c>
      <c r="O736" s="4" t="str">
        <f t="shared" si="74"/>
        <v/>
      </c>
    </row>
    <row r="737" spans="1:15" x14ac:dyDescent="0.2">
      <c r="B737" s="58" t="s">
        <v>39</v>
      </c>
      <c r="C737" s="56"/>
      <c r="D737" s="56"/>
      <c r="E737" s="56"/>
      <c r="F737" s="56"/>
      <c r="G737" s="4" t="e">
        <f>VLOOKUP(G734,list2,5,FALSE)</f>
        <v>#REF!</v>
      </c>
      <c r="O737" s="4" t="str">
        <f t="shared" si="74"/>
        <v/>
      </c>
    </row>
    <row r="738" spans="1:15" x14ac:dyDescent="0.2">
      <c r="B738" s="4" t="s">
        <v>34</v>
      </c>
      <c r="G738" s="4" t="e">
        <f>VLOOKUP(G734,list2,6,FALSE)</f>
        <v>#REF!</v>
      </c>
      <c r="O738" s="4" t="e">
        <f t="shared" si="74"/>
        <v>#REF!</v>
      </c>
    </row>
    <row r="739" spans="1:15" ht="12" thickBot="1" x14ac:dyDescent="0.25">
      <c r="O739" s="4" t="str">
        <f t="shared" si="74"/>
        <v/>
      </c>
    </row>
    <row r="740" spans="1:15" ht="12" thickBot="1" x14ac:dyDescent="0.25">
      <c r="A740" s="39"/>
      <c r="B740" s="41" t="s">
        <v>2</v>
      </c>
      <c r="C740" s="41" t="s">
        <v>3</v>
      </c>
      <c r="D740" s="41" t="s">
        <v>4</v>
      </c>
      <c r="E740" s="41" t="s">
        <v>5</v>
      </c>
      <c r="F740" s="41" t="s">
        <v>6</v>
      </c>
      <c r="G740" s="41" t="s">
        <v>7</v>
      </c>
      <c r="H740" s="41" t="s">
        <v>8</v>
      </c>
      <c r="I740" s="41" t="s">
        <v>9</v>
      </c>
      <c r="J740" s="41" t="s">
        <v>10</v>
      </c>
      <c r="K740" s="41" t="s">
        <v>11</v>
      </c>
      <c r="L740" s="41" t="s">
        <v>12</v>
      </c>
      <c r="M740" s="41" t="s">
        <v>13</v>
      </c>
      <c r="N740" s="71" t="s">
        <v>15</v>
      </c>
      <c r="O740" s="4" t="str">
        <f t="shared" si="74"/>
        <v/>
      </c>
    </row>
    <row r="741" spans="1:15" x14ac:dyDescent="0.2">
      <c r="A741" s="42" t="s">
        <v>35</v>
      </c>
      <c r="B741" s="43">
        <f>IF(Levée!C67&lt;&gt;"pa",Levée!C67,)</f>
        <v>0</v>
      </c>
      <c r="C741" s="43">
        <f>IF(Levée!D67&lt;&gt;"pa",Levée!D67,)</f>
        <v>0</v>
      </c>
      <c r="D741" s="43">
        <f>IF(Levée!E67&lt;&gt;"pa",Levée!E67,)</f>
        <v>0</v>
      </c>
      <c r="E741" s="43">
        <f>IF(Levée!F67&lt;&gt;"pa",Levée!F67,)</f>
        <v>0</v>
      </c>
      <c r="F741" s="43">
        <f>IF(Levée!G67&lt;&gt;"pa",Levée!G67,)</f>
        <v>0</v>
      </c>
      <c r="G741" s="43">
        <f>IF(Levée!H67&lt;&gt;"pa",Levée!H67,)</f>
        <v>0</v>
      </c>
      <c r="H741" s="43">
        <f>IF(Levée!I67&lt;&gt;"pa",Levée!I67,)</f>
        <v>0</v>
      </c>
      <c r="I741" s="43">
        <f>IF(Levée!J67&lt;&gt;"pa",Levée!J67,)</f>
        <v>0</v>
      </c>
      <c r="J741" s="43">
        <f>IF(Levée!K67&lt;&gt;"pa",Levée!K67,)</f>
        <v>0</v>
      </c>
      <c r="K741" s="43">
        <f>IF(Levée!L67&lt;&gt;"pa",Levée!L67,)</f>
        <v>0</v>
      </c>
      <c r="L741" s="43">
        <f>IF(Levée!M67&lt;&gt;"pa",Levée!M67,)</f>
        <v>0</v>
      </c>
      <c r="M741" s="43">
        <f>IF(Levée!N67&lt;&gt;"pa",Levée!N67,)</f>
        <v>0</v>
      </c>
      <c r="N741" s="68">
        <f>SUM(B741:M741)</f>
        <v>0</v>
      </c>
      <c r="O741" s="4" t="str">
        <f t="shared" si="74"/>
        <v/>
      </c>
    </row>
    <row r="742" spans="1:15" ht="12" thickBot="1" x14ac:dyDescent="0.25">
      <c r="A742" s="42" t="s">
        <v>36</v>
      </c>
      <c r="B742" s="43">
        <f>Pénalités!C67</f>
        <v>0</v>
      </c>
      <c r="C742" s="43">
        <f>Pénalités!D67</f>
        <v>0</v>
      </c>
      <c r="D742" s="43">
        <f>Pénalités!E67</f>
        <v>0</v>
      </c>
      <c r="E742" s="43">
        <f>Pénalités!F67</f>
        <v>0</v>
      </c>
      <c r="F742" s="43">
        <f>Pénalités!G67</f>
        <v>0</v>
      </c>
      <c r="G742" s="43">
        <f>Pénalités!H67</f>
        <v>0</v>
      </c>
      <c r="H742" s="43">
        <f>Pénalités!I67</f>
        <v>0</v>
      </c>
      <c r="I742" s="43">
        <f>Pénalités!J67</f>
        <v>0</v>
      </c>
      <c r="J742" s="43">
        <f>Pénalités!K67</f>
        <v>0</v>
      </c>
      <c r="K742" s="43">
        <f>Pénalités!L67</f>
        <v>0</v>
      </c>
      <c r="L742" s="43">
        <f>Pénalités!M67</f>
        <v>0</v>
      </c>
      <c r="M742" s="43">
        <f>Pénalités!N67</f>
        <v>0</v>
      </c>
      <c r="N742" s="69">
        <f>SUM(B742:M742)</f>
        <v>0</v>
      </c>
      <c r="O742" s="4" t="str">
        <f t="shared" si="74"/>
        <v/>
      </c>
    </row>
    <row r="743" spans="1:15" ht="12" thickBot="1" x14ac:dyDescent="0.25">
      <c r="A743" s="44" t="s">
        <v>37</v>
      </c>
      <c r="B743" s="45">
        <f t="shared" ref="B743:M743" si="77">+B741-ABS(B742)</f>
        <v>0</v>
      </c>
      <c r="C743" s="46">
        <f t="shared" si="77"/>
        <v>0</v>
      </c>
      <c r="D743" s="46">
        <f t="shared" si="77"/>
        <v>0</v>
      </c>
      <c r="E743" s="46">
        <f t="shared" si="77"/>
        <v>0</v>
      </c>
      <c r="F743" s="46">
        <f t="shared" si="77"/>
        <v>0</v>
      </c>
      <c r="G743" s="46">
        <f t="shared" si="77"/>
        <v>0</v>
      </c>
      <c r="H743" s="46">
        <f t="shared" si="77"/>
        <v>0</v>
      </c>
      <c r="I743" s="46">
        <f t="shared" si="77"/>
        <v>0</v>
      </c>
      <c r="J743" s="46">
        <f t="shared" si="77"/>
        <v>0</v>
      </c>
      <c r="K743" s="46">
        <f t="shared" si="77"/>
        <v>0</v>
      </c>
      <c r="L743" s="46">
        <f t="shared" si="77"/>
        <v>0</v>
      </c>
      <c r="M743" s="46">
        <f t="shared" si="77"/>
        <v>0</v>
      </c>
      <c r="N743" s="70">
        <f>IF(SUM(N741:N742)&lt;0,0,SUM(N741:N742))</f>
        <v>0</v>
      </c>
      <c r="O743" s="4" t="str">
        <f t="shared" si="74"/>
        <v/>
      </c>
    </row>
    <row r="744" spans="1:15" x14ac:dyDescent="0.2">
      <c r="O744" s="4" t="str">
        <f t="shared" si="74"/>
        <v/>
      </c>
    </row>
    <row r="745" spans="1:15" ht="12.75" x14ac:dyDescent="0.2">
      <c r="B745" s="4" t="s">
        <v>30</v>
      </c>
      <c r="G745" s="57" t="str">
        <f>VLOOKUP(G746,list2,2,FALSE)</f>
        <v>case 63</v>
      </c>
      <c r="L745" s="89"/>
      <c r="M745" s="89"/>
      <c r="O745" s="4" t="str">
        <f t="shared" si="74"/>
        <v/>
      </c>
    </row>
    <row r="746" spans="1:15" ht="12.75" x14ac:dyDescent="0.2">
      <c r="B746" s="4" t="s">
        <v>31</v>
      </c>
      <c r="G746" s="4">
        <f>Levée!A68</f>
        <v>63</v>
      </c>
      <c r="L746" s="89" t="s">
        <v>38</v>
      </c>
      <c r="M746" s="89"/>
      <c r="O746" s="4" t="str">
        <f t="shared" si="74"/>
        <v/>
      </c>
    </row>
    <row r="747" spans="1:15" ht="15.75" x14ac:dyDescent="0.25">
      <c r="B747" s="4" t="s">
        <v>32</v>
      </c>
      <c r="G747" s="4">
        <f>VLOOKUP(G746,list2,3,FALSE)</f>
        <v>0</v>
      </c>
      <c r="L747" s="90"/>
      <c r="M747" s="90"/>
      <c r="O747" s="4" t="str">
        <f t="shared" si="74"/>
        <v/>
      </c>
    </row>
    <row r="748" spans="1:15" x14ac:dyDescent="0.2">
      <c r="B748" s="56" t="s">
        <v>33</v>
      </c>
      <c r="G748" s="4">
        <f>VLOOKUP(G746,list2,4,FALSE)</f>
        <v>0</v>
      </c>
      <c r="O748" s="4" t="str">
        <f t="shared" si="74"/>
        <v/>
      </c>
    </row>
    <row r="749" spans="1:15" x14ac:dyDescent="0.2">
      <c r="B749" s="58" t="s">
        <v>39</v>
      </c>
      <c r="C749" s="56"/>
      <c r="D749" s="56"/>
      <c r="E749" s="56"/>
      <c r="F749" s="56"/>
      <c r="G749" s="4" t="e">
        <f>VLOOKUP(G746,list2,5,FALSE)</f>
        <v>#REF!</v>
      </c>
      <c r="O749" s="4" t="str">
        <f t="shared" si="74"/>
        <v/>
      </c>
    </row>
    <row r="750" spans="1:15" x14ac:dyDescent="0.2">
      <c r="B750" s="4" t="s">
        <v>34</v>
      </c>
      <c r="G750" s="4" t="e">
        <f>VLOOKUP(G746,list2,6,FALSE)</f>
        <v>#REF!</v>
      </c>
      <c r="O750" s="4" t="e">
        <f t="shared" si="74"/>
        <v>#REF!</v>
      </c>
    </row>
    <row r="751" spans="1:15" ht="12" thickBot="1" x14ac:dyDescent="0.25">
      <c r="O751" s="4" t="str">
        <f t="shared" si="74"/>
        <v/>
      </c>
    </row>
    <row r="752" spans="1:15" ht="12" thickBot="1" x14ac:dyDescent="0.25">
      <c r="A752" s="39"/>
      <c r="B752" s="41" t="s">
        <v>2</v>
      </c>
      <c r="C752" s="41" t="s">
        <v>3</v>
      </c>
      <c r="D752" s="41" t="s">
        <v>4</v>
      </c>
      <c r="E752" s="41" t="s">
        <v>5</v>
      </c>
      <c r="F752" s="41" t="s">
        <v>6</v>
      </c>
      <c r="G752" s="41" t="s">
        <v>7</v>
      </c>
      <c r="H752" s="41" t="s">
        <v>8</v>
      </c>
      <c r="I752" s="41" t="s">
        <v>9</v>
      </c>
      <c r="J752" s="41" t="s">
        <v>10</v>
      </c>
      <c r="K752" s="41" t="s">
        <v>11</v>
      </c>
      <c r="L752" s="41" t="s">
        <v>12</v>
      </c>
      <c r="M752" s="41" t="s">
        <v>13</v>
      </c>
      <c r="N752" s="71" t="s">
        <v>15</v>
      </c>
      <c r="O752" s="4" t="str">
        <f t="shared" si="74"/>
        <v/>
      </c>
    </row>
    <row r="753" spans="1:15" x14ac:dyDescent="0.2">
      <c r="A753" s="42" t="s">
        <v>35</v>
      </c>
      <c r="B753" s="43">
        <f>IF(Levée!C68&lt;&gt;"pa",Levée!C68,)</f>
        <v>0</v>
      </c>
      <c r="C753" s="43">
        <f>IF(Levée!D68&lt;&gt;"pa",Levée!D68,)</f>
        <v>0</v>
      </c>
      <c r="D753" s="43">
        <f>IF(Levée!E68&lt;&gt;"pa",Levée!E68,)</f>
        <v>0</v>
      </c>
      <c r="E753" s="43">
        <f>IF(Levée!F68&lt;&gt;"pa",Levée!F68,)</f>
        <v>0</v>
      </c>
      <c r="F753" s="43">
        <f>IF(Levée!G68&lt;&gt;"pa",Levée!G68,)</f>
        <v>0</v>
      </c>
      <c r="G753" s="43">
        <f>IF(Levée!H68&lt;&gt;"pa",Levée!H68,)</f>
        <v>0</v>
      </c>
      <c r="H753" s="43">
        <f>IF(Levée!I68&lt;&gt;"pa",Levée!I68,)</f>
        <v>0</v>
      </c>
      <c r="I753" s="43">
        <f>IF(Levée!J68&lt;&gt;"pa",Levée!J68,)</f>
        <v>0</v>
      </c>
      <c r="J753" s="43">
        <f>IF(Levée!K68&lt;&gt;"pa",Levée!K68,)</f>
        <v>0</v>
      </c>
      <c r="K753" s="43">
        <f>IF(Levée!L68&lt;&gt;"pa",Levée!L68,)</f>
        <v>0</v>
      </c>
      <c r="L753" s="43">
        <f>IF(Levée!M68&lt;&gt;"pa",Levée!M68,)</f>
        <v>0</v>
      </c>
      <c r="M753" s="43">
        <f>IF(Levée!N68&lt;&gt;"pa",Levée!N68,)</f>
        <v>0</v>
      </c>
      <c r="N753" s="68">
        <f>SUM(B753:M753)</f>
        <v>0</v>
      </c>
      <c r="O753" s="4" t="str">
        <f t="shared" si="74"/>
        <v/>
      </c>
    </row>
    <row r="754" spans="1:15" ht="12" thickBot="1" x14ac:dyDescent="0.25">
      <c r="A754" s="42" t="s">
        <v>36</v>
      </c>
      <c r="B754" s="43">
        <f>Pénalités!C68</f>
        <v>0</v>
      </c>
      <c r="C754" s="43">
        <f>Pénalités!D68</f>
        <v>0</v>
      </c>
      <c r="D754" s="43">
        <f>Pénalités!E68</f>
        <v>0</v>
      </c>
      <c r="E754" s="43">
        <f>Pénalités!F68</f>
        <v>0</v>
      </c>
      <c r="F754" s="43">
        <f>Pénalités!G68</f>
        <v>0</v>
      </c>
      <c r="G754" s="43">
        <f>Pénalités!H68</f>
        <v>0</v>
      </c>
      <c r="H754" s="43">
        <f>Pénalités!I68</f>
        <v>0</v>
      </c>
      <c r="I754" s="43">
        <f>Pénalités!J68</f>
        <v>0</v>
      </c>
      <c r="J754" s="43">
        <f>Pénalités!K68</f>
        <v>0</v>
      </c>
      <c r="K754" s="43">
        <f>Pénalités!L68</f>
        <v>0</v>
      </c>
      <c r="L754" s="43">
        <f>Pénalités!M68</f>
        <v>0</v>
      </c>
      <c r="M754" s="43">
        <f>Pénalités!N68</f>
        <v>0</v>
      </c>
      <c r="N754" s="69">
        <f>SUM(B754:M754)</f>
        <v>0</v>
      </c>
      <c r="O754" s="4" t="str">
        <f t="shared" si="74"/>
        <v/>
      </c>
    </row>
    <row r="755" spans="1:15" ht="12" thickBot="1" x14ac:dyDescent="0.25">
      <c r="A755" s="44" t="s">
        <v>37</v>
      </c>
      <c r="B755" s="45">
        <f t="shared" ref="B755:M755" si="78">+B753-ABS(B754)</f>
        <v>0</v>
      </c>
      <c r="C755" s="46">
        <f t="shared" si="78"/>
        <v>0</v>
      </c>
      <c r="D755" s="46">
        <f t="shared" si="78"/>
        <v>0</v>
      </c>
      <c r="E755" s="46">
        <f t="shared" si="78"/>
        <v>0</v>
      </c>
      <c r="F755" s="46">
        <f t="shared" si="78"/>
        <v>0</v>
      </c>
      <c r="G755" s="46">
        <f t="shared" si="78"/>
        <v>0</v>
      </c>
      <c r="H755" s="46">
        <f t="shared" si="78"/>
        <v>0</v>
      </c>
      <c r="I755" s="46">
        <f t="shared" si="78"/>
        <v>0</v>
      </c>
      <c r="J755" s="46">
        <f t="shared" si="78"/>
        <v>0</v>
      </c>
      <c r="K755" s="46">
        <f t="shared" si="78"/>
        <v>0</v>
      </c>
      <c r="L755" s="46">
        <f t="shared" si="78"/>
        <v>0</v>
      </c>
      <c r="M755" s="46">
        <f t="shared" si="78"/>
        <v>0</v>
      </c>
      <c r="N755" s="70">
        <f>IF(SUM(N753:N754)&lt;0,0,SUM(N753:N754))</f>
        <v>0</v>
      </c>
      <c r="O755" s="4" t="str">
        <f t="shared" si="74"/>
        <v/>
      </c>
    </row>
    <row r="756" spans="1:15" x14ac:dyDescent="0.2">
      <c r="O756" s="4" t="str">
        <f t="shared" si="74"/>
        <v/>
      </c>
    </row>
    <row r="757" spans="1:15" ht="12.75" x14ac:dyDescent="0.2">
      <c r="B757" s="4" t="s">
        <v>30</v>
      </c>
      <c r="G757" s="57" t="str">
        <f>VLOOKUP(G758,list2,2,FALSE)</f>
        <v>case 64</v>
      </c>
      <c r="L757" s="89"/>
      <c r="M757" s="89"/>
      <c r="O757" s="4" t="str">
        <f t="shared" si="74"/>
        <v/>
      </c>
    </row>
    <row r="758" spans="1:15" ht="12.75" x14ac:dyDescent="0.2">
      <c r="B758" s="4" t="s">
        <v>31</v>
      </c>
      <c r="G758" s="4">
        <f>Levée!A69</f>
        <v>64</v>
      </c>
      <c r="L758" s="89" t="s">
        <v>38</v>
      </c>
      <c r="M758" s="89"/>
      <c r="O758" s="4" t="str">
        <f t="shared" si="74"/>
        <v/>
      </c>
    </row>
    <row r="759" spans="1:15" ht="15.75" x14ac:dyDescent="0.25">
      <c r="B759" s="4" t="s">
        <v>32</v>
      </c>
      <c r="G759" s="4">
        <f>VLOOKUP(G758,list2,3,FALSE)</f>
        <v>0</v>
      </c>
      <c r="L759" s="90"/>
      <c r="M759" s="90"/>
      <c r="O759" s="4" t="str">
        <f t="shared" si="74"/>
        <v/>
      </c>
    </row>
    <row r="760" spans="1:15" x14ac:dyDescent="0.2">
      <c r="B760" s="56" t="s">
        <v>40</v>
      </c>
      <c r="G760" s="4">
        <f>VLOOKUP(G758,list2,4,FALSE)</f>
        <v>0</v>
      </c>
      <c r="O760" s="4" t="str">
        <f t="shared" si="74"/>
        <v/>
      </c>
    </row>
    <row r="761" spans="1:15" x14ac:dyDescent="0.2">
      <c r="B761" s="58" t="s">
        <v>39</v>
      </c>
      <c r="C761" s="56"/>
      <c r="D761" s="56"/>
      <c r="E761" s="56"/>
      <c r="F761" s="56"/>
      <c r="G761" s="4" t="e">
        <f>VLOOKUP(G758,list2,5,FALSE)</f>
        <v>#REF!</v>
      </c>
      <c r="O761" s="4" t="str">
        <f t="shared" si="74"/>
        <v/>
      </c>
    </row>
    <row r="762" spans="1:15" x14ac:dyDescent="0.2">
      <c r="B762" s="4" t="s">
        <v>34</v>
      </c>
      <c r="G762" s="4" t="e">
        <f>VLOOKUP(G758,list2,6,FALSE)</f>
        <v>#REF!</v>
      </c>
      <c r="O762" s="4" t="e">
        <f t="shared" si="74"/>
        <v>#REF!</v>
      </c>
    </row>
    <row r="763" spans="1:15" ht="12" thickBot="1" x14ac:dyDescent="0.25">
      <c r="O763" s="4" t="str">
        <f t="shared" si="74"/>
        <v/>
      </c>
    </row>
    <row r="764" spans="1:15" ht="12" thickBot="1" x14ac:dyDescent="0.25">
      <c r="A764" s="39"/>
      <c r="B764" s="41" t="s">
        <v>2</v>
      </c>
      <c r="C764" s="41" t="s">
        <v>3</v>
      </c>
      <c r="D764" s="41" t="s">
        <v>4</v>
      </c>
      <c r="E764" s="41" t="s">
        <v>5</v>
      </c>
      <c r="F764" s="41" t="s">
        <v>6</v>
      </c>
      <c r="G764" s="41" t="s">
        <v>7</v>
      </c>
      <c r="H764" s="41" t="s">
        <v>8</v>
      </c>
      <c r="I764" s="41" t="s">
        <v>9</v>
      </c>
      <c r="J764" s="41" t="s">
        <v>10</v>
      </c>
      <c r="K764" s="41" t="s">
        <v>11</v>
      </c>
      <c r="L764" s="41" t="s">
        <v>12</v>
      </c>
      <c r="M764" s="41" t="s">
        <v>13</v>
      </c>
      <c r="N764" s="71" t="s">
        <v>15</v>
      </c>
      <c r="O764" s="4" t="str">
        <f t="shared" si="74"/>
        <v/>
      </c>
    </row>
    <row r="765" spans="1:15" x14ac:dyDescent="0.2">
      <c r="A765" s="42" t="s">
        <v>35</v>
      </c>
      <c r="B765" s="43">
        <f>IF(Levée!C69&lt;&gt;"pa",Levée!C69,)</f>
        <v>0</v>
      </c>
      <c r="C765" s="43">
        <f>IF(Levée!D69&lt;&gt;"pa",Levée!D69,)</f>
        <v>0</v>
      </c>
      <c r="D765" s="43">
        <f>IF(Levée!E69&lt;&gt;"pa",Levée!E69,)</f>
        <v>0</v>
      </c>
      <c r="E765" s="43">
        <f>IF(Levée!F69&lt;&gt;"pa",Levée!F69,)</f>
        <v>0</v>
      </c>
      <c r="F765" s="43">
        <f>IF(Levée!G69&lt;&gt;"pa",Levée!G69,)</f>
        <v>0</v>
      </c>
      <c r="G765" s="43">
        <f>IF(Levée!H69&lt;&gt;"pa",Levée!H69,)</f>
        <v>0</v>
      </c>
      <c r="H765" s="43">
        <f>IF(Levée!I69&lt;&gt;"pa",Levée!I69,)</f>
        <v>0</v>
      </c>
      <c r="I765" s="43">
        <f>IF(Levée!J69&lt;&gt;"pa",Levée!J69,)</f>
        <v>0</v>
      </c>
      <c r="J765" s="43">
        <f>IF(Levée!K69&lt;&gt;"pa",Levée!K69,)</f>
        <v>0</v>
      </c>
      <c r="K765" s="43">
        <f>IF(Levée!L69&lt;&gt;"pa",Levée!L69,)</f>
        <v>0</v>
      </c>
      <c r="L765" s="43">
        <f>IF(Levée!M69&lt;&gt;"pa",Levée!M69,)</f>
        <v>0</v>
      </c>
      <c r="M765" s="43">
        <f>IF(Levée!N69&lt;&gt;"pa",Levée!N69,)</f>
        <v>0</v>
      </c>
      <c r="N765" s="68">
        <f>SUM(B765:M765)</f>
        <v>0</v>
      </c>
      <c r="O765" s="4" t="str">
        <f t="shared" si="74"/>
        <v/>
      </c>
    </row>
    <row r="766" spans="1:15" ht="12" thickBot="1" x14ac:dyDescent="0.25">
      <c r="A766" s="42" t="s">
        <v>36</v>
      </c>
      <c r="B766" s="43">
        <f>Pénalités!C69</f>
        <v>0</v>
      </c>
      <c r="C766" s="43">
        <f>Pénalités!D69</f>
        <v>0</v>
      </c>
      <c r="D766" s="43">
        <f>Pénalités!E69</f>
        <v>0</v>
      </c>
      <c r="E766" s="43">
        <f>Pénalités!F69</f>
        <v>0</v>
      </c>
      <c r="F766" s="43">
        <f>Pénalités!G69</f>
        <v>0</v>
      </c>
      <c r="G766" s="43">
        <f>Pénalités!H69</f>
        <v>0</v>
      </c>
      <c r="H766" s="43">
        <f>Pénalités!I69</f>
        <v>0</v>
      </c>
      <c r="I766" s="43">
        <f>Pénalités!J69</f>
        <v>0</v>
      </c>
      <c r="J766" s="43">
        <f>Pénalités!K69</f>
        <v>0</v>
      </c>
      <c r="K766" s="43">
        <f>Pénalités!L69</f>
        <v>0</v>
      </c>
      <c r="L766" s="43">
        <f>Pénalités!M69</f>
        <v>0</v>
      </c>
      <c r="M766" s="43">
        <f>Pénalités!N69</f>
        <v>0</v>
      </c>
      <c r="N766" s="69">
        <f>SUM(B766:M766)</f>
        <v>0</v>
      </c>
      <c r="O766" s="4" t="str">
        <f t="shared" si="74"/>
        <v/>
      </c>
    </row>
    <row r="767" spans="1:15" ht="12" thickBot="1" x14ac:dyDescent="0.25">
      <c r="A767" s="44" t="s">
        <v>37</v>
      </c>
      <c r="B767" s="45">
        <f t="shared" ref="B767:M767" si="79">+B765-ABS(B766)</f>
        <v>0</v>
      </c>
      <c r="C767" s="46">
        <f t="shared" si="79"/>
        <v>0</v>
      </c>
      <c r="D767" s="46">
        <f t="shared" si="79"/>
        <v>0</v>
      </c>
      <c r="E767" s="46">
        <f t="shared" si="79"/>
        <v>0</v>
      </c>
      <c r="F767" s="46">
        <f t="shared" si="79"/>
        <v>0</v>
      </c>
      <c r="G767" s="46">
        <f t="shared" si="79"/>
        <v>0</v>
      </c>
      <c r="H767" s="46">
        <f t="shared" si="79"/>
        <v>0</v>
      </c>
      <c r="I767" s="46">
        <f t="shared" si="79"/>
        <v>0</v>
      </c>
      <c r="J767" s="46">
        <f t="shared" si="79"/>
        <v>0</v>
      </c>
      <c r="K767" s="46">
        <f t="shared" si="79"/>
        <v>0</v>
      </c>
      <c r="L767" s="46">
        <f t="shared" si="79"/>
        <v>0</v>
      </c>
      <c r="M767" s="46">
        <f t="shared" si="79"/>
        <v>0</v>
      </c>
      <c r="N767" s="70">
        <f>IF(SUM(N765:N766)&lt;0,0,SUM(N765:N766))</f>
        <v>0</v>
      </c>
      <c r="O767" s="4" t="str">
        <f t="shared" si="74"/>
        <v/>
      </c>
    </row>
    <row r="768" spans="1:15" x14ac:dyDescent="0.2">
      <c r="O768" s="4" t="str">
        <f t="shared" si="74"/>
        <v/>
      </c>
    </row>
    <row r="769" spans="1:15" ht="12.75" x14ac:dyDescent="0.2">
      <c r="B769" s="4" t="s">
        <v>30</v>
      </c>
      <c r="G769" s="57" t="str">
        <f>VLOOKUP(G770,list2,2,FALSE)</f>
        <v>case 65</v>
      </c>
      <c r="L769" s="89"/>
      <c r="M769" s="89"/>
      <c r="O769" s="4" t="str">
        <f t="shared" si="74"/>
        <v/>
      </c>
    </row>
    <row r="770" spans="1:15" ht="12.75" x14ac:dyDescent="0.2">
      <c r="B770" s="4" t="s">
        <v>31</v>
      </c>
      <c r="G770" s="4">
        <f>Levée!A70</f>
        <v>65</v>
      </c>
      <c r="L770" s="89" t="s">
        <v>38</v>
      </c>
      <c r="M770" s="89"/>
      <c r="O770" s="4" t="str">
        <f t="shared" si="74"/>
        <v/>
      </c>
    </row>
    <row r="771" spans="1:15" ht="15.75" x14ac:dyDescent="0.25">
      <c r="B771" s="4" t="s">
        <v>32</v>
      </c>
      <c r="G771" s="4">
        <f>VLOOKUP(G770,list2,3,FALSE)</f>
        <v>0</v>
      </c>
      <c r="L771" s="90"/>
      <c r="M771" s="90"/>
      <c r="O771" s="4" t="str">
        <f t="shared" si="74"/>
        <v/>
      </c>
    </row>
    <row r="772" spans="1:15" x14ac:dyDescent="0.2">
      <c r="B772" s="56" t="s">
        <v>33</v>
      </c>
      <c r="G772" s="4">
        <f>VLOOKUP(G770,list2,4,FALSE)</f>
        <v>0</v>
      </c>
      <c r="O772" s="4" t="str">
        <f t="shared" si="74"/>
        <v/>
      </c>
    </row>
    <row r="773" spans="1:15" x14ac:dyDescent="0.2">
      <c r="B773" s="58" t="s">
        <v>39</v>
      </c>
      <c r="C773" s="56"/>
      <c r="D773" s="56"/>
      <c r="E773" s="56"/>
      <c r="F773" s="56"/>
      <c r="G773" s="4" t="e">
        <f>VLOOKUP(G770,list2,5,FALSE)</f>
        <v>#REF!</v>
      </c>
      <c r="O773" s="4" t="str">
        <f t="shared" si="74"/>
        <v/>
      </c>
    </row>
    <row r="774" spans="1:15" x14ac:dyDescent="0.2">
      <c r="B774" s="4" t="s">
        <v>34</v>
      </c>
      <c r="G774" s="4" t="e">
        <f>VLOOKUP(G770,list2,6,FALSE)</f>
        <v>#REF!</v>
      </c>
      <c r="O774" s="4" t="e">
        <f t="shared" si="74"/>
        <v>#REF!</v>
      </c>
    </row>
    <row r="775" spans="1:15" ht="12" thickBot="1" x14ac:dyDescent="0.25">
      <c r="O775" s="4" t="str">
        <f t="shared" ref="O775:O838" si="80">IF(B775="Remboursement :",G775,"")</f>
        <v/>
      </c>
    </row>
    <row r="776" spans="1:15" ht="12" thickBot="1" x14ac:dyDescent="0.25">
      <c r="A776" s="39"/>
      <c r="B776" s="41" t="s">
        <v>2</v>
      </c>
      <c r="C776" s="41" t="s">
        <v>3</v>
      </c>
      <c r="D776" s="41" t="s">
        <v>4</v>
      </c>
      <c r="E776" s="41" t="s">
        <v>5</v>
      </c>
      <c r="F776" s="41" t="s">
        <v>6</v>
      </c>
      <c r="G776" s="41" t="s">
        <v>7</v>
      </c>
      <c r="H776" s="41" t="s">
        <v>8</v>
      </c>
      <c r="I776" s="41" t="s">
        <v>9</v>
      </c>
      <c r="J776" s="41" t="s">
        <v>10</v>
      </c>
      <c r="K776" s="41" t="s">
        <v>11</v>
      </c>
      <c r="L776" s="41" t="s">
        <v>12</v>
      </c>
      <c r="M776" s="41" t="s">
        <v>13</v>
      </c>
      <c r="N776" s="71" t="s">
        <v>15</v>
      </c>
      <c r="O776" s="4" t="str">
        <f t="shared" si="80"/>
        <v/>
      </c>
    </row>
    <row r="777" spans="1:15" x14ac:dyDescent="0.2">
      <c r="A777" s="42" t="s">
        <v>35</v>
      </c>
      <c r="B777" s="43">
        <f>IF(Levée!C70&lt;&gt;"pa",Levée!C70,)</f>
        <v>0</v>
      </c>
      <c r="C777" s="43">
        <f>IF(Levée!D70&lt;&gt;"pa",Levée!D70,)</f>
        <v>0</v>
      </c>
      <c r="D777" s="43">
        <f>IF(Levée!E70&lt;&gt;"pa",Levée!E70,)</f>
        <v>0</v>
      </c>
      <c r="E777" s="43">
        <f>IF(Levée!F70&lt;&gt;"pa",Levée!F70,)</f>
        <v>0</v>
      </c>
      <c r="F777" s="43">
        <f>IF(Levée!G70&lt;&gt;"pa",Levée!G70,)</f>
        <v>0</v>
      </c>
      <c r="G777" s="43">
        <f>IF(Levée!H70&lt;&gt;"pa",Levée!H70,)</f>
        <v>0</v>
      </c>
      <c r="H777" s="43">
        <f>IF(Levée!I70&lt;&gt;"pa",Levée!I70,)</f>
        <v>0</v>
      </c>
      <c r="I777" s="43">
        <f>IF(Levée!J70&lt;&gt;"pa",Levée!J70,)</f>
        <v>0</v>
      </c>
      <c r="J777" s="43">
        <f>IF(Levée!K70&lt;&gt;"pa",Levée!K70,)</f>
        <v>0</v>
      </c>
      <c r="K777" s="43">
        <f>IF(Levée!L70&lt;&gt;"pa",Levée!L70,)</f>
        <v>0</v>
      </c>
      <c r="L777" s="43">
        <f>IF(Levée!M70&lt;&gt;"pa",Levée!M70,)</f>
        <v>0</v>
      </c>
      <c r="M777" s="43">
        <f>IF(Levée!N70&lt;&gt;"pa",Levée!N70,)</f>
        <v>0</v>
      </c>
      <c r="N777" s="68">
        <f>SUM(B777:M777)</f>
        <v>0</v>
      </c>
      <c r="O777" s="4" t="str">
        <f t="shared" si="80"/>
        <v/>
      </c>
    </row>
    <row r="778" spans="1:15" ht="12" thickBot="1" x14ac:dyDescent="0.25">
      <c r="A778" s="42" t="s">
        <v>36</v>
      </c>
      <c r="B778" s="43">
        <f>Pénalités!C70</f>
        <v>0</v>
      </c>
      <c r="C778" s="43">
        <f>Pénalités!D70</f>
        <v>0</v>
      </c>
      <c r="D778" s="43">
        <f>Pénalités!E70</f>
        <v>0</v>
      </c>
      <c r="E778" s="43">
        <f>Pénalités!F70</f>
        <v>0</v>
      </c>
      <c r="F778" s="43">
        <f>Pénalités!G70</f>
        <v>0</v>
      </c>
      <c r="G778" s="43">
        <f>Pénalités!H70</f>
        <v>0</v>
      </c>
      <c r="H778" s="43">
        <f>Pénalités!I70</f>
        <v>0</v>
      </c>
      <c r="I778" s="43">
        <f>Pénalités!J70</f>
        <v>0</v>
      </c>
      <c r="J778" s="43">
        <f>Pénalités!K70</f>
        <v>0</v>
      </c>
      <c r="K778" s="43">
        <f>Pénalités!L70</f>
        <v>0</v>
      </c>
      <c r="L778" s="43">
        <f>Pénalités!M70</f>
        <v>0</v>
      </c>
      <c r="M778" s="43">
        <f>Pénalités!N70</f>
        <v>0</v>
      </c>
      <c r="N778" s="69">
        <f>SUM(B778:M778)</f>
        <v>0</v>
      </c>
      <c r="O778" s="4" t="str">
        <f t="shared" si="80"/>
        <v/>
      </c>
    </row>
    <row r="779" spans="1:15" ht="12" thickBot="1" x14ac:dyDescent="0.25">
      <c r="A779" s="44" t="s">
        <v>37</v>
      </c>
      <c r="B779" s="45">
        <f t="shared" ref="B779:M779" si="81">+B777-ABS(B778)</f>
        <v>0</v>
      </c>
      <c r="C779" s="46">
        <f t="shared" si="81"/>
        <v>0</v>
      </c>
      <c r="D779" s="46">
        <f t="shared" si="81"/>
        <v>0</v>
      </c>
      <c r="E779" s="46">
        <f t="shared" si="81"/>
        <v>0</v>
      </c>
      <c r="F779" s="46">
        <f t="shared" si="81"/>
        <v>0</v>
      </c>
      <c r="G779" s="46">
        <f t="shared" si="81"/>
        <v>0</v>
      </c>
      <c r="H779" s="46">
        <f t="shared" si="81"/>
        <v>0</v>
      </c>
      <c r="I779" s="46">
        <f t="shared" si="81"/>
        <v>0</v>
      </c>
      <c r="J779" s="46">
        <f t="shared" si="81"/>
        <v>0</v>
      </c>
      <c r="K779" s="46">
        <f t="shared" si="81"/>
        <v>0</v>
      </c>
      <c r="L779" s="46">
        <f t="shared" si="81"/>
        <v>0</v>
      </c>
      <c r="M779" s="46">
        <f t="shared" si="81"/>
        <v>0</v>
      </c>
      <c r="N779" s="70">
        <f>IF(SUM(N777:N778)&lt;0,0,SUM(N777:N778))</f>
        <v>0</v>
      </c>
      <c r="O779" s="4" t="str">
        <f t="shared" si="80"/>
        <v/>
      </c>
    </row>
    <row r="780" spans="1:15" x14ac:dyDescent="0.2">
      <c r="O780" s="4" t="str">
        <f t="shared" si="80"/>
        <v/>
      </c>
    </row>
    <row r="781" spans="1:15" ht="12.75" x14ac:dyDescent="0.2">
      <c r="B781" s="4" t="s">
        <v>30</v>
      </c>
      <c r="G781" s="57" t="str">
        <f>VLOOKUP(G782,list2,2,FALSE)</f>
        <v>case 66</v>
      </c>
      <c r="L781" s="89"/>
      <c r="M781" s="89"/>
      <c r="O781" s="4" t="str">
        <f t="shared" si="80"/>
        <v/>
      </c>
    </row>
    <row r="782" spans="1:15" ht="12.75" x14ac:dyDescent="0.2">
      <c r="B782" s="4" t="s">
        <v>31</v>
      </c>
      <c r="G782" s="4">
        <f>Levée!A71</f>
        <v>66</v>
      </c>
      <c r="L782" s="89" t="s">
        <v>38</v>
      </c>
      <c r="M782" s="89"/>
      <c r="O782" s="4" t="str">
        <f t="shared" si="80"/>
        <v/>
      </c>
    </row>
    <row r="783" spans="1:15" ht="15.75" x14ac:dyDescent="0.25">
      <c r="B783" s="4" t="s">
        <v>32</v>
      </c>
      <c r="G783" s="4">
        <f>VLOOKUP(G782,list2,3,FALSE)</f>
        <v>0</v>
      </c>
      <c r="L783" s="90"/>
      <c r="M783" s="90"/>
      <c r="O783" s="4" t="str">
        <f t="shared" si="80"/>
        <v/>
      </c>
    </row>
    <row r="784" spans="1:15" x14ac:dyDescent="0.2">
      <c r="B784" s="56" t="s">
        <v>33</v>
      </c>
      <c r="G784" s="4">
        <f>VLOOKUP(G782,list2,4,FALSE)</f>
        <v>0</v>
      </c>
      <c r="O784" s="4" t="str">
        <f t="shared" si="80"/>
        <v/>
      </c>
    </row>
    <row r="785" spans="1:15" x14ac:dyDescent="0.2">
      <c r="B785" s="58" t="s">
        <v>39</v>
      </c>
      <c r="C785" s="56"/>
      <c r="D785" s="56"/>
      <c r="E785" s="56"/>
      <c r="F785" s="56"/>
      <c r="G785" s="4" t="e">
        <f>VLOOKUP(G782,list2,5,FALSE)</f>
        <v>#REF!</v>
      </c>
      <c r="O785" s="4" t="str">
        <f t="shared" si="80"/>
        <v/>
      </c>
    </row>
    <row r="786" spans="1:15" x14ac:dyDescent="0.2">
      <c r="B786" s="4" t="s">
        <v>34</v>
      </c>
      <c r="G786" s="4" t="e">
        <f>VLOOKUP(G782,list2,6,FALSE)</f>
        <v>#REF!</v>
      </c>
      <c r="O786" s="4" t="e">
        <f t="shared" si="80"/>
        <v>#REF!</v>
      </c>
    </row>
    <row r="787" spans="1:15" ht="12" thickBot="1" x14ac:dyDescent="0.25">
      <c r="O787" s="4" t="str">
        <f t="shared" si="80"/>
        <v/>
      </c>
    </row>
    <row r="788" spans="1:15" ht="12" thickBot="1" x14ac:dyDescent="0.25">
      <c r="A788" s="39"/>
      <c r="B788" s="41" t="s">
        <v>2</v>
      </c>
      <c r="C788" s="41" t="s">
        <v>3</v>
      </c>
      <c r="D788" s="41" t="s">
        <v>4</v>
      </c>
      <c r="E788" s="41" t="s">
        <v>5</v>
      </c>
      <c r="F788" s="41" t="s">
        <v>6</v>
      </c>
      <c r="G788" s="41" t="s">
        <v>7</v>
      </c>
      <c r="H788" s="41" t="s">
        <v>8</v>
      </c>
      <c r="I788" s="41" t="s">
        <v>9</v>
      </c>
      <c r="J788" s="41" t="s">
        <v>10</v>
      </c>
      <c r="K788" s="41" t="s">
        <v>11</v>
      </c>
      <c r="L788" s="41" t="s">
        <v>12</v>
      </c>
      <c r="M788" s="41" t="s">
        <v>13</v>
      </c>
      <c r="N788" s="71" t="s">
        <v>15</v>
      </c>
      <c r="O788" s="4" t="str">
        <f t="shared" si="80"/>
        <v/>
      </c>
    </row>
    <row r="789" spans="1:15" x14ac:dyDescent="0.2">
      <c r="A789" s="42" t="s">
        <v>35</v>
      </c>
      <c r="B789" s="43">
        <f>IF(Levée!C71&lt;&gt;"pa",Levée!C71,)</f>
        <v>0</v>
      </c>
      <c r="C789" s="43">
        <f>IF(Levée!D71&lt;&gt;"pa",Levée!D71,)</f>
        <v>0</v>
      </c>
      <c r="D789" s="43">
        <f>IF(Levée!E71&lt;&gt;"pa",Levée!E71,)</f>
        <v>0</v>
      </c>
      <c r="E789" s="43">
        <f>IF(Levée!F71&lt;&gt;"pa",Levée!F71,)</f>
        <v>0</v>
      </c>
      <c r="F789" s="43">
        <f>IF(Levée!G71&lt;&gt;"pa",Levée!G71,)</f>
        <v>0</v>
      </c>
      <c r="G789" s="43">
        <f>IF(Levée!H71&lt;&gt;"pa",Levée!H71,)</f>
        <v>0</v>
      </c>
      <c r="H789" s="43">
        <f>IF(Levée!I71&lt;&gt;"pa",Levée!I71,)</f>
        <v>0</v>
      </c>
      <c r="I789" s="43">
        <f>IF(Levée!J71&lt;&gt;"pa",Levée!J71,)</f>
        <v>0</v>
      </c>
      <c r="J789" s="43">
        <f>IF(Levée!K71&lt;&gt;"pa",Levée!K71,)</f>
        <v>0</v>
      </c>
      <c r="K789" s="43">
        <f>IF(Levée!L71&lt;&gt;"pa",Levée!L71,)</f>
        <v>0</v>
      </c>
      <c r="L789" s="43">
        <f>IF(Levée!M71&lt;&gt;"pa",Levée!M71,)</f>
        <v>0</v>
      </c>
      <c r="M789" s="43">
        <f>IF(Levée!N71&lt;&gt;"pa",Levée!N71,)</f>
        <v>0</v>
      </c>
      <c r="N789" s="68">
        <f>SUM(B789:M789)</f>
        <v>0</v>
      </c>
      <c r="O789" s="4" t="str">
        <f t="shared" si="80"/>
        <v/>
      </c>
    </row>
    <row r="790" spans="1:15" ht="12" thickBot="1" x14ac:dyDescent="0.25">
      <c r="A790" s="42" t="s">
        <v>36</v>
      </c>
      <c r="B790" s="43">
        <f>Pénalités!C71</f>
        <v>0</v>
      </c>
      <c r="C790" s="43">
        <f>Pénalités!D71</f>
        <v>0</v>
      </c>
      <c r="D790" s="43">
        <f>Pénalités!E71</f>
        <v>0</v>
      </c>
      <c r="E790" s="43">
        <f>Pénalités!F71</f>
        <v>0</v>
      </c>
      <c r="F790" s="43">
        <f>Pénalités!G71</f>
        <v>0</v>
      </c>
      <c r="G790" s="43">
        <f>Pénalités!H71</f>
        <v>0</v>
      </c>
      <c r="H790" s="43">
        <f>Pénalités!I71</f>
        <v>0</v>
      </c>
      <c r="I790" s="43">
        <f>Pénalités!J71</f>
        <v>0</v>
      </c>
      <c r="J790" s="43">
        <f>Pénalités!K71</f>
        <v>0</v>
      </c>
      <c r="K790" s="43">
        <f>Pénalités!L71</f>
        <v>0</v>
      </c>
      <c r="L790" s="43">
        <f>Pénalités!M71</f>
        <v>0</v>
      </c>
      <c r="M790" s="43">
        <f>Pénalités!N71</f>
        <v>0</v>
      </c>
      <c r="N790" s="69">
        <f>SUM(B790:M790)</f>
        <v>0</v>
      </c>
      <c r="O790" s="4" t="str">
        <f t="shared" si="80"/>
        <v/>
      </c>
    </row>
    <row r="791" spans="1:15" ht="12" thickBot="1" x14ac:dyDescent="0.25">
      <c r="A791" s="44" t="s">
        <v>37</v>
      </c>
      <c r="B791" s="45">
        <f t="shared" ref="B791:M791" si="82">+B789-ABS(B790)</f>
        <v>0</v>
      </c>
      <c r="C791" s="46">
        <f t="shared" si="82"/>
        <v>0</v>
      </c>
      <c r="D791" s="46">
        <f t="shared" si="82"/>
        <v>0</v>
      </c>
      <c r="E791" s="46">
        <f t="shared" si="82"/>
        <v>0</v>
      </c>
      <c r="F791" s="46">
        <f t="shared" si="82"/>
        <v>0</v>
      </c>
      <c r="G791" s="46">
        <f t="shared" si="82"/>
        <v>0</v>
      </c>
      <c r="H791" s="46">
        <f t="shared" si="82"/>
        <v>0</v>
      </c>
      <c r="I791" s="46">
        <f t="shared" si="82"/>
        <v>0</v>
      </c>
      <c r="J791" s="46">
        <f t="shared" si="82"/>
        <v>0</v>
      </c>
      <c r="K791" s="46">
        <f t="shared" si="82"/>
        <v>0</v>
      </c>
      <c r="L791" s="46">
        <f t="shared" si="82"/>
        <v>0</v>
      </c>
      <c r="M791" s="46">
        <f t="shared" si="82"/>
        <v>0</v>
      </c>
      <c r="N791" s="70">
        <f>IF(SUM(N789:N790)&lt;0,0,SUM(N789:N790))</f>
        <v>0</v>
      </c>
      <c r="O791" s="4" t="str">
        <f t="shared" si="80"/>
        <v/>
      </c>
    </row>
    <row r="792" spans="1:15" x14ac:dyDescent="0.2">
      <c r="O792" s="4" t="str">
        <f t="shared" si="80"/>
        <v/>
      </c>
    </row>
    <row r="793" spans="1:15" ht="12.75" x14ac:dyDescent="0.2">
      <c r="B793" s="4" t="s">
        <v>30</v>
      </c>
      <c r="G793" s="57" t="str">
        <f>VLOOKUP(G794,list2,2,FALSE)</f>
        <v>case 67</v>
      </c>
      <c r="L793" s="89"/>
      <c r="M793" s="89"/>
      <c r="O793" s="4" t="str">
        <f t="shared" si="80"/>
        <v/>
      </c>
    </row>
    <row r="794" spans="1:15" ht="12.75" x14ac:dyDescent="0.2">
      <c r="B794" s="4" t="s">
        <v>31</v>
      </c>
      <c r="G794" s="4">
        <f>Levée!A72</f>
        <v>67</v>
      </c>
      <c r="L794" s="89" t="s">
        <v>38</v>
      </c>
      <c r="M794" s="89"/>
      <c r="O794" s="4" t="str">
        <f t="shared" si="80"/>
        <v/>
      </c>
    </row>
    <row r="795" spans="1:15" ht="15.75" x14ac:dyDescent="0.25">
      <c r="B795" s="4" t="s">
        <v>32</v>
      </c>
      <c r="G795" s="4">
        <f>VLOOKUP(G794,list2,3,FALSE)</f>
        <v>0</v>
      </c>
      <c r="L795" s="90"/>
      <c r="M795" s="90"/>
      <c r="O795" s="4" t="str">
        <f t="shared" si="80"/>
        <v/>
      </c>
    </row>
    <row r="796" spans="1:15" x14ac:dyDescent="0.2">
      <c r="B796" s="56" t="s">
        <v>33</v>
      </c>
      <c r="G796" s="4">
        <f>VLOOKUP(G794,list2,4,FALSE)</f>
        <v>0</v>
      </c>
      <c r="O796" s="4" t="str">
        <f t="shared" si="80"/>
        <v/>
      </c>
    </row>
    <row r="797" spans="1:15" x14ac:dyDescent="0.2">
      <c r="B797" s="58" t="s">
        <v>39</v>
      </c>
      <c r="C797" s="56"/>
      <c r="D797" s="56"/>
      <c r="E797" s="56"/>
      <c r="F797" s="56"/>
      <c r="G797" s="4" t="e">
        <f>VLOOKUP(G794,list2,5,FALSE)</f>
        <v>#REF!</v>
      </c>
      <c r="O797" s="4" t="str">
        <f t="shared" si="80"/>
        <v/>
      </c>
    </row>
    <row r="798" spans="1:15" x14ac:dyDescent="0.2">
      <c r="B798" s="4" t="s">
        <v>34</v>
      </c>
      <c r="G798" s="4" t="e">
        <f>VLOOKUP(G794,list2,6,FALSE)</f>
        <v>#REF!</v>
      </c>
      <c r="O798" s="4" t="e">
        <f t="shared" si="80"/>
        <v>#REF!</v>
      </c>
    </row>
    <row r="799" spans="1:15" ht="12" thickBot="1" x14ac:dyDescent="0.25">
      <c r="O799" s="4" t="str">
        <f t="shared" si="80"/>
        <v/>
      </c>
    </row>
    <row r="800" spans="1:15" ht="12" thickBot="1" x14ac:dyDescent="0.25">
      <c r="A800" s="39"/>
      <c r="B800" s="41" t="s">
        <v>2</v>
      </c>
      <c r="C800" s="41" t="s">
        <v>3</v>
      </c>
      <c r="D800" s="41" t="s">
        <v>4</v>
      </c>
      <c r="E800" s="41" t="s">
        <v>5</v>
      </c>
      <c r="F800" s="41" t="s">
        <v>6</v>
      </c>
      <c r="G800" s="41" t="s">
        <v>7</v>
      </c>
      <c r="H800" s="41" t="s">
        <v>8</v>
      </c>
      <c r="I800" s="41" t="s">
        <v>9</v>
      </c>
      <c r="J800" s="41" t="s">
        <v>10</v>
      </c>
      <c r="K800" s="41" t="s">
        <v>11</v>
      </c>
      <c r="L800" s="41" t="s">
        <v>12</v>
      </c>
      <c r="M800" s="41" t="s">
        <v>13</v>
      </c>
      <c r="N800" s="71" t="s">
        <v>15</v>
      </c>
      <c r="O800" s="4" t="str">
        <f t="shared" si="80"/>
        <v/>
      </c>
    </row>
    <row r="801" spans="1:15" x14ac:dyDescent="0.2">
      <c r="A801" s="42" t="s">
        <v>35</v>
      </c>
      <c r="B801" s="43">
        <f>IF(Levée!C72&lt;&gt;"pa",Levée!C72,)</f>
        <v>0</v>
      </c>
      <c r="C801" s="43">
        <f>IF(Levée!D72&lt;&gt;"pa",Levée!D72,)</f>
        <v>0</v>
      </c>
      <c r="D801" s="43">
        <f>IF(Levée!E72&lt;&gt;"pa",Levée!E72,)</f>
        <v>0</v>
      </c>
      <c r="E801" s="43">
        <f>IF(Levée!F72&lt;&gt;"pa",Levée!F72,)</f>
        <v>0</v>
      </c>
      <c r="F801" s="43">
        <f>IF(Levée!G72&lt;&gt;"pa",Levée!G72,)</f>
        <v>0</v>
      </c>
      <c r="G801" s="43">
        <f>IF(Levée!H72&lt;&gt;"pa",Levée!H72,)</f>
        <v>0</v>
      </c>
      <c r="H801" s="43">
        <f>IF(Levée!I72&lt;&gt;"pa",Levée!I72,)</f>
        <v>0</v>
      </c>
      <c r="I801" s="43">
        <f>IF(Levée!J72&lt;&gt;"pa",Levée!J72,)</f>
        <v>0</v>
      </c>
      <c r="J801" s="43">
        <f>IF(Levée!K72&lt;&gt;"pa",Levée!K72,)</f>
        <v>0</v>
      </c>
      <c r="K801" s="43">
        <f>IF(Levée!L72&lt;&gt;"pa",Levée!L72,)</f>
        <v>0</v>
      </c>
      <c r="L801" s="43">
        <f>IF(Levée!M72&lt;&gt;"pa",Levée!M72,)</f>
        <v>0</v>
      </c>
      <c r="M801" s="43">
        <f>IF(Levée!N72&lt;&gt;"pa",Levée!N72,)</f>
        <v>0</v>
      </c>
      <c r="N801" s="68">
        <f>SUM(B801:M801)</f>
        <v>0</v>
      </c>
      <c r="O801" s="4" t="str">
        <f t="shared" si="80"/>
        <v/>
      </c>
    </row>
    <row r="802" spans="1:15" ht="12" thickBot="1" x14ac:dyDescent="0.25">
      <c r="A802" s="42" t="s">
        <v>36</v>
      </c>
      <c r="B802" s="43">
        <f>Pénalités!C72</f>
        <v>0</v>
      </c>
      <c r="C802" s="43">
        <f>Pénalités!D72</f>
        <v>0</v>
      </c>
      <c r="D802" s="43">
        <f>Pénalités!E72</f>
        <v>0</v>
      </c>
      <c r="E802" s="43">
        <f>Pénalités!F72</f>
        <v>0</v>
      </c>
      <c r="F802" s="43">
        <f>Pénalités!G72</f>
        <v>0</v>
      </c>
      <c r="G802" s="43">
        <f>Pénalités!H72</f>
        <v>0</v>
      </c>
      <c r="H802" s="43">
        <f>Pénalités!I72</f>
        <v>0</v>
      </c>
      <c r="I802" s="43">
        <f>Pénalités!J72</f>
        <v>0</v>
      </c>
      <c r="J802" s="43">
        <f>Pénalités!K72</f>
        <v>0</v>
      </c>
      <c r="K802" s="43">
        <f>Pénalités!L72</f>
        <v>0</v>
      </c>
      <c r="L802" s="43">
        <f>Pénalités!M72</f>
        <v>0</v>
      </c>
      <c r="M802" s="43">
        <f>Pénalités!N72</f>
        <v>0</v>
      </c>
      <c r="N802" s="69">
        <f>SUM(B802:M802)</f>
        <v>0</v>
      </c>
      <c r="O802" s="4" t="str">
        <f t="shared" si="80"/>
        <v/>
      </c>
    </row>
    <row r="803" spans="1:15" ht="12" thickBot="1" x14ac:dyDescent="0.25">
      <c r="A803" s="44" t="s">
        <v>37</v>
      </c>
      <c r="B803" s="45">
        <f t="shared" ref="B803:M803" si="83">+B801-ABS(B802)</f>
        <v>0</v>
      </c>
      <c r="C803" s="46">
        <f t="shared" si="83"/>
        <v>0</v>
      </c>
      <c r="D803" s="46">
        <f t="shared" si="83"/>
        <v>0</v>
      </c>
      <c r="E803" s="46">
        <f t="shared" si="83"/>
        <v>0</v>
      </c>
      <c r="F803" s="46">
        <f t="shared" si="83"/>
        <v>0</v>
      </c>
      <c r="G803" s="46">
        <f t="shared" si="83"/>
        <v>0</v>
      </c>
      <c r="H803" s="46">
        <f t="shared" si="83"/>
        <v>0</v>
      </c>
      <c r="I803" s="46">
        <f t="shared" si="83"/>
        <v>0</v>
      </c>
      <c r="J803" s="46">
        <f t="shared" si="83"/>
        <v>0</v>
      </c>
      <c r="K803" s="46">
        <f t="shared" si="83"/>
        <v>0</v>
      </c>
      <c r="L803" s="46">
        <f t="shared" si="83"/>
        <v>0</v>
      </c>
      <c r="M803" s="46">
        <f t="shared" si="83"/>
        <v>0</v>
      </c>
      <c r="N803" s="70">
        <f>IF(SUM(N801:N802)&lt;0,0,SUM(N801:N802))</f>
        <v>0</v>
      </c>
      <c r="O803" s="4" t="str">
        <f t="shared" si="80"/>
        <v/>
      </c>
    </row>
    <row r="804" spans="1:15" x14ac:dyDescent="0.2">
      <c r="O804" s="4" t="str">
        <f t="shared" si="80"/>
        <v/>
      </c>
    </row>
    <row r="805" spans="1:15" ht="12.75" x14ac:dyDescent="0.2">
      <c r="B805" s="4" t="s">
        <v>30</v>
      </c>
      <c r="G805" s="57" t="str">
        <f>VLOOKUP(G806,list2,2,FALSE)</f>
        <v>case 68</v>
      </c>
      <c r="L805" s="89"/>
      <c r="M805" s="89"/>
      <c r="O805" s="4" t="str">
        <f t="shared" si="80"/>
        <v/>
      </c>
    </row>
    <row r="806" spans="1:15" ht="12.75" x14ac:dyDescent="0.2">
      <c r="B806" s="4" t="s">
        <v>31</v>
      </c>
      <c r="G806" s="4">
        <f>Levée!A73</f>
        <v>68</v>
      </c>
      <c r="L806" s="89" t="s">
        <v>38</v>
      </c>
      <c r="M806" s="89"/>
      <c r="O806" s="4" t="str">
        <f t="shared" si="80"/>
        <v/>
      </c>
    </row>
    <row r="807" spans="1:15" ht="15.75" x14ac:dyDescent="0.25">
      <c r="B807" s="4" t="s">
        <v>32</v>
      </c>
      <c r="G807" s="4">
        <f>VLOOKUP(G806,list2,3,FALSE)</f>
        <v>0</v>
      </c>
      <c r="L807" s="90"/>
      <c r="M807" s="90"/>
      <c r="O807" s="4" t="str">
        <f t="shared" si="80"/>
        <v/>
      </c>
    </row>
    <row r="808" spans="1:15" x14ac:dyDescent="0.2">
      <c r="B808" s="56" t="s">
        <v>33</v>
      </c>
      <c r="G808" s="4">
        <f>VLOOKUP(G806,list2,4,FALSE)</f>
        <v>0</v>
      </c>
      <c r="O808" s="4" t="str">
        <f t="shared" si="80"/>
        <v/>
      </c>
    </row>
    <row r="809" spans="1:15" x14ac:dyDescent="0.2">
      <c r="B809" s="58" t="s">
        <v>39</v>
      </c>
      <c r="C809" s="56"/>
      <c r="D809" s="56"/>
      <c r="E809" s="56"/>
      <c r="F809" s="56"/>
      <c r="G809" s="4" t="e">
        <f>VLOOKUP(G806,list2,5,FALSE)</f>
        <v>#REF!</v>
      </c>
      <c r="O809" s="4" t="str">
        <f t="shared" si="80"/>
        <v/>
      </c>
    </row>
    <row r="810" spans="1:15" x14ac:dyDescent="0.2">
      <c r="B810" s="4" t="s">
        <v>34</v>
      </c>
      <c r="G810" s="4" t="e">
        <f>VLOOKUP(G806,list2,6,FALSE)</f>
        <v>#REF!</v>
      </c>
      <c r="O810" s="4" t="e">
        <f t="shared" si="80"/>
        <v>#REF!</v>
      </c>
    </row>
    <row r="811" spans="1:15" ht="12" thickBot="1" x14ac:dyDescent="0.25">
      <c r="O811" s="4" t="str">
        <f t="shared" si="80"/>
        <v/>
      </c>
    </row>
    <row r="812" spans="1:15" ht="12" thickBot="1" x14ac:dyDescent="0.25">
      <c r="A812" s="39"/>
      <c r="B812" s="41" t="s">
        <v>2</v>
      </c>
      <c r="C812" s="41" t="s">
        <v>3</v>
      </c>
      <c r="D812" s="41" t="s">
        <v>4</v>
      </c>
      <c r="E812" s="41" t="s">
        <v>5</v>
      </c>
      <c r="F812" s="41" t="s">
        <v>6</v>
      </c>
      <c r="G812" s="41" t="s">
        <v>7</v>
      </c>
      <c r="H812" s="41" t="s">
        <v>8</v>
      </c>
      <c r="I812" s="41" t="s">
        <v>9</v>
      </c>
      <c r="J812" s="41" t="s">
        <v>10</v>
      </c>
      <c r="K812" s="41" t="s">
        <v>11</v>
      </c>
      <c r="L812" s="41" t="s">
        <v>12</v>
      </c>
      <c r="M812" s="41" t="s">
        <v>13</v>
      </c>
      <c r="N812" s="71" t="s">
        <v>15</v>
      </c>
      <c r="O812" s="4" t="str">
        <f t="shared" si="80"/>
        <v/>
      </c>
    </row>
    <row r="813" spans="1:15" x14ac:dyDescent="0.2">
      <c r="A813" s="42" t="s">
        <v>35</v>
      </c>
      <c r="B813" s="43">
        <f>IF(Levée!C73&lt;&gt;"pa",Levée!C73,)</f>
        <v>0</v>
      </c>
      <c r="C813" s="43">
        <f>IF(Levée!D73&lt;&gt;"pa",Levée!D73,)</f>
        <v>0</v>
      </c>
      <c r="D813" s="43">
        <f>IF(Levée!E73&lt;&gt;"pa",Levée!E73,)</f>
        <v>0</v>
      </c>
      <c r="E813" s="43">
        <f>IF(Levée!F73&lt;&gt;"pa",Levée!F73,)</f>
        <v>0</v>
      </c>
      <c r="F813" s="43">
        <f>IF(Levée!G73&lt;&gt;"pa",Levée!G73,)</f>
        <v>0</v>
      </c>
      <c r="G813" s="43">
        <f>IF(Levée!H73&lt;&gt;"pa",Levée!H73,)</f>
        <v>0</v>
      </c>
      <c r="H813" s="43">
        <f>IF(Levée!I73&lt;&gt;"pa",Levée!I73,)</f>
        <v>0</v>
      </c>
      <c r="I813" s="43">
        <f>IF(Levée!J73&lt;&gt;"pa",Levée!J73,)</f>
        <v>0</v>
      </c>
      <c r="J813" s="43">
        <f>IF(Levée!K73&lt;&gt;"pa",Levée!K73,)</f>
        <v>0</v>
      </c>
      <c r="K813" s="43">
        <f>IF(Levée!L73&lt;&gt;"pa",Levée!L73,)</f>
        <v>0</v>
      </c>
      <c r="L813" s="43">
        <f>IF(Levée!M73&lt;&gt;"pa",Levée!M73,)</f>
        <v>0</v>
      </c>
      <c r="M813" s="43">
        <f>IF(Levée!N73&lt;&gt;"pa",Levée!N73,)</f>
        <v>0</v>
      </c>
      <c r="N813" s="68">
        <f>SUM(B813:M813)</f>
        <v>0</v>
      </c>
      <c r="O813" s="4" t="str">
        <f t="shared" si="80"/>
        <v/>
      </c>
    </row>
    <row r="814" spans="1:15" ht="12" thickBot="1" x14ac:dyDescent="0.25">
      <c r="A814" s="42" t="s">
        <v>36</v>
      </c>
      <c r="B814" s="43">
        <f>Pénalités!C73</f>
        <v>0</v>
      </c>
      <c r="C814" s="43">
        <f>Pénalités!D73</f>
        <v>0</v>
      </c>
      <c r="D814" s="43">
        <f>Pénalités!E73</f>
        <v>0</v>
      </c>
      <c r="E814" s="43">
        <f>Pénalités!F73</f>
        <v>0</v>
      </c>
      <c r="F814" s="43">
        <f>Pénalités!G73</f>
        <v>0</v>
      </c>
      <c r="G814" s="43">
        <f>Pénalités!H73</f>
        <v>0</v>
      </c>
      <c r="H814" s="43">
        <f>Pénalités!I73</f>
        <v>0</v>
      </c>
      <c r="I814" s="43">
        <f>Pénalités!J73</f>
        <v>0</v>
      </c>
      <c r="J814" s="43">
        <f>Pénalités!K73</f>
        <v>0</v>
      </c>
      <c r="K814" s="43">
        <f>Pénalités!L73</f>
        <v>0</v>
      </c>
      <c r="L814" s="43">
        <f>Pénalités!M73</f>
        <v>0</v>
      </c>
      <c r="M814" s="43">
        <f>Pénalités!N73</f>
        <v>0</v>
      </c>
      <c r="N814" s="69">
        <f>SUM(B814:M814)</f>
        <v>0</v>
      </c>
      <c r="O814" s="4" t="str">
        <f t="shared" si="80"/>
        <v/>
      </c>
    </row>
    <row r="815" spans="1:15" ht="12" thickBot="1" x14ac:dyDescent="0.25">
      <c r="A815" s="44" t="s">
        <v>37</v>
      </c>
      <c r="B815" s="45">
        <f t="shared" ref="B815:M815" si="84">+B813-ABS(B814)</f>
        <v>0</v>
      </c>
      <c r="C815" s="46">
        <f t="shared" si="84"/>
        <v>0</v>
      </c>
      <c r="D815" s="46">
        <f t="shared" si="84"/>
        <v>0</v>
      </c>
      <c r="E815" s="46">
        <f t="shared" si="84"/>
        <v>0</v>
      </c>
      <c r="F815" s="46">
        <f t="shared" si="84"/>
        <v>0</v>
      </c>
      <c r="G815" s="46">
        <f t="shared" si="84"/>
        <v>0</v>
      </c>
      <c r="H815" s="46">
        <f t="shared" si="84"/>
        <v>0</v>
      </c>
      <c r="I815" s="46">
        <f t="shared" si="84"/>
        <v>0</v>
      </c>
      <c r="J815" s="46">
        <f t="shared" si="84"/>
        <v>0</v>
      </c>
      <c r="K815" s="46">
        <f t="shared" si="84"/>
        <v>0</v>
      </c>
      <c r="L815" s="46">
        <f t="shared" si="84"/>
        <v>0</v>
      </c>
      <c r="M815" s="46">
        <f t="shared" si="84"/>
        <v>0</v>
      </c>
      <c r="N815" s="70">
        <f>IF(SUM(N813:N814)&lt;0,0,SUM(N813:N814))</f>
        <v>0</v>
      </c>
      <c r="O815" s="4" t="str">
        <f t="shared" si="80"/>
        <v/>
      </c>
    </row>
    <row r="816" spans="1:15" x14ac:dyDescent="0.2">
      <c r="O816" s="4" t="str">
        <f t="shared" si="80"/>
        <v/>
      </c>
    </row>
    <row r="817" spans="1:15" ht="12.75" x14ac:dyDescent="0.2">
      <c r="B817" s="4" t="s">
        <v>30</v>
      </c>
      <c r="G817" s="57" t="str">
        <f>VLOOKUP(G818,list2,2,FALSE)</f>
        <v>case 69</v>
      </c>
      <c r="L817" s="89"/>
      <c r="M817" s="89"/>
      <c r="O817" s="4" t="str">
        <f t="shared" si="80"/>
        <v/>
      </c>
    </row>
    <row r="818" spans="1:15" ht="12.75" x14ac:dyDescent="0.2">
      <c r="B818" s="4" t="s">
        <v>31</v>
      </c>
      <c r="G818" s="4">
        <f>Levée!A74</f>
        <v>69</v>
      </c>
      <c r="L818" s="89" t="s">
        <v>38</v>
      </c>
      <c r="M818" s="89"/>
      <c r="O818" s="4" t="str">
        <f t="shared" si="80"/>
        <v/>
      </c>
    </row>
    <row r="819" spans="1:15" ht="15.75" x14ac:dyDescent="0.25">
      <c r="B819" s="4" t="s">
        <v>32</v>
      </c>
      <c r="G819" s="4">
        <f>VLOOKUP(G818,list2,3,FALSE)</f>
        <v>0</v>
      </c>
      <c r="L819" s="90"/>
      <c r="M819" s="90"/>
      <c r="O819" s="4" t="str">
        <f t="shared" si="80"/>
        <v/>
      </c>
    </row>
    <row r="820" spans="1:15" x14ac:dyDescent="0.2">
      <c r="B820" s="56" t="s">
        <v>33</v>
      </c>
      <c r="G820" s="4">
        <f>VLOOKUP(G818,list2,4,FALSE)</f>
        <v>0</v>
      </c>
      <c r="O820" s="4" t="str">
        <f t="shared" si="80"/>
        <v/>
      </c>
    </row>
    <row r="821" spans="1:15" x14ac:dyDescent="0.2">
      <c r="B821" s="58" t="s">
        <v>39</v>
      </c>
      <c r="C821" s="56"/>
      <c r="D821" s="56"/>
      <c r="E821" s="56"/>
      <c r="F821" s="56"/>
      <c r="G821" s="4" t="e">
        <f>VLOOKUP(G818,list2,5,FALSE)</f>
        <v>#REF!</v>
      </c>
      <c r="O821" s="4" t="str">
        <f t="shared" si="80"/>
        <v/>
      </c>
    </row>
    <row r="822" spans="1:15" x14ac:dyDescent="0.2">
      <c r="B822" s="4" t="s">
        <v>34</v>
      </c>
      <c r="G822" s="4" t="e">
        <f>VLOOKUP(G818,list2,6,FALSE)</f>
        <v>#REF!</v>
      </c>
      <c r="O822" s="4" t="e">
        <f t="shared" si="80"/>
        <v>#REF!</v>
      </c>
    </row>
    <row r="823" spans="1:15" ht="12" thickBot="1" x14ac:dyDescent="0.25">
      <c r="O823" s="4" t="str">
        <f t="shared" si="80"/>
        <v/>
      </c>
    </row>
    <row r="824" spans="1:15" ht="12" thickBot="1" x14ac:dyDescent="0.25">
      <c r="A824" s="39"/>
      <c r="B824" s="41" t="s">
        <v>2</v>
      </c>
      <c r="C824" s="41" t="s">
        <v>3</v>
      </c>
      <c r="D824" s="41" t="s">
        <v>4</v>
      </c>
      <c r="E824" s="41" t="s">
        <v>5</v>
      </c>
      <c r="F824" s="41" t="s">
        <v>6</v>
      </c>
      <c r="G824" s="41" t="s">
        <v>7</v>
      </c>
      <c r="H824" s="41" t="s">
        <v>8</v>
      </c>
      <c r="I824" s="41" t="s">
        <v>9</v>
      </c>
      <c r="J824" s="41" t="s">
        <v>10</v>
      </c>
      <c r="K824" s="41" t="s">
        <v>11</v>
      </c>
      <c r="L824" s="41" t="s">
        <v>12</v>
      </c>
      <c r="M824" s="41" t="s">
        <v>13</v>
      </c>
      <c r="N824" s="71" t="s">
        <v>15</v>
      </c>
      <c r="O824" s="4" t="str">
        <f t="shared" si="80"/>
        <v/>
      </c>
    </row>
    <row r="825" spans="1:15" x14ac:dyDescent="0.2">
      <c r="A825" s="42" t="s">
        <v>35</v>
      </c>
      <c r="B825" s="43">
        <f>IF(Levée!C74&lt;&gt;"pa",Levée!C74,)</f>
        <v>0</v>
      </c>
      <c r="C825" s="43">
        <f>IF(Levée!D74&lt;&gt;"pa",Levée!D74,)</f>
        <v>0</v>
      </c>
      <c r="D825" s="43">
        <f>IF(Levée!E74&lt;&gt;"pa",Levée!E74,)</f>
        <v>0</v>
      </c>
      <c r="E825" s="43">
        <f>IF(Levée!F74&lt;&gt;"pa",Levée!F74,)</f>
        <v>0</v>
      </c>
      <c r="F825" s="43">
        <f>IF(Levée!G74&lt;&gt;"pa",Levée!G74,)</f>
        <v>0</v>
      </c>
      <c r="G825" s="43">
        <f>IF(Levée!H74&lt;&gt;"pa",Levée!H74,)</f>
        <v>0</v>
      </c>
      <c r="H825" s="43">
        <f>IF(Levée!I74&lt;&gt;"pa",Levée!I74,)</f>
        <v>0</v>
      </c>
      <c r="I825" s="43">
        <f>IF(Levée!J74&lt;&gt;"pa",Levée!J74,)</f>
        <v>0</v>
      </c>
      <c r="J825" s="43">
        <f>IF(Levée!K74&lt;&gt;"pa",Levée!K74,)</f>
        <v>0</v>
      </c>
      <c r="K825" s="43">
        <f>IF(Levée!L74&lt;&gt;"pa",Levée!L74,)</f>
        <v>0</v>
      </c>
      <c r="L825" s="43">
        <f>IF(Levée!M74&lt;&gt;"pa",Levée!M74,)</f>
        <v>0</v>
      </c>
      <c r="M825" s="43">
        <f>IF(Levée!N74&lt;&gt;"pa",Levée!N74,)</f>
        <v>0</v>
      </c>
      <c r="N825" s="68">
        <f>SUM(B825:M825)</f>
        <v>0</v>
      </c>
      <c r="O825" s="4" t="str">
        <f t="shared" si="80"/>
        <v/>
      </c>
    </row>
    <row r="826" spans="1:15" ht="12" thickBot="1" x14ac:dyDescent="0.25">
      <c r="A826" s="42" t="s">
        <v>36</v>
      </c>
      <c r="B826" s="43">
        <f>Pénalités!C74</f>
        <v>0</v>
      </c>
      <c r="C826" s="43">
        <f>Pénalités!D74</f>
        <v>0</v>
      </c>
      <c r="D826" s="43">
        <f>Pénalités!E74</f>
        <v>0</v>
      </c>
      <c r="E826" s="43">
        <f>Pénalités!F74</f>
        <v>0</v>
      </c>
      <c r="F826" s="43">
        <f>Pénalités!G74</f>
        <v>0</v>
      </c>
      <c r="G826" s="43">
        <f>Pénalités!H74</f>
        <v>0</v>
      </c>
      <c r="H826" s="43">
        <f>Pénalités!I74</f>
        <v>0</v>
      </c>
      <c r="I826" s="43">
        <f>Pénalités!J74</f>
        <v>0</v>
      </c>
      <c r="J826" s="43">
        <f>Pénalités!K74</f>
        <v>0</v>
      </c>
      <c r="K826" s="43">
        <f>Pénalités!L74</f>
        <v>0</v>
      </c>
      <c r="L826" s="43">
        <f>Pénalités!M74</f>
        <v>0</v>
      </c>
      <c r="M826" s="43">
        <f>Pénalités!N74</f>
        <v>0</v>
      </c>
      <c r="N826" s="69">
        <f>SUM(B826:M826)</f>
        <v>0</v>
      </c>
      <c r="O826" s="4" t="str">
        <f t="shared" si="80"/>
        <v/>
      </c>
    </row>
    <row r="827" spans="1:15" ht="12" thickBot="1" x14ac:dyDescent="0.25">
      <c r="A827" s="44" t="s">
        <v>37</v>
      </c>
      <c r="B827" s="45">
        <f t="shared" ref="B827:M827" si="85">+B825-ABS(B826)</f>
        <v>0</v>
      </c>
      <c r="C827" s="46">
        <f t="shared" si="85"/>
        <v>0</v>
      </c>
      <c r="D827" s="46">
        <f t="shared" si="85"/>
        <v>0</v>
      </c>
      <c r="E827" s="46">
        <f t="shared" si="85"/>
        <v>0</v>
      </c>
      <c r="F827" s="46">
        <f t="shared" si="85"/>
        <v>0</v>
      </c>
      <c r="G827" s="46">
        <f t="shared" si="85"/>
        <v>0</v>
      </c>
      <c r="H827" s="46">
        <f t="shared" si="85"/>
        <v>0</v>
      </c>
      <c r="I827" s="46">
        <f t="shared" si="85"/>
        <v>0</v>
      </c>
      <c r="J827" s="46">
        <f t="shared" si="85"/>
        <v>0</v>
      </c>
      <c r="K827" s="46">
        <f t="shared" si="85"/>
        <v>0</v>
      </c>
      <c r="L827" s="46">
        <f t="shared" si="85"/>
        <v>0</v>
      </c>
      <c r="M827" s="46">
        <f t="shared" si="85"/>
        <v>0</v>
      </c>
      <c r="N827" s="70">
        <f>IF(SUM(N825:N826)&lt;0,0,SUM(N825:N826))</f>
        <v>0</v>
      </c>
      <c r="O827" s="4" t="str">
        <f t="shared" si="80"/>
        <v/>
      </c>
    </row>
    <row r="828" spans="1:15" x14ac:dyDescent="0.2">
      <c r="O828" s="4" t="str">
        <f t="shared" si="80"/>
        <v/>
      </c>
    </row>
    <row r="829" spans="1:15" ht="12.75" x14ac:dyDescent="0.2">
      <c r="B829" s="4" t="s">
        <v>30</v>
      </c>
      <c r="G829" s="57" t="str">
        <f>VLOOKUP(G830,list2,2,FALSE)</f>
        <v>case 70</v>
      </c>
      <c r="L829" s="89"/>
      <c r="M829" s="89"/>
      <c r="O829" s="4" t="str">
        <f t="shared" si="80"/>
        <v/>
      </c>
    </row>
    <row r="830" spans="1:15" ht="12.75" x14ac:dyDescent="0.2">
      <c r="B830" s="4" t="s">
        <v>31</v>
      </c>
      <c r="G830" s="4">
        <f>Levée!A75</f>
        <v>70</v>
      </c>
      <c r="L830" s="89" t="s">
        <v>38</v>
      </c>
      <c r="M830" s="89"/>
      <c r="O830" s="4" t="str">
        <f t="shared" si="80"/>
        <v/>
      </c>
    </row>
    <row r="831" spans="1:15" ht="15.75" x14ac:dyDescent="0.25">
      <c r="B831" s="4" t="s">
        <v>32</v>
      </c>
      <c r="G831" s="4">
        <f>VLOOKUP(G830,list2,3,FALSE)</f>
        <v>0</v>
      </c>
      <c r="L831" s="90"/>
      <c r="M831" s="90"/>
      <c r="O831" s="4" t="str">
        <f t="shared" si="80"/>
        <v/>
      </c>
    </row>
    <row r="832" spans="1:15" x14ac:dyDescent="0.2">
      <c r="B832" s="56" t="s">
        <v>33</v>
      </c>
      <c r="G832" s="4">
        <f>VLOOKUP(G830,list2,4,FALSE)</f>
        <v>0</v>
      </c>
      <c r="O832" s="4" t="str">
        <f t="shared" si="80"/>
        <v/>
      </c>
    </row>
    <row r="833" spans="1:15" x14ac:dyDescent="0.2">
      <c r="B833" s="58" t="s">
        <v>39</v>
      </c>
      <c r="C833" s="56"/>
      <c r="D833" s="56"/>
      <c r="E833" s="56"/>
      <c r="F833" s="56"/>
      <c r="G833" s="4" t="e">
        <f>VLOOKUP(G830,list2,5,FALSE)</f>
        <v>#REF!</v>
      </c>
      <c r="O833" s="4" t="str">
        <f t="shared" si="80"/>
        <v/>
      </c>
    </row>
    <row r="834" spans="1:15" x14ac:dyDescent="0.2">
      <c r="B834" s="4" t="s">
        <v>34</v>
      </c>
      <c r="G834" s="4" t="e">
        <f>VLOOKUP(G830,list2,6,FALSE)</f>
        <v>#REF!</v>
      </c>
      <c r="O834" s="4" t="e">
        <f t="shared" si="80"/>
        <v>#REF!</v>
      </c>
    </row>
    <row r="835" spans="1:15" ht="12" thickBot="1" x14ac:dyDescent="0.25">
      <c r="O835" s="4" t="str">
        <f t="shared" si="80"/>
        <v/>
      </c>
    </row>
    <row r="836" spans="1:15" ht="12" thickBot="1" x14ac:dyDescent="0.25">
      <c r="A836" s="39"/>
      <c r="B836" s="41" t="s">
        <v>2</v>
      </c>
      <c r="C836" s="41" t="s">
        <v>3</v>
      </c>
      <c r="D836" s="41" t="s">
        <v>4</v>
      </c>
      <c r="E836" s="41" t="s">
        <v>5</v>
      </c>
      <c r="F836" s="41" t="s">
        <v>6</v>
      </c>
      <c r="G836" s="41" t="s">
        <v>7</v>
      </c>
      <c r="H836" s="41" t="s">
        <v>8</v>
      </c>
      <c r="I836" s="41" t="s">
        <v>9</v>
      </c>
      <c r="J836" s="41" t="s">
        <v>10</v>
      </c>
      <c r="K836" s="41" t="s">
        <v>11</v>
      </c>
      <c r="L836" s="41" t="s">
        <v>12</v>
      </c>
      <c r="M836" s="41" t="s">
        <v>13</v>
      </c>
      <c r="N836" s="71" t="s">
        <v>15</v>
      </c>
      <c r="O836" s="4" t="str">
        <f t="shared" si="80"/>
        <v/>
      </c>
    </row>
    <row r="837" spans="1:15" x14ac:dyDescent="0.2">
      <c r="A837" s="42" t="s">
        <v>35</v>
      </c>
      <c r="B837" s="43">
        <f>IF(Levée!C75&lt;&gt;"pa",Levée!C75,)</f>
        <v>0</v>
      </c>
      <c r="C837" s="43">
        <f>IF(Levée!D75&lt;&gt;"pa",Levée!D75,)</f>
        <v>0</v>
      </c>
      <c r="D837" s="43">
        <f>IF(Levée!E75&lt;&gt;"pa",Levée!E75,)</f>
        <v>0</v>
      </c>
      <c r="E837" s="43">
        <f>IF(Levée!F75&lt;&gt;"pa",Levée!F75,)</f>
        <v>0</v>
      </c>
      <c r="F837" s="43">
        <f>IF(Levée!G75&lt;&gt;"pa",Levée!G75,)</f>
        <v>0</v>
      </c>
      <c r="G837" s="43">
        <f>IF(Levée!H75&lt;&gt;"pa",Levée!H75,)</f>
        <v>0</v>
      </c>
      <c r="H837" s="43">
        <f>IF(Levée!I75&lt;&gt;"pa",Levée!I75,)</f>
        <v>0</v>
      </c>
      <c r="I837" s="43">
        <f>IF(Levée!J75&lt;&gt;"pa",Levée!J75,)</f>
        <v>0</v>
      </c>
      <c r="J837" s="43">
        <f>IF(Levée!K75&lt;&gt;"pa",Levée!K75,)</f>
        <v>0</v>
      </c>
      <c r="K837" s="43">
        <f>IF(Levée!L75&lt;&gt;"pa",Levée!L75,)</f>
        <v>0</v>
      </c>
      <c r="L837" s="43">
        <f>IF(Levée!M75&lt;&gt;"pa",Levée!M75,)</f>
        <v>0</v>
      </c>
      <c r="M837" s="43">
        <f>IF(Levée!N75&lt;&gt;"pa",Levée!N75,)</f>
        <v>0</v>
      </c>
      <c r="N837" s="68">
        <f>SUM(B837:M837)</f>
        <v>0</v>
      </c>
      <c r="O837" s="4" t="str">
        <f t="shared" si="80"/>
        <v/>
      </c>
    </row>
    <row r="838" spans="1:15" ht="12" thickBot="1" x14ac:dyDescent="0.25">
      <c r="A838" s="42" t="s">
        <v>36</v>
      </c>
      <c r="B838" s="43">
        <f>Pénalités!C75</f>
        <v>0</v>
      </c>
      <c r="C838" s="43">
        <f>Pénalités!D75</f>
        <v>0</v>
      </c>
      <c r="D838" s="43">
        <f>Pénalités!E75</f>
        <v>0</v>
      </c>
      <c r="E838" s="43">
        <f>Pénalités!F75</f>
        <v>0</v>
      </c>
      <c r="F838" s="43">
        <f>Pénalités!G75</f>
        <v>0</v>
      </c>
      <c r="G838" s="43">
        <f>Pénalités!H75</f>
        <v>0</v>
      </c>
      <c r="H838" s="43">
        <f>Pénalités!I75</f>
        <v>0</v>
      </c>
      <c r="I838" s="43">
        <f>Pénalités!J75</f>
        <v>0</v>
      </c>
      <c r="J838" s="43">
        <f>Pénalités!K75</f>
        <v>0</v>
      </c>
      <c r="K838" s="43">
        <f>Pénalités!L75</f>
        <v>0</v>
      </c>
      <c r="L838" s="43">
        <f>Pénalités!M75</f>
        <v>0</v>
      </c>
      <c r="M838" s="43">
        <f>Pénalités!N75</f>
        <v>0</v>
      </c>
      <c r="N838" s="69">
        <f>SUM(B838:M838)</f>
        <v>0</v>
      </c>
      <c r="O838" s="4" t="str">
        <f t="shared" si="80"/>
        <v/>
      </c>
    </row>
    <row r="839" spans="1:15" ht="12" thickBot="1" x14ac:dyDescent="0.25">
      <c r="A839" s="44" t="s">
        <v>37</v>
      </c>
      <c r="B839" s="45">
        <f t="shared" ref="B839:M839" si="86">+B837-ABS(B838)</f>
        <v>0</v>
      </c>
      <c r="C839" s="46">
        <f t="shared" si="86"/>
        <v>0</v>
      </c>
      <c r="D839" s="46">
        <f t="shared" si="86"/>
        <v>0</v>
      </c>
      <c r="E839" s="46">
        <f t="shared" si="86"/>
        <v>0</v>
      </c>
      <c r="F839" s="46">
        <f t="shared" si="86"/>
        <v>0</v>
      </c>
      <c r="G839" s="46">
        <f t="shared" si="86"/>
        <v>0</v>
      </c>
      <c r="H839" s="46">
        <f t="shared" si="86"/>
        <v>0</v>
      </c>
      <c r="I839" s="46">
        <f t="shared" si="86"/>
        <v>0</v>
      </c>
      <c r="J839" s="46">
        <f t="shared" si="86"/>
        <v>0</v>
      </c>
      <c r="K839" s="46">
        <f t="shared" si="86"/>
        <v>0</v>
      </c>
      <c r="L839" s="46">
        <f t="shared" si="86"/>
        <v>0</v>
      </c>
      <c r="M839" s="46">
        <f t="shared" si="86"/>
        <v>0</v>
      </c>
      <c r="N839" s="70">
        <f>IF(SUM(N837:N838)&lt;0,0,SUM(N837:N838))</f>
        <v>0</v>
      </c>
      <c r="O839" s="4" t="str">
        <f t="shared" ref="O839:O902" si="87">IF(B839="Remboursement :",G839,"")</f>
        <v/>
      </c>
    </row>
    <row r="840" spans="1:15" x14ac:dyDescent="0.2">
      <c r="O840" s="4" t="str">
        <f t="shared" si="87"/>
        <v/>
      </c>
    </row>
    <row r="841" spans="1:15" ht="12.75" x14ac:dyDescent="0.2">
      <c r="B841" s="4" t="s">
        <v>30</v>
      </c>
      <c r="G841" s="57" t="str">
        <f>VLOOKUP(G842,list2,2,FALSE)</f>
        <v>case 71</v>
      </c>
      <c r="L841" s="89"/>
      <c r="M841" s="89"/>
      <c r="O841" s="4" t="str">
        <f t="shared" si="87"/>
        <v/>
      </c>
    </row>
    <row r="842" spans="1:15" ht="12.75" x14ac:dyDescent="0.2">
      <c r="B842" s="4" t="s">
        <v>31</v>
      </c>
      <c r="G842" s="4">
        <f>Levée!A76</f>
        <v>71</v>
      </c>
      <c r="L842" s="89" t="s">
        <v>38</v>
      </c>
      <c r="M842" s="89"/>
      <c r="O842" s="4" t="str">
        <f t="shared" si="87"/>
        <v/>
      </c>
    </row>
    <row r="843" spans="1:15" ht="15.75" x14ac:dyDescent="0.25">
      <c r="B843" s="4" t="s">
        <v>32</v>
      </c>
      <c r="G843" s="4">
        <f>VLOOKUP(G842,list2,3,FALSE)</f>
        <v>0</v>
      </c>
      <c r="L843" s="90"/>
      <c r="M843" s="90"/>
      <c r="O843" s="4" t="str">
        <f t="shared" si="87"/>
        <v/>
      </c>
    </row>
    <row r="844" spans="1:15" x14ac:dyDescent="0.2">
      <c r="B844" s="56" t="s">
        <v>33</v>
      </c>
      <c r="G844" s="4">
        <f>VLOOKUP(G842,list2,4,FALSE)</f>
        <v>0</v>
      </c>
      <c r="O844" s="4" t="str">
        <f t="shared" si="87"/>
        <v/>
      </c>
    </row>
    <row r="845" spans="1:15" x14ac:dyDescent="0.2">
      <c r="B845" s="58" t="s">
        <v>39</v>
      </c>
      <c r="C845" s="56"/>
      <c r="D845" s="56"/>
      <c r="E845" s="56"/>
      <c r="F845" s="56"/>
      <c r="G845" s="4" t="e">
        <f>VLOOKUP(G842,list2,5,FALSE)</f>
        <v>#REF!</v>
      </c>
      <c r="O845" s="4" t="str">
        <f t="shared" si="87"/>
        <v/>
      </c>
    </row>
    <row r="846" spans="1:15" x14ac:dyDescent="0.2">
      <c r="B846" s="4" t="s">
        <v>34</v>
      </c>
      <c r="G846" s="4" t="e">
        <f>VLOOKUP(G842,list2,6,FALSE)</f>
        <v>#REF!</v>
      </c>
      <c r="O846" s="4" t="e">
        <f t="shared" si="87"/>
        <v>#REF!</v>
      </c>
    </row>
    <row r="847" spans="1:15" ht="12" thickBot="1" x14ac:dyDescent="0.25">
      <c r="O847" s="4" t="str">
        <f t="shared" si="87"/>
        <v/>
      </c>
    </row>
    <row r="848" spans="1:15" ht="12" thickBot="1" x14ac:dyDescent="0.25">
      <c r="A848" s="39"/>
      <c r="B848" s="41" t="s">
        <v>2</v>
      </c>
      <c r="C848" s="41" t="s">
        <v>3</v>
      </c>
      <c r="D848" s="41" t="s">
        <v>4</v>
      </c>
      <c r="E848" s="41" t="s">
        <v>5</v>
      </c>
      <c r="F848" s="41" t="s">
        <v>6</v>
      </c>
      <c r="G848" s="41" t="s">
        <v>7</v>
      </c>
      <c r="H848" s="41" t="s">
        <v>8</v>
      </c>
      <c r="I848" s="41" t="s">
        <v>9</v>
      </c>
      <c r="J848" s="41" t="s">
        <v>10</v>
      </c>
      <c r="K848" s="41" t="s">
        <v>11</v>
      </c>
      <c r="L848" s="41" t="s">
        <v>12</v>
      </c>
      <c r="M848" s="41" t="s">
        <v>13</v>
      </c>
      <c r="N848" s="71" t="s">
        <v>15</v>
      </c>
      <c r="O848" s="4" t="str">
        <f t="shared" si="87"/>
        <v/>
      </c>
    </row>
    <row r="849" spans="1:15" x14ac:dyDescent="0.2">
      <c r="A849" s="42" t="s">
        <v>35</v>
      </c>
      <c r="B849" s="43">
        <f>IF(Levée!C76&lt;&gt;"pa",Levée!C76,)</f>
        <v>0</v>
      </c>
      <c r="C849" s="43">
        <f>IF(Levée!D76&lt;&gt;"pa",Levée!D76,)</f>
        <v>0</v>
      </c>
      <c r="D849" s="43">
        <f>IF(Levée!E76&lt;&gt;"pa",Levée!E76,)</f>
        <v>0</v>
      </c>
      <c r="E849" s="43">
        <f>IF(Levée!F76&lt;&gt;"pa",Levée!F76,)</f>
        <v>0</v>
      </c>
      <c r="F849" s="43">
        <f>IF(Levée!G76&lt;&gt;"pa",Levée!G76,)</f>
        <v>0</v>
      </c>
      <c r="G849" s="43">
        <f>IF(Levée!H76&lt;&gt;"pa",Levée!H76,)</f>
        <v>0</v>
      </c>
      <c r="H849" s="43">
        <f>IF(Levée!I76&lt;&gt;"pa",Levée!I76,)</f>
        <v>0</v>
      </c>
      <c r="I849" s="43">
        <f>IF(Levée!J76&lt;&gt;"pa",Levée!J76,)</f>
        <v>0</v>
      </c>
      <c r="J849" s="43">
        <f>IF(Levée!K76&lt;&gt;"pa",Levée!K76,)</f>
        <v>0</v>
      </c>
      <c r="K849" s="43">
        <f>IF(Levée!L76&lt;&gt;"pa",Levée!L76,)</f>
        <v>0</v>
      </c>
      <c r="L849" s="43">
        <f>IF(Levée!M76&lt;&gt;"pa",Levée!M76,)</f>
        <v>0</v>
      </c>
      <c r="M849" s="43">
        <f>IF(Levée!N76&lt;&gt;"pa",Levée!N76,)</f>
        <v>0</v>
      </c>
      <c r="N849" s="68">
        <f>SUM(B849:M849)</f>
        <v>0</v>
      </c>
      <c r="O849" s="4" t="str">
        <f t="shared" si="87"/>
        <v/>
      </c>
    </row>
    <row r="850" spans="1:15" ht="12" thickBot="1" x14ac:dyDescent="0.25">
      <c r="A850" s="42" t="s">
        <v>36</v>
      </c>
      <c r="B850" s="43">
        <f>Pénalités!C76</f>
        <v>0</v>
      </c>
      <c r="C850" s="43">
        <f>Pénalités!D76</f>
        <v>0</v>
      </c>
      <c r="D850" s="43">
        <f>Pénalités!E76</f>
        <v>0</v>
      </c>
      <c r="E850" s="43">
        <f>Pénalités!F76</f>
        <v>0</v>
      </c>
      <c r="F850" s="43">
        <f>Pénalités!G76</f>
        <v>0</v>
      </c>
      <c r="G850" s="43">
        <f>Pénalités!H76</f>
        <v>0</v>
      </c>
      <c r="H850" s="43">
        <f>Pénalités!I76</f>
        <v>0</v>
      </c>
      <c r="I850" s="43">
        <f>Pénalités!J76</f>
        <v>0</v>
      </c>
      <c r="J850" s="43">
        <f>Pénalités!K76</f>
        <v>0</v>
      </c>
      <c r="K850" s="43">
        <f>Pénalités!L76</f>
        <v>0</v>
      </c>
      <c r="L850" s="43">
        <f>Pénalités!M76</f>
        <v>0</v>
      </c>
      <c r="M850" s="43">
        <f>Pénalités!N76</f>
        <v>0</v>
      </c>
      <c r="N850" s="69">
        <f>SUM(B850:M850)</f>
        <v>0</v>
      </c>
      <c r="O850" s="4" t="str">
        <f t="shared" si="87"/>
        <v/>
      </c>
    </row>
    <row r="851" spans="1:15" ht="12" thickBot="1" x14ac:dyDescent="0.25">
      <c r="A851" s="44" t="s">
        <v>37</v>
      </c>
      <c r="B851" s="45">
        <f t="shared" ref="B851:M851" si="88">+B849-ABS(B850)</f>
        <v>0</v>
      </c>
      <c r="C851" s="46">
        <f t="shared" si="88"/>
        <v>0</v>
      </c>
      <c r="D851" s="46">
        <f t="shared" si="88"/>
        <v>0</v>
      </c>
      <c r="E851" s="46">
        <f t="shared" si="88"/>
        <v>0</v>
      </c>
      <c r="F851" s="46">
        <f t="shared" si="88"/>
        <v>0</v>
      </c>
      <c r="G851" s="46">
        <f t="shared" si="88"/>
        <v>0</v>
      </c>
      <c r="H851" s="46">
        <f t="shared" si="88"/>
        <v>0</v>
      </c>
      <c r="I851" s="46">
        <f t="shared" si="88"/>
        <v>0</v>
      </c>
      <c r="J851" s="46">
        <f t="shared" si="88"/>
        <v>0</v>
      </c>
      <c r="K851" s="46">
        <f t="shared" si="88"/>
        <v>0</v>
      </c>
      <c r="L851" s="46">
        <f t="shared" si="88"/>
        <v>0</v>
      </c>
      <c r="M851" s="46">
        <f t="shared" si="88"/>
        <v>0</v>
      </c>
      <c r="N851" s="70">
        <f>IF(SUM(N849:N850)&lt;0,0,SUM(N849:N850))</f>
        <v>0</v>
      </c>
      <c r="O851" s="4" t="str">
        <f t="shared" si="87"/>
        <v/>
      </c>
    </row>
    <row r="852" spans="1:15" x14ac:dyDescent="0.2">
      <c r="O852" s="4" t="str">
        <f t="shared" si="87"/>
        <v/>
      </c>
    </row>
    <row r="853" spans="1:15" ht="12.75" x14ac:dyDescent="0.2">
      <c r="B853" s="4" t="s">
        <v>30</v>
      </c>
      <c r="G853" s="57" t="str">
        <f>VLOOKUP(G854,list2,2,FALSE)</f>
        <v>case 72</v>
      </c>
      <c r="L853" s="89"/>
      <c r="M853" s="89"/>
      <c r="O853" s="4" t="str">
        <f t="shared" si="87"/>
        <v/>
      </c>
    </row>
    <row r="854" spans="1:15" ht="12.75" x14ac:dyDescent="0.2">
      <c r="B854" s="4" t="s">
        <v>31</v>
      </c>
      <c r="G854" s="4">
        <f>Levée!A77</f>
        <v>72</v>
      </c>
      <c r="L854" s="89" t="s">
        <v>38</v>
      </c>
      <c r="M854" s="89"/>
      <c r="O854" s="4" t="str">
        <f t="shared" si="87"/>
        <v/>
      </c>
    </row>
    <row r="855" spans="1:15" ht="15.75" x14ac:dyDescent="0.25">
      <c r="B855" s="4" t="s">
        <v>32</v>
      </c>
      <c r="G855" s="4">
        <f>VLOOKUP(G854,list2,3,FALSE)</f>
        <v>0</v>
      </c>
      <c r="L855" s="90"/>
      <c r="M855" s="90"/>
      <c r="O855" s="4" t="str">
        <f t="shared" si="87"/>
        <v/>
      </c>
    </row>
    <row r="856" spans="1:15" x14ac:dyDescent="0.2">
      <c r="B856" s="56" t="s">
        <v>33</v>
      </c>
      <c r="G856" s="4">
        <f>VLOOKUP(G854,list2,4,FALSE)</f>
        <v>0</v>
      </c>
      <c r="O856" s="4" t="str">
        <f t="shared" si="87"/>
        <v/>
      </c>
    </row>
    <row r="857" spans="1:15" x14ac:dyDescent="0.2">
      <c r="B857" s="58" t="s">
        <v>39</v>
      </c>
      <c r="C857" s="56"/>
      <c r="D857" s="56"/>
      <c r="E857" s="56"/>
      <c r="F857" s="56"/>
      <c r="G857" s="4" t="e">
        <f>VLOOKUP(G854,list2,5,FALSE)</f>
        <v>#REF!</v>
      </c>
      <c r="O857" s="4" t="str">
        <f t="shared" si="87"/>
        <v/>
      </c>
    </row>
    <row r="858" spans="1:15" x14ac:dyDescent="0.2">
      <c r="B858" s="4" t="s">
        <v>34</v>
      </c>
      <c r="G858" s="4" t="e">
        <f>VLOOKUP(G854,list2,6,FALSE)</f>
        <v>#REF!</v>
      </c>
      <c r="O858" s="4" t="e">
        <f t="shared" si="87"/>
        <v>#REF!</v>
      </c>
    </row>
    <row r="859" spans="1:15" ht="12" thickBot="1" x14ac:dyDescent="0.25">
      <c r="O859" s="4" t="str">
        <f t="shared" si="87"/>
        <v/>
      </c>
    </row>
    <row r="860" spans="1:15" ht="12" thickBot="1" x14ac:dyDescent="0.25">
      <c r="A860" s="39"/>
      <c r="B860" s="41" t="s">
        <v>2</v>
      </c>
      <c r="C860" s="41" t="s">
        <v>3</v>
      </c>
      <c r="D860" s="41" t="s">
        <v>4</v>
      </c>
      <c r="E860" s="41" t="s">
        <v>5</v>
      </c>
      <c r="F860" s="41" t="s">
        <v>6</v>
      </c>
      <c r="G860" s="41" t="s">
        <v>7</v>
      </c>
      <c r="H860" s="41" t="s">
        <v>8</v>
      </c>
      <c r="I860" s="41" t="s">
        <v>9</v>
      </c>
      <c r="J860" s="41" t="s">
        <v>10</v>
      </c>
      <c r="K860" s="41" t="s">
        <v>11</v>
      </c>
      <c r="L860" s="41" t="s">
        <v>12</v>
      </c>
      <c r="M860" s="41" t="s">
        <v>13</v>
      </c>
      <c r="N860" s="71" t="s">
        <v>15</v>
      </c>
      <c r="O860" s="4" t="str">
        <f t="shared" si="87"/>
        <v/>
      </c>
    </row>
    <row r="861" spans="1:15" x14ac:dyDescent="0.2">
      <c r="A861" s="42" t="s">
        <v>35</v>
      </c>
      <c r="B861" s="43">
        <f>IF(Levée!C77&lt;&gt;"pa",Levée!C77,)</f>
        <v>0</v>
      </c>
      <c r="C861" s="43">
        <f>IF(Levée!D77&lt;&gt;"pa",Levée!D77,)</f>
        <v>0</v>
      </c>
      <c r="D861" s="43">
        <f>IF(Levée!E77&lt;&gt;"pa",Levée!E77,)</f>
        <v>0</v>
      </c>
      <c r="E861" s="43">
        <f>IF(Levée!F77&lt;&gt;"pa",Levée!F77,)</f>
        <v>0</v>
      </c>
      <c r="F861" s="43">
        <f>IF(Levée!G77&lt;&gt;"pa",Levée!G77,)</f>
        <v>0</v>
      </c>
      <c r="G861" s="43">
        <f>IF(Levée!H77&lt;&gt;"pa",Levée!H77,)</f>
        <v>0</v>
      </c>
      <c r="H861" s="43">
        <f>IF(Levée!I77&lt;&gt;"pa",Levée!I77,)</f>
        <v>0</v>
      </c>
      <c r="I861" s="43">
        <f>IF(Levée!J77&lt;&gt;"pa",Levée!J77,)</f>
        <v>0</v>
      </c>
      <c r="J861" s="43">
        <f>IF(Levée!K77&lt;&gt;"pa",Levée!K77,)</f>
        <v>0</v>
      </c>
      <c r="K861" s="43">
        <f>IF(Levée!L77&lt;&gt;"pa",Levée!L77,)</f>
        <v>0</v>
      </c>
      <c r="L861" s="43">
        <f>IF(Levée!M77&lt;&gt;"pa",Levée!M77,)</f>
        <v>0</v>
      </c>
      <c r="M861" s="43">
        <f>IF(Levée!N77&lt;&gt;"pa",Levée!N77,)</f>
        <v>0</v>
      </c>
      <c r="N861" s="68">
        <f>SUM(B861:M861)</f>
        <v>0</v>
      </c>
      <c r="O861" s="4" t="str">
        <f t="shared" si="87"/>
        <v/>
      </c>
    </row>
    <row r="862" spans="1:15" ht="12" thickBot="1" x14ac:dyDescent="0.25">
      <c r="A862" s="42" t="s">
        <v>36</v>
      </c>
      <c r="B862" s="43">
        <f>Pénalités!C77</f>
        <v>0</v>
      </c>
      <c r="C862" s="43">
        <f>Pénalités!D77</f>
        <v>0</v>
      </c>
      <c r="D862" s="43">
        <f>Pénalités!E77</f>
        <v>0</v>
      </c>
      <c r="E862" s="43">
        <f>Pénalités!F77</f>
        <v>0</v>
      </c>
      <c r="F862" s="43">
        <f>Pénalités!G77</f>
        <v>0</v>
      </c>
      <c r="G862" s="43">
        <f>Pénalités!H77</f>
        <v>0</v>
      </c>
      <c r="H862" s="43">
        <f>Pénalités!I77</f>
        <v>0</v>
      </c>
      <c r="I862" s="43">
        <f>Pénalités!J77</f>
        <v>0</v>
      </c>
      <c r="J862" s="43">
        <f>Pénalités!K77</f>
        <v>0</v>
      </c>
      <c r="K862" s="43">
        <f>Pénalités!L77</f>
        <v>0</v>
      </c>
      <c r="L862" s="43">
        <f>Pénalités!M77</f>
        <v>0</v>
      </c>
      <c r="M862" s="43">
        <f>Pénalités!N77</f>
        <v>0</v>
      </c>
      <c r="N862" s="69">
        <f>SUM(B862:M862)</f>
        <v>0</v>
      </c>
      <c r="O862" s="4" t="str">
        <f t="shared" si="87"/>
        <v/>
      </c>
    </row>
    <row r="863" spans="1:15" ht="12" thickBot="1" x14ac:dyDescent="0.25">
      <c r="A863" s="44" t="s">
        <v>37</v>
      </c>
      <c r="B863" s="45">
        <f t="shared" ref="B863:M863" si="89">+B861-ABS(B862)</f>
        <v>0</v>
      </c>
      <c r="C863" s="46">
        <f t="shared" si="89"/>
        <v>0</v>
      </c>
      <c r="D863" s="46">
        <f t="shared" si="89"/>
        <v>0</v>
      </c>
      <c r="E863" s="46">
        <f t="shared" si="89"/>
        <v>0</v>
      </c>
      <c r="F863" s="46">
        <f t="shared" si="89"/>
        <v>0</v>
      </c>
      <c r="G863" s="46">
        <f t="shared" si="89"/>
        <v>0</v>
      </c>
      <c r="H863" s="46">
        <f t="shared" si="89"/>
        <v>0</v>
      </c>
      <c r="I863" s="46">
        <f t="shared" si="89"/>
        <v>0</v>
      </c>
      <c r="J863" s="46">
        <f t="shared" si="89"/>
        <v>0</v>
      </c>
      <c r="K863" s="46">
        <f t="shared" si="89"/>
        <v>0</v>
      </c>
      <c r="L863" s="46">
        <f t="shared" si="89"/>
        <v>0</v>
      </c>
      <c r="M863" s="46">
        <f t="shared" si="89"/>
        <v>0</v>
      </c>
      <c r="N863" s="70">
        <f>IF(SUM(N861:N862)&lt;0,0,SUM(N861:N862))</f>
        <v>0</v>
      </c>
      <c r="O863" s="4" t="str">
        <f t="shared" si="87"/>
        <v/>
      </c>
    </row>
    <row r="864" spans="1:15" x14ac:dyDescent="0.2">
      <c r="O864" s="4" t="str">
        <f t="shared" si="87"/>
        <v/>
      </c>
    </row>
    <row r="865" spans="1:15" ht="12.75" x14ac:dyDescent="0.2">
      <c r="B865" s="4" t="s">
        <v>30</v>
      </c>
      <c r="G865" s="57" t="str">
        <f>VLOOKUP(G866,list2,2,FALSE)</f>
        <v>case 73</v>
      </c>
      <c r="L865" s="89"/>
      <c r="M865" s="89"/>
      <c r="O865" s="4" t="str">
        <f t="shared" si="87"/>
        <v/>
      </c>
    </row>
    <row r="866" spans="1:15" ht="12.75" x14ac:dyDescent="0.2">
      <c r="B866" s="4" t="s">
        <v>31</v>
      </c>
      <c r="G866" s="4">
        <f>Levée!A78</f>
        <v>73</v>
      </c>
      <c r="L866" s="89" t="s">
        <v>38</v>
      </c>
      <c r="M866" s="89"/>
      <c r="O866" s="4" t="str">
        <f t="shared" si="87"/>
        <v/>
      </c>
    </row>
    <row r="867" spans="1:15" ht="15.75" x14ac:dyDescent="0.25">
      <c r="B867" s="4" t="s">
        <v>32</v>
      </c>
      <c r="G867" s="4">
        <f>VLOOKUP(G866,list2,3,FALSE)</f>
        <v>0</v>
      </c>
      <c r="L867" s="90"/>
      <c r="M867" s="90"/>
      <c r="O867" s="4" t="str">
        <f t="shared" si="87"/>
        <v/>
      </c>
    </row>
    <row r="868" spans="1:15" x14ac:dyDescent="0.2">
      <c r="B868" s="56" t="s">
        <v>33</v>
      </c>
      <c r="G868" s="4">
        <f>VLOOKUP(G866,list2,4,FALSE)</f>
        <v>0</v>
      </c>
      <c r="O868" s="4" t="str">
        <f t="shared" si="87"/>
        <v/>
      </c>
    </row>
    <row r="869" spans="1:15" x14ac:dyDescent="0.2">
      <c r="B869" s="58" t="s">
        <v>39</v>
      </c>
      <c r="C869" s="56"/>
      <c r="D869" s="56"/>
      <c r="E869" s="56"/>
      <c r="F869" s="56"/>
      <c r="G869" s="4" t="e">
        <f>VLOOKUP(G866,list2,5,FALSE)</f>
        <v>#REF!</v>
      </c>
      <c r="O869" s="4" t="str">
        <f t="shared" si="87"/>
        <v/>
      </c>
    </row>
    <row r="870" spans="1:15" x14ac:dyDescent="0.2">
      <c r="B870" s="4" t="s">
        <v>34</v>
      </c>
      <c r="G870" s="4" t="e">
        <f>VLOOKUP(G866,list2,6,FALSE)</f>
        <v>#REF!</v>
      </c>
      <c r="O870" s="4" t="e">
        <f t="shared" si="87"/>
        <v>#REF!</v>
      </c>
    </row>
    <row r="871" spans="1:15" ht="12" thickBot="1" x14ac:dyDescent="0.25">
      <c r="O871" s="4" t="str">
        <f t="shared" si="87"/>
        <v/>
      </c>
    </row>
    <row r="872" spans="1:15" ht="12" thickBot="1" x14ac:dyDescent="0.25">
      <c r="A872" s="39"/>
      <c r="B872" s="41" t="s">
        <v>2</v>
      </c>
      <c r="C872" s="41" t="s">
        <v>3</v>
      </c>
      <c r="D872" s="41" t="s">
        <v>4</v>
      </c>
      <c r="E872" s="41" t="s">
        <v>5</v>
      </c>
      <c r="F872" s="41" t="s">
        <v>6</v>
      </c>
      <c r="G872" s="41" t="s">
        <v>7</v>
      </c>
      <c r="H872" s="41" t="s">
        <v>8</v>
      </c>
      <c r="I872" s="41" t="s">
        <v>9</v>
      </c>
      <c r="J872" s="41" t="s">
        <v>10</v>
      </c>
      <c r="K872" s="41" t="s">
        <v>11</v>
      </c>
      <c r="L872" s="41" t="s">
        <v>12</v>
      </c>
      <c r="M872" s="41" t="s">
        <v>13</v>
      </c>
      <c r="N872" s="71" t="s">
        <v>15</v>
      </c>
      <c r="O872" s="4" t="str">
        <f t="shared" si="87"/>
        <v/>
      </c>
    </row>
    <row r="873" spans="1:15" x14ac:dyDescent="0.2">
      <c r="A873" s="42" t="s">
        <v>35</v>
      </c>
      <c r="B873" s="43">
        <f>IF(Levée!C78&lt;&gt;"pa",Levée!C78,)</f>
        <v>0</v>
      </c>
      <c r="C873" s="43">
        <f>IF(Levée!D78&lt;&gt;"pa",Levée!D78,)</f>
        <v>0</v>
      </c>
      <c r="D873" s="43">
        <f>IF(Levée!E78&lt;&gt;"pa",Levée!E78,)</f>
        <v>0</v>
      </c>
      <c r="E873" s="43">
        <f>IF(Levée!F78&lt;&gt;"pa",Levée!F78,)</f>
        <v>0</v>
      </c>
      <c r="F873" s="43">
        <f>IF(Levée!G78&lt;&gt;"pa",Levée!G78,)</f>
        <v>0</v>
      </c>
      <c r="G873" s="43">
        <f>IF(Levée!H78&lt;&gt;"pa",Levée!H78,)</f>
        <v>0</v>
      </c>
      <c r="H873" s="43">
        <f>IF(Levée!I78&lt;&gt;"pa",Levée!I78,)</f>
        <v>0</v>
      </c>
      <c r="I873" s="43">
        <f>IF(Levée!J78&lt;&gt;"pa",Levée!J78,)</f>
        <v>0</v>
      </c>
      <c r="J873" s="43">
        <f>IF(Levée!K78&lt;&gt;"pa",Levée!K78,)</f>
        <v>0</v>
      </c>
      <c r="K873" s="43">
        <f>IF(Levée!L78&lt;&gt;"pa",Levée!L78,)</f>
        <v>0</v>
      </c>
      <c r="L873" s="43">
        <f>IF(Levée!M78&lt;&gt;"pa",Levée!M78,)</f>
        <v>0</v>
      </c>
      <c r="M873" s="43">
        <f>IF(Levée!N78&lt;&gt;"pa",Levée!N78,)</f>
        <v>0</v>
      </c>
      <c r="N873" s="68">
        <f>SUM(B873:M873)</f>
        <v>0</v>
      </c>
      <c r="O873" s="4" t="str">
        <f t="shared" si="87"/>
        <v/>
      </c>
    </row>
    <row r="874" spans="1:15" ht="12" thickBot="1" x14ac:dyDescent="0.25">
      <c r="A874" s="42" t="s">
        <v>36</v>
      </c>
      <c r="B874" s="43">
        <f>Pénalités!C78</f>
        <v>0</v>
      </c>
      <c r="C874" s="43">
        <f>Pénalités!D78</f>
        <v>0</v>
      </c>
      <c r="D874" s="43">
        <f>Pénalités!E78</f>
        <v>0</v>
      </c>
      <c r="E874" s="43">
        <f>Pénalités!F78</f>
        <v>0</v>
      </c>
      <c r="F874" s="43">
        <f>Pénalités!G78</f>
        <v>0</v>
      </c>
      <c r="G874" s="43">
        <f>Pénalités!H78</f>
        <v>0</v>
      </c>
      <c r="H874" s="43">
        <f>Pénalités!I78</f>
        <v>0</v>
      </c>
      <c r="I874" s="43">
        <f>Pénalités!J78</f>
        <v>0</v>
      </c>
      <c r="J874" s="43">
        <f>Pénalités!K78</f>
        <v>0</v>
      </c>
      <c r="K874" s="43">
        <f>Pénalités!L78</f>
        <v>0</v>
      </c>
      <c r="L874" s="43">
        <f>Pénalités!M78</f>
        <v>0</v>
      </c>
      <c r="M874" s="43">
        <f>Pénalités!N78</f>
        <v>0</v>
      </c>
      <c r="N874" s="69">
        <f>SUM(B874:M874)</f>
        <v>0</v>
      </c>
      <c r="O874" s="4" t="str">
        <f t="shared" si="87"/>
        <v/>
      </c>
    </row>
    <row r="875" spans="1:15" ht="12" thickBot="1" x14ac:dyDescent="0.25">
      <c r="A875" s="44" t="s">
        <v>37</v>
      </c>
      <c r="B875" s="45">
        <f t="shared" ref="B875:M875" si="90">+B873-ABS(B874)</f>
        <v>0</v>
      </c>
      <c r="C875" s="46">
        <f t="shared" si="90"/>
        <v>0</v>
      </c>
      <c r="D875" s="46">
        <f t="shared" si="90"/>
        <v>0</v>
      </c>
      <c r="E875" s="46">
        <f t="shared" si="90"/>
        <v>0</v>
      </c>
      <c r="F875" s="46">
        <f t="shared" si="90"/>
        <v>0</v>
      </c>
      <c r="G875" s="46">
        <f t="shared" si="90"/>
        <v>0</v>
      </c>
      <c r="H875" s="46">
        <f t="shared" si="90"/>
        <v>0</v>
      </c>
      <c r="I875" s="46">
        <f t="shared" si="90"/>
        <v>0</v>
      </c>
      <c r="J875" s="46">
        <f t="shared" si="90"/>
        <v>0</v>
      </c>
      <c r="K875" s="46">
        <f t="shared" si="90"/>
        <v>0</v>
      </c>
      <c r="L875" s="46">
        <f t="shared" si="90"/>
        <v>0</v>
      </c>
      <c r="M875" s="46">
        <f t="shared" si="90"/>
        <v>0</v>
      </c>
      <c r="N875" s="70">
        <f>IF(SUM(N873:N874)&lt;0,0,SUM(N873:N874))</f>
        <v>0</v>
      </c>
      <c r="O875" s="4" t="str">
        <f t="shared" si="87"/>
        <v/>
      </c>
    </row>
    <row r="876" spans="1:15" x14ac:dyDescent="0.2">
      <c r="O876" s="4" t="str">
        <f t="shared" si="87"/>
        <v/>
      </c>
    </row>
    <row r="877" spans="1:15" ht="12.75" x14ac:dyDescent="0.2">
      <c r="B877" s="4" t="s">
        <v>30</v>
      </c>
      <c r="G877" s="57" t="str">
        <f>VLOOKUP(G878,list2,2,FALSE)</f>
        <v>case 74</v>
      </c>
      <c r="L877" s="89"/>
      <c r="M877" s="89"/>
      <c r="O877" s="4" t="str">
        <f t="shared" si="87"/>
        <v/>
      </c>
    </row>
    <row r="878" spans="1:15" ht="12.75" x14ac:dyDescent="0.2">
      <c r="B878" s="4" t="s">
        <v>31</v>
      </c>
      <c r="G878" s="4">
        <f>Levée!A79</f>
        <v>74</v>
      </c>
      <c r="L878" s="89" t="s">
        <v>38</v>
      </c>
      <c r="M878" s="89"/>
      <c r="O878" s="4" t="str">
        <f t="shared" si="87"/>
        <v/>
      </c>
    </row>
    <row r="879" spans="1:15" ht="15.75" x14ac:dyDescent="0.25">
      <c r="B879" s="4" t="s">
        <v>32</v>
      </c>
      <c r="G879" s="4">
        <f>VLOOKUP(G878,list2,3,FALSE)</f>
        <v>0</v>
      </c>
      <c r="L879" s="90"/>
      <c r="M879" s="90"/>
      <c r="O879" s="4" t="str">
        <f t="shared" si="87"/>
        <v/>
      </c>
    </row>
    <row r="880" spans="1:15" x14ac:dyDescent="0.2">
      <c r="B880" s="56" t="s">
        <v>33</v>
      </c>
      <c r="G880" s="4">
        <f>VLOOKUP(G878,list2,4,FALSE)</f>
        <v>0</v>
      </c>
      <c r="O880" s="4" t="str">
        <f t="shared" si="87"/>
        <v/>
      </c>
    </row>
    <row r="881" spans="1:15" x14ac:dyDescent="0.2">
      <c r="B881" s="58" t="s">
        <v>39</v>
      </c>
      <c r="C881" s="56"/>
      <c r="D881" s="56"/>
      <c r="E881" s="56"/>
      <c r="F881" s="56"/>
      <c r="G881" s="4" t="e">
        <f>VLOOKUP(G878,list2,5,FALSE)</f>
        <v>#REF!</v>
      </c>
      <c r="O881" s="4" t="str">
        <f t="shared" si="87"/>
        <v/>
      </c>
    </row>
    <row r="882" spans="1:15" x14ac:dyDescent="0.2">
      <c r="B882" s="4" t="s">
        <v>34</v>
      </c>
      <c r="G882" s="4" t="e">
        <f>VLOOKUP(G878,list2,6,FALSE)</f>
        <v>#REF!</v>
      </c>
      <c r="O882" s="4" t="e">
        <f t="shared" si="87"/>
        <v>#REF!</v>
      </c>
    </row>
    <row r="883" spans="1:15" ht="12" thickBot="1" x14ac:dyDescent="0.25">
      <c r="O883" s="4" t="str">
        <f t="shared" si="87"/>
        <v/>
      </c>
    </row>
    <row r="884" spans="1:15" ht="12" thickBot="1" x14ac:dyDescent="0.25">
      <c r="A884" s="39"/>
      <c r="B884" s="41" t="s">
        <v>2</v>
      </c>
      <c r="C884" s="41" t="s">
        <v>3</v>
      </c>
      <c r="D884" s="41" t="s">
        <v>4</v>
      </c>
      <c r="E884" s="41" t="s">
        <v>5</v>
      </c>
      <c r="F884" s="41" t="s">
        <v>6</v>
      </c>
      <c r="G884" s="41" t="s">
        <v>7</v>
      </c>
      <c r="H884" s="41" t="s">
        <v>8</v>
      </c>
      <c r="I884" s="41" t="s">
        <v>9</v>
      </c>
      <c r="J884" s="41" t="s">
        <v>10</v>
      </c>
      <c r="K884" s="41" t="s">
        <v>11</v>
      </c>
      <c r="L884" s="41" t="s">
        <v>12</v>
      </c>
      <c r="M884" s="41" t="s">
        <v>13</v>
      </c>
      <c r="N884" s="71" t="s">
        <v>15</v>
      </c>
      <c r="O884" s="4" t="str">
        <f t="shared" si="87"/>
        <v/>
      </c>
    </row>
    <row r="885" spans="1:15" x14ac:dyDescent="0.2">
      <c r="A885" s="42" t="s">
        <v>35</v>
      </c>
      <c r="B885" s="43">
        <f>IF(Levée!C79&lt;&gt;"pa",Levée!C79,)</f>
        <v>0</v>
      </c>
      <c r="C885" s="43">
        <f>IF(Levée!D79&lt;&gt;"pa",Levée!D79,)</f>
        <v>0</v>
      </c>
      <c r="D885" s="43">
        <f>IF(Levée!E79&lt;&gt;"pa",Levée!E79,)</f>
        <v>0</v>
      </c>
      <c r="E885" s="43">
        <f>IF(Levée!F79&lt;&gt;"pa",Levée!F79,)</f>
        <v>0</v>
      </c>
      <c r="F885" s="43">
        <f>IF(Levée!G79&lt;&gt;"pa",Levée!G79,)</f>
        <v>0</v>
      </c>
      <c r="G885" s="43">
        <f>IF(Levée!H79&lt;&gt;"pa",Levée!H79,)</f>
        <v>0</v>
      </c>
      <c r="H885" s="43">
        <f>IF(Levée!I79&lt;&gt;"pa",Levée!I79,)</f>
        <v>0</v>
      </c>
      <c r="I885" s="43">
        <f>IF(Levée!J79&lt;&gt;"pa",Levée!J79,)</f>
        <v>0</v>
      </c>
      <c r="J885" s="43">
        <f>IF(Levée!K79&lt;&gt;"pa",Levée!K79,)</f>
        <v>0</v>
      </c>
      <c r="K885" s="43">
        <f>IF(Levée!L79&lt;&gt;"pa",Levée!L79,)</f>
        <v>0</v>
      </c>
      <c r="L885" s="43">
        <f>IF(Levée!M79&lt;&gt;"pa",Levée!M79,)</f>
        <v>0</v>
      </c>
      <c r="M885" s="43">
        <f>IF(Levée!N79&lt;&gt;"pa",Levée!N79,)</f>
        <v>0</v>
      </c>
      <c r="N885" s="68">
        <f>SUM(B885:M885)</f>
        <v>0</v>
      </c>
      <c r="O885" s="4" t="str">
        <f t="shared" si="87"/>
        <v/>
      </c>
    </row>
    <row r="886" spans="1:15" ht="12" thickBot="1" x14ac:dyDescent="0.25">
      <c r="A886" s="42" t="s">
        <v>36</v>
      </c>
      <c r="B886" s="43">
        <f>Pénalités!C79</f>
        <v>0</v>
      </c>
      <c r="C886" s="43">
        <f>Pénalités!D79</f>
        <v>0</v>
      </c>
      <c r="D886" s="43">
        <f>Pénalités!E79</f>
        <v>0</v>
      </c>
      <c r="E886" s="43">
        <f>Pénalités!F79</f>
        <v>0</v>
      </c>
      <c r="F886" s="43">
        <f>Pénalités!G79</f>
        <v>0</v>
      </c>
      <c r="G886" s="43">
        <f>Pénalités!H79</f>
        <v>0</v>
      </c>
      <c r="H886" s="43">
        <f>Pénalités!I79</f>
        <v>0</v>
      </c>
      <c r="I886" s="43">
        <f>Pénalités!J79</f>
        <v>0</v>
      </c>
      <c r="J886" s="43">
        <f>Pénalités!K79</f>
        <v>0</v>
      </c>
      <c r="K886" s="43">
        <f>Pénalités!L79</f>
        <v>0</v>
      </c>
      <c r="L886" s="43">
        <f>Pénalités!M79</f>
        <v>0</v>
      </c>
      <c r="M886" s="43">
        <f>Pénalités!N79</f>
        <v>0</v>
      </c>
      <c r="N886" s="69">
        <f>SUM(B886:M886)</f>
        <v>0</v>
      </c>
      <c r="O886" s="4" t="str">
        <f t="shared" si="87"/>
        <v/>
      </c>
    </row>
    <row r="887" spans="1:15" ht="12" thickBot="1" x14ac:dyDescent="0.25">
      <c r="A887" s="44" t="s">
        <v>37</v>
      </c>
      <c r="B887" s="45">
        <f t="shared" ref="B887:M887" si="91">+B885-ABS(B886)</f>
        <v>0</v>
      </c>
      <c r="C887" s="46">
        <f t="shared" si="91"/>
        <v>0</v>
      </c>
      <c r="D887" s="46">
        <f t="shared" si="91"/>
        <v>0</v>
      </c>
      <c r="E887" s="46">
        <f t="shared" si="91"/>
        <v>0</v>
      </c>
      <c r="F887" s="46">
        <f t="shared" si="91"/>
        <v>0</v>
      </c>
      <c r="G887" s="46">
        <f t="shared" si="91"/>
        <v>0</v>
      </c>
      <c r="H887" s="46">
        <f t="shared" si="91"/>
        <v>0</v>
      </c>
      <c r="I887" s="46">
        <f t="shared" si="91"/>
        <v>0</v>
      </c>
      <c r="J887" s="46">
        <f t="shared" si="91"/>
        <v>0</v>
      </c>
      <c r="K887" s="46">
        <f t="shared" si="91"/>
        <v>0</v>
      </c>
      <c r="L887" s="46">
        <f t="shared" si="91"/>
        <v>0</v>
      </c>
      <c r="M887" s="46">
        <f t="shared" si="91"/>
        <v>0</v>
      </c>
      <c r="N887" s="70">
        <f>IF(SUM(N885:N886)&lt;0,0,SUM(N885:N886))</f>
        <v>0</v>
      </c>
      <c r="O887" s="4" t="str">
        <f t="shared" si="87"/>
        <v/>
      </c>
    </row>
    <row r="888" spans="1:15" x14ac:dyDescent="0.2">
      <c r="O888" s="4" t="str">
        <f t="shared" si="87"/>
        <v/>
      </c>
    </row>
    <row r="889" spans="1:15" ht="12.75" x14ac:dyDescent="0.2">
      <c r="B889" s="4" t="s">
        <v>30</v>
      </c>
      <c r="G889" s="57" t="str">
        <f>VLOOKUP(G890,list2,2,FALSE)</f>
        <v>case 75</v>
      </c>
      <c r="L889" s="89"/>
      <c r="M889" s="89"/>
      <c r="O889" s="4" t="str">
        <f t="shared" si="87"/>
        <v/>
      </c>
    </row>
    <row r="890" spans="1:15" ht="12.75" x14ac:dyDescent="0.2">
      <c r="B890" s="4" t="s">
        <v>31</v>
      </c>
      <c r="G890" s="4">
        <f>Levée!A80</f>
        <v>75</v>
      </c>
      <c r="L890" s="89" t="s">
        <v>38</v>
      </c>
      <c r="M890" s="89"/>
      <c r="O890" s="4" t="str">
        <f t="shared" si="87"/>
        <v/>
      </c>
    </row>
    <row r="891" spans="1:15" ht="15.75" x14ac:dyDescent="0.25">
      <c r="B891" s="4" t="s">
        <v>32</v>
      </c>
      <c r="G891" s="4">
        <f>VLOOKUP(G890,list2,3,FALSE)</f>
        <v>0</v>
      </c>
      <c r="L891" s="90"/>
      <c r="M891" s="90"/>
      <c r="O891" s="4" t="str">
        <f t="shared" si="87"/>
        <v/>
      </c>
    </row>
    <row r="892" spans="1:15" x14ac:dyDescent="0.2">
      <c r="B892" s="56" t="s">
        <v>33</v>
      </c>
      <c r="G892" s="4">
        <f>VLOOKUP(G890,list2,4,FALSE)</f>
        <v>0</v>
      </c>
      <c r="O892" s="4" t="str">
        <f t="shared" si="87"/>
        <v/>
      </c>
    </row>
    <row r="893" spans="1:15" x14ac:dyDescent="0.2">
      <c r="B893" s="58" t="s">
        <v>39</v>
      </c>
      <c r="C893" s="56"/>
      <c r="D893" s="56"/>
      <c r="E893" s="56"/>
      <c r="F893" s="56"/>
      <c r="G893" s="4" t="e">
        <f>VLOOKUP(G890,list2,5,FALSE)</f>
        <v>#REF!</v>
      </c>
      <c r="O893" s="4" t="str">
        <f t="shared" si="87"/>
        <v/>
      </c>
    </row>
    <row r="894" spans="1:15" x14ac:dyDescent="0.2">
      <c r="B894" s="4" t="s">
        <v>34</v>
      </c>
      <c r="G894" s="4" t="e">
        <f>VLOOKUP(G890,list2,6,FALSE)</f>
        <v>#REF!</v>
      </c>
      <c r="O894" s="4" t="e">
        <f t="shared" si="87"/>
        <v>#REF!</v>
      </c>
    </row>
    <row r="895" spans="1:15" ht="12" thickBot="1" x14ac:dyDescent="0.25">
      <c r="O895" s="4" t="str">
        <f t="shared" si="87"/>
        <v/>
      </c>
    </row>
    <row r="896" spans="1:15" ht="12" thickBot="1" x14ac:dyDescent="0.25">
      <c r="A896" s="39"/>
      <c r="B896" s="41" t="s">
        <v>2</v>
      </c>
      <c r="C896" s="41" t="s">
        <v>3</v>
      </c>
      <c r="D896" s="41" t="s">
        <v>4</v>
      </c>
      <c r="E896" s="41" t="s">
        <v>5</v>
      </c>
      <c r="F896" s="41" t="s">
        <v>6</v>
      </c>
      <c r="G896" s="41" t="s">
        <v>7</v>
      </c>
      <c r="H896" s="41" t="s">
        <v>8</v>
      </c>
      <c r="I896" s="41" t="s">
        <v>9</v>
      </c>
      <c r="J896" s="41" t="s">
        <v>10</v>
      </c>
      <c r="K896" s="41" t="s">
        <v>11</v>
      </c>
      <c r="L896" s="41" t="s">
        <v>12</v>
      </c>
      <c r="M896" s="41" t="s">
        <v>13</v>
      </c>
      <c r="N896" s="71" t="s">
        <v>15</v>
      </c>
      <c r="O896" s="4" t="str">
        <f t="shared" si="87"/>
        <v/>
      </c>
    </row>
    <row r="897" spans="1:15" x14ac:dyDescent="0.2">
      <c r="A897" s="42" t="s">
        <v>35</v>
      </c>
      <c r="B897" s="43">
        <f>IF(Levée!C80&lt;&gt;"pa",Levée!C80,)</f>
        <v>0</v>
      </c>
      <c r="C897" s="43">
        <f>IF(Levée!D80&lt;&gt;"pa",Levée!D80,)</f>
        <v>0</v>
      </c>
      <c r="D897" s="43">
        <f>IF(Levée!E80&lt;&gt;"pa",Levée!E80,)</f>
        <v>0</v>
      </c>
      <c r="E897" s="43">
        <f>IF(Levée!F80&lt;&gt;"pa",Levée!F80,)</f>
        <v>0</v>
      </c>
      <c r="F897" s="43">
        <f>IF(Levée!G80&lt;&gt;"pa",Levée!G80,)</f>
        <v>0</v>
      </c>
      <c r="G897" s="43">
        <f>IF(Levée!H80&lt;&gt;"pa",Levée!H80,)</f>
        <v>0</v>
      </c>
      <c r="H897" s="43">
        <f>IF(Levée!I80&lt;&gt;"pa",Levée!I80,)</f>
        <v>0</v>
      </c>
      <c r="I897" s="43">
        <f>IF(Levée!J80&lt;&gt;"pa",Levée!J80,)</f>
        <v>0</v>
      </c>
      <c r="J897" s="43">
        <f>IF(Levée!K80&lt;&gt;"pa",Levée!K80,)</f>
        <v>0</v>
      </c>
      <c r="K897" s="43">
        <f>IF(Levée!L80&lt;&gt;"pa",Levée!L80,)</f>
        <v>0</v>
      </c>
      <c r="L897" s="43">
        <f>IF(Levée!M80&lt;&gt;"pa",Levée!M80,)</f>
        <v>0</v>
      </c>
      <c r="M897" s="43">
        <f>IF(Levée!N80&lt;&gt;"pa",Levée!N80,)</f>
        <v>0</v>
      </c>
      <c r="N897" s="68">
        <f>SUM(B897:M897)</f>
        <v>0</v>
      </c>
      <c r="O897" s="4" t="str">
        <f t="shared" si="87"/>
        <v/>
      </c>
    </row>
    <row r="898" spans="1:15" ht="12" thickBot="1" x14ac:dyDescent="0.25">
      <c r="A898" s="42" t="s">
        <v>36</v>
      </c>
      <c r="B898" s="43">
        <f>Pénalités!C80</f>
        <v>0</v>
      </c>
      <c r="C898" s="43">
        <f>Pénalités!D80</f>
        <v>0</v>
      </c>
      <c r="D898" s="43">
        <f>Pénalités!E80</f>
        <v>0</v>
      </c>
      <c r="E898" s="43">
        <f>Pénalités!F80</f>
        <v>0</v>
      </c>
      <c r="F898" s="43">
        <f>Pénalités!G80</f>
        <v>0</v>
      </c>
      <c r="G898" s="43">
        <f>Pénalités!H80</f>
        <v>0</v>
      </c>
      <c r="H898" s="43">
        <f>Pénalités!I80</f>
        <v>0</v>
      </c>
      <c r="I898" s="43">
        <f>Pénalités!J80</f>
        <v>0</v>
      </c>
      <c r="J898" s="43">
        <f>Pénalités!K80</f>
        <v>0</v>
      </c>
      <c r="K898" s="43">
        <f>Pénalités!L80</f>
        <v>0</v>
      </c>
      <c r="L898" s="43">
        <f>Pénalités!M80</f>
        <v>0</v>
      </c>
      <c r="M898" s="43">
        <f>Pénalités!N80</f>
        <v>0</v>
      </c>
      <c r="N898" s="69">
        <f>SUM(B898:M898)</f>
        <v>0</v>
      </c>
      <c r="O898" s="4" t="str">
        <f t="shared" si="87"/>
        <v/>
      </c>
    </row>
    <row r="899" spans="1:15" ht="12" thickBot="1" x14ac:dyDescent="0.25">
      <c r="A899" s="44" t="s">
        <v>37</v>
      </c>
      <c r="B899" s="45">
        <f t="shared" ref="B899:M899" si="92">+B897-ABS(B898)</f>
        <v>0</v>
      </c>
      <c r="C899" s="46">
        <f t="shared" si="92"/>
        <v>0</v>
      </c>
      <c r="D899" s="46">
        <f t="shared" si="92"/>
        <v>0</v>
      </c>
      <c r="E899" s="46">
        <f t="shared" si="92"/>
        <v>0</v>
      </c>
      <c r="F899" s="46">
        <f t="shared" si="92"/>
        <v>0</v>
      </c>
      <c r="G899" s="46">
        <f t="shared" si="92"/>
        <v>0</v>
      </c>
      <c r="H899" s="46">
        <f t="shared" si="92"/>
        <v>0</v>
      </c>
      <c r="I899" s="46">
        <f t="shared" si="92"/>
        <v>0</v>
      </c>
      <c r="J899" s="46">
        <f t="shared" si="92"/>
        <v>0</v>
      </c>
      <c r="K899" s="46">
        <f t="shared" si="92"/>
        <v>0</v>
      </c>
      <c r="L899" s="46">
        <f t="shared" si="92"/>
        <v>0</v>
      </c>
      <c r="M899" s="46">
        <f t="shared" si="92"/>
        <v>0</v>
      </c>
      <c r="N899" s="70">
        <f>IF(SUM(N897:N898)&lt;0,0,SUM(N897:N898))</f>
        <v>0</v>
      </c>
      <c r="O899" s="4" t="str">
        <f t="shared" si="87"/>
        <v/>
      </c>
    </row>
    <row r="900" spans="1:15" x14ac:dyDescent="0.2">
      <c r="O900" s="4" t="str">
        <f t="shared" si="87"/>
        <v/>
      </c>
    </row>
    <row r="901" spans="1:15" ht="12.75" x14ac:dyDescent="0.2">
      <c r="B901" s="4" t="s">
        <v>30</v>
      </c>
      <c r="G901" s="57" t="str">
        <f>VLOOKUP(G902,list2,2,FALSE)</f>
        <v>case 76</v>
      </c>
      <c r="L901" s="89"/>
      <c r="M901" s="89"/>
      <c r="O901" s="4" t="str">
        <f t="shared" si="87"/>
        <v/>
      </c>
    </row>
    <row r="902" spans="1:15" ht="12.75" x14ac:dyDescent="0.2">
      <c r="B902" s="4" t="s">
        <v>31</v>
      </c>
      <c r="G902" s="4">
        <f>Levée!A81</f>
        <v>76</v>
      </c>
      <c r="L902" s="89" t="s">
        <v>38</v>
      </c>
      <c r="M902" s="89"/>
      <c r="O902" s="4" t="str">
        <f t="shared" si="87"/>
        <v/>
      </c>
    </row>
    <row r="903" spans="1:15" ht="15.75" x14ac:dyDescent="0.25">
      <c r="B903" s="4" t="s">
        <v>32</v>
      </c>
      <c r="G903" s="4">
        <f>VLOOKUP(G902,list2,3,FALSE)</f>
        <v>0</v>
      </c>
      <c r="L903" s="90"/>
      <c r="M903" s="90"/>
      <c r="O903" s="4" t="str">
        <f t="shared" ref="O903:O966" si="93">IF(B903="Remboursement :",G903,"")</f>
        <v/>
      </c>
    </row>
    <row r="904" spans="1:15" x14ac:dyDescent="0.2">
      <c r="B904" s="56" t="s">
        <v>33</v>
      </c>
      <c r="G904" s="4">
        <f>VLOOKUP(G902,list2,4,FALSE)</f>
        <v>0</v>
      </c>
      <c r="O904" s="4" t="str">
        <f t="shared" si="93"/>
        <v/>
      </c>
    </row>
    <row r="905" spans="1:15" x14ac:dyDescent="0.2">
      <c r="B905" s="58" t="s">
        <v>39</v>
      </c>
      <c r="C905" s="56"/>
      <c r="D905" s="56"/>
      <c r="E905" s="56"/>
      <c r="F905" s="56"/>
      <c r="G905" s="4" t="e">
        <f>VLOOKUP(G902,list2,5,FALSE)</f>
        <v>#REF!</v>
      </c>
      <c r="O905" s="4" t="str">
        <f t="shared" si="93"/>
        <v/>
      </c>
    </row>
    <row r="906" spans="1:15" x14ac:dyDescent="0.2">
      <c r="B906" s="4" t="s">
        <v>34</v>
      </c>
      <c r="G906" s="4" t="e">
        <f>VLOOKUP(G902,list2,6,FALSE)</f>
        <v>#REF!</v>
      </c>
      <c r="O906" s="4" t="e">
        <f t="shared" si="93"/>
        <v>#REF!</v>
      </c>
    </row>
    <row r="907" spans="1:15" ht="12" thickBot="1" x14ac:dyDescent="0.25">
      <c r="O907" s="4" t="str">
        <f t="shared" si="93"/>
        <v/>
      </c>
    </row>
    <row r="908" spans="1:15" ht="12" thickBot="1" x14ac:dyDescent="0.25">
      <c r="A908" s="39"/>
      <c r="B908" s="41" t="s">
        <v>2</v>
      </c>
      <c r="C908" s="41" t="s">
        <v>3</v>
      </c>
      <c r="D908" s="41" t="s">
        <v>4</v>
      </c>
      <c r="E908" s="41" t="s">
        <v>5</v>
      </c>
      <c r="F908" s="41" t="s">
        <v>6</v>
      </c>
      <c r="G908" s="41" t="s">
        <v>7</v>
      </c>
      <c r="H908" s="41" t="s">
        <v>8</v>
      </c>
      <c r="I908" s="41" t="s">
        <v>9</v>
      </c>
      <c r="J908" s="41" t="s">
        <v>10</v>
      </c>
      <c r="K908" s="41" t="s">
        <v>11</v>
      </c>
      <c r="L908" s="41" t="s">
        <v>12</v>
      </c>
      <c r="M908" s="41" t="s">
        <v>13</v>
      </c>
      <c r="N908" s="71" t="s">
        <v>15</v>
      </c>
      <c r="O908" s="4" t="str">
        <f t="shared" si="93"/>
        <v/>
      </c>
    </row>
    <row r="909" spans="1:15" x14ac:dyDescent="0.2">
      <c r="A909" s="42" t="s">
        <v>35</v>
      </c>
      <c r="B909" s="43">
        <f>IF(Levée!C81&lt;&gt;"pa",Levée!C81,)</f>
        <v>0</v>
      </c>
      <c r="C909" s="43">
        <f>IF(Levée!D81&lt;&gt;"pa",Levée!D81,)</f>
        <v>0</v>
      </c>
      <c r="D909" s="43">
        <f>IF(Levée!E81&lt;&gt;"pa",Levée!E81,)</f>
        <v>0</v>
      </c>
      <c r="E909" s="43">
        <f>IF(Levée!F81&lt;&gt;"pa",Levée!F81,)</f>
        <v>0</v>
      </c>
      <c r="F909" s="43">
        <f>IF(Levée!G81&lt;&gt;"pa",Levée!G81,)</f>
        <v>0</v>
      </c>
      <c r="G909" s="43">
        <f>IF(Levée!H81&lt;&gt;"pa",Levée!H81,)</f>
        <v>0</v>
      </c>
      <c r="H909" s="43">
        <f>IF(Levée!I81&lt;&gt;"pa",Levée!I81,)</f>
        <v>0</v>
      </c>
      <c r="I909" s="43">
        <f>IF(Levée!J81&lt;&gt;"pa",Levée!J81,)</f>
        <v>0</v>
      </c>
      <c r="J909" s="43">
        <f>IF(Levée!K81&lt;&gt;"pa",Levée!K81,)</f>
        <v>0</v>
      </c>
      <c r="K909" s="43">
        <f>IF(Levée!L81&lt;&gt;"pa",Levée!L81,)</f>
        <v>0</v>
      </c>
      <c r="L909" s="43">
        <f>IF(Levée!M81&lt;&gt;"pa",Levée!M81,)</f>
        <v>0</v>
      </c>
      <c r="M909" s="43">
        <f>IF(Levée!N81&lt;&gt;"pa",Levée!N81,)</f>
        <v>0</v>
      </c>
      <c r="N909" s="68">
        <f>SUM(B909:M909)</f>
        <v>0</v>
      </c>
      <c r="O909" s="4" t="str">
        <f t="shared" si="93"/>
        <v/>
      </c>
    </row>
    <row r="910" spans="1:15" ht="12" thickBot="1" x14ac:dyDescent="0.25">
      <c r="A910" s="42" t="s">
        <v>36</v>
      </c>
      <c r="B910" s="43">
        <f>Pénalités!C81</f>
        <v>0</v>
      </c>
      <c r="C910" s="43">
        <f>Pénalités!D81</f>
        <v>0</v>
      </c>
      <c r="D910" s="43">
        <f>Pénalités!E81</f>
        <v>0</v>
      </c>
      <c r="E910" s="43">
        <f>Pénalités!F81</f>
        <v>0</v>
      </c>
      <c r="F910" s="43">
        <f>Pénalités!G81</f>
        <v>0</v>
      </c>
      <c r="G910" s="43">
        <f>Pénalités!H81</f>
        <v>0</v>
      </c>
      <c r="H910" s="43">
        <f>Pénalités!I81</f>
        <v>0</v>
      </c>
      <c r="I910" s="43">
        <f>Pénalités!J81</f>
        <v>0</v>
      </c>
      <c r="J910" s="43">
        <f>Pénalités!K81</f>
        <v>0</v>
      </c>
      <c r="K910" s="43">
        <f>Pénalités!L81</f>
        <v>0</v>
      </c>
      <c r="L910" s="43">
        <f>Pénalités!M81</f>
        <v>0</v>
      </c>
      <c r="M910" s="43">
        <f>Pénalités!N81</f>
        <v>0</v>
      </c>
      <c r="N910" s="69">
        <f>SUM(B910:M910)</f>
        <v>0</v>
      </c>
      <c r="O910" s="4" t="str">
        <f t="shared" si="93"/>
        <v/>
      </c>
    </row>
    <row r="911" spans="1:15" ht="12" thickBot="1" x14ac:dyDescent="0.25">
      <c r="A911" s="44" t="s">
        <v>37</v>
      </c>
      <c r="B911" s="45">
        <f t="shared" ref="B911:M911" si="94">+B909-ABS(B910)</f>
        <v>0</v>
      </c>
      <c r="C911" s="46">
        <f t="shared" si="94"/>
        <v>0</v>
      </c>
      <c r="D911" s="46">
        <f t="shared" si="94"/>
        <v>0</v>
      </c>
      <c r="E911" s="46">
        <f t="shared" si="94"/>
        <v>0</v>
      </c>
      <c r="F911" s="46">
        <f t="shared" si="94"/>
        <v>0</v>
      </c>
      <c r="G911" s="46">
        <f t="shared" si="94"/>
        <v>0</v>
      </c>
      <c r="H911" s="46">
        <f t="shared" si="94"/>
        <v>0</v>
      </c>
      <c r="I911" s="46">
        <f t="shared" si="94"/>
        <v>0</v>
      </c>
      <c r="J911" s="46">
        <f t="shared" si="94"/>
        <v>0</v>
      </c>
      <c r="K911" s="46">
        <f t="shared" si="94"/>
        <v>0</v>
      </c>
      <c r="L911" s="46">
        <f t="shared" si="94"/>
        <v>0</v>
      </c>
      <c r="M911" s="46">
        <f t="shared" si="94"/>
        <v>0</v>
      </c>
      <c r="N911" s="70">
        <f>IF(SUM(N909:N910)&lt;0,0,SUM(N909:N910))</f>
        <v>0</v>
      </c>
      <c r="O911" s="4" t="str">
        <f t="shared" si="93"/>
        <v/>
      </c>
    </row>
    <row r="912" spans="1:15" x14ac:dyDescent="0.2">
      <c r="O912" s="4" t="str">
        <f t="shared" si="93"/>
        <v/>
      </c>
    </row>
    <row r="913" spans="1:15" ht="12.75" x14ac:dyDescent="0.2">
      <c r="B913" s="4" t="s">
        <v>30</v>
      </c>
      <c r="G913" s="57" t="str">
        <f>VLOOKUP(G914,list2,2,FALSE)</f>
        <v>case 77</v>
      </c>
      <c r="L913" s="89"/>
      <c r="M913" s="89"/>
      <c r="O913" s="4" t="str">
        <f t="shared" si="93"/>
        <v/>
      </c>
    </row>
    <row r="914" spans="1:15" ht="12.75" x14ac:dyDescent="0.2">
      <c r="B914" s="4" t="s">
        <v>31</v>
      </c>
      <c r="G914" s="4">
        <f>Levée!A82</f>
        <v>77</v>
      </c>
      <c r="L914" s="89" t="s">
        <v>38</v>
      </c>
      <c r="M914" s="89"/>
      <c r="O914" s="4" t="str">
        <f t="shared" si="93"/>
        <v/>
      </c>
    </row>
    <row r="915" spans="1:15" ht="15.75" x14ac:dyDescent="0.25">
      <c r="B915" s="4" t="s">
        <v>32</v>
      </c>
      <c r="G915" s="4">
        <f>VLOOKUP(G914,list2,3,FALSE)</f>
        <v>0</v>
      </c>
      <c r="L915" s="90"/>
      <c r="M915" s="90"/>
      <c r="O915" s="4" t="str">
        <f t="shared" si="93"/>
        <v/>
      </c>
    </row>
    <row r="916" spans="1:15" x14ac:dyDescent="0.2">
      <c r="B916" s="56" t="s">
        <v>33</v>
      </c>
      <c r="G916" s="4">
        <f>VLOOKUP(G914,list2,4,FALSE)</f>
        <v>0</v>
      </c>
      <c r="O916" s="4" t="str">
        <f t="shared" si="93"/>
        <v/>
      </c>
    </row>
    <row r="917" spans="1:15" x14ac:dyDescent="0.2">
      <c r="B917" s="58" t="s">
        <v>39</v>
      </c>
      <c r="C917" s="56"/>
      <c r="D917" s="56"/>
      <c r="E917" s="56"/>
      <c r="F917" s="56"/>
      <c r="G917" s="4" t="e">
        <f>VLOOKUP(G914,list2,5,FALSE)</f>
        <v>#REF!</v>
      </c>
      <c r="O917" s="4" t="str">
        <f t="shared" si="93"/>
        <v/>
      </c>
    </row>
    <row r="918" spans="1:15" x14ac:dyDescent="0.2">
      <c r="B918" s="4" t="s">
        <v>34</v>
      </c>
      <c r="G918" s="4" t="e">
        <f>VLOOKUP(G914,list2,6,FALSE)</f>
        <v>#REF!</v>
      </c>
      <c r="O918" s="4" t="e">
        <f t="shared" si="93"/>
        <v>#REF!</v>
      </c>
    </row>
    <row r="919" spans="1:15" ht="12" thickBot="1" x14ac:dyDescent="0.25">
      <c r="O919" s="4" t="str">
        <f t="shared" si="93"/>
        <v/>
      </c>
    </row>
    <row r="920" spans="1:15" ht="12" thickBot="1" x14ac:dyDescent="0.25">
      <c r="A920" s="39"/>
      <c r="B920" s="41" t="s">
        <v>2</v>
      </c>
      <c r="C920" s="41" t="s">
        <v>3</v>
      </c>
      <c r="D920" s="41" t="s">
        <v>4</v>
      </c>
      <c r="E920" s="41" t="s">
        <v>5</v>
      </c>
      <c r="F920" s="41" t="s">
        <v>6</v>
      </c>
      <c r="G920" s="41" t="s">
        <v>7</v>
      </c>
      <c r="H920" s="41" t="s">
        <v>8</v>
      </c>
      <c r="I920" s="41" t="s">
        <v>9</v>
      </c>
      <c r="J920" s="41" t="s">
        <v>10</v>
      </c>
      <c r="K920" s="41" t="s">
        <v>11</v>
      </c>
      <c r="L920" s="41" t="s">
        <v>12</v>
      </c>
      <c r="M920" s="41" t="s">
        <v>13</v>
      </c>
      <c r="N920" s="71" t="s">
        <v>15</v>
      </c>
      <c r="O920" s="4" t="str">
        <f t="shared" si="93"/>
        <v/>
      </c>
    </row>
    <row r="921" spans="1:15" x14ac:dyDescent="0.2">
      <c r="A921" s="42" t="s">
        <v>35</v>
      </c>
      <c r="B921" s="43">
        <f>IF(Levée!C82&lt;&gt;"pa",Levée!C82,)</f>
        <v>0</v>
      </c>
      <c r="C921" s="43">
        <f>IF(Levée!D82&lt;&gt;"pa",Levée!D82,)</f>
        <v>0</v>
      </c>
      <c r="D921" s="43">
        <f>IF(Levée!E82&lt;&gt;"pa",Levée!E82,)</f>
        <v>0</v>
      </c>
      <c r="E921" s="43">
        <f>IF(Levée!F82&lt;&gt;"pa",Levée!F82,)</f>
        <v>0</v>
      </c>
      <c r="F921" s="43">
        <f>IF(Levée!G82&lt;&gt;"pa",Levée!G82,)</f>
        <v>0</v>
      </c>
      <c r="G921" s="43">
        <f>IF(Levée!H82&lt;&gt;"pa",Levée!H82,)</f>
        <v>0</v>
      </c>
      <c r="H921" s="43">
        <f>IF(Levée!I82&lt;&gt;"pa",Levée!I82,)</f>
        <v>0</v>
      </c>
      <c r="I921" s="43">
        <f>IF(Levée!J82&lt;&gt;"pa",Levée!J82,)</f>
        <v>0</v>
      </c>
      <c r="J921" s="43">
        <f>IF(Levée!K82&lt;&gt;"pa",Levée!K82,)</f>
        <v>0</v>
      </c>
      <c r="K921" s="43">
        <f>IF(Levée!L82&lt;&gt;"pa",Levée!L82,)</f>
        <v>0</v>
      </c>
      <c r="L921" s="43">
        <f>IF(Levée!M82&lt;&gt;"pa",Levée!M82,)</f>
        <v>0</v>
      </c>
      <c r="M921" s="43">
        <f>IF(Levée!N82&lt;&gt;"pa",Levée!N82,)</f>
        <v>0</v>
      </c>
      <c r="N921" s="68">
        <f>SUM(B921:M921)</f>
        <v>0</v>
      </c>
      <c r="O921" s="4" t="str">
        <f t="shared" si="93"/>
        <v/>
      </c>
    </row>
    <row r="922" spans="1:15" ht="12" thickBot="1" x14ac:dyDescent="0.25">
      <c r="A922" s="42" t="s">
        <v>36</v>
      </c>
      <c r="B922" s="43">
        <f>Pénalités!C82</f>
        <v>0</v>
      </c>
      <c r="C922" s="43">
        <f>Pénalités!D82</f>
        <v>0</v>
      </c>
      <c r="D922" s="43">
        <f>Pénalités!E82</f>
        <v>0</v>
      </c>
      <c r="E922" s="43">
        <f>Pénalités!F82</f>
        <v>0</v>
      </c>
      <c r="F922" s="43">
        <f>Pénalités!G82</f>
        <v>0</v>
      </c>
      <c r="G922" s="43">
        <f>Pénalités!H82</f>
        <v>0</v>
      </c>
      <c r="H922" s="43">
        <f>Pénalités!I82</f>
        <v>0</v>
      </c>
      <c r="I922" s="43">
        <f>Pénalités!J82</f>
        <v>0</v>
      </c>
      <c r="J922" s="43">
        <f>Pénalités!K82</f>
        <v>0</v>
      </c>
      <c r="K922" s="43">
        <f>Pénalités!L82</f>
        <v>0</v>
      </c>
      <c r="L922" s="43">
        <f>Pénalités!M82</f>
        <v>0</v>
      </c>
      <c r="M922" s="43">
        <f>Pénalités!N82</f>
        <v>0</v>
      </c>
      <c r="N922" s="69">
        <f>SUM(B922:M922)</f>
        <v>0</v>
      </c>
      <c r="O922" s="4" t="str">
        <f t="shared" si="93"/>
        <v/>
      </c>
    </row>
    <row r="923" spans="1:15" ht="12" thickBot="1" x14ac:dyDescent="0.25">
      <c r="A923" s="44" t="s">
        <v>37</v>
      </c>
      <c r="B923" s="45">
        <f t="shared" ref="B923:M923" si="95">+B921-ABS(B922)</f>
        <v>0</v>
      </c>
      <c r="C923" s="46">
        <f t="shared" si="95"/>
        <v>0</v>
      </c>
      <c r="D923" s="46">
        <f t="shared" si="95"/>
        <v>0</v>
      </c>
      <c r="E923" s="46">
        <f t="shared" si="95"/>
        <v>0</v>
      </c>
      <c r="F923" s="46">
        <f t="shared" si="95"/>
        <v>0</v>
      </c>
      <c r="G923" s="46">
        <f t="shared" si="95"/>
        <v>0</v>
      </c>
      <c r="H923" s="46">
        <f t="shared" si="95"/>
        <v>0</v>
      </c>
      <c r="I923" s="46">
        <f t="shared" si="95"/>
        <v>0</v>
      </c>
      <c r="J923" s="46">
        <f t="shared" si="95"/>
        <v>0</v>
      </c>
      <c r="K923" s="46">
        <f t="shared" si="95"/>
        <v>0</v>
      </c>
      <c r="L923" s="46">
        <f t="shared" si="95"/>
        <v>0</v>
      </c>
      <c r="M923" s="46">
        <f t="shared" si="95"/>
        <v>0</v>
      </c>
      <c r="N923" s="70">
        <f>IF(SUM(N921:N922)&lt;0,0,SUM(N921:N922))</f>
        <v>0</v>
      </c>
      <c r="O923" s="4" t="str">
        <f t="shared" si="93"/>
        <v/>
      </c>
    </row>
    <row r="924" spans="1:15" x14ac:dyDescent="0.2">
      <c r="O924" s="4" t="str">
        <f t="shared" si="93"/>
        <v/>
      </c>
    </row>
    <row r="925" spans="1:15" ht="12.75" x14ac:dyDescent="0.2">
      <c r="B925" s="4" t="s">
        <v>30</v>
      </c>
      <c r="G925" s="57" t="str">
        <f>VLOOKUP(G926,list2,2,FALSE)</f>
        <v>case 78</v>
      </c>
      <c r="L925" s="89"/>
      <c r="M925" s="89"/>
      <c r="O925" s="4" t="str">
        <f t="shared" si="93"/>
        <v/>
      </c>
    </row>
    <row r="926" spans="1:15" ht="12.75" x14ac:dyDescent="0.2">
      <c r="B926" s="4" t="s">
        <v>31</v>
      </c>
      <c r="G926" s="4">
        <f>Levée!A83</f>
        <v>78</v>
      </c>
      <c r="L926" s="89" t="s">
        <v>38</v>
      </c>
      <c r="M926" s="89"/>
      <c r="O926" s="4" t="str">
        <f t="shared" si="93"/>
        <v/>
      </c>
    </row>
    <row r="927" spans="1:15" ht="15.75" x14ac:dyDescent="0.25">
      <c r="B927" s="4" t="s">
        <v>32</v>
      </c>
      <c r="G927" s="4">
        <f>VLOOKUP(G926,list2,3,FALSE)</f>
        <v>0</v>
      </c>
      <c r="L927" s="90"/>
      <c r="M927" s="90"/>
      <c r="O927" s="4" t="str">
        <f t="shared" si="93"/>
        <v/>
      </c>
    </row>
    <row r="928" spans="1:15" x14ac:dyDescent="0.2">
      <c r="B928" s="56" t="s">
        <v>33</v>
      </c>
      <c r="G928" s="4">
        <f>VLOOKUP(G926,list2,4,FALSE)</f>
        <v>0</v>
      </c>
      <c r="O928" s="4" t="str">
        <f t="shared" si="93"/>
        <v/>
      </c>
    </row>
    <row r="929" spans="1:15" x14ac:dyDescent="0.2">
      <c r="B929" s="58" t="s">
        <v>39</v>
      </c>
      <c r="C929" s="56"/>
      <c r="D929" s="56"/>
      <c r="E929" s="56"/>
      <c r="F929" s="56"/>
      <c r="G929" s="4" t="e">
        <f>VLOOKUP(G926,list2,5,FALSE)</f>
        <v>#REF!</v>
      </c>
      <c r="O929" s="4" t="str">
        <f t="shared" si="93"/>
        <v/>
      </c>
    </row>
    <row r="930" spans="1:15" x14ac:dyDescent="0.2">
      <c r="B930" s="4" t="s">
        <v>34</v>
      </c>
      <c r="G930" s="4" t="e">
        <f>VLOOKUP(G926,list2,6,FALSE)</f>
        <v>#REF!</v>
      </c>
      <c r="O930" s="4" t="e">
        <f t="shared" si="93"/>
        <v>#REF!</v>
      </c>
    </row>
    <row r="931" spans="1:15" ht="12" thickBot="1" x14ac:dyDescent="0.25">
      <c r="O931" s="4" t="str">
        <f t="shared" si="93"/>
        <v/>
      </c>
    </row>
    <row r="932" spans="1:15" ht="12" thickBot="1" x14ac:dyDescent="0.25">
      <c r="A932" s="39"/>
      <c r="B932" s="41" t="s">
        <v>2</v>
      </c>
      <c r="C932" s="41" t="s">
        <v>3</v>
      </c>
      <c r="D932" s="41" t="s">
        <v>4</v>
      </c>
      <c r="E932" s="41" t="s">
        <v>5</v>
      </c>
      <c r="F932" s="41" t="s">
        <v>6</v>
      </c>
      <c r="G932" s="41" t="s">
        <v>7</v>
      </c>
      <c r="H932" s="41" t="s">
        <v>8</v>
      </c>
      <c r="I932" s="41" t="s">
        <v>9</v>
      </c>
      <c r="J932" s="41" t="s">
        <v>10</v>
      </c>
      <c r="K932" s="41" t="s">
        <v>11</v>
      </c>
      <c r="L932" s="41" t="s">
        <v>12</v>
      </c>
      <c r="M932" s="41" t="s">
        <v>13</v>
      </c>
      <c r="N932" s="71" t="s">
        <v>15</v>
      </c>
      <c r="O932" s="4" t="str">
        <f t="shared" si="93"/>
        <v/>
      </c>
    </row>
    <row r="933" spans="1:15" x14ac:dyDescent="0.2">
      <c r="A933" s="42" t="s">
        <v>35</v>
      </c>
      <c r="B933" s="43">
        <f>IF(Levée!C83&lt;&gt;"pa",Levée!C83,)</f>
        <v>0</v>
      </c>
      <c r="C933" s="43">
        <f>IF(Levée!D83&lt;&gt;"pa",Levée!D83,)</f>
        <v>0</v>
      </c>
      <c r="D933" s="43">
        <f>IF(Levée!E83&lt;&gt;"pa",Levée!E83,)</f>
        <v>0</v>
      </c>
      <c r="E933" s="43">
        <f>IF(Levée!F83&lt;&gt;"pa",Levée!F83,)</f>
        <v>0</v>
      </c>
      <c r="F933" s="43">
        <f>IF(Levée!G83&lt;&gt;"pa",Levée!G83,)</f>
        <v>0</v>
      </c>
      <c r="G933" s="43">
        <f>IF(Levée!H83&lt;&gt;"pa",Levée!H83,)</f>
        <v>0</v>
      </c>
      <c r="H933" s="43">
        <f>IF(Levée!I83&lt;&gt;"pa",Levée!I83,)</f>
        <v>0</v>
      </c>
      <c r="I933" s="43">
        <f>IF(Levée!J83&lt;&gt;"pa",Levée!J83,)</f>
        <v>0</v>
      </c>
      <c r="J933" s="43">
        <f>IF(Levée!K83&lt;&gt;"pa",Levée!K83,)</f>
        <v>0</v>
      </c>
      <c r="K933" s="43">
        <f>IF(Levée!L83&lt;&gt;"pa",Levée!L83,)</f>
        <v>0</v>
      </c>
      <c r="L933" s="43">
        <f>IF(Levée!M83&lt;&gt;"pa",Levée!M83,)</f>
        <v>0</v>
      </c>
      <c r="M933" s="43">
        <f>IF(Levée!N83&lt;&gt;"pa",Levée!N83,)</f>
        <v>0</v>
      </c>
      <c r="N933" s="68">
        <f>SUM(B933:M933)</f>
        <v>0</v>
      </c>
      <c r="O933" s="4" t="str">
        <f t="shared" si="93"/>
        <v/>
      </c>
    </row>
    <row r="934" spans="1:15" ht="12" thickBot="1" x14ac:dyDescent="0.25">
      <c r="A934" s="42" t="s">
        <v>36</v>
      </c>
      <c r="B934" s="43">
        <f>Pénalités!C83</f>
        <v>0</v>
      </c>
      <c r="C934" s="43">
        <f>Pénalités!D83</f>
        <v>0</v>
      </c>
      <c r="D934" s="43">
        <f>Pénalités!E83</f>
        <v>0</v>
      </c>
      <c r="E934" s="43">
        <f>Pénalités!F83</f>
        <v>0</v>
      </c>
      <c r="F934" s="43">
        <f>Pénalités!G83</f>
        <v>0</v>
      </c>
      <c r="G934" s="43">
        <f>Pénalités!H83</f>
        <v>0</v>
      </c>
      <c r="H934" s="43">
        <f>Pénalités!I83</f>
        <v>0</v>
      </c>
      <c r="I934" s="43">
        <f>Pénalités!J83</f>
        <v>0</v>
      </c>
      <c r="J934" s="43">
        <f>Pénalités!K83</f>
        <v>0</v>
      </c>
      <c r="K934" s="43">
        <f>Pénalités!L83</f>
        <v>0</v>
      </c>
      <c r="L934" s="43">
        <f>Pénalités!M83</f>
        <v>0</v>
      </c>
      <c r="M934" s="43">
        <f>Pénalités!N83</f>
        <v>0</v>
      </c>
      <c r="N934" s="69">
        <f>SUM(B934:M934)</f>
        <v>0</v>
      </c>
      <c r="O934" s="4" t="str">
        <f t="shared" si="93"/>
        <v/>
      </c>
    </row>
    <row r="935" spans="1:15" ht="12" thickBot="1" x14ac:dyDescent="0.25">
      <c r="A935" s="44" t="s">
        <v>37</v>
      </c>
      <c r="B935" s="45">
        <f t="shared" ref="B935:M935" si="96">+B933-ABS(B934)</f>
        <v>0</v>
      </c>
      <c r="C935" s="46">
        <f t="shared" si="96"/>
        <v>0</v>
      </c>
      <c r="D935" s="46">
        <f t="shared" si="96"/>
        <v>0</v>
      </c>
      <c r="E935" s="46">
        <f t="shared" si="96"/>
        <v>0</v>
      </c>
      <c r="F935" s="46">
        <f t="shared" si="96"/>
        <v>0</v>
      </c>
      <c r="G935" s="46">
        <f t="shared" si="96"/>
        <v>0</v>
      </c>
      <c r="H935" s="46">
        <f t="shared" si="96"/>
        <v>0</v>
      </c>
      <c r="I935" s="46">
        <f t="shared" si="96"/>
        <v>0</v>
      </c>
      <c r="J935" s="46">
        <f t="shared" si="96"/>
        <v>0</v>
      </c>
      <c r="K935" s="46">
        <f t="shared" si="96"/>
        <v>0</v>
      </c>
      <c r="L935" s="46">
        <f t="shared" si="96"/>
        <v>0</v>
      </c>
      <c r="M935" s="46">
        <f t="shared" si="96"/>
        <v>0</v>
      </c>
      <c r="N935" s="70">
        <f>IF(SUM(N933:N934)&lt;0,0,SUM(N933:N934))</f>
        <v>0</v>
      </c>
      <c r="O935" s="4" t="str">
        <f t="shared" si="93"/>
        <v/>
      </c>
    </row>
    <row r="936" spans="1:15" x14ac:dyDescent="0.2">
      <c r="O936" s="4" t="str">
        <f t="shared" si="93"/>
        <v/>
      </c>
    </row>
    <row r="937" spans="1:15" ht="12.75" x14ac:dyDescent="0.2">
      <c r="B937" s="4" t="s">
        <v>30</v>
      </c>
      <c r="G937" s="57" t="str">
        <f>VLOOKUP(G938,list2,2,FALSE)</f>
        <v>case 79</v>
      </c>
      <c r="L937" s="89"/>
      <c r="M937" s="89"/>
      <c r="O937" s="4" t="str">
        <f t="shared" si="93"/>
        <v/>
      </c>
    </row>
    <row r="938" spans="1:15" ht="12.75" x14ac:dyDescent="0.2">
      <c r="B938" s="4" t="s">
        <v>31</v>
      </c>
      <c r="G938" s="4">
        <f>Levée!A84</f>
        <v>79</v>
      </c>
      <c r="L938" s="89" t="s">
        <v>38</v>
      </c>
      <c r="M938" s="89"/>
      <c r="O938" s="4" t="str">
        <f t="shared" si="93"/>
        <v/>
      </c>
    </row>
    <row r="939" spans="1:15" ht="15.75" x14ac:dyDescent="0.25">
      <c r="B939" s="4" t="s">
        <v>32</v>
      </c>
      <c r="G939" s="4">
        <f>VLOOKUP(G938,list2,3,FALSE)</f>
        <v>0</v>
      </c>
      <c r="L939" s="90"/>
      <c r="M939" s="90"/>
      <c r="O939" s="4" t="str">
        <f t="shared" si="93"/>
        <v/>
      </c>
    </row>
    <row r="940" spans="1:15" x14ac:dyDescent="0.2">
      <c r="B940" s="56" t="s">
        <v>33</v>
      </c>
      <c r="G940" s="4">
        <f>VLOOKUP(G938,list2,4,FALSE)</f>
        <v>0</v>
      </c>
      <c r="O940" s="4" t="str">
        <f t="shared" si="93"/>
        <v/>
      </c>
    </row>
    <row r="941" spans="1:15" x14ac:dyDescent="0.2">
      <c r="B941" s="58" t="s">
        <v>39</v>
      </c>
      <c r="C941" s="56"/>
      <c r="D941" s="56"/>
      <c r="E941" s="56"/>
      <c r="F941" s="56"/>
      <c r="G941" s="4" t="e">
        <f>VLOOKUP(G938,list2,5,FALSE)</f>
        <v>#REF!</v>
      </c>
      <c r="O941" s="4" t="str">
        <f t="shared" si="93"/>
        <v/>
      </c>
    </row>
    <row r="942" spans="1:15" x14ac:dyDescent="0.2">
      <c r="B942" s="4" t="s">
        <v>34</v>
      </c>
      <c r="G942" s="4" t="e">
        <f>VLOOKUP(G938,list2,6,FALSE)</f>
        <v>#REF!</v>
      </c>
      <c r="O942" s="4" t="e">
        <f t="shared" si="93"/>
        <v>#REF!</v>
      </c>
    </row>
    <row r="943" spans="1:15" ht="12" thickBot="1" x14ac:dyDescent="0.25">
      <c r="O943" s="4" t="str">
        <f t="shared" si="93"/>
        <v/>
      </c>
    </row>
    <row r="944" spans="1:15" ht="12" thickBot="1" x14ac:dyDescent="0.25">
      <c r="A944" s="39"/>
      <c r="B944" s="41" t="s">
        <v>2</v>
      </c>
      <c r="C944" s="41" t="s">
        <v>3</v>
      </c>
      <c r="D944" s="41" t="s">
        <v>4</v>
      </c>
      <c r="E944" s="41" t="s">
        <v>5</v>
      </c>
      <c r="F944" s="41" t="s">
        <v>6</v>
      </c>
      <c r="G944" s="41" t="s">
        <v>7</v>
      </c>
      <c r="H944" s="41" t="s">
        <v>8</v>
      </c>
      <c r="I944" s="41" t="s">
        <v>9</v>
      </c>
      <c r="J944" s="41" t="s">
        <v>10</v>
      </c>
      <c r="K944" s="41" t="s">
        <v>11</v>
      </c>
      <c r="L944" s="41" t="s">
        <v>12</v>
      </c>
      <c r="M944" s="41" t="s">
        <v>13</v>
      </c>
      <c r="N944" s="71" t="s">
        <v>15</v>
      </c>
      <c r="O944" s="4" t="str">
        <f t="shared" si="93"/>
        <v/>
      </c>
    </row>
    <row r="945" spans="1:15" x14ac:dyDescent="0.2">
      <c r="A945" s="42" t="s">
        <v>35</v>
      </c>
      <c r="B945" s="43">
        <f>IF(Levée!C84&lt;&gt;"pa",Levée!C84,)</f>
        <v>0</v>
      </c>
      <c r="C945" s="43">
        <f>IF(Levée!D84&lt;&gt;"pa",Levée!D84,)</f>
        <v>0</v>
      </c>
      <c r="D945" s="43">
        <f>IF(Levée!E84&lt;&gt;"pa",Levée!E84,)</f>
        <v>0</v>
      </c>
      <c r="E945" s="43">
        <f>IF(Levée!F84&lt;&gt;"pa",Levée!F84,)</f>
        <v>0</v>
      </c>
      <c r="F945" s="43">
        <f>IF(Levée!G84&lt;&gt;"pa",Levée!G84,)</f>
        <v>0</v>
      </c>
      <c r="G945" s="43">
        <f>IF(Levée!H84&lt;&gt;"pa",Levée!H84,)</f>
        <v>0</v>
      </c>
      <c r="H945" s="43">
        <f>IF(Levée!I84&lt;&gt;"pa",Levée!I84,)</f>
        <v>0</v>
      </c>
      <c r="I945" s="43">
        <f>IF(Levée!J84&lt;&gt;"pa",Levée!J84,)</f>
        <v>0</v>
      </c>
      <c r="J945" s="43">
        <f>IF(Levée!K84&lt;&gt;"pa",Levée!K84,)</f>
        <v>0</v>
      </c>
      <c r="K945" s="43">
        <f>IF(Levée!L84&lt;&gt;"pa",Levée!L84,)</f>
        <v>0</v>
      </c>
      <c r="L945" s="43">
        <f>IF(Levée!M84&lt;&gt;"pa",Levée!M84,)</f>
        <v>0</v>
      </c>
      <c r="M945" s="43">
        <f>IF(Levée!N84&lt;&gt;"pa",Levée!N84,)</f>
        <v>0</v>
      </c>
      <c r="N945" s="68">
        <f>SUM(B945:M945)</f>
        <v>0</v>
      </c>
      <c r="O945" s="4" t="str">
        <f t="shared" si="93"/>
        <v/>
      </c>
    </row>
    <row r="946" spans="1:15" ht="12" thickBot="1" x14ac:dyDescent="0.25">
      <c r="A946" s="42" t="s">
        <v>36</v>
      </c>
      <c r="B946" s="43">
        <f>Pénalités!C84</f>
        <v>0</v>
      </c>
      <c r="C946" s="43">
        <f>Pénalités!D84</f>
        <v>0</v>
      </c>
      <c r="D946" s="43">
        <f>Pénalités!E84</f>
        <v>0</v>
      </c>
      <c r="E946" s="43">
        <f>Pénalités!F84</f>
        <v>0</v>
      </c>
      <c r="F946" s="43">
        <f>Pénalités!G84</f>
        <v>0</v>
      </c>
      <c r="G946" s="43">
        <f>Pénalités!H84</f>
        <v>0</v>
      </c>
      <c r="H946" s="43">
        <f>Pénalités!I84</f>
        <v>0</v>
      </c>
      <c r="I946" s="43">
        <f>Pénalités!J84</f>
        <v>0</v>
      </c>
      <c r="J946" s="43">
        <f>Pénalités!K84</f>
        <v>0</v>
      </c>
      <c r="K946" s="43">
        <f>Pénalités!L84</f>
        <v>0</v>
      </c>
      <c r="L946" s="43">
        <f>Pénalités!M84</f>
        <v>0</v>
      </c>
      <c r="M946" s="43">
        <f>Pénalités!N84</f>
        <v>0</v>
      </c>
      <c r="N946" s="69">
        <f>SUM(B946:M946)</f>
        <v>0</v>
      </c>
      <c r="O946" s="4" t="str">
        <f t="shared" si="93"/>
        <v/>
      </c>
    </row>
    <row r="947" spans="1:15" ht="12" thickBot="1" x14ac:dyDescent="0.25">
      <c r="A947" s="44" t="s">
        <v>37</v>
      </c>
      <c r="B947" s="45">
        <f t="shared" ref="B947:M947" si="97">+B945-ABS(B946)</f>
        <v>0</v>
      </c>
      <c r="C947" s="46">
        <f t="shared" si="97"/>
        <v>0</v>
      </c>
      <c r="D947" s="46">
        <f t="shared" si="97"/>
        <v>0</v>
      </c>
      <c r="E947" s="46">
        <f t="shared" si="97"/>
        <v>0</v>
      </c>
      <c r="F947" s="46">
        <f t="shared" si="97"/>
        <v>0</v>
      </c>
      <c r="G947" s="46">
        <f t="shared" si="97"/>
        <v>0</v>
      </c>
      <c r="H947" s="46">
        <f t="shared" si="97"/>
        <v>0</v>
      </c>
      <c r="I947" s="46">
        <f t="shared" si="97"/>
        <v>0</v>
      </c>
      <c r="J947" s="46">
        <f t="shared" si="97"/>
        <v>0</v>
      </c>
      <c r="K947" s="46">
        <f t="shared" si="97"/>
        <v>0</v>
      </c>
      <c r="L947" s="46">
        <f t="shared" si="97"/>
        <v>0</v>
      </c>
      <c r="M947" s="46">
        <f t="shared" si="97"/>
        <v>0</v>
      </c>
      <c r="N947" s="70">
        <f>IF(SUM(N945:N946)&lt;0,0,SUM(N945:N946))</f>
        <v>0</v>
      </c>
      <c r="O947" s="4" t="str">
        <f t="shared" si="93"/>
        <v/>
      </c>
    </row>
    <row r="948" spans="1:15" x14ac:dyDescent="0.2">
      <c r="O948" s="4" t="str">
        <f t="shared" si="93"/>
        <v/>
      </c>
    </row>
    <row r="949" spans="1:15" ht="12.75" x14ac:dyDescent="0.2">
      <c r="B949" s="4" t="s">
        <v>30</v>
      </c>
      <c r="G949" s="57" t="str">
        <f>VLOOKUP(G950,list2,2,FALSE)</f>
        <v>case 80</v>
      </c>
      <c r="L949" s="89"/>
      <c r="M949" s="89"/>
      <c r="O949" s="4" t="str">
        <f t="shared" si="93"/>
        <v/>
      </c>
    </row>
    <row r="950" spans="1:15" ht="12.75" x14ac:dyDescent="0.2">
      <c r="B950" s="4" t="s">
        <v>31</v>
      </c>
      <c r="G950" s="4">
        <f>Levée!A85</f>
        <v>80</v>
      </c>
      <c r="L950" s="89" t="s">
        <v>38</v>
      </c>
      <c r="M950" s="89"/>
      <c r="O950" s="4" t="str">
        <f t="shared" si="93"/>
        <v/>
      </c>
    </row>
    <row r="951" spans="1:15" ht="15.75" x14ac:dyDescent="0.25">
      <c r="B951" s="4" t="s">
        <v>32</v>
      </c>
      <c r="G951" s="4">
        <f>VLOOKUP(G950,list2,3,FALSE)</f>
        <v>0</v>
      </c>
      <c r="L951" s="90"/>
      <c r="M951" s="90"/>
      <c r="O951" s="4" t="str">
        <f t="shared" si="93"/>
        <v/>
      </c>
    </row>
    <row r="952" spans="1:15" x14ac:dyDescent="0.2">
      <c r="B952" s="56" t="s">
        <v>33</v>
      </c>
      <c r="G952" s="4">
        <f>VLOOKUP(G950,list2,4,FALSE)</f>
        <v>0</v>
      </c>
      <c r="O952" s="4" t="str">
        <f t="shared" si="93"/>
        <v/>
      </c>
    </row>
    <row r="953" spans="1:15" x14ac:dyDescent="0.2">
      <c r="B953" s="58" t="s">
        <v>39</v>
      </c>
      <c r="C953" s="56"/>
      <c r="D953" s="56"/>
      <c r="E953" s="56"/>
      <c r="F953" s="56"/>
      <c r="G953" s="4" t="e">
        <f>VLOOKUP(G950,list2,5,FALSE)</f>
        <v>#REF!</v>
      </c>
      <c r="O953" s="4" t="str">
        <f t="shared" si="93"/>
        <v/>
      </c>
    </row>
    <row r="954" spans="1:15" x14ac:dyDescent="0.2">
      <c r="B954" s="4" t="s">
        <v>34</v>
      </c>
      <c r="G954" s="4" t="e">
        <f>VLOOKUP(G950,list2,6,FALSE)</f>
        <v>#REF!</v>
      </c>
      <c r="O954" s="4" t="e">
        <f t="shared" si="93"/>
        <v>#REF!</v>
      </c>
    </row>
    <row r="955" spans="1:15" ht="12" thickBot="1" x14ac:dyDescent="0.25">
      <c r="O955" s="4" t="str">
        <f t="shared" si="93"/>
        <v/>
      </c>
    </row>
    <row r="956" spans="1:15" ht="12" thickBot="1" x14ac:dyDescent="0.25">
      <c r="A956" s="39"/>
      <c r="B956" s="41" t="s">
        <v>2</v>
      </c>
      <c r="C956" s="41" t="s">
        <v>3</v>
      </c>
      <c r="D956" s="41" t="s">
        <v>4</v>
      </c>
      <c r="E956" s="41" t="s">
        <v>5</v>
      </c>
      <c r="F956" s="41" t="s">
        <v>6</v>
      </c>
      <c r="G956" s="41" t="s">
        <v>7</v>
      </c>
      <c r="H956" s="41" t="s">
        <v>8</v>
      </c>
      <c r="I956" s="41" t="s">
        <v>9</v>
      </c>
      <c r="J956" s="41" t="s">
        <v>10</v>
      </c>
      <c r="K956" s="41" t="s">
        <v>11</v>
      </c>
      <c r="L956" s="41" t="s">
        <v>12</v>
      </c>
      <c r="M956" s="41" t="s">
        <v>13</v>
      </c>
      <c r="N956" s="71" t="s">
        <v>15</v>
      </c>
      <c r="O956" s="4" t="str">
        <f t="shared" si="93"/>
        <v/>
      </c>
    </row>
    <row r="957" spans="1:15" x14ac:dyDescent="0.2">
      <c r="A957" s="42" t="s">
        <v>35</v>
      </c>
      <c r="B957" s="43">
        <f>IF(Levée!C85&lt;&gt;"pa",Levée!C85,)</f>
        <v>0</v>
      </c>
      <c r="C957" s="43">
        <f>IF(Levée!D85&lt;&gt;"pa",Levée!D85,)</f>
        <v>0</v>
      </c>
      <c r="D957" s="43">
        <f>IF(Levée!E85&lt;&gt;"pa",Levée!E85,)</f>
        <v>0</v>
      </c>
      <c r="E957" s="43">
        <f>IF(Levée!F85&lt;&gt;"pa",Levée!F85,)</f>
        <v>0</v>
      </c>
      <c r="F957" s="43">
        <f>IF(Levée!G85&lt;&gt;"pa",Levée!G85,)</f>
        <v>0</v>
      </c>
      <c r="G957" s="43">
        <f>IF(Levée!H85&lt;&gt;"pa",Levée!H85,)</f>
        <v>0</v>
      </c>
      <c r="H957" s="43">
        <f>IF(Levée!I85&lt;&gt;"pa",Levée!I85,)</f>
        <v>0</v>
      </c>
      <c r="I957" s="43">
        <f>IF(Levée!J85&lt;&gt;"pa",Levée!J85,)</f>
        <v>0</v>
      </c>
      <c r="J957" s="43">
        <f>IF(Levée!K85&lt;&gt;"pa",Levée!K85,)</f>
        <v>0</v>
      </c>
      <c r="K957" s="43">
        <f>IF(Levée!L85&lt;&gt;"pa",Levée!L85,)</f>
        <v>0</v>
      </c>
      <c r="L957" s="43">
        <f>IF(Levée!M85&lt;&gt;"pa",Levée!M85,)</f>
        <v>0</v>
      </c>
      <c r="M957" s="43">
        <f>IF(Levée!N85&lt;&gt;"pa",Levée!N85,)</f>
        <v>0</v>
      </c>
      <c r="N957" s="68">
        <f>SUM(B957:M957)</f>
        <v>0</v>
      </c>
      <c r="O957" s="4" t="str">
        <f t="shared" si="93"/>
        <v/>
      </c>
    </row>
    <row r="958" spans="1:15" ht="12" thickBot="1" x14ac:dyDescent="0.25">
      <c r="A958" s="42" t="s">
        <v>36</v>
      </c>
      <c r="B958" s="43">
        <f>Pénalités!C85</f>
        <v>0</v>
      </c>
      <c r="C958" s="43">
        <f>Pénalités!D85</f>
        <v>0</v>
      </c>
      <c r="D958" s="43">
        <f>Pénalités!E85</f>
        <v>0</v>
      </c>
      <c r="E958" s="43">
        <f>Pénalités!F85</f>
        <v>0</v>
      </c>
      <c r="F958" s="43">
        <f>Pénalités!G85</f>
        <v>0</v>
      </c>
      <c r="G958" s="43">
        <f>Pénalités!H85</f>
        <v>0</v>
      </c>
      <c r="H958" s="43">
        <f>Pénalités!I85</f>
        <v>0</v>
      </c>
      <c r="I958" s="43">
        <f>Pénalités!J85</f>
        <v>0</v>
      </c>
      <c r="J958" s="43">
        <f>Pénalités!K85</f>
        <v>0</v>
      </c>
      <c r="K958" s="43">
        <f>Pénalités!L85</f>
        <v>0</v>
      </c>
      <c r="L958" s="43">
        <f>Pénalités!M85</f>
        <v>0</v>
      </c>
      <c r="M958" s="43">
        <f>Pénalités!N85</f>
        <v>0</v>
      </c>
      <c r="N958" s="69">
        <f>SUM(B958:M958)</f>
        <v>0</v>
      </c>
      <c r="O958" s="4" t="str">
        <f t="shared" si="93"/>
        <v/>
      </c>
    </row>
    <row r="959" spans="1:15" ht="12" thickBot="1" x14ac:dyDescent="0.25">
      <c r="A959" s="44" t="s">
        <v>37</v>
      </c>
      <c r="B959" s="45">
        <f t="shared" ref="B959:M959" si="98">+B957-ABS(B958)</f>
        <v>0</v>
      </c>
      <c r="C959" s="46">
        <f t="shared" si="98"/>
        <v>0</v>
      </c>
      <c r="D959" s="46">
        <f t="shared" si="98"/>
        <v>0</v>
      </c>
      <c r="E959" s="46">
        <f t="shared" si="98"/>
        <v>0</v>
      </c>
      <c r="F959" s="46">
        <f t="shared" si="98"/>
        <v>0</v>
      </c>
      <c r="G959" s="46">
        <f t="shared" si="98"/>
        <v>0</v>
      </c>
      <c r="H959" s="46">
        <f t="shared" si="98"/>
        <v>0</v>
      </c>
      <c r="I959" s="46">
        <f t="shared" si="98"/>
        <v>0</v>
      </c>
      <c r="J959" s="46">
        <f t="shared" si="98"/>
        <v>0</v>
      </c>
      <c r="K959" s="46">
        <f t="shared" si="98"/>
        <v>0</v>
      </c>
      <c r="L959" s="46">
        <f t="shared" si="98"/>
        <v>0</v>
      </c>
      <c r="M959" s="46">
        <f t="shared" si="98"/>
        <v>0</v>
      </c>
      <c r="N959" s="70">
        <f>IF(SUM(N957:N958)&lt;0,0,SUM(N957:N958))</f>
        <v>0</v>
      </c>
      <c r="O959" s="4" t="str">
        <f t="shared" si="93"/>
        <v/>
      </c>
    </row>
    <row r="960" spans="1:15" x14ac:dyDescent="0.2">
      <c r="O960" s="4" t="str">
        <f t="shared" si="93"/>
        <v/>
      </c>
    </row>
    <row r="961" spans="1:15" ht="12.75" x14ac:dyDescent="0.2">
      <c r="B961" s="4" t="s">
        <v>30</v>
      </c>
      <c r="G961" s="57" t="str">
        <f>VLOOKUP(G962,list2,2,FALSE)</f>
        <v>case 81</v>
      </c>
      <c r="L961" s="89"/>
      <c r="M961" s="89"/>
      <c r="O961" s="4" t="str">
        <f t="shared" si="93"/>
        <v/>
      </c>
    </row>
    <row r="962" spans="1:15" ht="12.75" x14ac:dyDescent="0.2">
      <c r="B962" s="4" t="s">
        <v>31</v>
      </c>
      <c r="G962" s="4">
        <f>Levée!A86</f>
        <v>81</v>
      </c>
      <c r="L962" s="89" t="s">
        <v>38</v>
      </c>
      <c r="M962" s="89"/>
      <c r="O962" s="4" t="str">
        <f t="shared" si="93"/>
        <v/>
      </c>
    </row>
    <row r="963" spans="1:15" ht="15.75" x14ac:dyDescent="0.25">
      <c r="B963" s="4" t="s">
        <v>32</v>
      </c>
      <c r="G963" s="4">
        <f>VLOOKUP(G962,list2,3,FALSE)</f>
        <v>0</v>
      </c>
      <c r="L963" s="90"/>
      <c r="M963" s="90"/>
      <c r="O963" s="4" t="str">
        <f t="shared" si="93"/>
        <v/>
      </c>
    </row>
    <row r="964" spans="1:15" x14ac:dyDescent="0.2">
      <c r="B964" s="56" t="s">
        <v>33</v>
      </c>
      <c r="G964" s="4">
        <f>VLOOKUP(G962,list2,4,FALSE)</f>
        <v>0</v>
      </c>
      <c r="O964" s="4" t="str">
        <f t="shared" si="93"/>
        <v/>
      </c>
    </row>
    <row r="965" spans="1:15" x14ac:dyDescent="0.2">
      <c r="B965" s="58" t="s">
        <v>39</v>
      </c>
      <c r="C965" s="56"/>
      <c r="D965" s="56"/>
      <c r="E965" s="56"/>
      <c r="F965" s="56"/>
      <c r="G965" s="4" t="e">
        <f>VLOOKUP(G962,list2,5,FALSE)</f>
        <v>#REF!</v>
      </c>
      <c r="O965" s="4" t="str">
        <f t="shared" si="93"/>
        <v/>
      </c>
    </row>
    <row r="966" spans="1:15" x14ac:dyDescent="0.2">
      <c r="B966" s="4" t="s">
        <v>34</v>
      </c>
      <c r="G966" s="4" t="e">
        <f>VLOOKUP(G962,list2,6,FALSE)</f>
        <v>#REF!</v>
      </c>
      <c r="O966" s="4" t="e">
        <f t="shared" si="93"/>
        <v>#REF!</v>
      </c>
    </row>
    <row r="967" spans="1:15" ht="12" thickBot="1" x14ac:dyDescent="0.25">
      <c r="O967" s="4" t="str">
        <f t="shared" ref="O967:O1030" si="99">IF(B967="Remboursement :",G967,"")</f>
        <v/>
      </c>
    </row>
    <row r="968" spans="1:15" ht="12" thickBot="1" x14ac:dyDescent="0.25">
      <c r="A968" s="39"/>
      <c r="B968" s="41" t="s">
        <v>2</v>
      </c>
      <c r="C968" s="41" t="s">
        <v>3</v>
      </c>
      <c r="D968" s="41" t="s">
        <v>4</v>
      </c>
      <c r="E968" s="41" t="s">
        <v>5</v>
      </c>
      <c r="F968" s="41" t="s">
        <v>6</v>
      </c>
      <c r="G968" s="41" t="s">
        <v>7</v>
      </c>
      <c r="H968" s="41" t="s">
        <v>8</v>
      </c>
      <c r="I968" s="41" t="s">
        <v>9</v>
      </c>
      <c r="J968" s="41" t="s">
        <v>10</v>
      </c>
      <c r="K968" s="41" t="s">
        <v>11</v>
      </c>
      <c r="L968" s="41" t="s">
        <v>12</v>
      </c>
      <c r="M968" s="41" t="s">
        <v>13</v>
      </c>
      <c r="N968" s="71" t="s">
        <v>15</v>
      </c>
      <c r="O968" s="4" t="str">
        <f t="shared" si="99"/>
        <v/>
      </c>
    </row>
    <row r="969" spans="1:15" x14ac:dyDescent="0.2">
      <c r="A969" s="42" t="s">
        <v>35</v>
      </c>
      <c r="B969" s="43">
        <f>IF(Levée!C86&lt;&gt;"pa",Levée!C86,)</f>
        <v>0</v>
      </c>
      <c r="C969" s="43">
        <f>IF(Levée!D86&lt;&gt;"pa",Levée!D86,)</f>
        <v>0</v>
      </c>
      <c r="D969" s="43">
        <f>IF(Levée!E86&lt;&gt;"pa",Levée!E86,)</f>
        <v>0</v>
      </c>
      <c r="E969" s="43">
        <f>IF(Levée!F86&lt;&gt;"pa",Levée!F86,)</f>
        <v>0</v>
      </c>
      <c r="F969" s="43">
        <f>IF(Levée!G86&lt;&gt;"pa",Levée!G86,)</f>
        <v>0</v>
      </c>
      <c r="G969" s="43">
        <f>IF(Levée!H86&lt;&gt;"pa",Levée!H86,)</f>
        <v>0</v>
      </c>
      <c r="H969" s="43">
        <f>IF(Levée!I86&lt;&gt;"pa",Levée!I86,)</f>
        <v>0</v>
      </c>
      <c r="I969" s="43">
        <f>IF(Levée!J86&lt;&gt;"pa",Levée!J86,)</f>
        <v>0</v>
      </c>
      <c r="J969" s="43">
        <f>IF(Levée!K86&lt;&gt;"pa",Levée!K86,)</f>
        <v>0</v>
      </c>
      <c r="K969" s="43">
        <f>IF(Levée!L86&lt;&gt;"pa",Levée!L86,)</f>
        <v>0</v>
      </c>
      <c r="L969" s="43">
        <f>IF(Levée!M86&lt;&gt;"pa",Levée!M86,)</f>
        <v>0</v>
      </c>
      <c r="M969" s="43">
        <f>IF(Levée!N86&lt;&gt;"pa",Levée!N86,)</f>
        <v>0</v>
      </c>
      <c r="N969" s="68">
        <f>SUM(B969:M969)</f>
        <v>0</v>
      </c>
      <c r="O969" s="4" t="str">
        <f t="shared" si="99"/>
        <v/>
      </c>
    </row>
    <row r="970" spans="1:15" ht="12" thickBot="1" x14ac:dyDescent="0.25">
      <c r="A970" s="42" t="s">
        <v>36</v>
      </c>
      <c r="B970" s="43">
        <f>Pénalités!C86</f>
        <v>0</v>
      </c>
      <c r="C970" s="43">
        <f>Pénalités!D86</f>
        <v>0</v>
      </c>
      <c r="D970" s="43">
        <f>Pénalités!E86</f>
        <v>0</v>
      </c>
      <c r="E970" s="43">
        <f>Pénalités!F86</f>
        <v>0</v>
      </c>
      <c r="F970" s="43">
        <f>Pénalités!G86</f>
        <v>0</v>
      </c>
      <c r="G970" s="43">
        <f>Pénalités!H86</f>
        <v>0</v>
      </c>
      <c r="H970" s="43">
        <f>Pénalités!I86</f>
        <v>0</v>
      </c>
      <c r="I970" s="43">
        <f>Pénalités!J86</f>
        <v>0</v>
      </c>
      <c r="J970" s="43">
        <f>Pénalités!K86</f>
        <v>0</v>
      </c>
      <c r="K970" s="43">
        <f>Pénalités!L86</f>
        <v>0</v>
      </c>
      <c r="L970" s="43">
        <f>Pénalités!M86</f>
        <v>0</v>
      </c>
      <c r="M970" s="43">
        <f>Pénalités!N86</f>
        <v>0</v>
      </c>
      <c r="N970" s="69">
        <f>SUM(B970:M970)</f>
        <v>0</v>
      </c>
      <c r="O970" s="4" t="str">
        <f t="shared" si="99"/>
        <v/>
      </c>
    </row>
    <row r="971" spans="1:15" ht="12" thickBot="1" x14ac:dyDescent="0.25">
      <c r="A971" s="44" t="s">
        <v>37</v>
      </c>
      <c r="B971" s="45">
        <f t="shared" ref="B971:M971" si="100">+B969-ABS(B970)</f>
        <v>0</v>
      </c>
      <c r="C971" s="46">
        <f t="shared" si="100"/>
        <v>0</v>
      </c>
      <c r="D971" s="46">
        <f t="shared" si="100"/>
        <v>0</v>
      </c>
      <c r="E971" s="46">
        <f t="shared" si="100"/>
        <v>0</v>
      </c>
      <c r="F971" s="46">
        <f t="shared" si="100"/>
        <v>0</v>
      </c>
      <c r="G971" s="46">
        <f t="shared" si="100"/>
        <v>0</v>
      </c>
      <c r="H971" s="46">
        <f t="shared" si="100"/>
        <v>0</v>
      </c>
      <c r="I971" s="46">
        <f t="shared" si="100"/>
        <v>0</v>
      </c>
      <c r="J971" s="46">
        <f t="shared" si="100"/>
        <v>0</v>
      </c>
      <c r="K971" s="46">
        <f t="shared" si="100"/>
        <v>0</v>
      </c>
      <c r="L971" s="46">
        <f t="shared" si="100"/>
        <v>0</v>
      </c>
      <c r="M971" s="46">
        <f t="shared" si="100"/>
        <v>0</v>
      </c>
      <c r="N971" s="70">
        <f>IF(SUM(N969:N970)&lt;0,0,SUM(N969:N970))</f>
        <v>0</v>
      </c>
      <c r="O971" s="4" t="str">
        <f t="shared" si="99"/>
        <v/>
      </c>
    </row>
    <row r="972" spans="1:15" x14ac:dyDescent="0.2">
      <c r="O972" s="4" t="str">
        <f t="shared" si="99"/>
        <v/>
      </c>
    </row>
    <row r="973" spans="1:15" ht="12.75" x14ac:dyDescent="0.2">
      <c r="B973" s="4" t="s">
        <v>30</v>
      </c>
      <c r="G973" s="57" t="str">
        <f>VLOOKUP(G974,list2,2,FALSE)</f>
        <v>case 82</v>
      </c>
      <c r="L973" s="89"/>
      <c r="M973" s="89"/>
      <c r="O973" s="4" t="str">
        <f t="shared" si="99"/>
        <v/>
      </c>
    </row>
    <row r="974" spans="1:15" ht="12.75" x14ac:dyDescent="0.2">
      <c r="B974" s="4" t="s">
        <v>31</v>
      </c>
      <c r="G974" s="4">
        <f>Levée!A87</f>
        <v>82</v>
      </c>
      <c r="L974" s="89" t="s">
        <v>38</v>
      </c>
      <c r="M974" s="89"/>
      <c r="O974" s="4" t="str">
        <f t="shared" si="99"/>
        <v/>
      </c>
    </row>
    <row r="975" spans="1:15" ht="15.75" x14ac:dyDescent="0.25">
      <c r="B975" s="4" t="s">
        <v>32</v>
      </c>
      <c r="G975" s="4">
        <f>VLOOKUP(G974,list2,3,FALSE)</f>
        <v>0</v>
      </c>
      <c r="L975" s="90"/>
      <c r="M975" s="90"/>
      <c r="O975" s="4" t="str">
        <f t="shared" si="99"/>
        <v/>
      </c>
    </row>
    <row r="976" spans="1:15" x14ac:dyDescent="0.2">
      <c r="B976" s="56" t="s">
        <v>33</v>
      </c>
      <c r="G976" s="4">
        <f>VLOOKUP(G974,list2,4,FALSE)</f>
        <v>0</v>
      </c>
      <c r="O976" s="4" t="str">
        <f t="shared" si="99"/>
        <v/>
      </c>
    </row>
    <row r="977" spans="1:15" x14ac:dyDescent="0.2">
      <c r="B977" s="58" t="s">
        <v>39</v>
      </c>
      <c r="C977" s="56"/>
      <c r="D977" s="56"/>
      <c r="E977" s="56"/>
      <c r="F977" s="56"/>
      <c r="G977" s="4" t="e">
        <f>VLOOKUP(G974,list2,5,FALSE)</f>
        <v>#REF!</v>
      </c>
      <c r="O977" s="4" t="str">
        <f t="shared" si="99"/>
        <v/>
      </c>
    </row>
    <row r="978" spans="1:15" x14ac:dyDescent="0.2">
      <c r="B978" s="4" t="s">
        <v>34</v>
      </c>
      <c r="G978" s="4" t="e">
        <f>VLOOKUP(G974,list2,6,FALSE)</f>
        <v>#REF!</v>
      </c>
      <c r="O978" s="4" t="e">
        <f t="shared" si="99"/>
        <v>#REF!</v>
      </c>
    </row>
    <row r="979" spans="1:15" ht="12" thickBot="1" x14ac:dyDescent="0.25">
      <c r="O979" s="4" t="str">
        <f t="shared" si="99"/>
        <v/>
      </c>
    </row>
    <row r="980" spans="1:15" ht="12" thickBot="1" x14ac:dyDescent="0.25">
      <c r="A980" s="39"/>
      <c r="B980" s="41" t="s">
        <v>2</v>
      </c>
      <c r="C980" s="41" t="s">
        <v>3</v>
      </c>
      <c r="D980" s="41" t="s">
        <v>4</v>
      </c>
      <c r="E980" s="41" t="s">
        <v>5</v>
      </c>
      <c r="F980" s="41" t="s">
        <v>6</v>
      </c>
      <c r="G980" s="41" t="s">
        <v>7</v>
      </c>
      <c r="H980" s="41" t="s">
        <v>8</v>
      </c>
      <c r="I980" s="41" t="s">
        <v>9</v>
      </c>
      <c r="J980" s="41" t="s">
        <v>10</v>
      </c>
      <c r="K980" s="41" t="s">
        <v>11</v>
      </c>
      <c r="L980" s="41" t="s">
        <v>12</v>
      </c>
      <c r="M980" s="41" t="s">
        <v>13</v>
      </c>
      <c r="N980" s="71" t="s">
        <v>15</v>
      </c>
      <c r="O980" s="4" t="str">
        <f t="shared" si="99"/>
        <v/>
      </c>
    </row>
    <row r="981" spans="1:15" x14ac:dyDescent="0.2">
      <c r="A981" s="42" t="s">
        <v>35</v>
      </c>
      <c r="B981" s="43">
        <f>IF(Levée!C87&lt;&gt;"pa",Levée!C87,)</f>
        <v>0</v>
      </c>
      <c r="C981" s="43">
        <f>IF(Levée!D87&lt;&gt;"pa",Levée!D87,)</f>
        <v>0</v>
      </c>
      <c r="D981" s="43">
        <f>IF(Levée!E87&lt;&gt;"pa",Levée!E87,)</f>
        <v>0</v>
      </c>
      <c r="E981" s="43">
        <f>IF(Levée!F87&lt;&gt;"pa",Levée!F87,)</f>
        <v>0</v>
      </c>
      <c r="F981" s="43">
        <f>IF(Levée!G87&lt;&gt;"pa",Levée!G87,)</f>
        <v>0</v>
      </c>
      <c r="G981" s="43">
        <f>IF(Levée!H87&lt;&gt;"pa",Levée!H87,)</f>
        <v>0</v>
      </c>
      <c r="H981" s="43">
        <f>IF(Levée!I87&lt;&gt;"pa",Levée!I87,)</f>
        <v>0</v>
      </c>
      <c r="I981" s="43">
        <f>IF(Levée!J87&lt;&gt;"pa",Levée!J87,)</f>
        <v>0</v>
      </c>
      <c r="J981" s="43">
        <f>IF(Levée!K87&lt;&gt;"pa",Levée!K87,)</f>
        <v>0</v>
      </c>
      <c r="K981" s="43">
        <f>IF(Levée!L87&lt;&gt;"pa",Levée!L87,)</f>
        <v>0</v>
      </c>
      <c r="L981" s="43">
        <f>IF(Levée!M87&lt;&gt;"pa",Levée!M87,)</f>
        <v>0</v>
      </c>
      <c r="M981" s="43">
        <f>IF(Levée!N87&lt;&gt;"pa",Levée!N87,)</f>
        <v>0</v>
      </c>
      <c r="N981" s="68">
        <f>SUM(B981:M981)</f>
        <v>0</v>
      </c>
      <c r="O981" s="4" t="str">
        <f t="shared" si="99"/>
        <v/>
      </c>
    </row>
    <row r="982" spans="1:15" ht="12" thickBot="1" x14ac:dyDescent="0.25">
      <c r="A982" s="42" t="s">
        <v>36</v>
      </c>
      <c r="B982" s="43">
        <f>Pénalités!C87</f>
        <v>0</v>
      </c>
      <c r="C982" s="43">
        <f>Pénalités!D87</f>
        <v>0</v>
      </c>
      <c r="D982" s="43">
        <f>Pénalités!E87</f>
        <v>0</v>
      </c>
      <c r="E982" s="43">
        <f>Pénalités!F87</f>
        <v>0</v>
      </c>
      <c r="F982" s="43">
        <f>Pénalités!G87</f>
        <v>0</v>
      </c>
      <c r="G982" s="43">
        <f>Pénalités!H87</f>
        <v>0</v>
      </c>
      <c r="H982" s="43">
        <f>Pénalités!I87</f>
        <v>0</v>
      </c>
      <c r="I982" s="43">
        <f>Pénalités!J87</f>
        <v>0</v>
      </c>
      <c r="J982" s="43">
        <f>Pénalités!K87</f>
        <v>0</v>
      </c>
      <c r="K982" s="43">
        <f>Pénalités!L87</f>
        <v>0</v>
      </c>
      <c r="L982" s="43">
        <f>Pénalités!M87</f>
        <v>0</v>
      </c>
      <c r="M982" s="43">
        <f>Pénalités!N87</f>
        <v>0</v>
      </c>
      <c r="N982" s="69">
        <f>SUM(B982:M982)</f>
        <v>0</v>
      </c>
      <c r="O982" s="4" t="str">
        <f t="shared" si="99"/>
        <v/>
      </c>
    </row>
    <row r="983" spans="1:15" ht="12" thickBot="1" x14ac:dyDescent="0.25">
      <c r="A983" s="44" t="s">
        <v>37</v>
      </c>
      <c r="B983" s="45">
        <f t="shared" ref="B983:M983" si="101">+B981-ABS(B982)</f>
        <v>0</v>
      </c>
      <c r="C983" s="46">
        <f t="shared" si="101"/>
        <v>0</v>
      </c>
      <c r="D983" s="46">
        <f t="shared" si="101"/>
        <v>0</v>
      </c>
      <c r="E983" s="46">
        <f t="shared" si="101"/>
        <v>0</v>
      </c>
      <c r="F983" s="46">
        <f t="shared" si="101"/>
        <v>0</v>
      </c>
      <c r="G983" s="46">
        <f t="shared" si="101"/>
        <v>0</v>
      </c>
      <c r="H983" s="46">
        <f t="shared" si="101"/>
        <v>0</v>
      </c>
      <c r="I983" s="46">
        <f t="shared" si="101"/>
        <v>0</v>
      </c>
      <c r="J983" s="46">
        <f t="shared" si="101"/>
        <v>0</v>
      </c>
      <c r="K983" s="46">
        <f t="shared" si="101"/>
        <v>0</v>
      </c>
      <c r="L983" s="46">
        <f t="shared" si="101"/>
        <v>0</v>
      </c>
      <c r="M983" s="46">
        <f t="shared" si="101"/>
        <v>0</v>
      </c>
      <c r="N983" s="70">
        <f>IF(SUM(N981:N982)&lt;0,0,SUM(N981:N982))</f>
        <v>0</v>
      </c>
      <c r="O983" s="4" t="str">
        <f t="shared" si="99"/>
        <v/>
      </c>
    </row>
    <row r="984" spans="1:15" x14ac:dyDescent="0.2">
      <c r="O984" s="4" t="str">
        <f t="shared" si="99"/>
        <v/>
      </c>
    </row>
    <row r="985" spans="1:15" ht="12.75" x14ac:dyDescent="0.2">
      <c r="B985" s="4" t="s">
        <v>30</v>
      </c>
      <c r="G985" s="57" t="str">
        <f>VLOOKUP(G986,list2,2,FALSE)</f>
        <v>case 83</v>
      </c>
      <c r="L985" s="89"/>
      <c r="M985" s="89"/>
      <c r="O985" s="4" t="str">
        <f t="shared" si="99"/>
        <v/>
      </c>
    </row>
    <row r="986" spans="1:15" ht="12.75" x14ac:dyDescent="0.2">
      <c r="B986" s="4" t="s">
        <v>31</v>
      </c>
      <c r="G986" s="4">
        <f>Levée!A88</f>
        <v>83</v>
      </c>
      <c r="L986" s="89" t="s">
        <v>38</v>
      </c>
      <c r="M986" s="89"/>
      <c r="O986" s="4" t="str">
        <f t="shared" si="99"/>
        <v/>
      </c>
    </row>
    <row r="987" spans="1:15" ht="15.75" x14ac:dyDescent="0.25">
      <c r="B987" s="4" t="s">
        <v>32</v>
      </c>
      <c r="G987" s="4">
        <f>VLOOKUP(G986,list2,3,FALSE)</f>
        <v>0</v>
      </c>
      <c r="L987" s="90"/>
      <c r="M987" s="90"/>
      <c r="O987" s="4" t="str">
        <f t="shared" si="99"/>
        <v/>
      </c>
    </row>
    <row r="988" spans="1:15" x14ac:dyDescent="0.2">
      <c r="B988" s="56" t="s">
        <v>33</v>
      </c>
      <c r="G988" s="4">
        <f>VLOOKUP(G986,list2,4,FALSE)</f>
        <v>0</v>
      </c>
      <c r="O988" s="4" t="str">
        <f t="shared" si="99"/>
        <v/>
      </c>
    </row>
    <row r="989" spans="1:15" x14ac:dyDescent="0.2">
      <c r="B989" s="58" t="s">
        <v>39</v>
      </c>
      <c r="C989" s="56"/>
      <c r="D989" s="56"/>
      <c r="E989" s="56"/>
      <c r="F989" s="56"/>
      <c r="G989" s="4" t="e">
        <f>VLOOKUP(G986,list2,5,FALSE)</f>
        <v>#REF!</v>
      </c>
      <c r="O989" s="4" t="str">
        <f t="shared" si="99"/>
        <v/>
      </c>
    </row>
    <row r="990" spans="1:15" x14ac:dyDescent="0.2">
      <c r="B990" s="4" t="s">
        <v>34</v>
      </c>
      <c r="G990" s="4" t="e">
        <f>VLOOKUP(G986,list2,6,FALSE)</f>
        <v>#REF!</v>
      </c>
      <c r="O990" s="4" t="e">
        <f t="shared" si="99"/>
        <v>#REF!</v>
      </c>
    </row>
    <row r="991" spans="1:15" ht="12" thickBot="1" x14ac:dyDescent="0.25">
      <c r="O991" s="4" t="str">
        <f t="shared" si="99"/>
        <v/>
      </c>
    </row>
    <row r="992" spans="1:15" ht="12" thickBot="1" x14ac:dyDescent="0.25">
      <c r="A992" s="39"/>
      <c r="B992" s="41" t="s">
        <v>2</v>
      </c>
      <c r="C992" s="41" t="s">
        <v>3</v>
      </c>
      <c r="D992" s="41" t="s">
        <v>4</v>
      </c>
      <c r="E992" s="41" t="s">
        <v>5</v>
      </c>
      <c r="F992" s="41" t="s">
        <v>6</v>
      </c>
      <c r="G992" s="41" t="s">
        <v>7</v>
      </c>
      <c r="H992" s="41" t="s">
        <v>8</v>
      </c>
      <c r="I992" s="41" t="s">
        <v>9</v>
      </c>
      <c r="J992" s="41" t="s">
        <v>10</v>
      </c>
      <c r="K992" s="41" t="s">
        <v>11</v>
      </c>
      <c r="L992" s="41" t="s">
        <v>12</v>
      </c>
      <c r="M992" s="41" t="s">
        <v>13</v>
      </c>
      <c r="N992" s="71" t="s">
        <v>15</v>
      </c>
      <c r="O992" s="4" t="str">
        <f t="shared" si="99"/>
        <v/>
      </c>
    </row>
    <row r="993" spans="1:15" x14ac:dyDescent="0.2">
      <c r="A993" s="42" t="s">
        <v>35</v>
      </c>
      <c r="B993" s="43">
        <f>IF(Levée!C88&lt;&gt;"pa",Levée!C88,)</f>
        <v>0</v>
      </c>
      <c r="C993" s="43">
        <f>IF(Levée!D88&lt;&gt;"pa",Levée!D88,)</f>
        <v>0</v>
      </c>
      <c r="D993" s="43">
        <f>IF(Levée!E88&lt;&gt;"pa",Levée!E88,)</f>
        <v>0</v>
      </c>
      <c r="E993" s="43">
        <f>IF(Levée!F88&lt;&gt;"pa",Levée!F88,)</f>
        <v>0</v>
      </c>
      <c r="F993" s="43">
        <f>IF(Levée!G88&lt;&gt;"pa",Levée!G88,)</f>
        <v>0</v>
      </c>
      <c r="G993" s="43">
        <f>IF(Levée!H88&lt;&gt;"pa",Levée!H88,)</f>
        <v>0</v>
      </c>
      <c r="H993" s="43">
        <f>IF(Levée!I88&lt;&gt;"pa",Levée!I88,)</f>
        <v>0</v>
      </c>
      <c r="I993" s="43">
        <f>IF(Levée!J88&lt;&gt;"pa",Levée!J88,)</f>
        <v>0</v>
      </c>
      <c r="J993" s="43">
        <f>IF(Levée!K88&lt;&gt;"pa",Levée!K88,)</f>
        <v>0</v>
      </c>
      <c r="K993" s="43">
        <f>IF(Levée!L88&lt;&gt;"pa",Levée!L88,)</f>
        <v>0</v>
      </c>
      <c r="L993" s="43">
        <f>IF(Levée!M88&lt;&gt;"pa",Levée!M88,)</f>
        <v>0</v>
      </c>
      <c r="M993" s="43">
        <f>IF(Levée!N88&lt;&gt;"pa",Levée!N88,)</f>
        <v>0</v>
      </c>
      <c r="N993" s="68">
        <f>SUM(B993:M993)</f>
        <v>0</v>
      </c>
      <c r="O993" s="4" t="str">
        <f t="shared" si="99"/>
        <v/>
      </c>
    </row>
    <row r="994" spans="1:15" ht="12" thickBot="1" x14ac:dyDescent="0.25">
      <c r="A994" s="42" t="s">
        <v>36</v>
      </c>
      <c r="B994" s="43">
        <f>Pénalités!C88</f>
        <v>0</v>
      </c>
      <c r="C994" s="43">
        <f>Pénalités!D88</f>
        <v>0</v>
      </c>
      <c r="D994" s="43">
        <f>Pénalités!E88</f>
        <v>0</v>
      </c>
      <c r="E994" s="43">
        <f>Pénalités!F88</f>
        <v>0</v>
      </c>
      <c r="F994" s="43">
        <f>Pénalités!G88</f>
        <v>0</v>
      </c>
      <c r="G994" s="43">
        <f>Pénalités!H88</f>
        <v>0</v>
      </c>
      <c r="H994" s="43">
        <f>Pénalités!I88</f>
        <v>0</v>
      </c>
      <c r="I994" s="43">
        <f>Pénalités!J88</f>
        <v>0</v>
      </c>
      <c r="J994" s="43">
        <f>Pénalités!K88</f>
        <v>0</v>
      </c>
      <c r="K994" s="43">
        <f>Pénalités!L88</f>
        <v>0</v>
      </c>
      <c r="L994" s="43">
        <f>Pénalités!M88</f>
        <v>0</v>
      </c>
      <c r="M994" s="43">
        <f>Pénalités!N88</f>
        <v>0</v>
      </c>
      <c r="N994" s="69">
        <f>SUM(B994:M994)</f>
        <v>0</v>
      </c>
      <c r="O994" s="4" t="str">
        <f t="shared" si="99"/>
        <v/>
      </c>
    </row>
    <row r="995" spans="1:15" ht="12" thickBot="1" x14ac:dyDescent="0.25">
      <c r="A995" s="44" t="s">
        <v>37</v>
      </c>
      <c r="B995" s="45">
        <f t="shared" ref="B995:M995" si="102">+B993-ABS(B994)</f>
        <v>0</v>
      </c>
      <c r="C995" s="46">
        <f t="shared" si="102"/>
        <v>0</v>
      </c>
      <c r="D995" s="46">
        <f t="shared" si="102"/>
        <v>0</v>
      </c>
      <c r="E995" s="46">
        <f t="shared" si="102"/>
        <v>0</v>
      </c>
      <c r="F995" s="46">
        <f t="shared" si="102"/>
        <v>0</v>
      </c>
      <c r="G995" s="46">
        <f t="shared" si="102"/>
        <v>0</v>
      </c>
      <c r="H995" s="46">
        <f t="shared" si="102"/>
        <v>0</v>
      </c>
      <c r="I995" s="46">
        <f t="shared" si="102"/>
        <v>0</v>
      </c>
      <c r="J995" s="46">
        <f t="shared" si="102"/>
        <v>0</v>
      </c>
      <c r="K995" s="46">
        <f t="shared" si="102"/>
        <v>0</v>
      </c>
      <c r="L995" s="46">
        <f t="shared" si="102"/>
        <v>0</v>
      </c>
      <c r="M995" s="46">
        <f t="shared" si="102"/>
        <v>0</v>
      </c>
      <c r="N995" s="70">
        <f>IF(SUM(N993:N994)&lt;0,0,SUM(N993:N994))</f>
        <v>0</v>
      </c>
      <c r="O995" s="4" t="str">
        <f t="shared" si="99"/>
        <v/>
      </c>
    </row>
    <row r="996" spans="1:15" x14ac:dyDescent="0.2">
      <c r="O996" s="4" t="str">
        <f t="shared" si="99"/>
        <v/>
      </c>
    </row>
    <row r="997" spans="1:15" ht="12.75" x14ac:dyDescent="0.2">
      <c r="B997" s="4" t="s">
        <v>30</v>
      </c>
      <c r="G997" s="57" t="str">
        <f>VLOOKUP(G998,list2,2,FALSE)</f>
        <v>case 84</v>
      </c>
      <c r="L997" s="89"/>
      <c r="M997" s="89"/>
      <c r="O997" s="4" t="str">
        <f t="shared" si="99"/>
        <v/>
      </c>
    </row>
    <row r="998" spans="1:15" ht="12.75" x14ac:dyDescent="0.2">
      <c r="B998" s="4" t="s">
        <v>31</v>
      </c>
      <c r="G998" s="4">
        <f>Levée!A89</f>
        <v>84</v>
      </c>
      <c r="L998" s="89" t="s">
        <v>38</v>
      </c>
      <c r="M998" s="89"/>
      <c r="O998" s="4" t="str">
        <f t="shared" si="99"/>
        <v/>
      </c>
    </row>
    <row r="999" spans="1:15" ht="15.75" x14ac:dyDescent="0.25">
      <c r="B999" s="4" t="s">
        <v>32</v>
      </c>
      <c r="G999" s="4">
        <f>VLOOKUP(G998,list2,3,FALSE)</f>
        <v>0</v>
      </c>
      <c r="L999" s="90"/>
      <c r="M999" s="90"/>
      <c r="O999" s="4" t="str">
        <f t="shared" si="99"/>
        <v/>
      </c>
    </row>
    <row r="1000" spans="1:15" x14ac:dyDescent="0.2">
      <c r="B1000" s="56" t="s">
        <v>33</v>
      </c>
      <c r="G1000" s="4">
        <f>VLOOKUP(G998,list2,4,FALSE)</f>
        <v>0</v>
      </c>
      <c r="O1000" s="4" t="str">
        <f t="shared" si="99"/>
        <v/>
      </c>
    </row>
    <row r="1001" spans="1:15" x14ac:dyDescent="0.2">
      <c r="B1001" s="58" t="s">
        <v>39</v>
      </c>
      <c r="C1001" s="56"/>
      <c r="D1001" s="56"/>
      <c r="E1001" s="56"/>
      <c r="F1001" s="56"/>
      <c r="G1001" s="4" t="e">
        <f>VLOOKUP(G998,list2,5,FALSE)</f>
        <v>#REF!</v>
      </c>
      <c r="O1001" s="4" t="str">
        <f t="shared" si="99"/>
        <v/>
      </c>
    </row>
    <row r="1002" spans="1:15" x14ac:dyDescent="0.2">
      <c r="B1002" s="4" t="s">
        <v>34</v>
      </c>
      <c r="G1002" s="4" t="e">
        <f>VLOOKUP(G998,list2,6,FALSE)</f>
        <v>#REF!</v>
      </c>
      <c r="O1002" s="4" t="e">
        <f t="shared" si="99"/>
        <v>#REF!</v>
      </c>
    </row>
    <row r="1003" spans="1:15" ht="12" thickBot="1" x14ac:dyDescent="0.25">
      <c r="O1003" s="4" t="str">
        <f t="shared" si="99"/>
        <v/>
      </c>
    </row>
    <row r="1004" spans="1:15" ht="12" thickBot="1" x14ac:dyDescent="0.25">
      <c r="A1004" s="39"/>
      <c r="B1004" s="41" t="s">
        <v>2</v>
      </c>
      <c r="C1004" s="41" t="s">
        <v>3</v>
      </c>
      <c r="D1004" s="41" t="s">
        <v>4</v>
      </c>
      <c r="E1004" s="41" t="s">
        <v>5</v>
      </c>
      <c r="F1004" s="41" t="s">
        <v>6</v>
      </c>
      <c r="G1004" s="41" t="s">
        <v>7</v>
      </c>
      <c r="H1004" s="41" t="s">
        <v>8</v>
      </c>
      <c r="I1004" s="41" t="s">
        <v>9</v>
      </c>
      <c r="J1004" s="41" t="s">
        <v>10</v>
      </c>
      <c r="K1004" s="41" t="s">
        <v>11</v>
      </c>
      <c r="L1004" s="41" t="s">
        <v>12</v>
      </c>
      <c r="M1004" s="41" t="s">
        <v>13</v>
      </c>
      <c r="N1004" s="71" t="s">
        <v>15</v>
      </c>
      <c r="O1004" s="4" t="str">
        <f t="shared" si="99"/>
        <v/>
      </c>
    </row>
    <row r="1005" spans="1:15" x14ac:dyDescent="0.2">
      <c r="A1005" s="42" t="s">
        <v>35</v>
      </c>
      <c r="B1005" s="43">
        <f>IF(Levée!C89&lt;&gt;"pa",Levée!C89,)</f>
        <v>0</v>
      </c>
      <c r="C1005" s="43">
        <f>IF(Levée!D89&lt;&gt;"pa",Levée!D89,)</f>
        <v>0</v>
      </c>
      <c r="D1005" s="43">
        <f>IF(Levée!E89&lt;&gt;"pa",Levée!E89,)</f>
        <v>0</v>
      </c>
      <c r="E1005" s="43">
        <f>IF(Levée!F89&lt;&gt;"pa",Levée!F89,)</f>
        <v>0</v>
      </c>
      <c r="F1005" s="43">
        <f>IF(Levée!G89&lt;&gt;"pa",Levée!G89,)</f>
        <v>0</v>
      </c>
      <c r="G1005" s="43">
        <f>IF(Levée!H89&lt;&gt;"pa",Levée!H89,)</f>
        <v>0</v>
      </c>
      <c r="H1005" s="43">
        <f>IF(Levée!I89&lt;&gt;"pa",Levée!I89,)</f>
        <v>0</v>
      </c>
      <c r="I1005" s="43">
        <f>IF(Levée!J89&lt;&gt;"pa",Levée!J89,)</f>
        <v>0</v>
      </c>
      <c r="J1005" s="43">
        <f>IF(Levée!K89&lt;&gt;"pa",Levée!K89,)</f>
        <v>0</v>
      </c>
      <c r="K1005" s="43">
        <f>IF(Levée!L89&lt;&gt;"pa",Levée!L89,)</f>
        <v>0</v>
      </c>
      <c r="L1005" s="43">
        <f>IF(Levée!M89&lt;&gt;"pa",Levée!M89,)</f>
        <v>0</v>
      </c>
      <c r="M1005" s="43">
        <f>IF(Levée!N89&lt;&gt;"pa",Levée!N89,)</f>
        <v>0</v>
      </c>
      <c r="N1005" s="68">
        <f>SUM(B1005:M1005)</f>
        <v>0</v>
      </c>
      <c r="O1005" s="4" t="str">
        <f t="shared" si="99"/>
        <v/>
      </c>
    </row>
    <row r="1006" spans="1:15" ht="12" thickBot="1" x14ac:dyDescent="0.25">
      <c r="A1006" s="42" t="s">
        <v>36</v>
      </c>
      <c r="B1006" s="43">
        <f>Pénalités!C89</f>
        <v>0</v>
      </c>
      <c r="C1006" s="43">
        <f>Pénalités!D89</f>
        <v>0</v>
      </c>
      <c r="D1006" s="43">
        <f>Pénalités!E89</f>
        <v>0</v>
      </c>
      <c r="E1006" s="43">
        <f>Pénalités!F89</f>
        <v>0</v>
      </c>
      <c r="F1006" s="43">
        <f>Pénalités!G89</f>
        <v>0</v>
      </c>
      <c r="G1006" s="43">
        <f>Pénalités!H89</f>
        <v>0</v>
      </c>
      <c r="H1006" s="43">
        <f>Pénalités!I89</f>
        <v>0</v>
      </c>
      <c r="I1006" s="43">
        <f>Pénalités!J89</f>
        <v>0</v>
      </c>
      <c r="J1006" s="43">
        <f>Pénalités!K89</f>
        <v>0</v>
      </c>
      <c r="K1006" s="43">
        <f>Pénalités!L89</f>
        <v>0</v>
      </c>
      <c r="L1006" s="43">
        <f>Pénalités!M89</f>
        <v>0</v>
      </c>
      <c r="M1006" s="43">
        <f>Pénalités!N89</f>
        <v>0</v>
      </c>
      <c r="N1006" s="69">
        <f>SUM(B1006:M1006)</f>
        <v>0</v>
      </c>
      <c r="O1006" s="4" t="str">
        <f t="shared" si="99"/>
        <v/>
      </c>
    </row>
    <row r="1007" spans="1:15" ht="12" thickBot="1" x14ac:dyDescent="0.25">
      <c r="A1007" s="44" t="s">
        <v>37</v>
      </c>
      <c r="B1007" s="45">
        <f t="shared" ref="B1007:M1007" si="103">+B1005-ABS(B1006)</f>
        <v>0</v>
      </c>
      <c r="C1007" s="46">
        <f t="shared" si="103"/>
        <v>0</v>
      </c>
      <c r="D1007" s="46">
        <f t="shared" si="103"/>
        <v>0</v>
      </c>
      <c r="E1007" s="46">
        <f t="shared" si="103"/>
        <v>0</v>
      </c>
      <c r="F1007" s="46">
        <f t="shared" si="103"/>
        <v>0</v>
      </c>
      <c r="G1007" s="46">
        <f t="shared" si="103"/>
        <v>0</v>
      </c>
      <c r="H1007" s="46">
        <f t="shared" si="103"/>
        <v>0</v>
      </c>
      <c r="I1007" s="46">
        <f t="shared" si="103"/>
        <v>0</v>
      </c>
      <c r="J1007" s="46">
        <f t="shared" si="103"/>
        <v>0</v>
      </c>
      <c r="K1007" s="46">
        <f t="shared" si="103"/>
        <v>0</v>
      </c>
      <c r="L1007" s="46">
        <f t="shared" si="103"/>
        <v>0</v>
      </c>
      <c r="M1007" s="46">
        <f t="shared" si="103"/>
        <v>0</v>
      </c>
      <c r="N1007" s="70">
        <f>IF(SUM(N1005:N1006)&lt;0,0,SUM(N1005:N1006))</f>
        <v>0</v>
      </c>
      <c r="O1007" s="4" t="str">
        <f t="shared" si="99"/>
        <v/>
      </c>
    </row>
    <row r="1008" spans="1:15" x14ac:dyDescent="0.2">
      <c r="O1008" s="4" t="str">
        <f t="shared" si="99"/>
        <v/>
      </c>
    </row>
    <row r="1009" spans="1:15" ht="12.75" x14ac:dyDescent="0.2">
      <c r="B1009" s="4" t="s">
        <v>30</v>
      </c>
      <c r="G1009" s="57" t="str">
        <f>VLOOKUP(G1010,list2,2,FALSE)</f>
        <v>case 85</v>
      </c>
      <c r="L1009" s="89"/>
      <c r="M1009" s="89"/>
      <c r="O1009" s="4" t="str">
        <f t="shared" si="99"/>
        <v/>
      </c>
    </row>
    <row r="1010" spans="1:15" ht="12.75" x14ac:dyDescent="0.2">
      <c r="B1010" s="4" t="s">
        <v>31</v>
      </c>
      <c r="G1010" s="4">
        <f>Levée!A90</f>
        <v>85</v>
      </c>
      <c r="L1010" s="89" t="s">
        <v>38</v>
      </c>
      <c r="M1010" s="89"/>
      <c r="O1010" s="4" t="str">
        <f t="shared" si="99"/>
        <v/>
      </c>
    </row>
    <row r="1011" spans="1:15" ht="15.75" x14ac:dyDescent="0.25">
      <c r="B1011" s="4" t="s">
        <v>32</v>
      </c>
      <c r="G1011" s="4">
        <f>VLOOKUP(G1010,list2,3,FALSE)</f>
        <v>0</v>
      </c>
      <c r="L1011" s="90"/>
      <c r="M1011" s="90"/>
      <c r="O1011" s="4" t="str">
        <f t="shared" si="99"/>
        <v/>
      </c>
    </row>
    <row r="1012" spans="1:15" x14ac:dyDescent="0.2">
      <c r="B1012" s="56" t="s">
        <v>33</v>
      </c>
      <c r="G1012" s="4">
        <f>VLOOKUP(G1010,list2,4,FALSE)</f>
        <v>0</v>
      </c>
      <c r="O1012" s="4" t="str">
        <f t="shared" si="99"/>
        <v/>
      </c>
    </row>
    <row r="1013" spans="1:15" x14ac:dyDescent="0.2">
      <c r="B1013" s="58" t="s">
        <v>39</v>
      </c>
      <c r="C1013" s="56"/>
      <c r="D1013" s="56"/>
      <c r="E1013" s="56"/>
      <c r="F1013" s="56"/>
      <c r="G1013" s="4" t="e">
        <f>VLOOKUP(G1010,list2,5,FALSE)</f>
        <v>#REF!</v>
      </c>
      <c r="O1013" s="4" t="str">
        <f t="shared" si="99"/>
        <v/>
      </c>
    </row>
    <row r="1014" spans="1:15" x14ac:dyDescent="0.2">
      <c r="B1014" s="4" t="s">
        <v>34</v>
      </c>
      <c r="G1014" s="4" t="e">
        <f>VLOOKUP(G1010,list2,6,FALSE)</f>
        <v>#REF!</v>
      </c>
      <c r="O1014" s="4" t="e">
        <f t="shared" si="99"/>
        <v>#REF!</v>
      </c>
    </row>
    <row r="1015" spans="1:15" ht="12" thickBot="1" x14ac:dyDescent="0.25">
      <c r="O1015" s="4" t="str">
        <f t="shared" si="99"/>
        <v/>
      </c>
    </row>
    <row r="1016" spans="1:15" ht="12" thickBot="1" x14ac:dyDescent="0.25">
      <c r="A1016" s="39"/>
      <c r="B1016" s="41" t="s">
        <v>2</v>
      </c>
      <c r="C1016" s="41" t="s">
        <v>3</v>
      </c>
      <c r="D1016" s="41" t="s">
        <v>4</v>
      </c>
      <c r="E1016" s="41" t="s">
        <v>5</v>
      </c>
      <c r="F1016" s="41" t="s">
        <v>6</v>
      </c>
      <c r="G1016" s="41" t="s">
        <v>7</v>
      </c>
      <c r="H1016" s="41" t="s">
        <v>8</v>
      </c>
      <c r="I1016" s="41" t="s">
        <v>9</v>
      </c>
      <c r="J1016" s="41" t="s">
        <v>10</v>
      </c>
      <c r="K1016" s="41" t="s">
        <v>11</v>
      </c>
      <c r="L1016" s="41" t="s">
        <v>12</v>
      </c>
      <c r="M1016" s="41" t="s">
        <v>13</v>
      </c>
      <c r="N1016" s="71" t="s">
        <v>15</v>
      </c>
      <c r="O1016" s="4" t="str">
        <f t="shared" si="99"/>
        <v/>
      </c>
    </row>
    <row r="1017" spans="1:15" x14ac:dyDescent="0.2">
      <c r="A1017" s="42" t="s">
        <v>35</v>
      </c>
      <c r="B1017" s="43">
        <f>IF(Levée!C90&lt;&gt;"pa",Levée!C90,)</f>
        <v>0</v>
      </c>
      <c r="C1017" s="43">
        <f>IF(Levée!D90&lt;&gt;"pa",Levée!D90,)</f>
        <v>0</v>
      </c>
      <c r="D1017" s="43">
        <f>IF(Levée!E90&lt;&gt;"pa",Levée!E90,)</f>
        <v>0</v>
      </c>
      <c r="E1017" s="43">
        <f>IF(Levée!F90&lt;&gt;"pa",Levée!F90,)</f>
        <v>0</v>
      </c>
      <c r="F1017" s="43">
        <f>IF(Levée!G90&lt;&gt;"pa",Levée!G90,)</f>
        <v>0</v>
      </c>
      <c r="G1017" s="43">
        <f>IF(Levée!H90&lt;&gt;"pa",Levée!H90,)</f>
        <v>0</v>
      </c>
      <c r="H1017" s="43">
        <f>IF(Levée!I90&lt;&gt;"pa",Levée!I90,)</f>
        <v>0</v>
      </c>
      <c r="I1017" s="43">
        <f>IF(Levée!J90&lt;&gt;"pa",Levée!J90,)</f>
        <v>0</v>
      </c>
      <c r="J1017" s="43">
        <f>IF(Levée!K90&lt;&gt;"pa",Levée!K90,)</f>
        <v>0</v>
      </c>
      <c r="K1017" s="43">
        <f>IF(Levée!L90&lt;&gt;"pa",Levée!L90,)</f>
        <v>0</v>
      </c>
      <c r="L1017" s="43">
        <f>IF(Levée!M90&lt;&gt;"pa",Levée!M90,)</f>
        <v>0</v>
      </c>
      <c r="M1017" s="43">
        <f>IF(Levée!N90&lt;&gt;"pa",Levée!N90,)</f>
        <v>0</v>
      </c>
      <c r="N1017" s="68">
        <f>SUM(B1017:M1017)</f>
        <v>0</v>
      </c>
      <c r="O1017" s="4" t="str">
        <f t="shared" si="99"/>
        <v/>
      </c>
    </row>
    <row r="1018" spans="1:15" ht="12" thickBot="1" x14ac:dyDescent="0.25">
      <c r="A1018" s="42" t="s">
        <v>36</v>
      </c>
      <c r="B1018" s="43">
        <f>Pénalités!C90</f>
        <v>0</v>
      </c>
      <c r="C1018" s="43">
        <f>Pénalités!D90</f>
        <v>0</v>
      </c>
      <c r="D1018" s="43">
        <f>Pénalités!E90</f>
        <v>0</v>
      </c>
      <c r="E1018" s="43">
        <f>Pénalités!F90</f>
        <v>0</v>
      </c>
      <c r="F1018" s="43">
        <f>Pénalités!G90</f>
        <v>0</v>
      </c>
      <c r="G1018" s="43">
        <f>Pénalités!H90</f>
        <v>0</v>
      </c>
      <c r="H1018" s="43">
        <f>Pénalités!I90</f>
        <v>0</v>
      </c>
      <c r="I1018" s="43">
        <f>Pénalités!J90</f>
        <v>0</v>
      </c>
      <c r="J1018" s="43">
        <f>Pénalités!K90</f>
        <v>0</v>
      </c>
      <c r="K1018" s="43">
        <f>Pénalités!L90</f>
        <v>0</v>
      </c>
      <c r="L1018" s="43">
        <f>Pénalités!M90</f>
        <v>0</v>
      </c>
      <c r="M1018" s="43">
        <f>Pénalités!N90</f>
        <v>0</v>
      </c>
      <c r="N1018" s="69">
        <f>SUM(B1018:M1018)</f>
        <v>0</v>
      </c>
      <c r="O1018" s="4" t="str">
        <f t="shared" si="99"/>
        <v/>
      </c>
    </row>
    <row r="1019" spans="1:15" ht="12" thickBot="1" x14ac:dyDescent="0.25">
      <c r="A1019" s="44" t="s">
        <v>37</v>
      </c>
      <c r="B1019" s="45">
        <f t="shared" ref="B1019:M1019" si="104">+B1017-ABS(B1018)</f>
        <v>0</v>
      </c>
      <c r="C1019" s="46">
        <f t="shared" si="104"/>
        <v>0</v>
      </c>
      <c r="D1019" s="46">
        <f t="shared" si="104"/>
        <v>0</v>
      </c>
      <c r="E1019" s="46">
        <f t="shared" si="104"/>
        <v>0</v>
      </c>
      <c r="F1019" s="46">
        <f t="shared" si="104"/>
        <v>0</v>
      </c>
      <c r="G1019" s="46">
        <f t="shared" si="104"/>
        <v>0</v>
      </c>
      <c r="H1019" s="46">
        <f t="shared" si="104"/>
        <v>0</v>
      </c>
      <c r="I1019" s="46">
        <f t="shared" si="104"/>
        <v>0</v>
      </c>
      <c r="J1019" s="46">
        <f t="shared" si="104"/>
        <v>0</v>
      </c>
      <c r="K1019" s="46">
        <f t="shared" si="104"/>
        <v>0</v>
      </c>
      <c r="L1019" s="46">
        <f t="shared" si="104"/>
        <v>0</v>
      </c>
      <c r="M1019" s="46">
        <f t="shared" si="104"/>
        <v>0</v>
      </c>
      <c r="N1019" s="70">
        <f>IF(SUM(N1017:N1018)&lt;0,0,SUM(N1017:N1018))</f>
        <v>0</v>
      </c>
      <c r="O1019" s="4" t="str">
        <f t="shared" si="99"/>
        <v/>
      </c>
    </row>
    <row r="1020" spans="1:15" x14ac:dyDescent="0.2">
      <c r="O1020" s="4" t="str">
        <f t="shared" si="99"/>
        <v/>
      </c>
    </row>
    <row r="1021" spans="1:15" ht="12.75" x14ac:dyDescent="0.2">
      <c r="B1021" s="4" t="s">
        <v>30</v>
      </c>
      <c r="G1021" s="57" t="str">
        <f>VLOOKUP(G1022,list2,2,FALSE)</f>
        <v>case 86</v>
      </c>
      <c r="L1021" s="89"/>
      <c r="M1021" s="89"/>
      <c r="O1021" s="4" t="str">
        <f t="shared" si="99"/>
        <v/>
      </c>
    </row>
    <row r="1022" spans="1:15" ht="12.75" x14ac:dyDescent="0.2">
      <c r="B1022" s="4" t="s">
        <v>31</v>
      </c>
      <c r="G1022" s="4">
        <f>Levée!A91</f>
        <v>86</v>
      </c>
      <c r="L1022" s="89" t="s">
        <v>38</v>
      </c>
      <c r="M1022" s="89"/>
      <c r="O1022" s="4" t="str">
        <f t="shared" si="99"/>
        <v/>
      </c>
    </row>
    <row r="1023" spans="1:15" ht="15.75" x14ac:dyDescent="0.25">
      <c r="B1023" s="4" t="s">
        <v>32</v>
      </c>
      <c r="G1023" s="4">
        <f>VLOOKUP(G1022,list2,3,FALSE)</f>
        <v>0</v>
      </c>
      <c r="L1023" s="90"/>
      <c r="M1023" s="90"/>
      <c r="O1023" s="4" t="str">
        <f t="shared" si="99"/>
        <v/>
      </c>
    </row>
    <row r="1024" spans="1:15" x14ac:dyDescent="0.2">
      <c r="B1024" s="56" t="s">
        <v>33</v>
      </c>
      <c r="G1024" s="4">
        <f>VLOOKUP(G1022,list2,4,FALSE)</f>
        <v>0</v>
      </c>
      <c r="O1024" s="4" t="str">
        <f t="shared" si="99"/>
        <v/>
      </c>
    </row>
    <row r="1025" spans="1:15" x14ac:dyDescent="0.2">
      <c r="B1025" s="58" t="s">
        <v>39</v>
      </c>
      <c r="C1025" s="56"/>
      <c r="D1025" s="56"/>
      <c r="E1025" s="56"/>
      <c r="F1025" s="56"/>
      <c r="G1025" s="4" t="e">
        <f>VLOOKUP(G1022,list2,5,FALSE)</f>
        <v>#REF!</v>
      </c>
      <c r="O1025" s="4" t="str">
        <f t="shared" si="99"/>
        <v/>
      </c>
    </row>
    <row r="1026" spans="1:15" x14ac:dyDescent="0.2">
      <c r="B1026" s="4" t="s">
        <v>34</v>
      </c>
      <c r="G1026" s="4" t="e">
        <f>VLOOKUP(G1022,list2,6,FALSE)</f>
        <v>#REF!</v>
      </c>
      <c r="O1026" s="4" t="e">
        <f t="shared" si="99"/>
        <v>#REF!</v>
      </c>
    </row>
    <row r="1027" spans="1:15" ht="12" thickBot="1" x14ac:dyDescent="0.25">
      <c r="O1027" s="4" t="str">
        <f t="shared" si="99"/>
        <v/>
      </c>
    </row>
    <row r="1028" spans="1:15" ht="12" thickBot="1" x14ac:dyDescent="0.25">
      <c r="A1028" s="39"/>
      <c r="B1028" s="41" t="s">
        <v>2</v>
      </c>
      <c r="C1028" s="41" t="s">
        <v>3</v>
      </c>
      <c r="D1028" s="41" t="s">
        <v>4</v>
      </c>
      <c r="E1028" s="41" t="s">
        <v>5</v>
      </c>
      <c r="F1028" s="41" t="s">
        <v>6</v>
      </c>
      <c r="G1028" s="41" t="s">
        <v>7</v>
      </c>
      <c r="H1028" s="41" t="s">
        <v>8</v>
      </c>
      <c r="I1028" s="41" t="s">
        <v>9</v>
      </c>
      <c r="J1028" s="41" t="s">
        <v>10</v>
      </c>
      <c r="K1028" s="41" t="s">
        <v>11</v>
      </c>
      <c r="L1028" s="41" t="s">
        <v>12</v>
      </c>
      <c r="M1028" s="41" t="s">
        <v>13</v>
      </c>
      <c r="N1028" s="71" t="s">
        <v>15</v>
      </c>
      <c r="O1028" s="4" t="str">
        <f t="shared" si="99"/>
        <v/>
      </c>
    </row>
    <row r="1029" spans="1:15" x14ac:dyDescent="0.2">
      <c r="A1029" s="42" t="s">
        <v>35</v>
      </c>
      <c r="B1029" s="43">
        <f>IF(Levée!C91&lt;&gt;"pa",Levée!C91,)</f>
        <v>0</v>
      </c>
      <c r="C1029" s="43">
        <f>IF(Levée!D91&lt;&gt;"pa",Levée!D91,)</f>
        <v>0</v>
      </c>
      <c r="D1029" s="43">
        <f>IF(Levée!E91&lt;&gt;"pa",Levée!E91,)</f>
        <v>0</v>
      </c>
      <c r="E1029" s="43">
        <f>IF(Levée!F91&lt;&gt;"pa",Levée!F91,)</f>
        <v>0</v>
      </c>
      <c r="F1029" s="43">
        <f>IF(Levée!G91&lt;&gt;"pa",Levée!G91,)</f>
        <v>0</v>
      </c>
      <c r="G1029" s="43">
        <f>IF(Levée!H91&lt;&gt;"pa",Levée!H91,)</f>
        <v>0</v>
      </c>
      <c r="H1029" s="43">
        <f>IF(Levée!I91&lt;&gt;"pa",Levée!I91,)</f>
        <v>0</v>
      </c>
      <c r="I1029" s="43">
        <f>IF(Levée!J91&lt;&gt;"pa",Levée!J91,)</f>
        <v>0</v>
      </c>
      <c r="J1029" s="43">
        <f>IF(Levée!K91&lt;&gt;"pa",Levée!K91,)</f>
        <v>0</v>
      </c>
      <c r="K1029" s="43">
        <f>IF(Levée!L91&lt;&gt;"pa",Levée!L91,)</f>
        <v>0</v>
      </c>
      <c r="L1029" s="43">
        <f>IF(Levée!M91&lt;&gt;"pa",Levée!M91,)</f>
        <v>0</v>
      </c>
      <c r="M1029" s="43">
        <f>IF(Levée!N91&lt;&gt;"pa",Levée!N91,)</f>
        <v>0</v>
      </c>
      <c r="N1029" s="68">
        <f>SUM(B1029:M1029)</f>
        <v>0</v>
      </c>
      <c r="O1029" s="4" t="str">
        <f t="shared" si="99"/>
        <v/>
      </c>
    </row>
    <row r="1030" spans="1:15" ht="12" thickBot="1" x14ac:dyDescent="0.25">
      <c r="A1030" s="42" t="s">
        <v>36</v>
      </c>
      <c r="B1030" s="43">
        <f>Pénalités!C91</f>
        <v>0</v>
      </c>
      <c r="C1030" s="43">
        <f>Pénalités!D91</f>
        <v>0</v>
      </c>
      <c r="D1030" s="43">
        <f>Pénalités!E91</f>
        <v>0</v>
      </c>
      <c r="E1030" s="43">
        <f>Pénalités!F91</f>
        <v>0</v>
      </c>
      <c r="F1030" s="43">
        <f>Pénalités!G91</f>
        <v>0</v>
      </c>
      <c r="G1030" s="43">
        <f>Pénalités!H91</f>
        <v>0</v>
      </c>
      <c r="H1030" s="43">
        <f>Pénalités!I91</f>
        <v>0</v>
      </c>
      <c r="I1030" s="43">
        <f>Pénalités!J91</f>
        <v>0</v>
      </c>
      <c r="J1030" s="43">
        <f>Pénalités!K91</f>
        <v>0</v>
      </c>
      <c r="K1030" s="43">
        <f>Pénalités!L91</f>
        <v>0</v>
      </c>
      <c r="L1030" s="43">
        <f>Pénalités!M91</f>
        <v>0</v>
      </c>
      <c r="M1030" s="43">
        <f>Pénalités!N91</f>
        <v>0</v>
      </c>
      <c r="N1030" s="69">
        <f>SUM(B1030:M1030)</f>
        <v>0</v>
      </c>
      <c r="O1030" s="4" t="str">
        <f t="shared" si="99"/>
        <v/>
      </c>
    </row>
    <row r="1031" spans="1:15" ht="12" thickBot="1" x14ac:dyDescent="0.25">
      <c r="A1031" s="44" t="s">
        <v>37</v>
      </c>
      <c r="B1031" s="45">
        <f t="shared" ref="B1031:M1031" si="105">+B1029-ABS(B1030)</f>
        <v>0</v>
      </c>
      <c r="C1031" s="46">
        <f t="shared" si="105"/>
        <v>0</v>
      </c>
      <c r="D1031" s="46">
        <f t="shared" si="105"/>
        <v>0</v>
      </c>
      <c r="E1031" s="46">
        <f t="shared" si="105"/>
        <v>0</v>
      </c>
      <c r="F1031" s="46">
        <f t="shared" si="105"/>
        <v>0</v>
      </c>
      <c r="G1031" s="46">
        <f t="shared" si="105"/>
        <v>0</v>
      </c>
      <c r="H1031" s="46">
        <f t="shared" si="105"/>
        <v>0</v>
      </c>
      <c r="I1031" s="46">
        <f t="shared" si="105"/>
        <v>0</v>
      </c>
      <c r="J1031" s="46">
        <f t="shared" si="105"/>
        <v>0</v>
      </c>
      <c r="K1031" s="46">
        <f t="shared" si="105"/>
        <v>0</v>
      </c>
      <c r="L1031" s="46">
        <f t="shared" si="105"/>
        <v>0</v>
      </c>
      <c r="M1031" s="46">
        <f t="shared" si="105"/>
        <v>0</v>
      </c>
      <c r="N1031" s="70">
        <f>IF(SUM(N1029:N1030)&lt;0,0,SUM(N1029:N1030))</f>
        <v>0</v>
      </c>
      <c r="O1031" s="4" t="str">
        <f t="shared" ref="O1031:O1094" si="106">IF(B1031="Remboursement :",G1031,"")</f>
        <v/>
      </c>
    </row>
    <row r="1032" spans="1:15" x14ac:dyDescent="0.2">
      <c r="O1032" s="4" t="str">
        <f t="shared" si="106"/>
        <v/>
      </c>
    </row>
    <row r="1033" spans="1:15" ht="12.75" x14ac:dyDescent="0.2">
      <c r="B1033" s="4" t="s">
        <v>30</v>
      </c>
      <c r="G1033" s="57" t="str">
        <f>VLOOKUP(G1034,list2,2,FALSE)</f>
        <v>case 87</v>
      </c>
      <c r="L1033" s="89"/>
      <c r="M1033" s="89"/>
      <c r="O1033" s="4" t="str">
        <f t="shared" si="106"/>
        <v/>
      </c>
    </row>
    <row r="1034" spans="1:15" ht="12.75" x14ac:dyDescent="0.2">
      <c r="B1034" s="4" t="s">
        <v>31</v>
      </c>
      <c r="G1034" s="4">
        <f>Levée!A92</f>
        <v>87</v>
      </c>
      <c r="L1034" s="89" t="s">
        <v>38</v>
      </c>
      <c r="M1034" s="89"/>
      <c r="O1034" s="4" t="str">
        <f t="shared" si="106"/>
        <v/>
      </c>
    </row>
    <row r="1035" spans="1:15" ht="15.75" x14ac:dyDescent="0.25">
      <c r="B1035" s="4" t="s">
        <v>32</v>
      </c>
      <c r="G1035" s="4">
        <f>VLOOKUP(G1034,list2,3,FALSE)</f>
        <v>0</v>
      </c>
      <c r="L1035" s="90"/>
      <c r="M1035" s="90"/>
      <c r="O1035" s="4" t="str">
        <f t="shared" si="106"/>
        <v/>
      </c>
    </row>
    <row r="1036" spans="1:15" x14ac:dyDescent="0.2">
      <c r="B1036" s="56" t="s">
        <v>33</v>
      </c>
      <c r="G1036" s="4">
        <f>VLOOKUP(G1034,list2,4,FALSE)</f>
        <v>0</v>
      </c>
      <c r="O1036" s="4" t="str">
        <f t="shared" si="106"/>
        <v/>
      </c>
    </row>
    <row r="1037" spans="1:15" x14ac:dyDescent="0.2">
      <c r="B1037" s="58" t="s">
        <v>39</v>
      </c>
      <c r="C1037" s="56"/>
      <c r="D1037" s="56"/>
      <c r="E1037" s="56"/>
      <c r="F1037" s="56"/>
      <c r="G1037" s="4" t="e">
        <f>VLOOKUP(G1034,list2,5,FALSE)</f>
        <v>#REF!</v>
      </c>
      <c r="O1037" s="4" t="str">
        <f t="shared" si="106"/>
        <v/>
      </c>
    </row>
    <row r="1038" spans="1:15" x14ac:dyDescent="0.2">
      <c r="B1038" s="4" t="s">
        <v>34</v>
      </c>
      <c r="G1038" s="4" t="e">
        <f>VLOOKUP(G1034,list2,6,FALSE)</f>
        <v>#REF!</v>
      </c>
      <c r="O1038" s="4" t="e">
        <f t="shared" si="106"/>
        <v>#REF!</v>
      </c>
    </row>
    <row r="1039" spans="1:15" ht="12" thickBot="1" x14ac:dyDescent="0.25">
      <c r="O1039" s="4" t="str">
        <f t="shared" si="106"/>
        <v/>
      </c>
    </row>
    <row r="1040" spans="1:15" ht="12" thickBot="1" x14ac:dyDescent="0.25">
      <c r="A1040" s="39"/>
      <c r="B1040" s="41" t="s">
        <v>2</v>
      </c>
      <c r="C1040" s="41" t="s">
        <v>3</v>
      </c>
      <c r="D1040" s="41" t="s">
        <v>4</v>
      </c>
      <c r="E1040" s="41" t="s">
        <v>5</v>
      </c>
      <c r="F1040" s="41" t="s">
        <v>6</v>
      </c>
      <c r="G1040" s="41" t="s">
        <v>7</v>
      </c>
      <c r="H1040" s="41" t="s">
        <v>8</v>
      </c>
      <c r="I1040" s="41" t="s">
        <v>9</v>
      </c>
      <c r="J1040" s="41" t="s">
        <v>10</v>
      </c>
      <c r="K1040" s="41" t="s">
        <v>11</v>
      </c>
      <c r="L1040" s="41" t="s">
        <v>12</v>
      </c>
      <c r="M1040" s="41" t="s">
        <v>13</v>
      </c>
      <c r="N1040" s="71" t="s">
        <v>15</v>
      </c>
      <c r="O1040" s="4" t="str">
        <f t="shared" si="106"/>
        <v/>
      </c>
    </row>
    <row r="1041" spans="1:15" x14ac:dyDescent="0.2">
      <c r="A1041" s="42" t="s">
        <v>35</v>
      </c>
      <c r="B1041" s="43">
        <f>IF(Levée!C92&lt;&gt;"pa",Levée!C92,)</f>
        <v>0</v>
      </c>
      <c r="C1041" s="43">
        <f>IF(Levée!D92&lt;&gt;"pa",Levée!D92,)</f>
        <v>0</v>
      </c>
      <c r="D1041" s="43">
        <f>IF(Levée!E92&lt;&gt;"pa",Levée!E92,)</f>
        <v>0</v>
      </c>
      <c r="E1041" s="43">
        <f>IF(Levée!F92&lt;&gt;"pa",Levée!F92,)</f>
        <v>0</v>
      </c>
      <c r="F1041" s="43">
        <f>IF(Levée!G92&lt;&gt;"pa",Levée!G92,)</f>
        <v>0</v>
      </c>
      <c r="G1041" s="43">
        <f>IF(Levée!H92&lt;&gt;"pa",Levée!H92,)</f>
        <v>0</v>
      </c>
      <c r="H1041" s="43">
        <f>IF(Levée!I92&lt;&gt;"pa",Levée!I92,)</f>
        <v>0</v>
      </c>
      <c r="I1041" s="43">
        <f>IF(Levée!J92&lt;&gt;"pa",Levée!J92,)</f>
        <v>0</v>
      </c>
      <c r="J1041" s="43">
        <f>IF(Levée!K92&lt;&gt;"pa",Levée!K92,)</f>
        <v>0</v>
      </c>
      <c r="K1041" s="43">
        <f>IF(Levée!L92&lt;&gt;"pa",Levée!L92,)</f>
        <v>0</v>
      </c>
      <c r="L1041" s="43">
        <f>IF(Levée!M92&lt;&gt;"pa",Levée!M92,)</f>
        <v>0</v>
      </c>
      <c r="M1041" s="43">
        <f>IF(Levée!N92&lt;&gt;"pa",Levée!N92,)</f>
        <v>0</v>
      </c>
      <c r="N1041" s="68">
        <f>SUM(B1041:M1041)</f>
        <v>0</v>
      </c>
      <c r="O1041" s="4" t="str">
        <f t="shared" si="106"/>
        <v/>
      </c>
    </row>
    <row r="1042" spans="1:15" ht="12" thickBot="1" x14ac:dyDescent="0.25">
      <c r="A1042" s="42" t="s">
        <v>36</v>
      </c>
      <c r="B1042" s="43">
        <f>Pénalités!C92</f>
        <v>0</v>
      </c>
      <c r="C1042" s="43">
        <f>Pénalités!D92</f>
        <v>0</v>
      </c>
      <c r="D1042" s="43">
        <f>Pénalités!E92</f>
        <v>0</v>
      </c>
      <c r="E1042" s="43">
        <f>Pénalités!F92</f>
        <v>0</v>
      </c>
      <c r="F1042" s="43">
        <f>Pénalités!G92</f>
        <v>0</v>
      </c>
      <c r="G1042" s="43">
        <f>Pénalités!H92</f>
        <v>0</v>
      </c>
      <c r="H1042" s="43">
        <f>Pénalités!I92</f>
        <v>0</v>
      </c>
      <c r="I1042" s="43">
        <f>Pénalités!J92</f>
        <v>0</v>
      </c>
      <c r="J1042" s="43">
        <f>Pénalités!K92</f>
        <v>0</v>
      </c>
      <c r="K1042" s="43">
        <f>Pénalités!L92</f>
        <v>0</v>
      </c>
      <c r="L1042" s="43">
        <f>Pénalités!M92</f>
        <v>0</v>
      </c>
      <c r="M1042" s="43">
        <f>Pénalités!N92</f>
        <v>0</v>
      </c>
      <c r="N1042" s="69">
        <f>SUM(B1042:M1042)</f>
        <v>0</v>
      </c>
      <c r="O1042" s="4" t="str">
        <f t="shared" si="106"/>
        <v/>
      </c>
    </row>
    <row r="1043" spans="1:15" ht="12" thickBot="1" x14ac:dyDescent="0.25">
      <c r="A1043" s="44" t="s">
        <v>37</v>
      </c>
      <c r="B1043" s="45">
        <f t="shared" ref="B1043:M1043" si="107">+B1041-ABS(B1042)</f>
        <v>0</v>
      </c>
      <c r="C1043" s="46">
        <f t="shared" si="107"/>
        <v>0</v>
      </c>
      <c r="D1043" s="46">
        <f t="shared" si="107"/>
        <v>0</v>
      </c>
      <c r="E1043" s="46">
        <f t="shared" si="107"/>
        <v>0</v>
      </c>
      <c r="F1043" s="46">
        <f t="shared" si="107"/>
        <v>0</v>
      </c>
      <c r="G1043" s="46">
        <f t="shared" si="107"/>
        <v>0</v>
      </c>
      <c r="H1043" s="46">
        <f t="shared" si="107"/>
        <v>0</v>
      </c>
      <c r="I1043" s="46">
        <f t="shared" si="107"/>
        <v>0</v>
      </c>
      <c r="J1043" s="46">
        <f t="shared" si="107"/>
        <v>0</v>
      </c>
      <c r="K1043" s="46">
        <f t="shared" si="107"/>
        <v>0</v>
      </c>
      <c r="L1043" s="46">
        <f t="shared" si="107"/>
        <v>0</v>
      </c>
      <c r="M1043" s="46">
        <f t="shared" si="107"/>
        <v>0</v>
      </c>
      <c r="N1043" s="70">
        <f>IF(SUM(N1041:N1042)&lt;0,0,SUM(N1041:N1042))</f>
        <v>0</v>
      </c>
      <c r="O1043" s="4" t="str">
        <f t="shared" si="106"/>
        <v/>
      </c>
    </row>
    <row r="1044" spans="1:15" x14ac:dyDescent="0.2">
      <c r="O1044" s="4" t="str">
        <f t="shared" si="106"/>
        <v/>
      </c>
    </row>
    <row r="1045" spans="1:15" ht="12.75" x14ac:dyDescent="0.2">
      <c r="B1045" s="4" t="s">
        <v>30</v>
      </c>
      <c r="G1045" s="57" t="str">
        <f>VLOOKUP(G1046,list2,2,FALSE)</f>
        <v>case 88</v>
      </c>
      <c r="L1045" s="89"/>
      <c r="M1045" s="89"/>
      <c r="O1045" s="4" t="str">
        <f t="shared" si="106"/>
        <v/>
      </c>
    </row>
    <row r="1046" spans="1:15" ht="12.75" x14ac:dyDescent="0.2">
      <c r="B1046" s="4" t="s">
        <v>31</v>
      </c>
      <c r="G1046" s="4">
        <f>Levée!A93</f>
        <v>88</v>
      </c>
      <c r="L1046" s="89" t="s">
        <v>38</v>
      </c>
      <c r="M1046" s="89"/>
      <c r="O1046" s="4" t="str">
        <f t="shared" si="106"/>
        <v/>
      </c>
    </row>
    <row r="1047" spans="1:15" ht="15.75" x14ac:dyDescent="0.25">
      <c r="B1047" s="4" t="s">
        <v>32</v>
      </c>
      <c r="G1047" s="4">
        <f>VLOOKUP(G1046,list2,3,FALSE)</f>
        <v>0</v>
      </c>
      <c r="L1047" s="90"/>
      <c r="M1047" s="90"/>
      <c r="O1047" s="4" t="str">
        <f t="shared" si="106"/>
        <v/>
      </c>
    </row>
    <row r="1048" spans="1:15" x14ac:dyDescent="0.2">
      <c r="B1048" s="56" t="s">
        <v>33</v>
      </c>
      <c r="G1048" s="4">
        <f>VLOOKUP(G1046,list2,4,FALSE)</f>
        <v>0</v>
      </c>
      <c r="O1048" s="4" t="str">
        <f t="shared" si="106"/>
        <v/>
      </c>
    </row>
    <row r="1049" spans="1:15" x14ac:dyDescent="0.2">
      <c r="B1049" s="58" t="s">
        <v>39</v>
      </c>
      <c r="C1049" s="56"/>
      <c r="D1049" s="56"/>
      <c r="E1049" s="56"/>
      <c r="F1049" s="56"/>
      <c r="G1049" s="4" t="e">
        <f>VLOOKUP(G1046,list2,5,FALSE)</f>
        <v>#REF!</v>
      </c>
      <c r="O1049" s="4" t="str">
        <f t="shared" si="106"/>
        <v/>
      </c>
    </row>
    <row r="1050" spans="1:15" x14ac:dyDescent="0.2">
      <c r="B1050" s="4" t="s">
        <v>34</v>
      </c>
      <c r="G1050" s="4" t="e">
        <f>VLOOKUP(G1046,list2,6,FALSE)</f>
        <v>#REF!</v>
      </c>
      <c r="O1050" s="4" t="e">
        <f t="shared" si="106"/>
        <v>#REF!</v>
      </c>
    </row>
    <row r="1051" spans="1:15" ht="12" thickBot="1" x14ac:dyDescent="0.25">
      <c r="O1051" s="4" t="str">
        <f t="shared" si="106"/>
        <v/>
      </c>
    </row>
    <row r="1052" spans="1:15" ht="12" thickBot="1" x14ac:dyDescent="0.25">
      <c r="A1052" s="39"/>
      <c r="B1052" s="41" t="s">
        <v>2</v>
      </c>
      <c r="C1052" s="41" t="s">
        <v>3</v>
      </c>
      <c r="D1052" s="41" t="s">
        <v>4</v>
      </c>
      <c r="E1052" s="41" t="s">
        <v>5</v>
      </c>
      <c r="F1052" s="41" t="s">
        <v>6</v>
      </c>
      <c r="G1052" s="41" t="s">
        <v>7</v>
      </c>
      <c r="H1052" s="41" t="s">
        <v>8</v>
      </c>
      <c r="I1052" s="41" t="s">
        <v>9</v>
      </c>
      <c r="J1052" s="41" t="s">
        <v>10</v>
      </c>
      <c r="K1052" s="41" t="s">
        <v>11</v>
      </c>
      <c r="L1052" s="41" t="s">
        <v>12</v>
      </c>
      <c r="M1052" s="41" t="s">
        <v>13</v>
      </c>
      <c r="N1052" s="71" t="s">
        <v>15</v>
      </c>
      <c r="O1052" s="4" t="str">
        <f t="shared" si="106"/>
        <v/>
      </c>
    </row>
    <row r="1053" spans="1:15" x14ac:dyDescent="0.2">
      <c r="A1053" s="42" t="s">
        <v>35</v>
      </c>
      <c r="B1053" s="43">
        <f>IF(Levée!C93&lt;&gt;"pa",Levée!C93,)</f>
        <v>0</v>
      </c>
      <c r="C1053" s="43">
        <f>IF(Levée!D93&lt;&gt;"pa",Levée!D93,)</f>
        <v>0</v>
      </c>
      <c r="D1053" s="43">
        <f>IF(Levée!E93&lt;&gt;"pa",Levée!E93,)</f>
        <v>0</v>
      </c>
      <c r="E1053" s="43">
        <f>IF(Levée!F93&lt;&gt;"pa",Levée!F93,)</f>
        <v>0</v>
      </c>
      <c r="F1053" s="43">
        <f>IF(Levée!G93&lt;&gt;"pa",Levée!G93,)</f>
        <v>0</v>
      </c>
      <c r="G1053" s="43">
        <f>IF(Levée!H93&lt;&gt;"pa",Levée!H93,)</f>
        <v>0</v>
      </c>
      <c r="H1053" s="43">
        <f>IF(Levée!I93&lt;&gt;"pa",Levée!I93,)</f>
        <v>0</v>
      </c>
      <c r="I1053" s="43">
        <f>IF(Levée!J93&lt;&gt;"pa",Levée!J93,)</f>
        <v>0</v>
      </c>
      <c r="J1053" s="43">
        <f>IF(Levée!K93&lt;&gt;"pa",Levée!K93,)</f>
        <v>0</v>
      </c>
      <c r="K1053" s="43">
        <f>IF(Levée!L93&lt;&gt;"pa",Levée!L93,)</f>
        <v>0</v>
      </c>
      <c r="L1053" s="43">
        <f>IF(Levée!M93&lt;&gt;"pa",Levée!M93,)</f>
        <v>0</v>
      </c>
      <c r="M1053" s="43">
        <f>IF(Levée!N93&lt;&gt;"pa",Levée!N93,)</f>
        <v>0</v>
      </c>
      <c r="N1053" s="68">
        <f>SUM(B1053:M1053)</f>
        <v>0</v>
      </c>
      <c r="O1053" s="4" t="str">
        <f t="shared" si="106"/>
        <v/>
      </c>
    </row>
    <row r="1054" spans="1:15" ht="12" thickBot="1" x14ac:dyDescent="0.25">
      <c r="A1054" s="42" t="s">
        <v>36</v>
      </c>
      <c r="B1054" s="43">
        <f>Pénalités!C93</f>
        <v>0</v>
      </c>
      <c r="C1054" s="43">
        <f>Pénalités!D93</f>
        <v>0</v>
      </c>
      <c r="D1054" s="43">
        <f>Pénalités!E93</f>
        <v>0</v>
      </c>
      <c r="E1054" s="43">
        <f>Pénalités!F93</f>
        <v>0</v>
      </c>
      <c r="F1054" s="43">
        <f>Pénalités!G93</f>
        <v>0</v>
      </c>
      <c r="G1054" s="43">
        <f>Pénalités!H93</f>
        <v>0</v>
      </c>
      <c r="H1054" s="43">
        <f>Pénalités!I93</f>
        <v>0</v>
      </c>
      <c r="I1054" s="43">
        <f>Pénalités!J93</f>
        <v>0</v>
      </c>
      <c r="J1054" s="43">
        <f>Pénalités!K93</f>
        <v>0</v>
      </c>
      <c r="K1054" s="43">
        <f>Pénalités!L93</f>
        <v>0</v>
      </c>
      <c r="L1054" s="43">
        <f>Pénalités!M93</f>
        <v>0</v>
      </c>
      <c r="M1054" s="43">
        <f>Pénalités!N93</f>
        <v>0</v>
      </c>
      <c r="N1054" s="69">
        <f>SUM(B1054:M1054)</f>
        <v>0</v>
      </c>
      <c r="O1054" s="4" t="str">
        <f t="shared" si="106"/>
        <v/>
      </c>
    </row>
    <row r="1055" spans="1:15" ht="12" thickBot="1" x14ac:dyDescent="0.25">
      <c r="A1055" s="44" t="s">
        <v>37</v>
      </c>
      <c r="B1055" s="45">
        <f t="shared" ref="B1055:M1055" si="108">+B1053-ABS(B1054)</f>
        <v>0</v>
      </c>
      <c r="C1055" s="46">
        <f t="shared" si="108"/>
        <v>0</v>
      </c>
      <c r="D1055" s="46">
        <f t="shared" si="108"/>
        <v>0</v>
      </c>
      <c r="E1055" s="46">
        <f t="shared" si="108"/>
        <v>0</v>
      </c>
      <c r="F1055" s="46">
        <f t="shared" si="108"/>
        <v>0</v>
      </c>
      <c r="G1055" s="46">
        <f t="shared" si="108"/>
        <v>0</v>
      </c>
      <c r="H1055" s="46">
        <f t="shared" si="108"/>
        <v>0</v>
      </c>
      <c r="I1055" s="46">
        <f t="shared" si="108"/>
        <v>0</v>
      </c>
      <c r="J1055" s="46">
        <f t="shared" si="108"/>
        <v>0</v>
      </c>
      <c r="K1055" s="46">
        <f t="shared" si="108"/>
        <v>0</v>
      </c>
      <c r="L1055" s="46">
        <f t="shared" si="108"/>
        <v>0</v>
      </c>
      <c r="M1055" s="46">
        <f t="shared" si="108"/>
        <v>0</v>
      </c>
      <c r="N1055" s="70">
        <f>IF(SUM(N1053:N1054)&lt;0,0,SUM(N1053:N1054))</f>
        <v>0</v>
      </c>
      <c r="O1055" s="4" t="str">
        <f t="shared" si="106"/>
        <v/>
      </c>
    </row>
    <row r="1056" spans="1:15" x14ac:dyDescent="0.2">
      <c r="O1056" s="4" t="str">
        <f t="shared" si="106"/>
        <v/>
      </c>
    </row>
    <row r="1057" spans="1:15" ht="12.75" x14ac:dyDescent="0.2">
      <c r="B1057" s="4" t="s">
        <v>30</v>
      </c>
      <c r="G1057" s="57" t="str">
        <f>VLOOKUP(G1058,list2,2,FALSE)</f>
        <v>case 89</v>
      </c>
      <c r="L1057" s="89"/>
      <c r="M1057" s="89"/>
      <c r="O1057" s="4" t="str">
        <f t="shared" si="106"/>
        <v/>
      </c>
    </row>
    <row r="1058" spans="1:15" ht="12.75" x14ac:dyDescent="0.2">
      <c r="B1058" s="4" t="s">
        <v>31</v>
      </c>
      <c r="G1058" s="4">
        <f>Levée!A94</f>
        <v>89</v>
      </c>
      <c r="L1058" s="89" t="s">
        <v>38</v>
      </c>
      <c r="M1058" s="89"/>
      <c r="O1058" s="4" t="str">
        <f t="shared" si="106"/>
        <v/>
      </c>
    </row>
    <row r="1059" spans="1:15" ht="15.75" x14ac:dyDescent="0.25">
      <c r="B1059" s="4" t="s">
        <v>32</v>
      </c>
      <c r="G1059" s="4">
        <f>VLOOKUP(G1058,list2,3,FALSE)</f>
        <v>0</v>
      </c>
      <c r="L1059" s="90"/>
      <c r="M1059" s="90"/>
      <c r="O1059" s="4" t="str">
        <f t="shared" si="106"/>
        <v/>
      </c>
    </row>
    <row r="1060" spans="1:15" x14ac:dyDescent="0.2">
      <c r="B1060" s="56" t="s">
        <v>33</v>
      </c>
      <c r="G1060" s="4">
        <f>VLOOKUP(G1058,list2,4,FALSE)</f>
        <v>0</v>
      </c>
      <c r="O1060" s="4" t="str">
        <f t="shared" si="106"/>
        <v/>
      </c>
    </row>
    <row r="1061" spans="1:15" x14ac:dyDescent="0.2">
      <c r="B1061" s="58" t="s">
        <v>39</v>
      </c>
      <c r="C1061" s="56"/>
      <c r="D1061" s="56"/>
      <c r="E1061" s="56"/>
      <c r="F1061" s="56"/>
      <c r="G1061" s="4" t="e">
        <f>VLOOKUP(G1058,list2,5,FALSE)</f>
        <v>#REF!</v>
      </c>
      <c r="O1061" s="4" t="str">
        <f t="shared" si="106"/>
        <v/>
      </c>
    </row>
    <row r="1062" spans="1:15" x14ac:dyDescent="0.2">
      <c r="B1062" s="4" t="s">
        <v>34</v>
      </c>
      <c r="G1062" s="4" t="e">
        <f>VLOOKUP(G1058,list2,6,FALSE)</f>
        <v>#REF!</v>
      </c>
      <c r="O1062" s="4" t="e">
        <f t="shared" si="106"/>
        <v>#REF!</v>
      </c>
    </row>
    <row r="1063" spans="1:15" ht="12" thickBot="1" x14ac:dyDescent="0.25">
      <c r="O1063" s="4" t="str">
        <f t="shared" si="106"/>
        <v/>
      </c>
    </row>
    <row r="1064" spans="1:15" ht="12" thickBot="1" x14ac:dyDescent="0.25">
      <c r="A1064" s="39"/>
      <c r="B1064" s="41" t="s">
        <v>2</v>
      </c>
      <c r="C1064" s="41" t="s">
        <v>3</v>
      </c>
      <c r="D1064" s="41" t="s">
        <v>4</v>
      </c>
      <c r="E1064" s="41" t="s">
        <v>5</v>
      </c>
      <c r="F1064" s="41" t="s">
        <v>6</v>
      </c>
      <c r="G1064" s="41" t="s">
        <v>7</v>
      </c>
      <c r="H1064" s="41" t="s">
        <v>8</v>
      </c>
      <c r="I1064" s="41" t="s">
        <v>9</v>
      </c>
      <c r="J1064" s="41" t="s">
        <v>10</v>
      </c>
      <c r="K1064" s="41" t="s">
        <v>11</v>
      </c>
      <c r="L1064" s="41" t="s">
        <v>12</v>
      </c>
      <c r="M1064" s="41" t="s">
        <v>13</v>
      </c>
      <c r="N1064" s="71" t="s">
        <v>15</v>
      </c>
      <c r="O1064" s="4" t="str">
        <f t="shared" si="106"/>
        <v/>
      </c>
    </row>
    <row r="1065" spans="1:15" x14ac:dyDescent="0.2">
      <c r="A1065" s="42" t="s">
        <v>35</v>
      </c>
      <c r="B1065" s="43">
        <f>IF(Levée!C94&lt;&gt;"pa",Levée!C94,)</f>
        <v>0</v>
      </c>
      <c r="C1065" s="43">
        <f>IF(Levée!D94&lt;&gt;"pa",Levée!D94,)</f>
        <v>0</v>
      </c>
      <c r="D1065" s="43">
        <f>IF(Levée!E94&lt;&gt;"pa",Levée!E94,)</f>
        <v>0</v>
      </c>
      <c r="E1065" s="43">
        <f>IF(Levée!F94&lt;&gt;"pa",Levée!F94,)</f>
        <v>0</v>
      </c>
      <c r="F1065" s="43">
        <f>IF(Levée!G94&lt;&gt;"pa",Levée!G94,)</f>
        <v>0</v>
      </c>
      <c r="G1065" s="43">
        <f>IF(Levée!H94&lt;&gt;"pa",Levée!H94,)</f>
        <v>0</v>
      </c>
      <c r="H1065" s="43">
        <f>IF(Levée!I94&lt;&gt;"pa",Levée!I94,)</f>
        <v>0</v>
      </c>
      <c r="I1065" s="43">
        <f>IF(Levée!J94&lt;&gt;"pa",Levée!J94,)</f>
        <v>0</v>
      </c>
      <c r="J1065" s="43">
        <f>IF(Levée!K94&lt;&gt;"pa",Levée!K94,)</f>
        <v>0</v>
      </c>
      <c r="K1065" s="43">
        <f>IF(Levée!L94&lt;&gt;"pa",Levée!L94,)</f>
        <v>0</v>
      </c>
      <c r="L1065" s="43">
        <f>IF(Levée!M94&lt;&gt;"pa",Levée!M94,)</f>
        <v>0</v>
      </c>
      <c r="M1065" s="43">
        <f>IF(Levée!N94&lt;&gt;"pa",Levée!N94,)</f>
        <v>0</v>
      </c>
      <c r="N1065" s="68">
        <f>SUM(B1065:M1065)</f>
        <v>0</v>
      </c>
      <c r="O1065" s="4" t="str">
        <f t="shared" si="106"/>
        <v/>
      </c>
    </row>
    <row r="1066" spans="1:15" ht="12" thickBot="1" x14ac:dyDescent="0.25">
      <c r="A1066" s="42" t="s">
        <v>36</v>
      </c>
      <c r="B1066" s="43">
        <f>Pénalités!C94</f>
        <v>0</v>
      </c>
      <c r="C1066" s="43">
        <f>Pénalités!D94</f>
        <v>0</v>
      </c>
      <c r="D1066" s="43">
        <f>Pénalités!E94</f>
        <v>0</v>
      </c>
      <c r="E1066" s="43">
        <f>Pénalités!F94</f>
        <v>0</v>
      </c>
      <c r="F1066" s="43">
        <f>Pénalités!G94</f>
        <v>0</v>
      </c>
      <c r="G1066" s="43">
        <f>Pénalités!H94</f>
        <v>0</v>
      </c>
      <c r="H1066" s="43">
        <f>Pénalités!I94</f>
        <v>0</v>
      </c>
      <c r="I1066" s="43">
        <f>Pénalités!J94</f>
        <v>0</v>
      </c>
      <c r="J1066" s="43">
        <f>Pénalités!K94</f>
        <v>0</v>
      </c>
      <c r="K1066" s="43">
        <f>Pénalités!L94</f>
        <v>0</v>
      </c>
      <c r="L1066" s="43">
        <f>Pénalités!M94</f>
        <v>0</v>
      </c>
      <c r="M1066" s="43">
        <f>Pénalités!N94</f>
        <v>0</v>
      </c>
      <c r="N1066" s="69">
        <f>SUM(B1066:M1066)</f>
        <v>0</v>
      </c>
      <c r="O1066" s="4" t="str">
        <f t="shared" si="106"/>
        <v/>
      </c>
    </row>
    <row r="1067" spans="1:15" ht="12" thickBot="1" x14ac:dyDescent="0.25">
      <c r="A1067" s="44" t="s">
        <v>37</v>
      </c>
      <c r="B1067" s="45">
        <f t="shared" ref="B1067:M1067" si="109">+B1065-ABS(B1066)</f>
        <v>0</v>
      </c>
      <c r="C1067" s="46">
        <f t="shared" si="109"/>
        <v>0</v>
      </c>
      <c r="D1067" s="46">
        <f t="shared" si="109"/>
        <v>0</v>
      </c>
      <c r="E1067" s="46">
        <f t="shared" si="109"/>
        <v>0</v>
      </c>
      <c r="F1067" s="46">
        <f t="shared" si="109"/>
        <v>0</v>
      </c>
      <c r="G1067" s="46">
        <f t="shared" si="109"/>
        <v>0</v>
      </c>
      <c r="H1067" s="46">
        <f t="shared" si="109"/>
        <v>0</v>
      </c>
      <c r="I1067" s="46">
        <f t="shared" si="109"/>
        <v>0</v>
      </c>
      <c r="J1067" s="46">
        <f t="shared" si="109"/>
        <v>0</v>
      </c>
      <c r="K1067" s="46">
        <f t="shared" si="109"/>
        <v>0</v>
      </c>
      <c r="L1067" s="46">
        <f t="shared" si="109"/>
        <v>0</v>
      </c>
      <c r="M1067" s="46">
        <f t="shared" si="109"/>
        <v>0</v>
      </c>
      <c r="N1067" s="70">
        <f>IF(SUM(N1065:N1066)&lt;0,0,SUM(N1065:N1066))</f>
        <v>0</v>
      </c>
      <c r="O1067" s="4" t="str">
        <f t="shared" si="106"/>
        <v/>
      </c>
    </row>
    <row r="1068" spans="1:15" x14ac:dyDescent="0.2">
      <c r="O1068" s="4" t="str">
        <f t="shared" si="106"/>
        <v/>
      </c>
    </row>
    <row r="1069" spans="1:15" ht="12.75" x14ac:dyDescent="0.2">
      <c r="B1069" s="4" t="s">
        <v>30</v>
      </c>
      <c r="G1069" s="57" t="str">
        <f>VLOOKUP(G1070,list2,2,FALSE)</f>
        <v>case 90</v>
      </c>
      <c r="L1069" s="89"/>
      <c r="M1069" s="89"/>
      <c r="O1069" s="4" t="str">
        <f t="shared" si="106"/>
        <v/>
      </c>
    </row>
    <row r="1070" spans="1:15" ht="12.75" x14ac:dyDescent="0.2">
      <c r="B1070" s="4" t="s">
        <v>31</v>
      </c>
      <c r="G1070" s="4">
        <f>Levée!A95</f>
        <v>90</v>
      </c>
      <c r="L1070" s="89" t="s">
        <v>38</v>
      </c>
      <c r="M1070" s="89"/>
      <c r="O1070" s="4" t="str">
        <f t="shared" si="106"/>
        <v/>
      </c>
    </row>
    <row r="1071" spans="1:15" ht="15.75" x14ac:dyDescent="0.25">
      <c r="B1071" s="4" t="s">
        <v>32</v>
      </c>
      <c r="G1071" s="4">
        <f>VLOOKUP(G1070,list2,3,FALSE)</f>
        <v>0</v>
      </c>
      <c r="L1071" s="90"/>
      <c r="M1071" s="90"/>
      <c r="O1071" s="4" t="str">
        <f t="shared" si="106"/>
        <v/>
      </c>
    </row>
    <row r="1072" spans="1:15" x14ac:dyDescent="0.2">
      <c r="B1072" s="56" t="s">
        <v>33</v>
      </c>
      <c r="G1072" s="4">
        <f>VLOOKUP(G1070,list2,4,FALSE)</f>
        <v>0</v>
      </c>
      <c r="O1072" s="4" t="str">
        <f t="shared" si="106"/>
        <v/>
      </c>
    </row>
    <row r="1073" spans="1:15" x14ac:dyDescent="0.2">
      <c r="B1073" s="58" t="s">
        <v>39</v>
      </c>
      <c r="C1073" s="56"/>
      <c r="D1073" s="56"/>
      <c r="E1073" s="56"/>
      <c r="F1073" s="56"/>
      <c r="G1073" s="4" t="e">
        <f>VLOOKUP(G1070,list2,5,FALSE)</f>
        <v>#REF!</v>
      </c>
      <c r="O1073" s="4" t="str">
        <f t="shared" si="106"/>
        <v/>
      </c>
    </row>
    <row r="1074" spans="1:15" x14ac:dyDescent="0.2">
      <c r="B1074" s="4" t="s">
        <v>34</v>
      </c>
      <c r="G1074" s="4" t="e">
        <f>VLOOKUP(G1070,list2,6,FALSE)</f>
        <v>#REF!</v>
      </c>
      <c r="O1074" s="4" t="e">
        <f t="shared" si="106"/>
        <v>#REF!</v>
      </c>
    </row>
    <row r="1075" spans="1:15" ht="12" thickBot="1" x14ac:dyDescent="0.25">
      <c r="O1075" s="4" t="str">
        <f t="shared" si="106"/>
        <v/>
      </c>
    </row>
    <row r="1076" spans="1:15" ht="12" thickBot="1" x14ac:dyDescent="0.25">
      <c r="A1076" s="39"/>
      <c r="B1076" s="41" t="s">
        <v>2</v>
      </c>
      <c r="C1076" s="41" t="s">
        <v>3</v>
      </c>
      <c r="D1076" s="41" t="s">
        <v>4</v>
      </c>
      <c r="E1076" s="41" t="s">
        <v>5</v>
      </c>
      <c r="F1076" s="41" t="s">
        <v>6</v>
      </c>
      <c r="G1076" s="41" t="s">
        <v>7</v>
      </c>
      <c r="H1076" s="41" t="s">
        <v>8</v>
      </c>
      <c r="I1076" s="41" t="s">
        <v>9</v>
      </c>
      <c r="J1076" s="41" t="s">
        <v>10</v>
      </c>
      <c r="K1076" s="41" t="s">
        <v>11</v>
      </c>
      <c r="L1076" s="41" t="s">
        <v>12</v>
      </c>
      <c r="M1076" s="41" t="s">
        <v>13</v>
      </c>
      <c r="N1076" s="71" t="s">
        <v>15</v>
      </c>
      <c r="O1076" s="4" t="str">
        <f t="shared" si="106"/>
        <v/>
      </c>
    </row>
    <row r="1077" spans="1:15" x14ac:dyDescent="0.2">
      <c r="A1077" s="42" t="s">
        <v>35</v>
      </c>
      <c r="B1077" s="43">
        <f>IF(Levée!C95&lt;&gt;"pa",Levée!C95,)</f>
        <v>0</v>
      </c>
      <c r="C1077" s="43">
        <f>IF(Levée!D95&lt;&gt;"pa",Levée!D95,)</f>
        <v>0</v>
      </c>
      <c r="D1077" s="43">
        <f>IF(Levée!E95&lt;&gt;"pa",Levée!E95,)</f>
        <v>0</v>
      </c>
      <c r="E1077" s="43">
        <f>IF(Levée!F95&lt;&gt;"pa",Levée!F95,)</f>
        <v>0</v>
      </c>
      <c r="F1077" s="43">
        <f>IF(Levée!G95&lt;&gt;"pa",Levée!G95,)</f>
        <v>0</v>
      </c>
      <c r="G1077" s="43">
        <f>IF(Levée!H95&lt;&gt;"pa",Levée!H95,)</f>
        <v>0</v>
      </c>
      <c r="H1077" s="43">
        <f>IF(Levée!I95&lt;&gt;"pa",Levée!I95,)</f>
        <v>0</v>
      </c>
      <c r="I1077" s="43">
        <f>IF(Levée!J95&lt;&gt;"pa",Levée!J95,)</f>
        <v>0</v>
      </c>
      <c r="J1077" s="43">
        <f>IF(Levée!K95&lt;&gt;"pa",Levée!K95,)</f>
        <v>0</v>
      </c>
      <c r="K1077" s="43">
        <f>IF(Levée!L95&lt;&gt;"pa",Levée!L95,)</f>
        <v>0</v>
      </c>
      <c r="L1077" s="43">
        <f>IF(Levée!M95&lt;&gt;"pa",Levée!M95,)</f>
        <v>0</v>
      </c>
      <c r="M1077" s="43">
        <f>IF(Levée!N95&lt;&gt;"pa",Levée!N95,)</f>
        <v>0</v>
      </c>
      <c r="N1077" s="68">
        <f>SUM(B1077:M1077)</f>
        <v>0</v>
      </c>
      <c r="O1077" s="4" t="str">
        <f t="shared" si="106"/>
        <v/>
      </c>
    </row>
    <row r="1078" spans="1:15" ht="12" thickBot="1" x14ac:dyDescent="0.25">
      <c r="A1078" s="42" t="s">
        <v>36</v>
      </c>
      <c r="B1078" s="43">
        <f>Pénalités!C95</f>
        <v>0</v>
      </c>
      <c r="C1078" s="43">
        <f>Pénalités!D95</f>
        <v>0</v>
      </c>
      <c r="D1078" s="43">
        <f>Pénalités!E95</f>
        <v>0</v>
      </c>
      <c r="E1078" s="43">
        <f>Pénalités!F95</f>
        <v>0</v>
      </c>
      <c r="F1078" s="43">
        <f>Pénalités!G95</f>
        <v>0</v>
      </c>
      <c r="G1078" s="43">
        <f>Pénalités!H95</f>
        <v>0</v>
      </c>
      <c r="H1078" s="43">
        <f>Pénalités!I95</f>
        <v>0</v>
      </c>
      <c r="I1078" s="43">
        <f>Pénalités!J95</f>
        <v>0</v>
      </c>
      <c r="J1078" s="43">
        <f>Pénalités!K95</f>
        <v>0</v>
      </c>
      <c r="K1078" s="43">
        <f>Pénalités!L95</f>
        <v>0</v>
      </c>
      <c r="L1078" s="43">
        <f>Pénalités!M95</f>
        <v>0</v>
      </c>
      <c r="M1078" s="43">
        <f>Pénalités!N95</f>
        <v>0</v>
      </c>
      <c r="N1078" s="69">
        <f>SUM(B1078:M1078)</f>
        <v>0</v>
      </c>
      <c r="O1078" s="4" t="str">
        <f t="shared" si="106"/>
        <v/>
      </c>
    </row>
    <row r="1079" spans="1:15" ht="12" thickBot="1" x14ac:dyDescent="0.25">
      <c r="A1079" s="44" t="s">
        <v>37</v>
      </c>
      <c r="B1079" s="45">
        <f t="shared" ref="B1079:M1079" si="110">+B1077-ABS(B1078)</f>
        <v>0</v>
      </c>
      <c r="C1079" s="46">
        <f t="shared" si="110"/>
        <v>0</v>
      </c>
      <c r="D1079" s="46">
        <f t="shared" si="110"/>
        <v>0</v>
      </c>
      <c r="E1079" s="46">
        <f t="shared" si="110"/>
        <v>0</v>
      </c>
      <c r="F1079" s="46">
        <f t="shared" si="110"/>
        <v>0</v>
      </c>
      <c r="G1079" s="46">
        <f t="shared" si="110"/>
        <v>0</v>
      </c>
      <c r="H1079" s="46">
        <f t="shared" si="110"/>
        <v>0</v>
      </c>
      <c r="I1079" s="46">
        <f t="shared" si="110"/>
        <v>0</v>
      </c>
      <c r="J1079" s="46">
        <f t="shared" si="110"/>
        <v>0</v>
      </c>
      <c r="K1079" s="46">
        <f t="shared" si="110"/>
        <v>0</v>
      </c>
      <c r="L1079" s="46">
        <f t="shared" si="110"/>
        <v>0</v>
      </c>
      <c r="M1079" s="46">
        <f t="shared" si="110"/>
        <v>0</v>
      </c>
      <c r="N1079" s="70">
        <f>IF(SUM(N1077:N1078)&lt;0,0,SUM(N1077:N1078))</f>
        <v>0</v>
      </c>
      <c r="O1079" s="4" t="str">
        <f t="shared" si="106"/>
        <v/>
      </c>
    </row>
    <row r="1080" spans="1:15" x14ac:dyDescent="0.2">
      <c r="O1080" s="4" t="str">
        <f t="shared" si="106"/>
        <v/>
      </c>
    </row>
    <row r="1081" spans="1:15" ht="12.75" x14ac:dyDescent="0.2">
      <c r="B1081" s="4" t="s">
        <v>30</v>
      </c>
      <c r="G1081" s="57" t="str">
        <f>VLOOKUP(G1082,list2,2,FALSE)</f>
        <v>case 91</v>
      </c>
      <c r="L1081" s="89"/>
      <c r="M1081" s="89"/>
      <c r="O1081" s="4" t="str">
        <f t="shared" si="106"/>
        <v/>
      </c>
    </row>
    <row r="1082" spans="1:15" ht="12.75" x14ac:dyDescent="0.2">
      <c r="B1082" s="4" t="s">
        <v>31</v>
      </c>
      <c r="G1082" s="4">
        <f>Levée!A96</f>
        <v>91</v>
      </c>
      <c r="L1082" s="89" t="s">
        <v>38</v>
      </c>
      <c r="M1082" s="89"/>
      <c r="O1082" s="4" t="str">
        <f t="shared" si="106"/>
        <v/>
      </c>
    </row>
    <row r="1083" spans="1:15" ht="15.75" x14ac:dyDescent="0.25">
      <c r="B1083" s="4" t="s">
        <v>32</v>
      </c>
      <c r="G1083" s="4">
        <f>VLOOKUP(G1082,list2,3,FALSE)</f>
        <v>0</v>
      </c>
      <c r="L1083" s="90"/>
      <c r="M1083" s="90"/>
      <c r="O1083" s="4" t="str">
        <f t="shared" si="106"/>
        <v/>
      </c>
    </row>
    <row r="1084" spans="1:15" x14ac:dyDescent="0.2">
      <c r="B1084" s="56" t="s">
        <v>33</v>
      </c>
      <c r="G1084" s="4">
        <f>VLOOKUP(G1082,list2,4,FALSE)</f>
        <v>0</v>
      </c>
      <c r="O1084" s="4" t="str">
        <f t="shared" si="106"/>
        <v/>
      </c>
    </row>
    <row r="1085" spans="1:15" x14ac:dyDescent="0.2">
      <c r="B1085" s="58" t="s">
        <v>39</v>
      </c>
      <c r="C1085" s="56"/>
      <c r="D1085" s="56"/>
      <c r="E1085" s="56"/>
      <c r="F1085" s="56"/>
      <c r="G1085" s="4" t="e">
        <f>VLOOKUP(G1082,list2,5,FALSE)</f>
        <v>#REF!</v>
      </c>
      <c r="O1085" s="4" t="str">
        <f t="shared" si="106"/>
        <v/>
      </c>
    </row>
    <row r="1086" spans="1:15" x14ac:dyDescent="0.2">
      <c r="B1086" s="4" t="s">
        <v>34</v>
      </c>
      <c r="G1086" s="4" t="e">
        <f>VLOOKUP(G1082,list2,6,FALSE)</f>
        <v>#REF!</v>
      </c>
      <c r="O1086" s="4" t="e">
        <f t="shared" si="106"/>
        <v>#REF!</v>
      </c>
    </row>
    <row r="1087" spans="1:15" ht="12" thickBot="1" x14ac:dyDescent="0.25">
      <c r="O1087" s="4" t="str">
        <f t="shared" si="106"/>
        <v/>
      </c>
    </row>
    <row r="1088" spans="1:15" ht="12" thickBot="1" x14ac:dyDescent="0.25">
      <c r="A1088" s="39"/>
      <c r="B1088" s="41" t="s">
        <v>2</v>
      </c>
      <c r="C1088" s="41" t="s">
        <v>3</v>
      </c>
      <c r="D1088" s="41" t="s">
        <v>4</v>
      </c>
      <c r="E1088" s="41" t="s">
        <v>5</v>
      </c>
      <c r="F1088" s="41" t="s">
        <v>6</v>
      </c>
      <c r="G1088" s="41" t="s">
        <v>7</v>
      </c>
      <c r="H1088" s="41" t="s">
        <v>8</v>
      </c>
      <c r="I1088" s="41" t="s">
        <v>9</v>
      </c>
      <c r="J1088" s="41" t="s">
        <v>10</v>
      </c>
      <c r="K1088" s="41" t="s">
        <v>11</v>
      </c>
      <c r="L1088" s="41" t="s">
        <v>12</v>
      </c>
      <c r="M1088" s="41" t="s">
        <v>13</v>
      </c>
      <c r="N1088" s="71" t="s">
        <v>15</v>
      </c>
      <c r="O1088" s="4" t="str">
        <f t="shared" si="106"/>
        <v/>
      </c>
    </row>
    <row r="1089" spans="1:15" x14ac:dyDescent="0.2">
      <c r="A1089" s="42" t="s">
        <v>35</v>
      </c>
      <c r="B1089" s="43">
        <f>IF(Levée!C96&lt;&gt;"pa",Levée!C96,)</f>
        <v>0</v>
      </c>
      <c r="C1089" s="43">
        <f>IF(Levée!D96&lt;&gt;"pa",Levée!D96,)</f>
        <v>0</v>
      </c>
      <c r="D1089" s="43">
        <f>IF(Levée!E96&lt;&gt;"pa",Levée!E96,)</f>
        <v>0</v>
      </c>
      <c r="E1089" s="43">
        <f>IF(Levée!F96&lt;&gt;"pa",Levée!F96,)</f>
        <v>0</v>
      </c>
      <c r="F1089" s="43">
        <f>IF(Levée!G96&lt;&gt;"pa",Levée!G96,)</f>
        <v>0</v>
      </c>
      <c r="G1089" s="43">
        <f>IF(Levée!H96&lt;&gt;"pa",Levée!H96,)</f>
        <v>0</v>
      </c>
      <c r="H1089" s="43">
        <f>IF(Levée!I96&lt;&gt;"pa",Levée!I96,)</f>
        <v>0</v>
      </c>
      <c r="I1089" s="43">
        <f>IF(Levée!J96&lt;&gt;"pa",Levée!J96,)</f>
        <v>0</v>
      </c>
      <c r="J1089" s="43">
        <f>IF(Levée!K96&lt;&gt;"pa",Levée!K96,)</f>
        <v>0</v>
      </c>
      <c r="K1089" s="43">
        <f>IF(Levée!L96&lt;&gt;"pa",Levée!L96,)</f>
        <v>0</v>
      </c>
      <c r="L1089" s="43">
        <f>IF(Levée!M96&lt;&gt;"pa",Levée!M96,)</f>
        <v>0</v>
      </c>
      <c r="M1089" s="43">
        <f>IF(Levée!N96&lt;&gt;"pa",Levée!N96,)</f>
        <v>0</v>
      </c>
      <c r="N1089" s="68">
        <f>SUM(B1089:M1089)</f>
        <v>0</v>
      </c>
      <c r="O1089" s="4" t="str">
        <f t="shared" si="106"/>
        <v/>
      </c>
    </row>
    <row r="1090" spans="1:15" ht="12" thickBot="1" x14ac:dyDescent="0.25">
      <c r="A1090" s="42" t="s">
        <v>36</v>
      </c>
      <c r="B1090" s="43">
        <f>Pénalités!C96</f>
        <v>0</v>
      </c>
      <c r="C1090" s="43">
        <f>Pénalités!D96</f>
        <v>0</v>
      </c>
      <c r="D1090" s="43">
        <f>Pénalités!E96</f>
        <v>0</v>
      </c>
      <c r="E1090" s="43">
        <f>Pénalités!F96</f>
        <v>0</v>
      </c>
      <c r="F1090" s="43">
        <f>Pénalités!G96</f>
        <v>0</v>
      </c>
      <c r="G1090" s="43">
        <f>Pénalités!H96</f>
        <v>0</v>
      </c>
      <c r="H1090" s="43">
        <f>Pénalités!I96</f>
        <v>0</v>
      </c>
      <c r="I1090" s="43">
        <f>Pénalités!J96</f>
        <v>0</v>
      </c>
      <c r="J1090" s="43">
        <f>Pénalités!K96</f>
        <v>0</v>
      </c>
      <c r="K1090" s="43">
        <f>Pénalités!L96</f>
        <v>0</v>
      </c>
      <c r="L1090" s="43">
        <f>Pénalités!M96</f>
        <v>0</v>
      </c>
      <c r="M1090" s="43">
        <f>Pénalités!N96</f>
        <v>0</v>
      </c>
      <c r="N1090" s="69">
        <f>SUM(B1090:M1090)</f>
        <v>0</v>
      </c>
      <c r="O1090" s="4" t="str">
        <f t="shared" si="106"/>
        <v/>
      </c>
    </row>
    <row r="1091" spans="1:15" ht="12" thickBot="1" x14ac:dyDescent="0.25">
      <c r="A1091" s="44" t="s">
        <v>37</v>
      </c>
      <c r="B1091" s="45">
        <f t="shared" ref="B1091:M1091" si="111">+B1089-ABS(B1090)</f>
        <v>0</v>
      </c>
      <c r="C1091" s="46">
        <f t="shared" si="111"/>
        <v>0</v>
      </c>
      <c r="D1091" s="46">
        <f t="shared" si="111"/>
        <v>0</v>
      </c>
      <c r="E1091" s="46">
        <f t="shared" si="111"/>
        <v>0</v>
      </c>
      <c r="F1091" s="46">
        <f t="shared" si="111"/>
        <v>0</v>
      </c>
      <c r="G1091" s="46">
        <f t="shared" si="111"/>
        <v>0</v>
      </c>
      <c r="H1091" s="46">
        <f t="shared" si="111"/>
        <v>0</v>
      </c>
      <c r="I1091" s="46">
        <f t="shared" si="111"/>
        <v>0</v>
      </c>
      <c r="J1091" s="46">
        <f t="shared" si="111"/>
        <v>0</v>
      </c>
      <c r="K1091" s="46">
        <f t="shared" si="111"/>
        <v>0</v>
      </c>
      <c r="L1091" s="46">
        <f t="shared" si="111"/>
        <v>0</v>
      </c>
      <c r="M1091" s="46">
        <f t="shared" si="111"/>
        <v>0</v>
      </c>
      <c r="N1091" s="70">
        <f>IF(SUM(N1089:N1090)&lt;0,0,SUM(N1089:N1090))</f>
        <v>0</v>
      </c>
      <c r="O1091" s="4" t="str">
        <f t="shared" si="106"/>
        <v/>
      </c>
    </row>
    <row r="1092" spans="1:15" x14ac:dyDescent="0.2">
      <c r="O1092" s="4" t="str">
        <f t="shared" si="106"/>
        <v/>
      </c>
    </row>
    <row r="1093" spans="1:15" ht="12.75" x14ac:dyDescent="0.2">
      <c r="B1093" s="4" t="s">
        <v>30</v>
      </c>
      <c r="G1093" s="57" t="str">
        <f>VLOOKUP(G1094,list2,2,FALSE)</f>
        <v>case 92</v>
      </c>
      <c r="L1093" s="89"/>
      <c r="M1093" s="89"/>
      <c r="O1093" s="4" t="str">
        <f t="shared" si="106"/>
        <v/>
      </c>
    </row>
    <row r="1094" spans="1:15" ht="12.75" x14ac:dyDescent="0.2">
      <c r="B1094" s="4" t="s">
        <v>31</v>
      </c>
      <c r="G1094" s="4">
        <f>Levée!A97</f>
        <v>92</v>
      </c>
      <c r="L1094" s="89" t="s">
        <v>38</v>
      </c>
      <c r="M1094" s="89"/>
      <c r="O1094" s="4" t="str">
        <f t="shared" si="106"/>
        <v/>
      </c>
    </row>
    <row r="1095" spans="1:15" ht="15.75" x14ac:dyDescent="0.25">
      <c r="B1095" s="4" t="s">
        <v>32</v>
      </c>
      <c r="G1095" s="4">
        <f>VLOOKUP(G1094,list2,3,FALSE)</f>
        <v>0</v>
      </c>
      <c r="L1095" s="90"/>
      <c r="M1095" s="90"/>
      <c r="O1095" s="4" t="str">
        <f t="shared" ref="O1095:O1158" si="112">IF(B1095="Remboursement :",G1095,"")</f>
        <v/>
      </c>
    </row>
    <row r="1096" spans="1:15" x14ac:dyDescent="0.2">
      <c r="B1096" s="56" t="s">
        <v>33</v>
      </c>
      <c r="G1096" s="4">
        <f>VLOOKUP(G1094,list2,4,FALSE)</f>
        <v>0</v>
      </c>
      <c r="O1096" s="4" t="str">
        <f t="shared" si="112"/>
        <v/>
      </c>
    </row>
    <row r="1097" spans="1:15" x14ac:dyDescent="0.2">
      <c r="B1097" s="58" t="s">
        <v>39</v>
      </c>
      <c r="C1097" s="56"/>
      <c r="D1097" s="56"/>
      <c r="E1097" s="56"/>
      <c r="F1097" s="56"/>
      <c r="G1097" s="4" t="e">
        <f>VLOOKUP(G1094,list2,5,FALSE)</f>
        <v>#REF!</v>
      </c>
      <c r="O1097" s="4" t="str">
        <f t="shared" si="112"/>
        <v/>
      </c>
    </row>
    <row r="1098" spans="1:15" x14ac:dyDescent="0.2">
      <c r="B1098" s="4" t="s">
        <v>34</v>
      </c>
      <c r="G1098" s="4" t="e">
        <f>VLOOKUP(G1094,list2,6,FALSE)</f>
        <v>#REF!</v>
      </c>
      <c r="O1098" s="4" t="e">
        <f t="shared" si="112"/>
        <v>#REF!</v>
      </c>
    </row>
    <row r="1099" spans="1:15" ht="12" thickBot="1" x14ac:dyDescent="0.25">
      <c r="O1099" s="4" t="str">
        <f t="shared" si="112"/>
        <v/>
      </c>
    </row>
    <row r="1100" spans="1:15" ht="12" thickBot="1" x14ac:dyDescent="0.25">
      <c r="A1100" s="39"/>
      <c r="B1100" s="41" t="s">
        <v>2</v>
      </c>
      <c r="C1100" s="41" t="s">
        <v>3</v>
      </c>
      <c r="D1100" s="41" t="s">
        <v>4</v>
      </c>
      <c r="E1100" s="41" t="s">
        <v>5</v>
      </c>
      <c r="F1100" s="41" t="s">
        <v>6</v>
      </c>
      <c r="G1100" s="41" t="s">
        <v>7</v>
      </c>
      <c r="H1100" s="41" t="s">
        <v>8</v>
      </c>
      <c r="I1100" s="41" t="s">
        <v>9</v>
      </c>
      <c r="J1100" s="41" t="s">
        <v>10</v>
      </c>
      <c r="K1100" s="41" t="s">
        <v>11</v>
      </c>
      <c r="L1100" s="41" t="s">
        <v>12</v>
      </c>
      <c r="M1100" s="41" t="s">
        <v>13</v>
      </c>
      <c r="N1100" s="71" t="s">
        <v>15</v>
      </c>
      <c r="O1100" s="4" t="str">
        <f t="shared" si="112"/>
        <v/>
      </c>
    </row>
    <row r="1101" spans="1:15" x14ac:dyDescent="0.2">
      <c r="A1101" s="42" t="s">
        <v>35</v>
      </c>
      <c r="B1101" s="43">
        <f>IF(Levée!C97&lt;&gt;"pa",Levée!C97,)</f>
        <v>0</v>
      </c>
      <c r="C1101" s="43">
        <f>IF(Levée!D97&lt;&gt;"pa",Levée!D97,)</f>
        <v>0</v>
      </c>
      <c r="D1101" s="43">
        <f>IF(Levée!E97&lt;&gt;"pa",Levée!E97,)</f>
        <v>0</v>
      </c>
      <c r="E1101" s="43">
        <f>IF(Levée!F97&lt;&gt;"pa",Levée!F97,)</f>
        <v>0</v>
      </c>
      <c r="F1101" s="43">
        <f>IF(Levée!G97&lt;&gt;"pa",Levée!G97,)</f>
        <v>0</v>
      </c>
      <c r="G1101" s="43">
        <f>IF(Levée!H97&lt;&gt;"pa",Levée!H97,)</f>
        <v>0</v>
      </c>
      <c r="H1101" s="43">
        <f>IF(Levée!I97&lt;&gt;"pa",Levée!I97,)</f>
        <v>0</v>
      </c>
      <c r="I1101" s="43">
        <f>IF(Levée!J97&lt;&gt;"pa",Levée!J97,)</f>
        <v>0</v>
      </c>
      <c r="J1101" s="43">
        <f>IF(Levée!K97&lt;&gt;"pa",Levée!K97,)</f>
        <v>0</v>
      </c>
      <c r="K1101" s="43">
        <f>IF(Levée!L97&lt;&gt;"pa",Levée!L97,)</f>
        <v>0</v>
      </c>
      <c r="L1101" s="43">
        <f>IF(Levée!M97&lt;&gt;"pa",Levée!M97,)</f>
        <v>0</v>
      </c>
      <c r="M1101" s="43">
        <f>IF(Levée!N97&lt;&gt;"pa",Levée!N97,)</f>
        <v>0</v>
      </c>
      <c r="N1101" s="68">
        <f>SUM(B1101:M1101)</f>
        <v>0</v>
      </c>
      <c r="O1101" s="4" t="str">
        <f t="shared" si="112"/>
        <v/>
      </c>
    </row>
    <row r="1102" spans="1:15" ht="12" thickBot="1" x14ac:dyDescent="0.25">
      <c r="A1102" s="42" t="s">
        <v>36</v>
      </c>
      <c r="B1102" s="43">
        <f>Pénalités!C97</f>
        <v>0</v>
      </c>
      <c r="C1102" s="43">
        <f>Pénalités!D97</f>
        <v>0</v>
      </c>
      <c r="D1102" s="43">
        <f>Pénalités!E97</f>
        <v>0</v>
      </c>
      <c r="E1102" s="43">
        <f>Pénalités!F97</f>
        <v>0</v>
      </c>
      <c r="F1102" s="43">
        <f>Pénalités!G97</f>
        <v>0</v>
      </c>
      <c r="G1102" s="43">
        <f>Pénalités!H97</f>
        <v>0</v>
      </c>
      <c r="H1102" s="43">
        <f>Pénalités!I97</f>
        <v>0</v>
      </c>
      <c r="I1102" s="43">
        <f>Pénalités!J97</f>
        <v>0</v>
      </c>
      <c r="J1102" s="43">
        <f>Pénalités!K97</f>
        <v>0</v>
      </c>
      <c r="K1102" s="43">
        <f>Pénalités!L97</f>
        <v>0</v>
      </c>
      <c r="L1102" s="43">
        <f>Pénalités!M97</f>
        <v>0</v>
      </c>
      <c r="M1102" s="43">
        <f>Pénalités!N97</f>
        <v>0</v>
      </c>
      <c r="N1102" s="69">
        <f>SUM(B1102:M1102)</f>
        <v>0</v>
      </c>
      <c r="O1102" s="4" t="str">
        <f t="shared" si="112"/>
        <v/>
      </c>
    </row>
    <row r="1103" spans="1:15" ht="12" thickBot="1" x14ac:dyDescent="0.25">
      <c r="A1103" s="44" t="s">
        <v>37</v>
      </c>
      <c r="B1103" s="45">
        <f t="shared" ref="B1103:M1103" si="113">+B1101-ABS(B1102)</f>
        <v>0</v>
      </c>
      <c r="C1103" s="46">
        <f t="shared" si="113"/>
        <v>0</v>
      </c>
      <c r="D1103" s="46">
        <f t="shared" si="113"/>
        <v>0</v>
      </c>
      <c r="E1103" s="46">
        <f t="shared" si="113"/>
        <v>0</v>
      </c>
      <c r="F1103" s="46">
        <f t="shared" si="113"/>
        <v>0</v>
      </c>
      <c r="G1103" s="46">
        <f t="shared" si="113"/>
        <v>0</v>
      </c>
      <c r="H1103" s="46">
        <f t="shared" si="113"/>
        <v>0</v>
      </c>
      <c r="I1103" s="46">
        <f t="shared" si="113"/>
        <v>0</v>
      </c>
      <c r="J1103" s="46">
        <f t="shared" si="113"/>
        <v>0</v>
      </c>
      <c r="K1103" s="46">
        <f t="shared" si="113"/>
        <v>0</v>
      </c>
      <c r="L1103" s="46">
        <f t="shared" si="113"/>
        <v>0</v>
      </c>
      <c r="M1103" s="46">
        <f t="shared" si="113"/>
        <v>0</v>
      </c>
      <c r="N1103" s="70">
        <f>IF(SUM(N1101:N1102)&lt;0,0,SUM(N1101:N1102))</f>
        <v>0</v>
      </c>
      <c r="O1103" s="4" t="str">
        <f t="shared" si="112"/>
        <v/>
      </c>
    </row>
    <row r="1104" spans="1:15" x14ac:dyDescent="0.2">
      <c r="O1104" s="4" t="str">
        <f t="shared" si="112"/>
        <v/>
      </c>
    </row>
    <row r="1105" spans="1:15" ht="12.75" x14ac:dyDescent="0.2">
      <c r="B1105" s="4" t="s">
        <v>30</v>
      </c>
      <c r="G1105" s="57" t="str">
        <f>VLOOKUP(G1106,list2,2,FALSE)</f>
        <v>case 93</v>
      </c>
      <c r="L1105" s="89"/>
      <c r="M1105" s="89"/>
      <c r="O1105" s="4" t="str">
        <f t="shared" si="112"/>
        <v/>
      </c>
    </row>
    <row r="1106" spans="1:15" ht="12.75" x14ac:dyDescent="0.2">
      <c r="B1106" s="4" t="s">
        <v>31</v>
      </c>
      <c r="G1106" s="4">
        <f>Levée!A98</f>
        <v>93</v>
      </c>
      <c r="L1106" s="89" t="s">
        <v>38</v>
      </c>
      <c r="M1106" s="89"/>
      <c r="O1106" s="4" t="str">
        <f t="shared" si="112"/>
        <v/>
      </c>
    </row>
    <row r="1107" spans="1:15" ht="15.75" x14ac:dyDescent="0.25">
      <c r="B1107" s="4" t="s">
        <v>32</v>
      </c>
      <c r="G1107" s="4">
        <f>VLOOKUP(G1106,list2,3,FALSE)</f>
        <v>0</v>
      </c>
      <c r="L1107" s="90"/>
      <c r="M1107" s="90"/>
      <c r="O1107" s="4" t="str">
        <f t="shared" si="112"/>
        <v/>
      </c>
    </row>
    <row r="1108" spans="1:15" x14ac:dyDescent="0.2">
      <c r="B1108" s="56" t="s">
        <v>33</v>
      </c>
      <c r="G1108" s="4">
        <f>VLOOKUP(G1106,list2,4,FALSE)</f>
        <v>0</v>
      </c>
      <c r="O1108" s="4" t="str">
        <f t="shared" si="112"/>
        <v/>
      </c>
    </row>
    <row r="1109" spans="1:15" x14ac:dyDescent="0.2">
      <c r="B1109" s="58" t="s">
        <v>39</v>
      </c>
      <c r="C1109" s="56"/>
      <c r="D1109" s="56"/>
      <c r="E1109" s="56"/>
      <c r="F1109" s="56"/>
      <c r="G1109" s="4" t="e">
        <f>VLOOKUP(G1106,list2,5,FALSE)</f>
        <v>#REF!</v>
      </c>
      <c r="O1109" s="4" t="str">
        <f t="shared" si="112"/>
        <v/>
      </c>
    </row>
    <row r="1110" spans="1:15" x14ac:dyDescent="0.2">
      <c r="B1110" s="4" t="s">
        <v>34</v>
      </c>
      <c r="G1110" s="4" t="e">
        <f>VLOOKUP(G1106,list2,6,FALSE)</f>
        <v>#REF!</v>
      </c>
      <c r="O1110" s="4" t="e">
        <f t="shared" si="112"/>
        <v>#REF!</v>
      </c>
    </row>
    <row r="1111" spans="1:15" ht="12" thickBot="1" x14ac:dyDescent="0.25">
      <c r="O1111" s="4" t="str">
        <f t="shared" si="112"/>
        <v/>
      </c>
    </row>
    <row r="1112" spans="1:15" ht="12" thickBot="1" x14ac:dyDescent="0.25">
      <c r="A1112" s="39"/>
      <c r="B1112" s="41" t="s">
        <v>2</v>
      </c>
      <c r="C1112" s="41" t="s">
        <v>3</v>
      </c>
      <c r="D1112" s="41" t="s">
        <v>4</v>
      </c>
      <c r="E1112" s="41" t="s">
        <v>5</v>
      </c>
      <c r="F1112" s="41" t="s">
        <v>6</v>
      </c>
      <c r="G1112" s="41" t="s">
        <v>7</v>
      </c>
      <c r="H1112" s="41" t="s">
        <v>8</v>
      </c>
      <c r="I1112" s="41" t="s">
        <v>9</v>
      </c>
      <c r="J1112" s="41" t="s">
        <v>10</v>
      </c>
      <c r="K1112" s="41" t="s">
        <v>11</v>
      </c>
      <c r="L1112" s="41" t="s">
        <v>12</v>
      </c>
      <c r="M1112" s="41" t="s">
        <v>13</v>
      </c>
      <c r="N1112" s="71" t="s">
        <v>15</v>
      </c>
      <c r="O1112" s="4" t="str">
        <f t="shared" si="112"/>
        <v/>
      </c>
    </row>
    <row r="1113" spans="1:15" x14ac:dyDescent="0.2">
      <c r="A1113" s="42" t="s">
        <v>35</v>
      </c>
      <c r="B1113" s="43">
        <f>IF(Levée!C98&lt;&gt;"pa",Levée!C98,)</f>
        <v>0</v>
      </c>
      <c r="C1113" s="43">
        <f>IF(Levée!D98&lt;&gt;"pa",Levée!D98,)</f>
        <v>0</v>
      </c>
      <c r="D1113" s="43">
        <f>IF(Levée!E98&lt;&gt;"pa",Levée!E98,)</f>
        <v>0</v>
      </c>
      <c r="E1113" s="43">
        <f>IF(Levée!F98&lt;&gt;"pa",Levée!F98,)</f>
        <v>0</v>
      </c>
      <c r="F1113" s="43">
        <f>IF(Levée!G98&lt;&gt;"pa",Levée!G98,)</f>
        <v>0</v>
      </c>
      <c r="G1113" s="43">
        <f>IF(Levée!H98&lt;&gt;"pa",Levée!H98,)</f>
        <v>0</v>
      </c>
      <c r="H1113" s="43">
        <f>IF(Levée!I98&lt;&gt;"pa",Levée!I98,)</f>
        <v>0</v>
      </c>
      <c r="I1113" s="43">
        <f>IF(Levée!J98&lt;&gt;"pa",Levée!J98,)</f>
        <v>0</v>
      </c>
      <c r="J1113" s="43">
        <f>IF(Levée!K98&lt;&gt;"pa",Levée!K98,)</f>
        <v>0</v>
      </c>
      <c r="K1113" s="43">
        <f>IF(Levée!L98&lt;&gt;"pa",Levée!L98,)</f>
        <v>0</v>
      </c>
      <c r="L1113" s="43">
        <f>IF(Levée!M98&lt;&gt;"pa",Levée!M98,)</f>
        <v>0</v>
      </c>
      <c r="M1113" s="43">
        <f>IF(Levée!N98&lt;&gt;"pa",Levée!N98,)</f>
        <v>0</v>
      </c>
      <c r="N1113" s="68">
        <f>SUM(B1113:M1113)</f>
        <v>0</v>
      </c>
      <c r="O1113" s="4" t="str">
        <f t="shared" si="112"/>
        <v/>
      </c>
    </row>
    <row r="1114" spans="1:15" ht="12" thickBot="1" x14ac:dyDescent="0.25">
      <c r="A1114" s="42" t="s">
        <v>36</v>
      </c>
      <c r="B1114" s="43">
        <f>Pénalités!C98</f>
        <v>0</v>
      </c>
      <c r="C1114" s="43">
        <f>Pénalités!D98</f>
        <v>0</v>
      </c>
      <c r="D1114" s="43">
        <f>Pénalités!E98</f>
        <v>0</v>
      </c>
      <c r="E1114" s="43">
        <f>Pénalités!F98</f>
        <v>0</v>
      </c>
      <c r="F1114" s="43">
        <f>Pénalités!G98</f>
        <v>0</v>
      </c>
      <c r="G1114" s="43">
        <f>Pénalités!H98</f>
        <v>0</v>
      </c>
      <c r="H1114" s="43">
        <f>Pénalités!I98</f>
        <v>0</v>
      </c>
      <c r="I1114" s="43">
        <f>Pénalités!J98</f>
        <v>0</v>
      </c>
      <c r="J1114" s="43">
        <f>Pénalités!K98</f>
        <v>0</v>
      </c>
      <c r="K1114" s="43">
        <f>Pénalités!L98</f>
        <v>0</v>
      </c>
      <c r="L1114" s="43">
        <f>Pénalités!M98</f>
        <v>0</v>
      </c>
      <c r="M1114" s="43">
        <f>Pénalités!N98</f>
        <v>0</v>
      </c>
      <c r="N1114" s="69">
        <f>SUM(B1114:M1114)</f>
        <v>0</v>
      </c>
      <c r="O1114" s="4" t="str">
        <f t="shared" si="112"/>
        <v/>
      </c>
    </row>
    <row r="1115" spans="1:15" ht="12" thickBot="1" x14ac:dyDescent="0.25">
      <c r="A1115" s="44" t="s">
        <v>37</v>
      </c>
      <c r="B1115" s="45">
        <f t="shared" ref="B1115:M1115" si="114">+B1113-ABS(B1114)</f>
        <v>0</v>
      </c>
      <c r="C1115" s="46">
        <f t="shared" si="114"/>
        <v>0</v>
      </c>
      <c r="D1115" s="46">
        <f t="shared" si="114"/>
        <v>0</v>
      </c>
      <c r="E1115" s="46">
        <f t="shared" si="114"/>
        <v>0</v>
      </c>
      <c r="F1115" s="46">
        <f t="shared" si="114"/>
        <v>0</v>
      </c>
      <c r="G1115" s="46">
        <f t="shared" si="114"/>
        <v>0</v>
      </c>
      <c r="H1115" s="46">
        <f t="shared" si="114"/>
        <v>0</v>
      </c>
      <c r="I1115" s="46">
        <f t="shared" si="114"/>
        <v>0</v>
      </c>
      <c r="J1115" s="46">
        <f t="shared" si="114"/>
        <v>0</v>
      </c>
      <c r="K1115" s="46">
        <f t="shared" si="114"/>
        <v>0</v>
      </c>
      <c r="L1115" s="46">
        <f t="shared" si="114"/>
        <v>0</v>
      </c>
      <c r="M1115" s="46">
        <f t="shared" si="114"/>
        <v>0</v>
      </c>
      <c r="N1115" s="70">
        <f>IF(SUM(N1113:N1114)&lt;0,0,SUM(N1113:N1114))</f>
        <v>0</v>
      </c>
      <c r="O1115" s="4" t="str">
        <f t="shared" si="112"/>
        <v/>
      </c>
    </row>
    <row r="1116" spans="1:15" x14ac:dyDescent="0.2">
      <c r="O1116" s="4" t="str">
        <f t="shared" si="112"/>
        <v/>
      </c>
    </row>
    <row r="1117" spans="1:15" ht="12.75" x14ac:dyDescent="0.2">
      <c r="B1117" s="4" t="s">
        <v>30</v>
      </c>
      <c r="G1117" s="57" t="str">
        <f>VLOOKUP(G1118,list2,2,FALSE)</f>
        <v>case 94</v>
      </c>
      <c r="L1117" s="89"/>
      <c r="M1117" s="89"/>
      <c r="O1117" s="4" t="str">
        <f t="shared" si="112"/>
        <v/>
      </c>
    </row>
    <row r="1118" spans="1:15" ht="12.75" x14ac:dyDescent="0.2">
      <c r="B1118" s="4" t="s">
        <v>31</v>
      </c>
      <c r="G1118" s="4">
        <f>Levée!A99</f>
        <v>94</v>
      </c>
      <c r="L1118" s="89" t="s">
        <v>38</v>
      </c>
      <c r="M1118" s="89"/>
      <c r="O1118" s="4" t="str">
        <f t="shared" si="112"/>
        <v/>
      </c>
    </row>
    <row r="1119" spans="1:15" ht="15.75" x14ac:dyDescent="0.25">
      <c r="B1119" s="4" t="s">
        <v>32</v>
      </c>
      <c r="G1119" s="4">
        <f>VLOOKUP(G1118,list2,3,FALSE)</f>
        <v>0</v>
      </c>
      <c r="L1119" s="90"/>
      <c r="M1119" s="90"/>
      <c r="O1119" s="4" t="str">
        <f t="shared" si="112"/>
        <v/>
      </c>
    </row>
    <row r="1120" spans="1:15" x14ac:dyDescent="0.2">
      <c r="B1120" s="56" t="s">
        <v>33</v>
      </c>
      <c r="G1120" s="4">
        <f>VLOOKUP(G1118,list2,4,FALSE)</f>
        <v>0</v>
      </c>
      <c r="O1120" s="4" t="str">
        <f t="shared" si="112"/>
        <v/>
      </c>
    </row>
    <row r="1121" spans="1:15" x14ac:dyDescent="0.2">
      <c r="B1121" s="58" t="s">
        <v>39</v>
      </c>
      <c r="C1121" s="56"/>
      <c r="D1121" s="56"/>
      <c r="E1121" s="56"/>
      <c r="F1121" s="56"/>
      <c r="G1121" s="4" t="e">
        <f>VLOOKUP(G1118,list2,5,FALSE)</f>
        <v>#REF!</v>
      </c>
      <c r="O1121" s="4" t="str">
        <f t="shared" si="112"/>
        <v/>
      </c>
    </row>
    <row r="1122" spans="1:15" x14ac:dyDescent="0.2">
      <c r="B1122" s="4" t="s">
        <v>34</v>
      </c>
      <c r="G1122" s="4" t="e">
        <f>VLOOKUP(G1118,list2,6,FALSE)</f>
        <v>#REF!</v>
      </c>
      <c r="O1122" s="4" t="e">
        <f t="shared" si="112"/>
        <v>#REF!</v>
      </c>
    </row>
    <row r="1123" spans="1:15" ht="12" thickBot="1" x14ac:dyDescent="0.25">
      <c r="O1123" s="4" t="str">
        <f t="shared" si="112"/>
        <v/>
      </c>
    </row>
    <row r="1124" spans="1:15" ht="12" thickBot="1" x14ac:dyDescent="0.25">
      <c r="A1124" s="39"/>
      <c r="B1124" s="41" t="s">
        <v>2</v>
      </c>
      <c r="C1124" s="41" t="s">
        <v>3</v>
      </c>
      <c r="D1124" s="41" t="s">
        <v>4</v>
      </c>
      <c r="E1124" s="41" t="s">
        <v>5</v>
      </c>
      <c r="F1124" s="41" t="s">
        <v>6</v>
      </c>
      <c r="G1124" s="41" t="s">
        <v>7</v>
      </c>
      <c r="H1124" s="41" t="s">
        <v>8</v>
      </c>
      <c r="I1124" s="41" t="s">
        <v>9</v>
      </c>
      <c r="J1124" s="41" t="s">
        <v>10</v>
      </c>
      <c r="K1124" s="41" t="s">
        <v>11</v>
      </c>
      <c r="L1124" s="41" t="s">
        <v>12</v>
      </c>
      <c r="M1124" s="41" t="s">
        <v>13</v>
      </c>
      <c r="N1124" s="71" t="s">
        <v>15</v>
      </c>
      <c r="O1124" s="4" t="str">
        <f t="shared" si="112"/>
        <v/>
      </c>
    </row>
    <row r="1125" spans="1:15" x14ac:dyDescent="0.2">
      <c r="A1125" s="42" t="s">
        <v>35</v>
      </c>
      <c r="B1125" s="43">
        <f>IF(Levée!C99&lt;&gt;"pa",Levée!C99,)</f>
        <v>0</v>
      </c>
      <c r="C1125" s="43">
        <f>IF(Levée!D99&lt;&gt;"pa",Levée!D99,)</f>
        <v>0</v>
      </c>
      <c r="D1125" s="43">
        <f>IF(Levée!E99&lt;&gt;"pa",Levée!E99,)</f>
        <v>0</v>
      </c>
      <c r="E1125" s="43">
        <f>IF(Levée!F99&lt;&gt;"pa",Levée!F99,)</f>
        <v>0</v>
      </c>
      <c r="F1125" s="43">
        <f>IF(Levée!G99&lt;&gt;"pa",Levée!G99,)</f>
        <v>0</v>
      </c>
      <c r="G1125" s="43">
        <f>IF(Levée!H99&lt;&gt;"pa",Levée!H99,)</f>
        <v>0</v>
      </c>
      <c r="H1125" s="43">
        <f>IF(Levée!I99&lt;&gt;"pa",Levée!I99,)</f>
        <v>0</v>
      </c>
      <c r="I1125" s="43">
        <f>IF(Levée!J99&lt;&gt;"pa",Levée!J99,)</f>
        <v>0</v>
      </c>
      <c r="J1125" s="43">
        <f>IF(Levée!K99&lt;&gt;"pa",Levée!K99,)</f>
        <v>0</v>
      </c>
      <c r="K1125" s="43">
        <f>IF(Levée!L99&lt;&gt;"pa",Levée!L99,)</f>
        <v>0</v>
      </c>
      <c r="L1125" s="43">
        <f>IF(Levée!M99&lt;&gt;"pa",Levée!M99,)</f>
        <v>0</v>
      </c>
      <c r="M1125" s="43">
        <f>IF(Levée!N99&lt;&gt;"pa",Levée!N99,)</f>
        <v>0</v>
      </c>
      <c r="N1125" s="68">
        <f>SUM(B1125:M1125)</f>
        <v>0</v>
      </c>
      <c r="O1125" s="4" t="str">
        <f t="shared" si="112"/>
        <v/>
      </c>
    </row>
    <row r="1126" spans="1:15" ht="12" thickBot="1" x14ac:dyDescent="0.25">
      <c r="A1126" s="42" t="s">
        <v>36</v>
      </c>
      <c r="B1126" s="43">
        <f>Pénalités!C99</f>
        <v>0</v>
      </c>
      <c r="C1126" s="43">
        <f>Pénalités!D99</f>
        <v>0</v>
      </c>
      <c r="D1126" s="43">
        <f>Pénalités!E99</f>
        <v>0</v>
      </c>
      <c r="E1126" s="43">
        <f>Pénalités!F99</f>
        <v>0</v>
      </c>
      <c r="F1126" s="43">
        <f>Pénalités!G99</f>
        <v>0</v>
      </c>
      <c r="G1126" s="43">
        <f>Pénalités!H99</f>
        <v>0</v>
      </c>
      <c r="H1126" s="43">
        <f>Pénalités!I99</f>
        <v>0</v>
      </c>
      <c r="I1126" s="43">
        <f>Pénalités!J99</f>
        <v>0</v>
      </c>
      <c r="J1126" s="43">
        <f>Pénalités!K99</f>
        <v>0</v>
      </c>
      <c r="K1126" s="43">
        <f>Pénalités!L99</f>
        <v>0</v>
      </c>
      <c r="L1126" s="43">
        <f>Pénalités!M99</f>
        <v>0</v>
      </c>
      <c r="M1126" s="43">
        <f>Pénalités!N99</f>
        <v>0</v>
      </c>
      <c r="N1126" s="69">
        <f>SUM(B1126:M1126)</f>
        <v>0</v>
      </c>
      <c r="O1126" s="4" t="str">
        <f t="shared" si="112"/>
        <v/>
      </c>
    </row>
    <row r="1127" spans="1:15" ht="12" thickBot="1" x14ac:dyDescent="0.25">
      <c r="A1127" s="44" t="s">
        <v>37</v>
      </c>
      <c r="B1127" s="45">
        <f t="shared" ref="B1127:M1127" si="115">+B1125-ABS(B1126)</f>
        <v>0</v>
      </c>
      <c r="C1127" s="46">
        <f t="shared" si="115"/>
        <v>0</v>
      </c>
      <c r="D1127" s="46">
        <f t="shared" si="115"/>
        <v>0</v>
      </c>
      <c r="E1127" s="46">
        <f t="shared" si="115"/>
        <v>0</v>
      </c>
      <c r="F1127" s="46">
        <f t="shared" si="115"/>
        <v>0</v>
      </c>
      <c r="G1127" s="46">
        <f t="shared" si="115"/>
        <v>0</v>
      </c>
      <c r="H1127" s="46">
        <f t="shared" si="115"/>
        <v>0</v>
      </c>
      <c r="I1127" s="46">
        <f t="shared" si="115"/>
        <v>0</v>
      </c>
      <c r="J1127" s="46">
        <f t="shared" si="115"/>
        <v>0</v>
      </c>
      <c r="K1127" s="46">
        <f t="shared" si="115"/>
        <v>0</v>
      </c>
      <c r="L1127" s="46">
        <f t="shared" si="115"/>
        <v>0</v>
      </c>
      <c r="M1127" s="46">
        <f t="shared" si="115"/>
        <v>0</v>
      </c>
      <c r="N1127" s="70">
        <f>IF(SUM(N1125:N1126)&lt;0,0,SUM(N1125:N1126))</f>
        <v>0</v>
      </c>
      <c r="O1127" s="4" t="str">
        <f t="shared" si="112"/>
        <v/>
      </c>
    </row>
    <row r="1128" spans="1:15" x14ac:dyDescent="0.2">
      <c r="O1128" s="4" t="str">
        <f t="shared" si="112"/>
        <v/>
      </c>
    </row>
    <row r="1129" spans="1:15" ht="12.75" x14ac:dyDescent="0.2">
      <c r="B1129" s="4" t="s">
        <v>30</v>
      </c>
      <c r="G1129" s="57" t="str">
        <f>VLOOKUP(G1130,list2,2,FALSE)</f>
        <v>case 95</v>
      </c>
      <c r="L1129" s="89"/>
      <c r="M1129" s="89"/>
      <c r="O1129" s="4" t="str">
        <f t="shared" si="112"/>
        <v/>
      </c>
    </row>
    <row r="1130" spans="1:15" ht="12.75" x14ac:dyDescent="0.2">
      <c r="B1130" s="4" t="s">
        <v>31</v>
      </c>
      <c r="G1130" s="4">
        <f>Levée!A100</f>
        <v>95</v>
      </c>
      <c r="L1130" s="89" t="s">
        <v>38</v>
      </c>
      <c r="M1130" s="89"/>
      <c r="O1130" s="4" t="str">
        <f t="shared" si="112"/>
        <v/>
      </c>
    </row>
    <row r="1131" spans="1:15" ht="15.75" x14ac:dyDescent="0.25">
      <c r="B1131" s="4" t="s">
        <v>32</v>
      </c>
      <c r="G1131" s="4">
        <f>VLOOKUP(G1130,list2,3,FALSE)</f>
        <v>0</v>
      </c>
      <c r="L1131" s="90"/>
      <c r="M1131" s="90"/>
      <c r="O1131" s="4" t="str">
        <f t="shared" si="112"/>
        <v/>
      </c>
    </row>
    <row r="1132" spans="1:15" x14ac:dyDescent="0.2">
      <c r="B1132" s="56" t="s">
        <v>33</v>
      </c>
      <c r="G1132" s="4">
        <f>VLOOKUP(G1130,list2,4,FALSE)</f>
        <v>0</v>
      </c>
      <c r="O1132" s="4" t="str">
        <f t="shared" si="112"/>
        <v/>
      </c>
    </row>
    <row r="1133" spans="1:15" x14ac:dyDescent="0.2">
      <c r="B1133" s="58" t="s">
        <v>39</v>
      </c>
      <c r="C1133" s="56"/>
      <c r="D1133" s="56"/>
      <c r="E1133" s="56"/>
      <c r="F1133" s="56"/>
      <c r="G1133" s="4" t="e">
        <f>VLOOKUP(G1130,list2,5,FALSE)</f>
        <v>#REF!</v>
      </c>
      <c r="O1133" s="4" t="str">
        <f t="shared" si="112"/>
        <v/>
      </c>
    </row>
    <row r="1134" spans="1:15" x14ac:dyDescent="0.2">
      <c r="B1134" s="4" t="s">
        <v>34</v>
      </c>
      <c r="G1134" s="4" t="e">
        <f>VLOOKUP(G1130,list2,6,FALSE)</f>
        <v>#REF!</v>
      </c>
      <c r="O1134" s="4" t="e">
        <f t="shared" si="112"/>
        <v>#REF!</v>
      </c>
    </row>
    <row r="1135" spans="1:15" ht="12" thickBot="1" x14ac:dyDescent="0.25">
      <c r="O1135" s="4" t="str">
        <f t="shared" si="112"/>
        <v/>
      </c>
    </row>
    <row r="1136" spans="1:15" ht="12" thickBot="1" x14ac:dyDescent="0.25">
      <c r="A1136" s="39"/>
      <c r="B1136" s="41" t="s">
        <v>2</v>
      </c>
      <c r="C1136" s="41" t="s">
        <v>3</v>
      </c>
      <c r="D1136" s="41" t="s">
        <v>4</v>
      </c>
      <c r="E1136" s="41" t="s">
        <v>5</v>
      </c>
      <c r="F1136" s="41" t="s">
        <v>6</v>
      </c>
      <c r="G1136" s="41" t="s">
        <v>7</v>
      </c>
      <c r="H1136" s="41" t="s">
        <v>8</v>
      </c>
      <c r="I1136" s="41" t="s">
        <v>9</v>
      </c>
      <c r="J1136" s="41" t="s">
        <v>10</v>
      </c>
      <c r="K1136" s="41" t="s">
        <v>11</v>
      </c>
      <c r="L1136" s="41" t="s">
        <v>12</v>
      </c>
      <c r="M1136" s="41" t="s">
        <v>13</v>
      </c>
      <c r="N1136" s="71" t="s">
        <v>15</v>
      </c>
      <c r="O1136" s="4" t="str">
        <f t="shared" si="112"/>
        <v/>
      </c>
    </row>
    <row r="1137" spans="1:15" x14ac:dyDescent="0.2">
      <c r="A1137" s="42" t="s">
        <v>35</v>
      </c>
      <c r="B1137" s="43">
        <f>IF(Levée!C100&lt;&gt;"pa",Levée!C100,)</f>
        <v>0</v>
      </c>
      <c r="C1137" s="43">
        <f>IF(Levée!D100&lt;&gt;"pa",Levée!D100,)</f>
        <v>0</v>
      </c>
      <c r="D1137" s="43">
        <f>IF(Levée!E100&lt;&gt;"pa",Levée!E100,)</f>
        <v>0</v>
      </c>
      <c r="E1137" s="43">
        <f>IF(Levée!F100&lt;&gt;"pa",Levée!F100,)</f>
        <v>0</v>
      </c>
      <c r="F1137" s="43">
        <f>IF(Levée!G100&lt;&gt;"pa",Levée!G100,)</f>
        <v>0</v>
      </c>
      <c r="G1137" s="43">
        <f>IF(Levée!H100&lt;&gt;"pa",Levée!H100,)</f>
        <v>0</v>
      </c>
      <c r="H1137" s="43">
        <f>IF(Levée!I100&lt;&gt;"pa",Levée!I100,)</f>
        <v>0</v>
      </c>
      <c r="I1137" s="43">
        <f>IF(Levée!J100&lt;&gt;"pa",Levée!J100,)</f>
        <v>0</v>
      </c>
      <c r="J1137" s="43">
        <f>IF(Levée!K100&lt;&gt;"pa",Levée!K100,)</f>
        <v>0</v>
      </c>
      <c r="K1137" s="43">
        <f>IF(Levée!L100&lt;&gt;"pa",Levée!L100,)</f>
        <v>0</v>
      </c>
      <c r="L1137" s="43">
        <f>IF(Levée!M100&lt;&gt;"pa",Levée!M100,)</f>
        <v>0</v>
      </c>
      <c r="M1137" s="43">
        <f>IF(Levée!N100&lt;&gt;"pa",Levée!N100,)</f>
        <v>0</v>
      </c>
      <c r="N1137" s="68">
        <f>SUM(B1137:M1137)</f>
        <v>0</v>
      </c>
      <c r="O1137" s="4" t="str">
        <f t="shared" si="112"/>
        <v/>
      </c>
    </row>
    <row r="1138" spans="1:15" ht="12" thickBot="1" x14ac:dyDescent="0.25">
      <c r="A1138" s="42" t="s">
        <v>36</v>
      </c>
      <c r="B1138" s="43">
        <f>Pénalités!C100</f>
        <v>0</v>
      </c>
      <c r="C1138" s="43">
        <f>Pénalités!D100</f>
        <v>0</v>
      </c>
      <c r="D1138" s="43">
        <f>Pénalités!E100</f>
        <v>0</v>
      </c>
      <c r="E1138" s="43">
        <f>Pénalités!F100</f>
        <v>0</v>
      </c>
      <c r="F1138" s="43">
        <f>Pénalités!G100</f>
        <v>0</v>
      </c>
      <c r="G1138" s="43">
        <f>Pénalités!H100</f>
        <v>0</v>
      </c>
      <c r="H1138" s="43">
        <f>Pénalités!I100</f>
        <v>0</v>
      </c>
      <c r="I1138" s="43">
        <f>Pénalités!J100</f>
        <v>0</v>
      </c>
      <c r="J1138" s="43">
        <f>Pénalités!K100</f>
        <v>0</v>
      </c>
      <c r="K1138" s="43">
        <f>Pénalités!L100</f>
        <v>0</v>
      </c>
      <c r="L1138" s="43">
        <f>Pénalités!M100</f>
        <v>0</v>
      </c>
      <c r="M1138" s="43">
        <f>Pénalités!N100</f>
        <v>0</v>
      </c>
      <c r="N1138" s="69">
        <f>SUM(B1138:M1138)</f>
        <v>0</v>
      </c>
      <c r="O1138" s="4" t="str">
        <f t="shared" si="112"/>
        <v/>
      </c>
    </row>
    <row r="1139" spans="1:15" ht="12" thickBot="1" x14ac:dyDescent="0.25">
      <c r="A1139" s="44" t="s">
        <v>37</v>
      </c>
      <c r="B1139" s="45">
        <f t="shared" ref="B1139:M1139" si="116">+B1137-ABS(B1138)</f>
        <v>0</v>
      </c>
      <c r="C1139" s="46">
        <f t="shared" si="116"/>
        <v>0</v>
      </c>
      <c r="D1139" s="46">
        <f t="shared" si="116"/>
        <v>0</v>
      </c>
      <c r="E1139" s="46">
        <f t="shared" si="116"/>
        <v>0</v>
      </c>
      <c r="F1139" s="46">
        <f t="shared" si="116"/>
        <v>0</v>
      </c>
      <c r="G1139" s="46">
        <f t="shared" si="116"/>
        <v>0</v>
      </c>
      <c r="H1139" s="46">
        <f t="shared" si="116"/>
        <v>0</v>
      </c>
      <c r="I1139" s="46">
        <f t="shared" si="116"/>
        <v>0</v>
      </c>
      <c r="J1139" s="46">
        <f t="shared" si="116"/>
        <v>0</v>
      </c>
      <c r="K1139" s="46">
        <f t="shared" si="116"/>
        <v>0</v>
      </c>
      <c r="L1139" s="46">
        <f t="shared" si="116"/>
        <v>0</v>
      </c>
      <c r="M1139" s="46">
        <f t="shared" si="116"/>
        <v>0</v>
      </c>
      <c r="N1139" s="70">
        <f>IF(SUM(N1137:N1138)&lt;0,0,SUM(N1137:N1138))</f>
        <v>0</v>
      </c>
      <c r="O1139" s="4" t="str">
        <f t="shared" si="112"/>
        <v/>
      </c>
    </row>
    <row r="1140" spans="1:15" x14ac:dyDescent="0.2">
      <c r="O1140" s="4" t="str">
        <f t="shared" si="112"/>
        <v/>
      </c>
    </row>
    <row r="1141" spans="1:15" ht="12.75" x14ac:dyDescent="0.2">
      <c r="B1141" s="4" t="s">
        <v>30</v>
      </c>
      <c r="G1141" s="57" t="str">
        <f>VLOOKUP(G1142,list2,2,FALSE)</f>
        <v>case 96</v>
      </c>
      <c r="L1141" s="89"/>
      <c r="M1141" s="89"/>
      <c r="O1141" s="4" t="str">
        <f t="shared" si="112"/>
        <v/>
      </c>
    </row>
    <row r="1142" spans="1:15" ht="12.75" x14ac:dyDescent="0.2">
      <c r="B1142" s="4" t="s">
        <v>31</v>
      </c>
      <c r="G1142" s="4">
        <f>Levée!A101</f>
        <v>96</v>
      </c>
      <c r="L1142" s="89" t="s">
        <v>38</v>
      </c>
      <c r="M1142" s="89"/>
      <c r="O1142" s="4" t="str">
        <f t="shared" si="112"/>
        <v/>
      </c>
    </row>
    <row r="1143" spans="1:15" ht="15.75" x14ac:dyDescent="0.25">
      <c r="B1143" s="4" t="s">
        <v>32</v>
      </c>
      <c r="G1143" s="4">
        <f>VLOOKUP(G1142,list2,3,FALSE)</f>
        <v>0</v>
      </c>
      <c r="L1143" s="90"/>
      <c r="M1143" s="90"/>
      <c r="O1143" s="4" t="str">
        <f t="shared" si="112"/>
        <v/>
      </c>
    </row>
    <row r="1144" spans="1:15" x14ac:dyDescent="0.2">
      <c r="B1144" s="56" t="s">
        <v>33</v>
      </c>
      <c r="G1144" s="4">
        <f>VLOOKUP(G1142,list2,4,FALSE)</f>
        <v>0</v>
      </c>
      <c r="O1144" s="4" t="str">
        <f t="shared" si="112"/>
        <v/>
      </c>
    </row>
    <row r="1145" spans="1:15" x14ac:dyDescent="0.2">
      <c r="B1145" s="58" t="s">
        <v>39</v>
      </c>
      <c r="C1145" s="56"/>
      <c r="D1145" s="56"/>
      <c r="E1145" s="56"/>
      <c r="F1145" s="56"/>
      <c r="G1145" s="4" t="e">
        <f>VLOOKUP(G1142,list2,5,FALSE)</f>
        <v>#REF!</v>
      </c>
      <c r="O1145" s="4" t="str">
        <f t="shared" si="112"/>
        <v/>
      </c>
    </row>
    <row r="1146" spans="1:15" x14ac:dyDescent="0.2">
      <c r="B1146" s="4" t="s">
        <v>34</v>
      </c>
      <c r="G1146" s="4" t="e">
        <f>VLOOKUP(G1142,list2,6,FALSE)</f>
        <v>#REF!</v>
      </c>
      <c r="O1146" s="4" t="e">
        <f t="shared" si="112"/>
        <v>#REF!</v>
      </c>
    </row>
    <row r="1147" spans="1:15" ht="12" thickBot="1" x14ac:dyDescent="0.25">
      <c r="O1147" s="4" t="str">
        <f t="shared" si="112"/>
        <v/>
      </c>
    </row>
    <row r="1148" spans="1:15" ht="12" thickBot="1" x14ac:dyDescent="0.25">
      <c r="A1148" s="39"/>
      <c r="B1148" s="41" t="s">
        <v>2</v>
      </c>
      <c r="C1148" s="41" t="s">
        <v>3</v>
      </c>
      <c r="D1148" s="41" t="s">
        <v>4</v>
      </c>
      <c r="E1148" s="41" t="s">
        <v>5</v>
      </c>
      <c r="F1148" s="41" t="s">
        <v>6</v>
      </c>
      <c r="G1148" s="41" t="s">
        <v>7</v>
      </c>
      <c r="H1148" s="41" t="s">
        <v>8</v>
      </c>
      <c r="I1148" s="41" t="s">
        <v>9</v>
      </c>
      <c r="J1148" s="41" t="s">
        <v>10</v>
      </c>
      <c r="K1148" s="41" t="s">
        <v>11</v>
      </c>
      <c r="L1148" s="41" t="s">
        <v>12</v>
      </c>
      <c r="M1148" s="41" t="s">
        <v>13</v>
      </c>
      <c r="N1148" s="71" t="s">
        <v>15</v>
      </c>
      <c r="O1148" s="4" t="str">
        <f t="shared" si="112"/>
        <v/>
      </c>
    </row>
    <row r="1149" spans="1:15" x14ac:dyDescent="0.2">
      <c r="A1149" s="42" t="s">
        <v>35</v>
      </c>
      <c r="B1149" s="43">
        <f>IF(Levée!C101&lt;&gt;"pa",Levée!C101,)</f>
        <v>0</v>
      </c>
      <c r="C1149" s="43">
        <f>IF(Levée!D101&lt;&gt;"pa",Levée!D101,)</f>
        <v>0</v>
      </c>
      <c r="D1149" s="43">
        <f>IF(Levée!E101&lt;&gt;"pa",Levée!E101,)</f>
        <v>0</v>
      </c>
      <c r="E1149" s="43">
        <f>IF(Levée!F101&lt;&gt;"pa",Levée!F101,)</f>
        <v>0</v>
      </c>
      <c r="F1149" s="43">
        <f>IF(Levée!G101&lt;&gt;"pa",Levée!G101,)</f>
        <v>0</v>
      </c>
      <c r="G1149" s="43">
        <f>IF(Levée!H101&lt;&gt;"pa",Levée!H101,)</f>
        <v>0</v>
      </c>
      <c r="H1149" s="43">
        <f>IF(Levée!I101&lt;&gt;"pa",Levée!I101,)</f>
        <v>0</v>
      </c>
      <c r="I1149" s="43">
        <f>IF(Levée!J101&lt;&gt;"pa",Levée!J101,)</f>
        <v>0</v>
      </c>
      <c r="J1149" s="43">
        <f>IF(Levée!K101&lt;&gt;"pa",Levée!K101,)</f>
        <v>0</v>
      </c>
      <c r="K1149" s="43">
        <f>IF(Levée!L101&lt;&gt;"pa",Levée!L101,)</f>
        <v>0</v>
      </c>
      <c r="L1149" s="43">
        <f>IF(Levée!M101&lt;&gt;"pa",Levée!M101,)</f>
        <v>0</v>
      </c>
      <c r="M1149" s="43">
        <f>IF(Levée!N101&lt;&gt;"pa",Levée!N101,)</f>
        <v>0</v>
      </c>
      <c r="N1149" s="68">
        <f>SUM(B1149:M1149)</f>
        <v>0</v>
      </c>
      <c r="O1149" s="4" t="str">
        <f t="shared" si="112"/>
        <v/>
      </c>
    </row>
    <row r="1150" spans="1:15" ht="12" thickBot="1" x14ac:dyDescent="0.25">
      <c r="A1150" s="42" t="s">
        <v>36</v>
      </c>
      <c r="B1150" s="43">
        <f>Pénalités!C101</f>
        <v>0</v>
      </c>
      <c r="C1150" s="43">
        <f>Pénalités!D101</f>
        <v>0</v>
      </c>
      <c r="D1150" s="43">
        <f>Pénalités!E101</f>
        <v>0</v>
      </c>
      <c r="E1150" s="43">
        <f>Pénalités!F101</f>
        <v>0</v>
      </c>
      <c r="F1150" s="43">
        <f>Pénalités!G101</f>
        <v>0</v>
      </c>
      <c r="G1150" s="43">
        <f>Pénalités!H101</f>
        <v>0</v>
      </c>
      <c r="H1150" s="43">
        <f>Pénalités!I101</f>
        <v>0</v>
      </c>
      <c r="I1150" s="43">
        <f>Pénalités!J101</f>
        <v>0</v>
      </c>
      <c r="J1150" s="43">
        <f>Pénalités!K101</f>
        <v>0</v>
      </c>
      <c r="K1150" s="43">
        <f>Pénalités!L101</f>
        <v>0</v>
      </c>
      <c r="L1150" s="43">
        <f>Pénalités!M101</f>
        <v>0</v>
      </c>
      <c r="M1150" s="43">
        <f>Pénalités!N101</f>
        <v>0</v>
      </c>
      <c r="N1150" s="69">
        <f>SUM(B1150:M1150)</f>
        <v>0</v>
      </c>
      <c r="O1150" s="4" t="str">
        <f t="shared" si="112"/>
        <v/>
      </c>
    </row>
    <row r="1151" spans="1:15" ht="12" thickBot="1" x14ac:dyDescent="0.25">
      <c r="A1151" s="44" t="s">
        <v>37</v>
      </c>
      <c r="B1151" s="45">
        <f t="shared" ref="B1151:M1151" si="117">+B1149-ABS(B1150)</f>
        <v>0</v>
      </c>
      <c r="C1151" s="46">
        <f t="shared" si="117"/>
        <v>0</v>
      </c>
      <c r="D1151" s="46">
        <f t="shared" si="117"/>
        <v>0</v>
      </c>
      <c r="E1151" s="46">
        <f t="shared" si="117"/>
        <v>0</v>
      </c>
      <c r="F1151" s="46">
        <f t="shared" si="117"/>
        <v>0</v>
      </c>
      <c r="G1151" s="46">
        <f t="shared" si="117"/>
        <v>0</v>
      </c>
      <c r="H1151" s="46">
        <f t="shared" si="117"/>
        <v>0</v>
      </c>
      <c r="I1151" s="46">
        <f t="shared" si="117"/>
        <v>0</v>
      </c>
      <c r="J1151" s="46">
        <f t="shared" si="117"/>
        <v>0</v>
      </c>
      <c r="K1151" s="46">
        <f t="shared" si="117"/>
        <v>0</v>
      </c>
      <c r="L1151" s="46">
        <f t="shared" si="117"/>
        <v>0</v>
      </c>
      <c r="M1151" s="46">
        <f t="shared" si="117"/>
        <v>0</v>
      </c>
      <c r="N1151" s="70">
        <f>IF(SUM(N1149:N1150)&lt;0,0,SUM(N1149:N1150))</f>
        <v>0</v>
      </c>
      <c r="O1151" s="4" t="str">
        <f t="shared" si="112"/>
        <v/>
      </c>
    </row>
    <row r="1152" spans="1:15" x14ac:dyDescent="0.2">
      <c r="O1152" s="4" t="str">
        <f t="shared" si="112"/>
        <v/>
      </c>
    </row>
    <row r="1153" spans="1:15" ht="12.75" x14ac:dyDescent="0.2">
      <c r="B1153" s="4" t="s">
        <v>30</v>
      </c>
      <c r="G1153" s="57" t="str">
        <f>VLOOKUP(G1154,list2,2,FALSE)</f>
        <v>case 97</v>
      </c>
      <c r="L1153" s="89"/>
      <c r="M1153" s="89"/>
      <c r="O1153" s="4" t="str">
        <f t="shared" si="112"/>
        <v/>
      </c>
    </row>
    <row r="1154" spans="1:15" ht="12.75" x14ac:dyDescent="0.2">
      <c r="B1154" s="4" t="s">
        <v>31</v>
      </c>
      <c r="G1154" s="4">
        <f>Levée!A102</f>
        <v>97</v>
      </c>
      <c r="L1154" s="89" t="s">
        <v>38</v>
      </c>
      <c r="M1154" s="89"/>
      <c r="O1154" s="4" t="str">
        <f t="shared" si="112"/>
        <v/>
      </c>
    </row>
    <row r="1155" spans="1:15" ht="15.75" x14ac:dyDescent="0.25">
      <c r="B1155" s="4" t="s">
        <v>32</v>
      </c>
      <c r="G1155" s="4">
        <f>VLOOKUP(G1154,list2,3,FALSE)</f>
        <v>0</v>
      </c>
      <c r="L1155" s="90"/>
      <c r="M1155" s="90"/>
      <c r="O1155" s="4" t="str">
        <f t="shared" si="112"/>
        <v/>
      </c>
    </row>
    <row r="1156" spans="1:15" x14ac:dyDescent="0.2">
      <c r="B1156" s="56" t="s">
        <v>33</v>
      </c>
      <c r="G1156" s="4">
        <f>VLOOKUP(G1154,list2,4,FALSE)</f>
        <v>0</v>
      </c>
      <c r="O1156" s="4" t="str">
        <f t="shared" si="112"/>
        <v/>
      </c>
    </row>
    <row r="1157" spans="1:15" x14ac:dyDescent="0.2">
      <c r="B1157" s="58" t="s">
        <v>39</v>
      </c>
      <c r="C1157" s="56"/>
      <c r="D1157" s="56"/>
      <c r="E1157" s="56"/>
      <c r="F1157" s="56"/>
      <c r="G1157" s="4" t="e">
        <f>VLOOKUP(G1154,list2,5,FALSE)</f>
        <v>#REF!</v>
      </c>
      <c r="O1157" s="4" t="str">
        <f t="shared" si="112"/>
        <v/>
      </c>
    </row>
    <row r="1158" spans="1:15" x14ac:dyDescent="0.2">
      <c r="B1158" s="4" t="s">
        <v>34</v>
      </c>
      <c r="G1158" s="4" t="e">
        <f>VLOOKUP(G1154,list2,6,FALSE)</f>
        <v>#REF!</v>
      </c>
      <c r="O1158" s="4" t="e">
        <f t="shared" si="112"/>
        <v>#REF!</v>
      </c>
    </row>
    <row r="1159" spans="1:15" ht="12" thickBot="1" x14ac:dyDescent="0.25">
      <c r="O1159" s="4" t="str">
        <f t="shared" ref="O1159:O1222" si="118">IF(B1159="Remboursement :",G1159,"")</f>
        <v/>
      </c>
    </row>
    <row r="1160" spans="1:15" ht="12" thickBot="1" x14ac:dyDescent="0.25">
      <c r="A1160" s="39"/>
      <c r="B1160" s="41" t="s">
        <v>2</v>
      </c>
      <c r="C1160" s="41" t="s">
        <v>3</v>
      </c>
      <c r="D1160" s="41" t="s">
        <v>4</v>
      </c>
      <c r="E1160" s="41" t="s">
        <v>5</v>
      </c>
      <c r="F1160" s="41" t="s">
        <v>6</v>
      </c>
      <c r="G1160" s="41" t="s">
        <v>7</v>
      </c>
      <c r="H1160" s="41" t="s">
        <v>8</v>
      </c>
      <c r="I1160" s="41" t="s">
        <v>9</v>
      </c>
      <c r="J1160" s="41" t="s">
        <v>10</v>
      </c>
      <c r="K1160" s="41" t="s">
        <v>11</v>
      </c>
      <c r="L1160" s="41" t="s">
        <v>12</v>
      </c>
      <c r="M1160" s="41" t="s">
        <v>13</v>
      </c>
      <c r="N1160" s="71" t="s">
        <v>15</v>
      </c>
      <c r="O1160" s="4" t="str">
        <f t="shared" si="118"/>
        <v/>
      </c>
    </row>
    <row r="1161" spans="1:15" x14ac:dyDescent="0.2">
      <c r="A1161" s="42" t="s">
        <v>35</v>
      </c>
      <c r="B1161" s="43">
        <f>IF(Levée!C102&lt;&gt;"pa",Levée!C102,)</f>
        <v>0</v>
      </c>
      <c r="C1161" s="43">
        <f>IF(Levée!D102&lt;&gt;"pa",Levée!D102,)</f>
        <v>0</v>
      </c>
      <c r="D1161" s="43">
        <f>IF(Levée!E102&lt;&gt;"pa",Levée!E102,)</f>
        <v>0</v>
      </c>
      <c r="E1161" s="43">
        <f>IF(Levée!F102&lt;&gt;"pa",Levée!F102,)</f>
        <v>0</v>
      </c>
      <c r="F1161" s="43">
        <f>IF(Levée!G102&lt;&gt;"pa",Levée!G102,)</f>
        <v>0</v>
      </c>
      <c r="G1161" s="43">
        <f>IF(Levée!H102&lt;&gt;"pa",Levée!H102,)</f>
        <v>0</v>
      </c>
      <c r="H1161" s="43">
        <f>IF(Levée!I102&lt;&gt;"pa",Levée!I102,)</f>
        <v>0</v>
      </c>
      <c r="I1161" s="43">
        <f>IF(Levée!J102&lt;&gt;"pa",Levée!J102,)</f>
        <v>0</v>
      </c>
      <c r="J1161" s="43">
        <f>IF(Levée!K102&lt;&gt;"pa",Levée!K102,)</f>
        <v>0</v>
      </c>
      <c r="K1161" s="43">
        <f>IF(Levée!L102&lt;&gt;"pa",Levée!L102,)</f>
        <v>0</v>
      </c>
      <c r="L1161" s="43">
        <f>IF(Levée!M102&lt;&gt;"pa",Levée!M102,)</f>
        <v>0</v>
      </c>
      <c r="M1161" s="43">
        <f>IF(Levée!N102&lt;&gt;"pa",Levée!N102,)</f>
        <v>0</v>
      </c>
      <c r="N1161" s="68">
        <f>SUM(B1161:M1161)</f>
        <v>0</v>
      </c>
      <c r="O1161" s="4" t="str">
        <f t="shared" si="118"/>
        <v/>
      </c>
    </row>
    <row r="1162" spans="1:15" ht="12" thickBot="1" x14ac:dyDescent="0.25">
      <c r="A1162" s="42" t="s">
        <v>36</v>
      </c>
      <c r="B1162" s="43">
        <f>Pénalités!C102</f>
        <v>0</v>
      </c>
      <c r="C1162" s="43">
        <f>Pénalités!D102</f>
        <v>0</v>
      </c>
      <c r="D1162" s="43">
        <f>Pénalités!E102</f>
        <v>0</v>
      </c>
      <c r="E1162" s="43">
        <f>Pénalités!F102</f>
        <v>0</v>
      </c>
      <c r="F1162" s="43">
        <f>Pénalités!G102</f>
        <v>0</v>
      </c>
      <c r="G1162" s="43">
        <f>Pénalités!H102</f>
        <v>0</v>
      </c>
      <c r="H1162" s="43">
        <f>Pénalités!I102</f>
        <v>0</v>
      </c>
      <c r="I1162" s="43">
        <f>Pénalités!J102</f>
        <v>0</v>
      </c>
      <c r="J1162" s="43">
        <f>Pénalités!K102</f>
        <v>0</v>
      </c>
      <c r="K1162" s="43">
        <f>Pénalités!L102</f>
        <v>0</v>
      </c>
      <c r="L1162" s="43">
        <f>Pénalités!M102</f>
        <v>0</v>
      </c>
      <c r="M1162" s="43">
        <f>Pénalités!N102</f>
        <v>0</v>
      </c>
      <c r="N1162" s="69">
        <f>SUM(B1162:M1162)</f>
        <v>0</v>
      </c>
      <c r="O1162" s="4" t="str">
        <f t="shared" si="118"/>
        <v/>
      </c>
    </row>
    <row r="1163" spans="1:15" ht="12" thickBot="1" x14ac:dyDescent="0.25">
      <c r="A1163" s="44" t="s">
        <v>37</v>
      </c>
      <c r="B1163" s="45">
        <f t="shared" ref="B1163:M1163" si="119">+B1161-ABS(B1162)</f>
        <v>0</v>
      </c>
      <c r="C1163" s="46">
        <f t="shared" si="119"/>
        <v>0</v>
      </c>
      <c r="D1163" s="46">
        <f t="shared" si="119"/>
        <v>0</v>
      </c>
      <c r="E1163" s="46">
        <f t="shared" si="119"/>
        <v>0</v>
      </c>
      <c r="F1163" s="46">
        <f t="shared" si="119"/>
        <v>0</v>
      </c>
      <c r="G1163" s="46">
        <f t="shared" si="119"/>
        <v>0</v>
      </c>
      <c r="H1163" s="46">
        <f t="shared" si="119"/>
        <v>0</v>
      </c>
      <c r="I1163" s="46">
        <f t="shared" si="119"/>
        <v>0</v>
      </c>
      <c r="J1163" s="46">
        <f t="shared" si="119"/>
        <v>0</v>
      </c>
      <c r="K1163" s="46">
        <f t="shared" si="119"/>
        <v>0</v>
      </c>
      <c r="L1163" s="46">
        <f t="shared" si="119"/>
        <v>0</v>
      </c>
      <c r="M1163" s="46">
        <f t="shared" si="119"/>
        <v>0</v>
      </c>
      <c r="N1163" s="70">
        <f>IF(SUM(N1161:N1162)&lt;0,0,SUM(N1161:N1162))</f>
        <v>0</v>
      </c>
      <c r="O1163" s="4" t="str">
        <f t="shared" si="118"/>
        <v/>
      </c>
    </row>
    <row r="1164" spans="1:15" x14ac:dyDescent="0.2">
      <c r="O1164" s="4" t="str">
        <f t="shared" si="118"/>
        <v/>
      </c>
    </row>
    <row r="1165" spans="1:15" ht="12.75" x14ac:dyDescent="0.2">
      <c r="B1165" s="4" t="s">
        <v>30</v>
      </c>
      <c r="G1165" s="57" t="str">
        <f>VLOOKUP(G1166,list2,2,FALSE)</f>
        <v>case 98</v>
      </c>
      <c r="L1165" s="89"/>
      <c r="M1165" s="89"/>
      <c r="O1165" s="4" t="str">
        <f t="shared" si="118"/>
        <v/>
      </c>
    </row>
    <row r="1166" spans="1:15" ht="12.75" x14ac:dyDescent="0.2">
      <c r="B1166" s="4" t="s">
        <v>31</v>
      </c>
      <c r="G1166" s="4">
        <f>Levée!A103</f>
        <v>98</v>
      </c>
      <c r="L1166" s="89" t="s">
        <v>38</v>
      </c>
      <c r="M1166" s="89"/>
      <c r="O1166" s="4" t="str">
        <f t="shared" si="118"/>
        <v/>
      </c>
    </row>
    <row r="1167" spans="1:15" ht="15.75" x14ac:dyDescent="0.25">
      <c r="B1167" s="4" t="s">
        <v>32</v>
      </c>
      <c r="G1167" s="4">
        <f>VLOOKUP(G1166,list2,3,FALSE)</f>
        <v>0</v>
      </c>
      <c r="L1167" s="90"/>
      <c r="M1167" s="90"/>
      <c r="O1167" s="4" t="str">
        <f t="shared" si="118"/>
        <v/>
      </c>
    </row>
    <row r="1168" spans="1:15" x14ac:dyDescent="0.2">
      <c r="B1168" s="56" t="s">
        <v>33</v>
      </c>
      <c r="G1168" s="4">
        <f>VLOOKUP(G1166,list2,4,FALSE)</f>
        <v>0</v>
      </c>
      <c r="O1168" s="4" t="str">
        <f t="shared" si="118"/>
        <v/>
      </c>
    </row>
    <row r="1169" spans="1:15" x14ac:dyDescent="0.2">
      <c r="B1169" s="58" t="s">
        <v>39</v>
      </c>
      <c r="C1169" s="56"/>
      <c r="D1169" s="56"/>
      <c r="E1169" s="56"/>
      <c r="F1169" s="56"/>
      <c r="G1169" s="4" t="e">
        <f>VLOOKUP(G1166,list2,5,FALSE)</f>
        <v>#REF!</v>
      </c>
      <c r="O1169" s="4" t="str">
        <f t="shared" si="118"/>
        <v/>
      </c>
    </row>
    <row r="1170" spans="1:15" x14ac:dyDescent="0.2">
      <c r="B1170" s="4" t="s">
        <v>34</v>
      </c>
      <c r="G1170" s="4" t="e">
        <f>VLOOKUP(G1166,list2,6,FALSE)</f>
        <v>#REF!</v>
      </c>
      <c r="O1170" s="4" t="e">
        <f t="shared" si="118"/>
        <v>#REF!</v>
      </c>
    </row>
    <row r="1171" spans="1:15" ht="12" thickBot="1" x14ac:dyDescent="0.25">
      <c r="O1171" s="4" t="str">
        <f t="shared" si="118"/>
        <v/>
      </c>
    </row>
    <row r="1172" spans="1:15" ht="12" thickBot="1" x14ac:dyDescent="0.25">
      <c r="A1172" s="39"/>
      <c r="B1172" s="41" t="s">
        <v>2</v>
      </c>
      <c r="C1172" s="41" t="s">
        <v>3</v>
      </c>
      <c r="D1172" s="41" t="s">
        <v>4</v>
      </c>
      <c r="E1172" s="41" t="s">
        <v>5</v>
      </c>
      <c r="F1172" s="41" t="s">
        <v>6</v>
      </c>
      <c r="G1172" s="41" t="s">
        <v>7</v>
      </c>
      <c r="H1172" s="41" t="s">
        <v>8</v>
      </c>
      <c r="I1172" s="41" t="s">
        <v>9</v>
      </c>
      <c r="J1172" s="41" t="s">
        <v>10</v>
      </c>
      <c r="K1172" s="41" t="s">
        <v>11</v>
      </c>
      <c r="L1172" s="41" t="s">
        <v>12</v>
      </c>
      <c r="M1172" s="41" t="s">
        <v>13</v>
      </c>
      <c r="N1172" s="71" t="s">
        <v>15</v>
      </c>
      <c r="O1172" s="4" t="str">
        <f t="shared" si="118"/>
        <v/>
      </c>
    </row>
    <row r="1173" spans="1:15" x14ac:dyDescent="0.2">
      <c r="A1173" s="42" t="s">
        <v>35</v>
      </c>
      <c r="B1173" s="43">
        <f>IF(Levée!C103&lt;&gt;"pa",Levée!C103,)</f>
        <v>0</v>
      </c>
      <c r="C1173" s="43">
        <f>IF(Levée!D103&lt;&gt;"pa",Levée!D103,)</f>
        <v>0</v>
      </c>
      <c r="D1173" s="43">
        <f>IF(Levée!E103&lt;&gt;"pa",Levée!E103,)</f>
        <v>0</v>
      </c>
      <c r="E1173" s="43">
        <f>IF(Levée!F103&lt;&gt;"pa",Levée!F103,)</f>
        <v>0</v>
      </c>
      <c r="F1173" s="43">
        <f>IF(Levée!G103&lt;&gt;"pa",Levée!G103,)</f>
        <v>0</v>
      </c>
      <c r="G1173" s="43">
        <f>IF(Levée!H103&lt;&gt;"pa",Levée!H103,)</f>
        <v>0</v>
      </c>
      <c r="H1173" s="43">
        <f>IF(Levée!I103&lt;&gt;"pa",Levée!I103,)</f>
        <v>0</v>
      </c>
      <c r="I1173" s="43">
        <f>IF(Levée!J103&lt;&gt;"pa",Levée!J103,)</f>
        <v>0</v>
      </c>
      <c r="J1173" s="43">
        <f>IF(Levée!K103&lt;&gt;"pa",Levée!K103,)</f>
        <v>0</v>
      </c>
      <c r="K1173" s="43">
        <f>IF(Levée!L103&lt;&gt;"pa",Levée!L103,)</f>
        <v>0</v>
      </c>
      <c r="L1173" s="43">
        <f>IF(Levée!M103&lt;&gt;"pa",Levée!M103,)</f>
        <v>0</v>
      </c>
      <c r="M1173" s="43">
        <f>IF(Levée!N103&lt;&gt;"pa",Levée!N103,)</f>
        <v>0</v>
      </c>
      <c r="N1173" s="68">
        <f>SUM(B1173:M1173)</f>
        <v>0</v>
      </c>
      <c r="O1173" s="4" t="str">
        <f t="shared" si="118"/>
        <v/>
      </c>
    </row>
    <row r="1174" spans="1:15" ht="12" thickBot="1" x14ac:dyDescent="0.25">
      <c r="A1174" s="42" t="s">
        <v>36</v>
      </c>
      <c r="B1174" s="43">
        <f>Pénalités!C103</f>
        <v>0</v>
      </c>
      <c r="C1174" s="43">
        <f>Pénalités!D103</f>
        <v>0</v>
      </c>
      <c r="D1174" s="43">
        <f>Pénalités!E103</f>
        <v>0</v>
      </c>
      <c r="E1174" s="43">
        <f>Pénalités!F103</f>
        <v>0</v>
      </c>
      <c r="F1174" s="43">
        <f>Pénalités!G103</f>
        <v>0</v>
      </c>
      <c r="G1174" s="43">
        <f>Pénalités!H103</f>
        <v>0</v>
      </c>
      <c r="H1174" s="43">
        <f>Pénalités!I103</f>
        <v>0</v>
      </c>
      <c r="I1174" s="43">
        <f>Pénalités!J103</f>
        <v>0</v>
      </c>
      <c r="J1174" s="43">
        <f>Pénalités!K103</f>
        <v>0</v>
      </c>
      <c r="K1174" s="43">
        <f>Pénalités!L103</f>
        <v>0</v>
      </c>
      <c r="L1174" s="43">
        <f>Pénalités!M103</f>
        <v>0</v>
      </c>
      <c r="M1174" s="43">
        <f>Pénalités!N103</f>
        <v>0</v>
      </c>
      <c r="N1174" s="69">
        <f>SUM(B1174:M1174)</f>
        <v>0</v>
      </c>
      <c r="O1174" s="4" t="str">
        <f t="shared" si="118"/>
        <v/>
      </c>
    </row>
    <row r="1175" spans="1:15" ht="12" thickBot="1" x14ac:dyDescent="0.25">
      <c r="A1175" s="44" t="s">
        <v>37</v>
      </c>
      <c r="B1175" s="45">
        <f t="shared" ref="B1175:M1175" si="120">+B1173-ABS(B1174)</f>
        <v>0</v>
      </c>
      <c r="C1175" s="46">
        <f t="shared" si="120"/>
        <v>0</v>
      </c>
      <c r="D1175" s="46">
        <f t="shared" si="120"/>
        <v>0</v>
      </c>
      <c r="E1175" s="46">
        <f t="shared" si="120"/>
        <v>0</v>
      </c>
      <c r="F1175" s="46">
        <f t="shared" si="120"/>
        <v>0</v>
      </c>
      <c r="G1175" s="46">
        <f t="shared" si="120"/>
        <v>0</v>
      </c>
      <c r="H1175" s="46">
        <f t="shared" si="120"/>
        <v>0</v>
      </c>
      <c r="I1175" s="46">
        <f t="shared" si="120"/>
        <v>0</v>
      </c>
      <c r="J1175" s="46">
        <f t="shared" si="120"/>
        <v>0</v>
      </c>
      <c r="K1175" s="46">
        <f t="shared" si="120"/>
        <v>0</v>
      </c>
      <c r="L1175" s="46">
        <f t="shared" si="120"/>
        <v>0</v>
      </c>
      <c r="M1175" s="46">
        <f t="shared" si="120"/>
        <v>0</v>
      </c>
      <c r="N1175" s="70">
        <f>IF(SUM(N1173:N1174)&lt;0,0,SUM(N1173:N1174))</f>
        <v>0</v>
      </c>
      <c r="O1175" s="4" t="str">
        <f t="shared" si="118"/>
        <v/>
      </c>
    </row>
    <row r="1176" spans="1:15" x14ac:dyDescent="0.2">
      <c r="O1176" s="4" t="str">
        <f t="shared" si="118"/>
        <v/>
      </c>
    </row>
    <row r="1177" spans="1:15" ht="12.75" x14ac:dyDescent="0.2">
      <c r="B1177" s="4" t="s">
        <v>30</v>
      </c>
      <c r="G1177" s="57" t="str">
        <f>VLOOKUP(G1178,list2,2,FALSE)</f>
        <v>case 99</v>
      </c>
      <c r="L1177" s="89"/>
      <c r="M1177" s="89"/>
      <c r="O1177" s="4" t="str">
        <f t="shared" si="118"/>
        <v/>
      </c>
    </row>
    <row r="1178" spans="1:15" ht="12.75" x14ac:dyDescent="0.2">
      <c r="B1178" s="4" t="s">
        <v>31</v>
      </c>
      <c r="G1178" s="4">
        <f>Levée!A104</f>
        <v>99</v>
      </c>
      <c r="L1178" s="89" t="s">
        <v>38</v>
      </c>
      <c r="M1178" s="89"/>
      <c r="O1178" s="4" t="str">
        <f t="shared" si="118"/>
        <v/>
      </c>
    </row>
    <row r="1179" spans="1:15" ht="15.75" x14ac:dyDescent="0.25">
      <c r="B1179" s="4" t="s">
        <v>32</v>
      </c>
      <c r="G1179" s="4">
        <f>VLOOKUP(G1178,list2,3,FALSE)</f>
        <v>0</v>
      </c>
      <c r="L1179" s="90"/>
      <c r="M1179" s="90"/>
      <c r="O1179" s="4" t="str">
        <f t="shared" si="118"/>
        <v/>
      </c>
    </row>
    <row r="1180" spans="1:15" x14ac:dyDescent="0.2">
      <c r="B1180" s="56" t="s">
        <v>33</v>
      </c>
      <c r="G1180" s="4">
        <f>VLOOKUP(G1178,list2,4,FALSE)</f>
        <v>0</v>
      </c>
      <c r="O1180" s="4" t="str">
        <f t="shared" si="118"/>
        <v/>
      </c>
    </row>
    <row r="1181" spans="1:15" x14ac:dyDescent="0.2">
      <c r="B1181" s="58" t="s">
        <v>39</v>
      </c>
      <c r="C1181" s="56"/>
      <c r="D1181" s="56"/>
      <c r="E1181" s="56"/>
      <c r="F1181" s="56"/>
      <c r="G1181" s="4" t="e">
        <f>VLOOKUP(G1178,list2,5,FALSE)</f>
        <v>#REF!</v>
      </c>
      <c r="O1181" s="4" t="str">
        <f t="shared" si="118"/>
        <v/>
      </c>
    </row>
    <row r="1182" spans="1:15" x14ac:dyDescent="0.2">
      <c r="B1182" s="4" t="s">
        <v>34</v>
      </c>
      <c r="G1182" s="4" t="e">
        <f>VLOOKUP(G1178,list2,6,FALSE)</f>
        <v>#REF!</v>
      </c>
      <c r="O1182" s="4" t="e">
        <f t="shared" si="118"/>
        <v>#REF!</v>
      </c>
    </row>
    <row r="1183" spans="1:15" ht="12" thickBot="1" x14ac:dyDescent="0.25">
      <c r="O1183" s="4" t="str">
        <f t="shared" si="118"/>
        <v/>
      </c>
    </row>
    <row r="1184" spans="1:15" ht="12" thickBot="1" x14ac:dyDescent="0.25">
      <c r="A1184" s="39"/>
      <c r="B1184" s="41" t="s">
        <v>2</v>
      </c>
      <c r="C1184" s="41" t="s">
        <v>3</v>
      </c>
      <c r="D1184" s="41" t="s">
        <v>4</v>
      </c>
      <c r="E1184" s="41" t="s">
        <v>5</v>
      </c>
      <c r="F1184" s="41" t="s">
        <v>6</v>
      </c>
      <c r="G1184" s="41" t="s">
        <v>7</v>
      </c>
      <c r="H1184" s="41" t="s">
        <v>8</v>
      </c>
      <c r="I1184" s="41" t="s">
        <v>9</v>
      </c>
      <c r="J1184" s="41" t="s">
        <v>10</v>
      </c>
      <c r="K1184" s="41" t="s">
        <v>11</v>
      </c>
      <c r="L1184" s="41" t="s">
        <v>12</v>
      </c>
      <c r="M1184" s="41" t="s">
        <v>13</v>
      </c>
      <c r="N1184" s="71" t="s">
        <v>15</v>
      </c>
      <c r="O1184" s="4" t="str">
        <f t="shared" si="118"/>
        <v/>
      </c>
    </row>
    <row r="1185" spans="1:15" x14ac:dyDescent="0.2">
      <c r="A1185" s="42" t="s">
        <v>35</v>
      </c>
      <c r="B1185" s="43">
        <f>IF(Levée!C104&lt;&gt;"pa",Levée!C104,)</f>
        <v>0</v>
      </c>
      <c r="C1185" s="43">
        <f>IF(Levée!D104&lt;&gt;"pa",Levée!D104,)</f>
        <v>0</v>
      </c>
      <c r="D1185" s="43">
        <f>IF(Levée!E104&lt;&gt;"pa",Levée!E104,)</f>
        <v>0</v>
      </c>
      <c r="E1185" s="43">
        <f>IF(Levée!F104&lt;&gt;"pa",Levée!F104,)</f>
        <v>0</v>
      </c>
      <c r="F1185" s="43">
        <f>IF(Levée!G104&lt;&gt;"pa",Levée!G104,)</f>
        <v>0</v>
      </c>
      <c r="G1185" s="43">
        <f>IF(Levée!H104&lt;&gt;"pa",Levée!H104,)</f>
        <v>0</v>
      </c>
      <c r="H1185" s="43">
        <f>IF(Levée!I104&lt;&gt;"pa",Levée!I104,)</f>
        <v>0</v>
      </c>
      <c r="I1185" s="43">
        <f>IF(Levée!J104&lt;&gt;"pa",Levée!J104,)</f>
        <v>0</v>
      </c>
      <c r="J1185" s="43">
        <f>IF(Levée!K104&lt;&gt;"pa",Levée!K104,)</f>
        <v>0</v>
      </c>
      <c r="K1185" s="43">
        <f>IF(Levée!L104&lt;&gt;"pa",Levée!L104,)</f>
        <v>0</v>
      </c>
      <c r="L1185" s="43">
        <f>IF(Levée!M104&lt;&gt;"pa",Levée!M104,)</f>
        <v>0</v>
      </c>
      <c r="M1185" s="43">
        <f>IF(Levée!N104&lt;&gt;"pa",Levée!N104,)</f>
        <v>0</v>
      </c>
      <c r="N1185" s="68">
        <f>SUM(B1185:M1185)</f>
        <v>0</v>
      </c>
      <c r="O1185" s="4" t="str">
        <f t="shared" si="118"/>
        <v/>
      </c>
    </row>
    <row r="1186" spans="1:15" ht="12" thickBot="1" x14ac:dyDescent="0.25">
      <c r="A1186" s="42" t="s">
        <v>36</v>
      </c>
      <c r="B1186" s="43">
        <f>Pénalités!C104</f>
        <v>0</v>
      </c>
      <c r="C1186" s="43">
        <f>Pénalités!D104</f>
        <v>0</v>
      </c>
      <c r="D1186" s="43">
        <f>Pénalités!E104</f>
        <v>0</v>
      </c>
      <c r="E1186" s="43">
        <f>Pénalités!F104</f>
        <v>0</v>
      </c>
      <c r="F1186" s="43">
        <f>Pénalités!G104</f>
        <v>0</v>
      </c>
      <c r="G1186" s="43">
        <f>Pénalités!H104</f>
        <v>0</v>
      </c>
      <c r="H1186" s="43">
        <f>Pénalités!I104</f>
        <v>0</v>
      </c>
      <c r="I1186" s="43">
        <f>Pénalités!J104</f>
        <v>0</v>
      </c>
      <c r="J1186" s="43">
        <f>Pénalités!K104</f>
        <v>0</v>
      </c>
      <c r="K1186" s="43">
        <f>Pénalités!L104</f>
        <v>0</v>
      </c>
      <c r="L1186" s="43">
        <f>Pénalités!M104</f>
        <v>0</v>
      </c>
      <c r="M1186" s="43">
        <f>Pénalités!N104</f>
        <v>0</v>
      </c>
      <c r="N1186" s="69">
        <f>SUM(B1186:M1186)</f>
        <v>0</v>
      </c>
      <c r="O1186" s="4" t="str">
        <f t="shared" si="118"/>
        <v/>
      </c>
    </row>
    <row r="1187" spans="1:15" ht="12" thickBot="1" x14ac:dyDescent="0.25">
      <c r="A1187" s="44" t="s">
        <v>37</v>
      </c>
      <c r="B1187" s="45">
        <f t="shared" ref="B1187:M1187" si="121">+B1185-ABS(B1186)</f>
        <v>0</v>
      </c>
      <c r="C1187" s="46">
        <f t="shared" si="121"/>
        <v>0</v>
      </c>
      <c r="D1187" s="46">
        <f t="shared" si="121"/>
        <v>0</v>
      </c>
      <c r="E1187" s="46">
        <f t="shared" si="121"/>
        <v>0</v>
      </c>
      <c r="F1187" s="46">
        <f t="shared" si="121"/>
        <v>0</v>
      </c>
      <c r="G1187" s="46">
        <f t="shared" si="121"/>
        <v>0</v>
      </c>
      <c r="H1187" s="46">
        <f t="shared" si="121"/>
        <v>0</v>
      </c>
      <c r="I1187" s="46">
        <f t="shared" si="121"/>
        <v>0</v>
      </c>
      <c r="J1187" s="46">
        <f t="shared" si="121"/>
        <v>0</v>
      </c>
      <c r="K1187" s="46">
        <f t="shared" si="121"/>
        <v>0</v>
      </c>
      <c r="L1187" s="46">
        <f t="shared" si="121"/>
        <v>0</v>
      </c>
      <c r="M1187" s="46">
        <f t="shared" si="121"/>
        <v>0</v>
      </c>
      <c r="N1187" s="70">
        <f>IF(SUM(N1185:N1186)&lt;0,0,SUM(N1185:N1186))</f>
        <v>0</v>
      </c>
      <c r="O1187" s="4" t="str">
        <f t="shared" si="118"/>
        <v/>
      </c>
    </row>
    <row r="1188" spans="1:15" x14ac:dyDescent="0.2">
      <c r="O1188" s="4" t="str">
        <f t="shared" si="118"/>
        <v/>
      </c>
    </row>
    <row r="1189" spans="1:15" ht="12.75" x14ac:dyDescent="0.2">
      <c r="B1189" s="4" t="s">
        <v>30</v>
      </c>
      <c r="G1189" s="57" t="str">
        <f>VLOOKUP(G1190,list2,2,FALSE)</f>
        <v>case 100</v>
      </c>
      <c r="L1189" s="89"/>
      <c r="M1189" s="89"/>
      <c r="O1189" s="4" t="str">
        <f t="shared" si="118"/>
        <v/>
      </c>
    </row>
    <row r="1190" spans="1:15" ht="12.75" x14ac:dyDescent="0.2">
      <c r="B1190" s="4" t="s">
        <v>31</v>
      </c>
      <c r="G1190" s="4">
        <f>Levée!A105</f>
        <v>100</v>
      </c>
      <c r="L1190" s="89" t="s">
        <v>38</v>
      </c>
      <c r="M1190" s="89"/>
      <c r="O1190" s="4" t="str">
        <f t="shared" si="118"/>
        <v/>
      </c>
    </row>
    <row r="1191" spans="1:15" ht="15.75" x14ac:dyDescent="0.25">
      <c r="B1191" s="4" t="s">
        <v>32</v>
      </c>
      <c r="G1191" s="4">
        <f>VLOOKUP(G1190,list2,3,FALSE)</f>
        <v>0</v>
      </c>
      <c r="L1191" s="90"/>
      <c r="M1191" s="90"/>
      <c r="O1191" s="4" t="str">
        <f t="shared" si="118"/>
        <v/>
      </c>
    </row>
    <row r="1192" spans="1:15" x14ac:dyDescent="0.2">
      <c r="B1192" s="56" t="s">
        <v>33</v>
      </c>
      <c r="G1192" s="4">
        <f>VLOOKUP(G1190,list2,4,FALSE)</f>
        <v>0</v>
      </c>
      <c r="O1192" s="4" t="str">
        <f t="shared" si="118"/>
        <v/>
      </c>
    </row>
    <row r="1193" spans="1:15" x14ac:dyDescent="0.2">
      <c r="B1193" s="58" t="s">
        <v>39</v>
      </c>
      <c r="C1193" s="56"/>
      <c r="D1193" s="56"/>
      <c r="E1193" s="56"/>
      <c r="F1193" s="56"/>
      <c r="G1193" s="4" t="e">
        <f>VLOOKUP(G1190,list2,5,FALSE)</f>
        <v>#REF!</v>
      </c>
      <c r="O1193" s="4" t="str">
        <f t="shared" si="118"/>
        <v/>
      </c>
    </row>
    <row r="1194" spans="1:15" x14ac:dyDescent="0.2">
      <c r="B1194" s="4" t="s">
        <v>34</v>
      </c>
      <c r="G1194" s="4" t="e">
        <f>VLOOKUP(G1190,list2,6,FALSE)</f>
        <v>#REF!</v>
      </c>
      <c r="O1194" s="4" t="e">
        <f t="shared" si="118"/>
        <v>#REF!</v>
      </c>
    </row>
    <row r="1195" spans="1:15" ht="12" thickBot="1" x14ac:dyDescent="0.25">
      <c r="O1195" s="4" t="str">
        <f t="shared" si="118"/>
        <v/>
      </c>
    </row>
    <row r="1196" spans="1:15" ht="12" thickBot="1" x14ac:dyDescent="0.25">
      <c r="A1196" s="39"/>
      <c r="B1196" s="41" t="s">
        <v>2</v>
      </c>
      <c r="C1196" s="41" t="s">
        <v>3</v>
      </c>
      <c r="D1196" s="41" t="s">
        <v>4</v>
      </c>
      <c r="E1196" s="41" t="s">
        <v>5</v>
      </c>
      <c r="F1196" s="41" t="s">
        <v>6</v>
      </c>
      <c r="G1196" s="41" t="s">
        <v>7</v>
      </c>
      <c r="H1196" s="41" t="s">
        <v>8</v>
      </c>
      <c r="I1196" s="41" t="s">
        <v>9</v>
      </c>
      <c r="J1196" s="41" t="s">
        <v>10</v>
      </c>
      <c r="K1196" s="41" t="s">
        <v>11</v>
      </c>
      <c r="L1196" s="41" t="s">
        <v>12</v>
      </c>
      <c r="M1196" s="41" t="s">
        <v>13</v>
      </c>
      <c r="N1196" s="71" t="s">
        <v>15</v>
      </c>
      <c r="O1196" s="4" t="str">
        <f t="shared" si="118"/>
        <v/>
      </c>
    </row>
    <row r="1197" spans="1:15" x14ac:dyDescent="0.2">
      <c r="A1197" s="42" t="s">
        <v>35</v>
      </c>
      <c r="B1197" s="43">
        <f>IF(Levée!C105&lt;&gt;"pa",Levée!C105,)</f>
        <v>0</v>
      </c>
      <c r="C1197" s="43">
        <f>IF(Levée!D105&lt;&gt;"pa",Levée!D105,)</f>
        <v>0</v>
      </c>
      <c r="D1197" s="43">
        <f>IF(Levée!E105&lt;&gt;"pa",Levée!E105,)</f>
        <v>0</v>
      </c>
      <c r="E1197" s="43">
        <f>IF(Levée!F105&lt;&gt;"pa",Levée!F105,)</f>
        <v>0</v>
      </c>
      <c r="F1197" s="43">
        <f>IF(Levée!G105&lt;&gt;"pa",Levée!G105,)</f>
        <v>0</v>
      </c>
      <c r="G1197" s="43">
        <f>IF(Levée!H105&lt;&gt;"pa",Levée!H105,)</f>
        <v>0</v>
      </c>
      <c r="H1197" s="43">
        <f>IF(Levée!I105&lt;&gt;"pa",Levée!I105,)</f>
        <v>0</v>
      </c>
      <c r="I1197" s="43">
        <f>IF(Levée!J105&lt;&gt;"pa",Levée!J105,)</f>
        <v>0</v>
      </c>
      <c r="J1197" s="43">
        <f>IF(Levée!K105&lt;&gt;"pa",Levée!K105,)</f>
        <v>0</v>
      </c>
      <c r="K1197" s="43">
        <f>IF(Levée!L105&lt;&gt;"pa",Levée!L105,)</f>
        <v>0</v>
      </c>
      <c r="L1197" s="43">
        <f>IF(Levée!M105&lt;&gt;"pa",Levée!M105,)</f>
        <v>0</v>
      </c>
      <c r="M1197" s="43">
        <f>IF(Levée!N105&lt;&gt;"pa",Levée!N105,)</f>
        <v>0</v>
      </c>
      <c r="N1197" s="68">
        <f>SUM(B1197:M1197)</f>
        <v>0</v>
      </c>
      <c r="O1197" s="4" t="str">
        <f t="shared" si="118"/>
        <v/>
      </c>
    </row>
    <row r="1198" spans="1:15" ht="12" thickBot="1" x14ac:dyDescent="0.25">
      <c r="A1198" s="42" t="s">
        <v>36</v>
      </c>
      <c r="B1198" s="43">
        <f>Pénalités!C105</f>
        <v>0</v>
      </c>
      <c r="C1198" s="43">
        <f>Pénalités!D105</f>
        <v>0</v>
      </c>
      <c r="D1198" s="43">
        <f>Pénalités!E105</f>
        <v>0</v>
      </c>
      <c r="E1198" s="43">
        <f>Pénalités!F105</f>
        <v>0</v>
      </c>
      <c r="F1198" s="43">
        <f>Pénalités!G105</f>
        <v>0</v>
      </c>
      <c r="G1198" s="43">
        <f>Pénalités!H105</f>
        <v>0</v>
      </c>
      <c r="H1198" s="43">
        <f>Pénalités!I105</f>
        <v>0</v>
      </c>
      <c r="I1198" s="43">
        <f>Pénalités!J105</f>
        <v>0</v>
      </c>
      <c r="J1198" s="43">
        <f>Pénalités!K105</f>
        <v>0</v>
      </c>
      <c r="K1198" s="43">
        <f>Pénalités!L105</f>
        <v>0</v>
      </c>
      <c r="L1198" s="43">
        <f>Pénalités!M105</f>
        <v>0</v>
      </c>
      <c r="M1198" s="43">
        <f>Pénalités!N105</f>
        <v>0</v>
      </c>
      <c r="N1198" s="69">
        <f>SUM(B1198:M1198)</f>
        <v>0</v>
      </c>
      <c r="O1198" s="4" t="str">
        <f t="shared" si="118"/>
        <v/>
      </c>
    </row>
    <row r="1199" spans="1:15" ht="12.75" customHeight="1" thickBot="1" x14ac:dyDescent="0.25">
      <c r="A1199" s="44" t="s">
        <v>37</v>
      </c>
      <c r="B1199" s="45">
        <f t="shared" ref="B1199:M1199" si="122">+B1197-ABS(B1198)</f>
        <v>0</v>
      </c>
      <c r="C1199" s="46">
        <f t="shared" si="122"/>
        <v>0</v>
      </c>
      <c r="D1199" s="46">
        <f t="shared" si="122"/>
        <v>0</v>
      </c>
      <c r="E1199" s="46">
        <f t="shared" si="122"/>
        <v>0</v>
      </c>
      <c r="F1199" s="46">
        <f t="shared" si="122"/>
        <v>0</v>
      </c>
      <c r="G1199" s="46">
        <f t="shared" si="122"/>
        <v>0</v>
      </c>
      <c r="H1199" s="46">
        <f t="shared" si="122"/>
        <v>0</v>
      </c>
      <c r="I1199" s="46">
        <f t="shared" si="122"/>
        <v>0</v>
      </c>
      <c r="J1199" s="46">
        <f t="shared" si="122"/>
        <v>0</v>
      </c>
      <c r="K1199" s="46">
        <f t="shared" si="122"/>
        <v>0</v>
      </c>
      <c r="L1199" s="46">
        <f t="shared" si="122"/>
        <v>0</v>
      </c>
      <c r="M1199" s="46">
        <f t="shared" si="122"/>
        <v>0</v>
      </c>
      <c r="N1199" s="70">
        <f>IF(SUM(N1197:N1198)&lt;0,0,SUM(N1197:N1198))</f>
        <v>0</v>
      </c>
      <c r="O1199" s="4" t="str">
        <f t="shared" si="118"/>
        <v/>
      </c>
    </row>
    <row r="1200" spans="1:15" ht="12.75" x14ac:dyDescent="0.2">
      <c r="L1200" s="95"/>
      <c r="M1200" s="95"/>
      <c r="O1200" s="4" t="str">
        <f t="shared" si="118"/>
        <v/>
      </c>
    </row>
    <row r="1201" spans="1:15" ht="12.75" x14ac:dyDescent="0.2">
      <c r="B1201" s="4" t="s">
        <v>30</v>
      </c>
      <c r="G1201" s="57" t="str">
        <f>VLOOKUP(G1202,list2,2,FALSE)</f>
        <v>case 101</v>
      </c>
      <c r="L1201" s="89"/>
      <c r="M1201" s="89"/>
      <c r="O1201" s="4" t="str">
        <f t="shared" si="118"/>
        <v/>
      </c>
    </row>
    <row r="1202" spans="1:15" ht="12.75" x14ac:dyDescent="0.2">
      <c r="B1202" s="4" t="s">
        <v>31</v>
      </c>
      <c r="G1202" s="4">
        <f>G1190+1</f>
        <v>101</v>
      </c>
      <c r="L1202" s="89" t="s">
        <v>38</v>
      </c>
      <c r="M1202" s="89"/>
      <c r="O1202" s="4" t="str">
        <f t="shared" si="118"/>
        <v/>
      </c>
    </row>
    <row r="1203" spans="1:15" ht="15.75" x14ac:dyDescent="0.25">
      <c r="B1203" s="4" t="s">
        <v>32</v>
      </c>
      <c r="G1203" s="4">
        <f>VLOOKUP(G1202,list2,3,FALSE)</f>
        <v>0</v>
      </c>
      <c r="L1203" s="90"/>
      <c r="M1203" s="90"/>
      <c r="O1203" s="4" t="str">
        <f t="shared" si="118"/>
        <v/>
      </c>
    </row>
    <row r="1204" spans="1:15" x14ac:dyDescent="0.2">
      <c r="B1204" s="56" t="s">
        <v>33</v>
      </c>
      <c r="G1204" s="4">
        <f>VLOOKUP(G1202,list2,4,FALSE)</f>
        <v>0</v>
      </c>
      <c r="O1204" s="4" t="str">
        <f t="shared" si="118"/>
        <v/>
      </c>
    </row>
    <row r="1205" spans="1:15" x14ac:dyDescent="0.2">
      <c r="B1205" s="58" t="s">
        <v>39</v>
      </c>
      <c r="C1205" s="56"/>
      <c r="D1205" s="56"/>
      <c r="E1205" s="56"/>
      <c r="F1205" s="56"/>
      <c r="G1205" s="4" t="e">
        <f>VLOOKUP(G1202,list2,5,FALSE)</f>
        <v>#REF!</v>
      </c>
      <c r="O1205" s="4" t="str">
        <f t="shared" si="118"/>
        <v/>
      </c>
    </row>
    <row r="1206" spans="1:15" x14ac:dyDescent="0.2">
      <c r="B1206" s="4" t="s">
        <v>34</v>
      </c>
      <c r="G1206" s="4" t="e">
        <f>VLOOKUP(G1202,list2,6,FALSE)</f>
        <v>#REF!</v>
      </c>
      <c r="O1206" s="4" t="e">
        <f t="shared" si="118"/>
        <v>#REF!</v>
      </c>
    </row>
    <row r="1207" spans="1:15" ht="12" thickBot="1" x14ac:dyDescent="0.25">
      <c r="O1207" s="4" t="str">
        <f t="shared" si="118"/>
        <v/>
      </c>
    </row>
    <row r="1208" spans="1:15" ht="12" thickBot="1" x14ac:dyDescent="0.25">
      <c r="A1208" s="39"/>
      <c r="B1208" s="40" t="s">
        <v>2</v>
      </c>
      <c r="C1208" s="41" t="s">
        <v>3</v>
      </c>
      <c r="D1208" s="41" t="s">
        <v>4</v>
      </c>
      <c r="E1208" s="41" t="s">
        <v>5</v>
      </c>
      <c r="F1208" s="41" t="s">
        <v>6</v>
      </c>
      <c r="G1208" s="41" t="s">
        <v>7</v>
      </c>
      <c r="H1208" s="41" t="s">
        <v>8</v>
      </c>
      <c r="I1208" s="41" t="s">
        <v>9</v>
      </c>
      <c r="J1208" s="41" t="s">
        <v>10</v>
      </c>
      <c r="K1208" s="41" t="s">
        <v>11</v>
      </c>
      <c r="L1208" s="41" t="s">
        <v>12</v>
      </c>
      <c r="M1208" s="41" t="s">
        <v>13</v>
      </c>
      <c r="N1208" s="67" t="s">
        <v>15</v>
      </c>
      <c r="O1208" s="4" t="str">
        <f t="shared" si="118"/>
        <v/>
      </c>
    </row>
    <row r="1209" spans="1:15" x14ac:dyDescent="0.2">
      <c r="A1209" s="42" t="s">
        <v>35</v>
      </c>
      <c r="B1209" s="43">
        <f>IF(Levée!C106&lt;&gt;"pa",Levée!C106,)</f>
        <v>0</v>
      </c>
      <c r="C1209" s="43">
        <f>IF(Levée!D106&lt;&gt;"pa",Levée!D106,)</f>
        <v>0</v>
      </c>
      <c r="D1209" s="43">
        <f>IF(Levée!E106&lt;&gt;"pa",Levée!E106,)</f>
        <v>0</v>
      </c>
      <c r="E1209" s="43">
        <f>IF(Levée!F106&lt;&gt;"pa",Levée!F106,)</f>
        <v>0</v>
      </c>
      <c r="F1209" s="43">
        <f>IF(Levée!G106&lt;&gt;"pa",Levée!G106,)</f>
        <v>0</v>
      </c>
      <c r="G1209" s="43">
        <f>IF(Levée!H106&lt;&gt;"pa",Levée!H106,)</f>
        <v>0</v>
      </c>
      <c r="H1209" s="43">
        <f>IF(Levée!I106&lt;&gt;"pa",Levée!I106,)</f>
        <v>0</v>
      </c>
      <c r="I1209" s="43">
        <f>IF(Levée!J106&lt;&gt;"pa",Levée!J106,)</f>
        <v>0</v>
      </c>
      <c r="J1209" s="43">
        <f>IF(Levée!K106&lt;&gt;"pa",Levée!K106,)</f>
        <v>0</v>
      </c>
      <c r="K1209" s="43">
        <f>IF(Levée!L106&lt;&gt;"pa",Levée!L106,)</f>
        <v>0</v>
      </c>
      <c r="L1209" s="43">
        <f>IF(Levée!M106&lt;&gt;"pa",Levée!M106,)</f>
        <v>0</v>
      </c>
      <c r="M1209" s="43">
        <f>IF(Levée!N106&lt;&gt;"pa",Levée!N106,)</f>
        <v>0</v>
      </c>
      <c r="N1209" s="68">
        <f>SUM(B1209:M1209)</f>
        <v>0</v>
      </c>
      <c r="O1209" s="4" t="str">
        <f t="shared" si="118"/>
        <v/>
      </c>
    </row>
    <row r="1210" spans="1:15" ht="12" thickBot="1" x14ac:dyDescent="0.25">
      <c r="A1210" s="42" t="s">
        <v>36</v>
      </c>
      <c r="B1210" s="43">
        <f>Pénalités!C106</f>
        <v>0</v>
      </c>
      <c r="C1210" s="43">
        <f>Pénalités!D106</f>
        <v>0</v>
      </c>
      <c r="D1210" s="43">
        <f>Pénalités!E106</f>
        <v>0</v>
      </c>
      <c r="E1210" s="43">
        <f>Pénalités!F106</f>
        <v>0</v>
      </c>
      <c r="F1210" s="43">
        <f>Pénalités!G106</f>
        <v>0</v>
      </c>
      <c r="G1210" s="43">
        <f>Pénalités!H106</f>
        <v>0</v>
      </c>
      <c r="H1210" s="43">
        <f>Pénalités!I106</f>
        <v>0</v>
      </c>
      <c r="I1210" s="43">
        <f>Pénalités!J106</f>
        <v>0</v>
      </c>
      <c r="J1210" s="43">
        <f>Pénalités!K106</f>
        <v>0</v>
      </c>
      <c r="K1210" s="43">
        <f>Pénalités!L106</f>
        <v>0</v>
      </c>
      <c r="L1210" s="43">
        <f>Pénalités!M106</f>
        <v>0</v>
      </c>
      <c r="M1210" s="43">
        <f>Pénalités!N106</f>
        <v>0</v>
      </c>
      <c r="N1210" s="69">
        <f>SUM(B1210:M1210)</f>
        <v>0</v>
      </c>
      <c r="O1210" s="4" t="str">
        <f t="shared" si="118"/>
        <v/>
      </c>
    </row>
    <row r="1211" spans="1:15" ht="12" thickBot="1" x14ac:dyDescent="0.25">
      <c r="A1211" s="44" t="s">
        <v>37</v>
      </c>
      <c r="B1211" s="45">
        <f t="shared" ref="B1211:M1211" si="123">+B1209-ABS(B1210)</f>
        <v>0</v>
      </c>
      <c r="C1211" s="46">
        <f t="shared" si="123"/>
        <v>0</v>
      </c>
      <c r="D1211" s="46">
        <f t="shared" si="123"/>
        <v>0</v>
      </c>
      <c r="E1211" s="46">
        <f t="shared" si="123"/>
        <v>0</v>
      </c>
      <c r="F1211" s="46">
        <f t="shared" si="123"/>
        <v>0</v>
      </c>
      <c r="G1211" s="46">
        <f t="shared" si="123"/>
        <v>0</v>
      </c>
      <c r="H1211" s="46">
        <f t="shared" si="123"/>
        <v>0</v>
      </c>
      <c r="I1211" s="46">
        <f t="shared" si="123"/>
        <v>0</v>
      </c>
      <c r="J1211" s="46">
        <f t="shared" si="123"/>
        <v>0</v>
      </c>
      <c r="K1211" s="46">
        <f t="shared" si="123"/>
        <v>0</v>
      </c>
      <c r="L1211" s="46">
        <f t="shared" si="123"/>
        <v>0</v>
      </c>
      <c r="M1211" s="46">
        <f t="shared" si="123"/>
        <v>0</v>
      </c>
      <c r="N1211" s="70">
        <f>IF(SUM(N1209:N1210)&lt;0,0,SUM(N1209:N1210))</f>
        <v>0</v>
      </c>
      <c r="O1211" s="4" t="str">
        <f t="shared" si="118"/>
        <v/>
      </c>
    </row>
    <row r="1212" spans="1:15" ht="12.75" x14ac:dyDescent="0.2">
      <c r="L1212" s="95"/>
      <c r="M1212" s="95"/>
      <c r="O1212" s="4" t="str">
        <f t="shared" si="118"/>
        <v/>
      </c>
    </row>
    <row r="1213" spans="1:15" ht="12.75" x14ac:dyDescent="0.2">
      <c r="B1213" s="4" t="s">
        <v>30</v>
      </c>
      <c r="G1213" s="57" t="str">
        <f>VLOOKUP(G1214,list2,2,FALSE)</f>
        <v>case 102</v>
      </c>
      <c r="L1213" s="89"/>
      <c r="M1213" s="89"/>
      <c r="O1213" s="4" t="str">
        <f t="shared" si="118"/>
        <v/>
      </c>
    </row>
    <row r="1214" spans="1:15" ht="12.75" x14ac:dyDescent="0.2">
      <c r="B1214" s="4" t="s">
        <v>31</v>
      </c>
      <c r="G1214" s="4">
        <f>G1202+1</f>
        <v>102</v>
      </c>
      <c r="L1214" s="89" t="s">
        <v>38</v>
      </c>
      <c r="M1214" s="89"/>
      <c r="O1214" s="4" t="str">
        <f t="shared" si="118"/>
        <v/>
      </c>
    </row>
    <row r="1215" spans="1:15" ht="15.75" x14ac:dyDescent="0.25">
      <c r="B1215" s="4" t="s">
        <v>32</v>
      </c>
      <c r="G1215" s="4">
        <f>VLOOKUP(G1214,list2,3,FALSE)</f>
        <v>0</v>
      </c>
      <c r="L1215" s="90"/>
      <c r="M1215" s="90"/>
      <c r="O1215" s="4" t="str">
        <f t="shared" si="118"/>
        <v/>
      </c>
    </row>
    <row r="1216" spans="1:15" x14ac:dyDescent="0.2">
      <c r="B1216" s="56" t="s">
        <v>33</v>
      </c>
      <c r="G1216" s="4">
        <f>VLOOKUP(G1214,list2,4,FALSE)</f>
        <v>0</v>
      </c>
      <c r="O1216" s="4" t="str">
        <f t="shared" si="118"/>
        <v/>
      </c>
    </row>
    <row r="1217" spans="1:15" x14ac:dyDescent="0.2">
      <c r="B1217" s="58" t="s">
        <v>39</v>
      </c>
      <c r="C1217" s="56"/>
      <c r="D1217" s="56"/>
      <c r="E1217" s="56"/>
      <c r="F1217" s="56"/>
      <c r="G1217" s="4" t="e">
        <f>VLOOKUP(G1214,list2,5,FALSE)</f>
        <v>#REF!</v>
      </c>
      <c r="O1217" s="4" t="str">
        <f t="shared" si="118"/>
        <v/>
      </c>
    </row>
    <row r="1218" spans="1:15" x14ac:dyDescent="0.2">
      <c r="B1218" s="4" t="s">
        <v>34</v>
      </c>
      <c r="G1218" s="4" t="e">
        <f>VLOOKUP(G1214,list2,6,FALSE)</f>
        <v>#REF!</v>
      </c>
      <c r="O1218" s="4" t="e">
        <f t="shared" si="118"/>
        <v>#REF!</v>
      </c>
    </row>
    <row r="1219" spans="1:15" ht="12" thickBot="1" x14ac:dyDescent="0.25">
      <c r="O1219" s="4" t="str">
        <f t="shared" si="118"/>
        <v/>
      </c>
    </row>
    <row r="1220" spans="1:15" ht="12" thickBot="1" x14ac:dyDescent="0.25">
      <c r="A1220" s="39"/>
      <c r="B1220" s="41" t="s">
        <v>2</v>
      </c>
      <c r="C1220" s="41" t="s">
        <v>3</v>
      </c>
      <c r="D1220" s="41" t="s">
        <v>4</v>
      </c>
      <c r="E1220" s="41" t="s">
        <v>5</v>
      </c>
      <c r="F1220" s="41" t="s">
        <v>6</v>
      </c>
      <c r="G1220" s="41" t="s">
        <v>7</v>
      </c>
      <c r="H1220" s="41" t="s">
        <v>8</v>
      </c>
      <c r="I1220" s="41" t="s">
        <v>9</v>
      </c>
      <c r="J1220" s="41" t="s">
        <v>10</v>
      </c>
      <c r="K1220" s="41" t="s">
        <v>11</v>
      </c>
      <c r="L1220" s="41" t="s">
        <v>12</v>
      </c>
      <c r="M1220" s="41" t="s">
        <v>13</v>
      </c>
      <c r="N1220" s="71" t="s">
        <v>15</v>
      </c>
      <c r="O1220" s="4" t="str">
        <f t="shared" si="118"/>
        <v/>
      </c>
    </row>
    <row r="1221" spans="1:15" x14ac:dyDescent="0.2">
      <c r="A1221" s="42" t="s">
        <v>35</v>
      </c>
      <c r="B1221" s="43">
        <f>IF(Levée!C107&lt;&gt;"pa",Levée!C107,)</f>
        <v>0</v>
      </c>
      <c r="C1221" s="43">
        <f>IF(Levée!D107&lt;&gt;"pa",Levée!D107,)</f>
        <v>0</v>
      </c>
      <c r="D1221" s="43">
        <f>IF(Levée!E107&lt;&gt;"pa",Levée!E107,)</f>
        <v>0</v>
      </c>
      <c r="E1221" s="43">
        <f>IF(Levée!F107&lt;&gt;"pa",Levée!F107,)</f>
        <v>0</v>
      </c>
      <c r="F1221" s="43">
        <f>IF(Levée!G107&lt;&gt;"pa",Levée!G107,)</f>
        <v>0</v>
      </c>
      <c r="G1221" s="43">
        <f>IF(Levée!H107&lt;&gt;"pa",Levée!H107,)</f>
        <v>0</v>
      </c>
      <c r="H1221" s="43">
        <f>IF(Levée!I107&lt;&gt;"pa",Levée!I107,)</f>
        <v>0</v>
      </c>
      <c r="I1221" s="43">
        <f>IF(Levée!J107&lt;&gt;"pa",Levée!J107,)</f>
        <v>0</v>
      </c>
      <c r="J1221" s="43">
        <f>IF(Levée!K107&lt;&gt;"pa",Levée!K107,)</f>
        <v>0</v>
      </c>
      <c r="K1221" s="43">
        <f>IF(Levée!L107&lt;&gt;"pa",Levée!L107,)</f>
        <v>0</v>
      </c>
      <c r="L1221" s="43">
        <f>IF(Levée!M107&lt;&gt;"pa",Levée!M107,)</f>
        <v>0</v>
      </c>
      <c r="M1221" s="43">
        <f>IF(Levée!N107&lt;&gt;"pa",Levée!N107,)</f>
        <v>0</v>
      </c>
      <c r="N1221" s="68">
        <f>SUM(B1221:M1221)</f>
        <v>0</v>
      </c>
      <c r="O1221" s="4" t="str">
        <f t="shared" si="118"/>
        <v/>
      </c>
    </row>
    <row r="1222" spans="1:15" ht="12" thickBot="1" x14ac:dyDescent="0.25">
      <c r="A1222" s="42" t="s">
        <v>36</v>
      </c>
      <c r="B1222" s="43">
        <f>Pénalités!C107</f>
        <v>0</v>
      </c>
      <c r="C1222" s="43">
        <f>Pénalités!D107</f>
        <v>0</v>
      </c>
      <c r="D1222" s="43">
        <f>Pénalités!E107</f>
        <v>0</v>
      </c>
      <c r="E1222" s="43">
        <f>Pénalités!F107</f>
        <v>0</v>
      </c>
      <c r="F1222" s="43">
        <f>Pénalités!G107</f>
        <v>0</v>
      </c>
      <c r="G1222" s="43">
        <f>Pénalités!H107</f>
        <v>0</v>
      </c>
      <c r="H1222" s="43">
        <f>Pénalités!I107</f>
        <v>0</v>
      </c>
      <c r="I1222" s="43">
        <f>Pénalités!J107</f>
        <v>0</v>
      </c>
      <c r="J1222" s="43">
        <f>Pénalités!K107</f>
        <v>0</v>
      </c>
      <c r="K1222" s="43">
        <f>Pénalités!L107</f>
        <v>0</v>
      </c>
      <c r="L1222" s="43">
        <f>Pénalités!M107</f>
        <v>0</v>
      </c>
      <c r="M1222" s="43">
        <f>Pénalités!N107</f>
        <v>0</v>
      </c>
      <c r="N1222" s="69">
        <f>SUM(B1222:M1222)</f>
        <v>0</v>
      </c>
      <c r="O1222" s="4" t="str">
        <f t="shared" si="118"/>
        <v/>
      </c>
    </row>
    <row r="1223" spans="1:15" ht="12" thickBot="1" x14ac:dyDescent="0.25">
      <c r="A1223" s="44" t="s">
        <v>37</v>
      </c>
      <c r="B1223" s="45">
        <f t="shared" ref="B1223:M1223" si="124">+B1221-ABS(B1222)</f>
        <v>0</v>
      </c>
      <c r="C1223" s="46">
        <f t="shared" si="124"/>
        <v>0</v>
      </c>
      <c r="D1223" s="46">
        <f t="shared" si="124"/>
        <v>0</v>
      </c>
      <c r="E1223" s="46">
        <f t="shared" si="124"/>
        <v>0</v>
      </c>
      <c r="F1223" s="46">
        <f t="shared" si="124"/>
        <v>0</v>
      </c>
      <c r="G1223" s="46">
        <f t="shared" si="124"/>
        <v>0</v>
      </c>
      <c r="H1223" s="46">
        <f t="shared" si="124"/>
        <v>0</v>
      </c>
      <c r="I1223" s="46">
        <f t="shared" si="124"/>
        <v>0</v>
      </c>
      <c r="J1223" s="46">
        <f t="shared" si="124"/>
        <v>0</v>
      </c>
      <c r="K1223" s="46">
        <f t="shared" si="124"/>
        <v>0</v>
      </c>
      <c r="L1223" s="46">
        <f t="shared" si="124"/>
        <v>0</v>
      </c>
      <c r="M1223" s="46">
        <f t="shared" si="124"/>
        <v>0</v>
      </c>
      <c r="N1223" s="70">
        <f>IF(SUM(N1221:N1222)&lt;0,0,SUM(N1221:N1222))</f>
        <v>0</v>
      </c>
      <c r="O1223" s="4" t="str">
        <f t="shared" ref="O1223:O1286" si="125">IF(B1223="Remboursement :",G1223,"")</f>
        <v/>
      </c>
    </row>
    <row r="1224" spans="1:15" ht="12.75" x14ac:dyDescent="0.2">
      <c r="L1224" s="95"/>
      <c r="M1224" s="95"/>
      <c r="O1224" s="4" t="str">
        <f t="shared" si="125"/>
        <v/>
      </c>
    </row>
    <row r="1225" spans="1:15" ht="12.75" x14ac:dyDescent="0.2">
      <c r="B1225" s="4" t="s">
        <v>30</v>
      </c>
      <c r="G1225" s="4" t="str">
        <f>VLOOKUP(G1226,list2,2,FALSE)</f>
        <v>case 103</v>
      </c>
      <c r="L1225" s="89"/>
      <c r="M1225" s="89"/>
      <c r="O1225" s="4" t="str">
        <f t="shared" si="125"/>
        <v/>
      </c>
    </row>
    <row r="1226" spans="1:15" ht="12.75" x14ac:dyDescent="0.2">
      <c r="B1226" s="4" t="s">
        <v>31</v>
      </c>
      <c r="G1226" s="4">
        <f>G1214+1</f>
        <v>103</v>
      </c>
      <c r="L1226" s="89" t="s">
        <v>38</v>
      </c>
      <c r="M1226" s="89"/>
      <c r="O1226" s="4" t="str">
        <f t="shared" si="125"/>
        <v/>
      </c>
    </row>
    <row r="1227" spans="1:15" ht="15.75" x14ac:dyDescent="0.25">
      <c r="B1227" s="4" t="s">
        <v>32</v>
      </c>
      <c r="G1227" s="4">
        <f>VLOOKUP(G1226,list2,3,FALSE)</f>
        <v>0</v>
      </c>
      <c r="L1227" s="90"/>
      <c r="M1227" s="90"/>
      <c r="O1227" s="4" t="str">
        <f t="shared" si="125"/>
        <v/>
      </c>
    </row>
    <row r="1228" spans="1:15" x14ac:dyDescent="0.2">
      <c r="B1228" s="56" t="s">
        <v>33</v>
      </c>
      <c r="G1228" s="4">
        <f>VLOOKUP(G1226,list2,4,FALSE)</f>
        <v>0</v>
      </c>
      <c r="O1228" s="4" t="str">
        <f t="shared" si="125"/>
        <v/>
      </c>
    </row>
    <row r="1229" spans="1:15" x14ac:dyDescent="0.2">
      <c r="B1229" s="58" t="s">
        <v>39</v>
      </c>
      <c r="C1229" s="56"/>
      <c r="D1229" s="56"/>
      <c r="E1229" s="56"/>
      <c r="F1229" s="56"/>
      <c r="G1229" s="4" t="e">
        <f>VLOOKUP(G1226,list2,5,FALSE)</f>
        <v>#REF!</v>
      </c>
      <c r="O1229" s="4" t="str">
        <f t="shared" si="125"/>
        <v/>
      </c>
    </row>
    <row r="1230" spans="1:15" x14ac:dyDescent="0.2">
      <c r="B1230" s="4" t="s">
        <v>34</v>
      </c>
      <c r="G1230" s="4" t="e">
        <f>VLOOKUP(G1226,list2,6,FALSE)</f>
        <v>#REF!</v>
      </c>
      <c r="O1230" s="4" t="e">
        <f t="shared" si="125"/>
        <v>#REF!</v>
      </c>
    </row>
    <row r="1231" spans="1:15" ht="12" thickBot="1" x14ac:dyDescent="0.25">
      <c r="O1231" s="4" t="str">
        <f t="shared" si="125"/>
        <v/>
      </c>
    </row>
    <row r="1232" spans="1:15" ht="12" thickBot="1" x14ac:dyDescent="0.25">
      <c r="A1232" s="39"/>
      <c r="B1232" s="41" t="s">
        <v>2</v>
      </c>
      <c r="C1232" s="41" t="s">
        <v>3</v>
      </c>
      <c r="D1232" s="41" t="s">
        <v>4</v>
      </c>
      <c r="E1232" s="41" t="s">
        <v>5</v>
      </c>
      <c r="F1232" s="41" t="s">
        <v>6</v>
      </c>
      <c r="G1232" s="41" t="s">
        <v>7</v>
      </c>
      <c r="H1232" s="41" t="s">
        <v>8</v>
      </c>
      <c r="I1232" s="41" t="s">
        <v>9</v>
      </c>
      <c r="J1232" s="41" t="s">
        <v>10</v>
      </c>
      <c r="K1232" s="41" t="s">
        <v>11</v>
      </c>
      <c r="L1232" s="41" t="s">
        <v>12</v>
      </c>
      <c r="M1232" s="41" t="s">
        <v>13</v>
      </c>
      <c r="N1232" s="71" t="s">
        <v>15</v>
      </c>
      <c r="O1232" s="4" t="str">
        <f t="shared" si="125"/>
        <v/>
      </c>
    </row>
    <row r="1233" spans="1:15" x14ac:dyDescent="0.2">
      <c r="A1233" s="42" t="s">
        <v>35</v>
      </c>
      <c r="B1233" s="43">
        <f>IF(Levée!C108&lt;&gt;"pa",Levée!C108,)</f>
        <v>0</v>
      </c>
      <c r="C1233" s="43">
        <f>IF(Levée!D108&lt;&gt;"pa",Levée!D108,)</f>
        <v>0</v>
      </c>
      <c r="D1233" s="43">
        <f>IF(Levée!E108&lt;&gt;"pa",Levée!E108,)</f>
        <v>0</v>
      </c>
      <c r="E1233" s="43">
        <f>IF(Levée!F108&lt;&gt;"pa",Levée!F108,)</f>
        <v>0</v>
      </c>
      <c r="F1233" s="43">
        <f>IF(Levée!G108&lt;&gt;"pa",Levée!G108,)</f>
        <v>0</v>
      </c>
      <c r="G1233" s="43">
        <f>IF(Levée!H108&lt;&gt;"pa",Levée!H108,)</f>
        <v>0</v>
      </c>
      <c r="H1233" s="43">
        <f>IF(Levée!I108&lt;&gt;"pa",Levée!I108,)</f>
        <v>0</v>
      </c>
      <c r="I1233" s="43">
        <f>IF(Levée!J108&lt;&gt;"pa",Levée!J108,)</f>
        <v>0</v>
      </c>
      <c r="J1233" s="43">
        <f>IF(Levée!K108&lt;&gt;"pa",Levée!K108,)</f>
        <v>0</v>
      </c>
      <c r="K1233" s="43">
        <f>IF(Levée!L108&lt;&gt;"pa",Levée!L108,)</f>
        <v>0</v>
      </c>
      <c r="L1233" s="43">
        <f>IF(Levée!M108&lt;&gt;"pa",Levée!M108,)</f>
        <v>0</v>
      </c>
      <c r="M1233" s="43">
        <f>IF(Levée!N108&lt;&gt;"pa",Levée!N108,)</f>
        <v>0</v>
      </c>
      <c r="N1233" s="68">
        <f>SUM(B1233:M1233)</f>
        <v>0</v>
      </c>
      <c r="O1233" s="4" t="str">
        <f t="shared" si="125"/>
        <v/>
      </c>
    </row>
    <row r="1234" spans="1:15" ht="12" thickBot="1" x14ac:dyDescent="0.25">
      <c r="A1234" s="42" t="s">
        <v>36</v>
      </c>
      <c r="B1234" s="43">
        <f>Pénalités!C108</f>
        <v>0</v>
      </c>
      <c r="C1234" s="43">
        <f>Pénalités!D108</f>
        <v>0</v>
      </c>
      <c r="D1234" s="43">
        <f>Pénalités!E108</f>
        <v>0</v>
      </c>
      <c r="E1234" s="43">
        <f>Pénalités!F108</f>
        <v>0</v>
      </c>
      <c r="F1234" s="43">
        <f>Pénalités!G108</f>
        <v>0</v>
      </c>
      <c r="G1234" s="43">
        <f>Pénalités!H108</f>
        <v>0</v>
      </c>
      <c r="H1234" s="43">
        <f>Pénalités!I108</f>
        <v>0</v>
      </c>
      <c r="I1234" s="43">
        <f>Pénalités!J108</f>
        <v>0</v>
      </c>
      <c r="J1234" s="43">
        <f>Pénalités!K108</f>
        <v>0</v>
      </c>
      <c r="K1234" s="43">
        <f>Pénalités!L108</f>
        <v>0</v>
      </c>
      <c r="L1234" s="43">
        <f>Pénalités!M108</f>
        <v>0</v>
      </c>
      <c r="M1234" s="43">
        <f>Pénalités!N108</f>
        <v>0</v>
      </c>
      <c r="N1234" s="69">
        <f>SUM(B1234:M1234)</f>
        <v>0</v>
      </c>
      <c r="O1234" s="4" t="str">
        <f t="shared" si="125"/>
        <v/>
      </c>
    </row>
    <row r="1235" spans="1:15" ht="12" thickBot="1" x14ac:dyDescent="0.25">
      <c r="A1235" s="44" t="s">
        <v>37</v>
      </c>
      <c r="B1235" s="45">
        <f t="shared" ref="B1235:M1235" si="126">+B1233-ABS(B1234)</f>
        <v>0</v>
      </c>
      <c r="C1235" s="46">
        <f t="shared" si="126"/>
        <v>0</v>
      </c>
      <c r="D1235" s="46">
        <f t="shared" si="126"/>
        <v>0</v>
      </c>
      <c r="E1235" s="46">
        <f t="shared" si="126"/>
        <v>0</v>
      </c>
      <c r="F1235" s="46">
        <f t="shared" si="126"/>
        <v>0</v>
      </c>
      <c r="G1235" s="46">
        <f t="shared" si="126"/>
        <v>0</v>
      </c>
      <c r="H1235" s="46">
        <f t="shared" si="126"/>
        <v>0</v>
      </c>
      <c r="I1235" s="46">
        <f t="shared" si="126"/>
        <v>0</v>
      </c>
      <c r="J1235" s="46">
        <f t="shared" si="126"/>
        <v>0</v>
      </c>
      <c r="K1235" s="46">
        <f t="shared" si="126"/>
        <v>0</v>
      </c>
      <c r="L1235" s="46">
        <f t="shared" si="126"/>
        <v>0</v>
      </c>
      <c r="M1235" s="46">
        <f t="shared" si="126"/>
        <v>0</v>
      </c>
      <c r="N1235" s="70">
        <f>IF(SUM(N1233:N1234)&lt;0,0,SUM(N1233:N1234))</f>
        <v>0</v>
      </c>
      <c r="O1235" s="4" t="str">
        <f t="shared" si="125"/>
        <v/>
      </c>
    </row>
    <row r="1236" spans="1:15" ht="12.75" x14ac:dyDescent="0.2">
      <c r="L1236" s="95"/>
      <c r="M1236" s="95"/>
      <c r="O1236" s="4" t="str">
        <f t="shared" si="125"/>
        <v/>
      </c>
    </row>
    <row r="1237" spans="1:15" ht="12.75" x14ac:dyDescent="0.2">
      <c r="B1237" s="4" t="s">
        <v>30</v>
      </c>
      <c r="G1237" s="4" t="str">
        <f>VLOOKUP(G1238,list2,2,FALSE)</f>
        <v>case 104</v>
      </c>
      <c r="L1237" s="89"/>
      <c r="M1237" s="89"/>
      <c r="O1237" s="4" t="str">
        <f t="shared" si="125"/>
        <v/>
      </c>
    </row>
    <row r="1238" spans="1:15" ht="12.75" x14ac:dyDescent="0.2">
      <c r="B1238" s="4" t="s">
        <v>31</v>
      </c>
      <c r="G1238" s="4">
        <f>G1226+1</f>
        <v>104</v>
      </c>
      <c r="L1238" s="89" t="s">
        <v>38</v>
      </c>
      <c r="M1238" s="89"/>
      <c r="O1238" s="4" t="str">
        <f t="shared" si="125"/>
        <v/>
      </c>
    </row>
    <row r="1239" spans="1:15" ht="15.75" x14ac:dyDescent="0.25">
      <c r="B1239" s="4" t="s">
        <v>32</v>
      </c>
      <c r="G1239" s="4">
        <f>VLOOKUP(G1238,list2,3,FALSE)</f>
        <v>0</v>
      </c>
      <c r="L1239" s="90"/>
      <c r="M1239" s="90"/>
      <c r="O1239" s="4" t="str">
        <f t="shared" si="125"/>
        <v/>
      </c>
    </row>
    <row r="1240" spans="1:15" x14ac:dyDescent="0.2">
      <c r="B1240" s="56" t="s">
        <v>33</v>
      </c>
      <c r="G1240" s="4">
        <f>VLOOKUP(G1238,list2,4,FALSE)</f>
        <v>0</v>
      </c>
      <c r="O1240" s="4" t="str">
        <f t="shared" si="125"/>
        <v/>
      </c>
    </row>
    <row r="1241" spans="1:15" x14ac:dyDescent="0.2">
      <c r="B1241" s="58" t="s">
        <v>39</v>
      </c>
      <c r="C1241" s="56"/>
      <c r="D1241" s="56"/>
      <c r="E1241" s="56"/>
      <c r="F1241" s="56"/>
      <c r="G1241" s="4" t="e">
        <f>VLOOKUP(G1238,list2,5,FALSE)</f>
        <v>#REF!</v>
      </c>
      <c r="O1241" s="4" t="str">
        <f t="shared" si="125"/>
        <v/>
      </c>
    </row>
    <row r="1242" spans="1:15" x14ac:dyDescent="0.2">
      <c r="B1242" s="4" t="s">
        <v>34</v>
      </c>
      <c r="G1242" s="4" t="e">
        <f>VLOOKUP(G1238,list2,6,FALSE)</f>
        <v>#REF!</v>
      </c>
      <c r="O1242" s="4" t="e">
        <f t="shared" si="125"/>
        <v>#REF!</v>
      </c>
    </row>
    <row r="1243" spans="1:15" ht="12" thickBot="1" x14ac:dyDescent="0.25">
      <c r="O1243" s="4" t="str">
        <f t="shared" si="125"/>
        <v/>
      </c>
    </row>
    <row r="1244" spans="1:15" ht="12" thickBot="1" x14ac:dyDescent="0.25">
      <c r="A1244" s="39"/>
      <c r="B1244" s="41" t="s">
        <v>2</v>
      </c>
      <c r="C1244" s="41" t="s">
        <v>3</v>
      </c>
      <c r="D1244" s="41" t="s">
        <v>4</v>
      </c>
      <c r="E1244" s="41" t="s">
        <v>5</v>
      </c>
      <c r="F1244" s="41" t="s">
        <v>6</v>
      </c>
      <c r="G1244" s="41" t="s">
        <v>7</v>
      </c>
      <c r="H1244" s="41" t="s">
        <v>8</v>
      </c>
      <c r="I1244" s="41" t="s">
        <v>9</v>
      </c>
      <c r="J1244" s="41" t="s">
        <v>10</v>
      </c>
      <c r="K1244" s="41" t="s">
        <v>11</v>
      </c>
      <c r="L1244" s="41" t="s">
        <v>12</v>
      </c>
      <c r="M1244" s="41" t="s">
        <v>13</v>
      </c>
      <c r="N1244" s="71" t="s">
        <v>15</v>
      </c>
      <c r="O1244" s="4" t="str">
        <f t="shared" si="125"/>
        <v/>
      </c>
    </row>
    <row r="1245" spans="1:15" x14ac:dyDescent="0.2">
      <c r="A1245" s="42" t="s">
        <v>35</v>
      </c>
      <c r="B1245" s="43">
        <f>IF(Levée!C109&lt;&gt;"pa",Levée!C109,)</f>
        <v>0</v>
      </c>
      <c r="C1245" s="43">
        <f>IF(Levée!D109&lt;&gt;"pa",Levée!D109,)</f>
        <v>0</v>
      </c>
      <c r="D1245" s="43">
        <f>IF(Levée!E109&lt;&gt;"pa",Levée!E109,)</f>
        <v>0</v>
      </c>
      <c r="E1245" s="43">
        <f>IF(Levée!F109&lt;&gt;"pa",Levée!F109,)</f>
        <v>0</v>
      </c>
      <c r="F1245" s="43">
        <f>IF(Levée!G109&lt;&gt;"pa",Levée!G109,)</f>
        <v>0</v>
      </c>
      <c r="G1245" s="43">
        <f>IF(Levée!H109&lt;&gt;"pa",Levée!H109,)</f>
        <v>0</v>
      </c>
      <c r="H1245" s="43">
        <f>IF(Levée!I109&lt;&gt;"pa",Levée!I109,)</f>
        <v>0</v>
      </c>
      <c r="I1245" s="43">
        <f>IF(Levée!J109&lt;&gt;"pa",Levée!J109,)</f>
        <v>0</v>
      </c>
      <c r="J1245" s="43">
        <f>IF(Levée!K109&lt;&gt;"pa",Levée!K109,)</f>
        <v>0</v>
      </c>
      <c r="K1245" s="43">
        <f>IF(Levée!L109&lt;&gt;"pa",Levée!L109,)</f>
        <v>0</v>
      </c>
      <c r="L1245" s="43">
        <f>IF(Levée!M109&lt;&gt;"pa",Levée!M109,)</f>
        <v>0</v>
      </c>
      <c r="M1245" s="43">
        <f>IF(Levée!N109&lt;&gt;"pa",Levée!N109,)</f>
        <v>0</v>
      </c>
      <c r="N1245" s="68">
        <f>SUM(B1245:M1245)</f>
        <v>0</v>
      </c>
      <c r="O1245" s="4" t="str">
        <f t="shared" si="125"/>
        <v/>
      </c>
    </row>
    <row r="1246" spans="1:15" ht="12" thickBot="1" x14ac:dyDescent="0.25">
      <c r="A1246" s="42" t="s">
        <v>36</v>
      </c>
      <c r="B1246" s="43">
        <f>Pénalités!C1114</f>
        <v>0</v>
      </c>
      <c r="C1246" s="43">
        <f>Pénalités!D1114</f>
        <v>0</v>
      </c>
      <c r="D1246" s="43">
        <f>Pénalités!E1114</f>
        <v>0</v>
      </c>
      <c r="E1246" s="43">
        <f>Pénalités!F1114</f>
        <v>0</v>
      </c>
      <c r="F1246" s="43">
        <f>Pénalités!G1114</f>
        <v>0</v>
      </c>
      <c r="G1246" s="43">
        <f>Pénalités!H1114</f>
        <v>0</v>
      </c>
      <c r="H1246" s="43">
        <f>Pénalités!I1114</f>
        <v>0</v>
      </c>
      <c r="I1246" s="43">
        <f>Pénalités!J1114</f>
        <v>0</v>
      </c>
      <c r="J1246" s="43">
        <f>Pénalités!K1114</f>
        <v>0</v>
      </c>
      <c r="K1246" s="43">
        <f>Pénalités!L1114</f>
        <v>0</v>
      </c>
      <c r="L1246" s="43">
        <f>Pénalités!M1114</f>
        <v>0</v>
      </c>
      <c r="M1246" s="43">
        <f>Pénalités!N1114</f>
        <v>0</v>
      </c>
      <c r="N1246" s="69">
        <f>SUM(B1246:M1246)</f>
        <v>0</v>
      </c>
      <c r="O1246" s="4" t="str">
        <f t="shared" si="125"/>
        <v/>
      </c>
    </row>
    <row r="1247" spans="1:15" ht="12" thickBot="1" x14ac:dyDescent="0.25">
      <c r="A1247" s="44" t="s">
        <v>37</v>
      </c>
      <c r="B1247" s="45">
        <f t="shared" ref="B1247:M1247" si="127">+B1245-ABS(B1246)</f>
        <v>0</v>
      </c>
      <c r="C1247" s="46">
        <f t="shared" si="127"/>
        <v>0</v>
      </c>
      <c r="D1247" s="46">
        <f t="shared" si="127"/>
        <v>0</v>
      </c>
      <c r="E1247" s="46">
        <f t="shared" si="127"/>
        <v>0</v>
      </c>
      <c r="F1247" s="46">
        <f t="shared" si="127"/>
        <v>0</v>
      </c>
      <c r="G1247" s="46">
        <f t="shared" si="127"/>
        <v>0</v>
      </c>
      <c r="H1247" s="46">
        <f t="shared" si="127"/>
        <v>0</v>
      </c>
      <c r="I1247" s="46">
        <f t="shared" si="127"/>
        <v>0</v>
      </c>
      <c r="J1247" s="46">
        <f t="shared" si="127"/>
        <v>0</v>
      </c>
      <c r="K1247" s="46">
        <f t="shared" si="127"/>
        <v>0</v>
      </c>
      <c r="L1247" s="46">
        <f t="shared" si="127"/>
        <v>0</v>
      </c>
      <c r="M1247" s="46">
        <f t="shared" si="127"/>
        <v>0</v>
      </c>
      <c r="N1247" s="70">
        <f>IF(SUM(N1245:N1246)&lt;0,0,SUM(N1245:N1246))</f>
        <v>0</v>
      </c>
      <c r="O1247" s="4" t="str">
        <f t="shared" si="125"/>
        <v/>
      </c>
    </row>
    <row r="1248" spans="1:15" x14ac:dyDescent="0.2">
      <c r="O1248" s="4" t="str">
        <f t="shared" si="125"/>
        <v/>
      </c>
    </row>
    <row r="1249" spans="1:15" ht="12.75" x14ac:dyDescent="0.2">
      <c r="B1249" s="4" t="s">
        <v>30</v>
      </c>
      <c r="G1249" s="4" t="str">
        <f>VLOOKUP(G1250,list2,2,FALSE)</f>
        <v>case 105</v>
      </c>
      <c r="L1249" s="89"/>
      <c r="M1249" s="89"/>
      <c r="O1249" s="4" t="str">
        <f t="shared" si="125"/>
        <v/>
      </c>
    </row>
    <row r="1250" spans="1:15" ht="12.75" x14ac:dyDescent="0.2">
      <c r="B1250" s="4" t="s">
        <v>31</v>
      </c>
      <c r="G1250" s="4">
        <f>G1238+1</f>
        <v>105</v>
      </c>
      <c r="L1250" s="89" t="s">
        <v>38</v>
      </c>
      <c r="M1250" s="89"/>
      <c r="O1250" s="4" t="str">
        <f t="shared" si="125"/>
        <v/>
      </c>
    </row>
    <row r="1251" spans="1:15" ht="15.75" x14ac:dyDescent="0.25">
      <c r="B1251" s="4" t="s">
        <v>32</v>
      </c>
      <c r="G1251" s="4">
        <f>VLOOKUP(G1250,list2,3,FALSE)</f>
        <v>0</v>
      </c>
      <c r="L1251" s="90"/>
      <c r="M1251" s="90"/>
      <c r="O1251" s="4" t="str">
        <f t="shared" si="125"/>
        <v/>
      </c>
    </row>
    <row r="1252" spans="1:15" x14ac:dyDescent="0.2">
      <c r="B1252" s="56" t="s">
        <v>33</v>
      </c>
      <c r="G1252" s="4">
        <f>VLOOKUP(G1250,list2,4,FALSE)</f>
        <v>0</v>
      </c>
      <c r="O1252" s="4" t="str">
        <f t="shared" si="125"/>
        <v/>
      </c>
    </row>
    <row r="1253" spans="1:15" x14ac:dyDescent="0.2">
      <c r="B1253" s="58" t="s">
        <v>39</v>
      </c>
      <c r="C1253" s="56"/>
      <c r="D1253" s="56"/>
      <c r="E1253" s="56"/>
      <c r="F1253" s="56"/>
      <c r="G1253" s="4" t="e">
        <f>VLOOKUP(G1250,list2,5,FALSE)</f>
        <v>#REF!</v>
      </c>
      <c r="O1253" s="4" t="str">
        <f t="shared" si="125"/>
        <v/>
      </c>
    </row>
    <row r="1254" spans="1:15" x14ac:dyDescent="0.2">
      <c r="B1254" s="4" t="s">
        <v>34</v>
      </c>
      <c r="G1254" s="4" t="e">
        <f>VLOOKUP(G1250,list2,6,FALSE)</f>
        <v>#REF!</v>
      </c>
      <c r="O1254" s="4" t="e">
        <f t="shared" si="125"/>
        <v>#REF!</v>
      </c>
    </row>
    <row r="1255" spans="1:15" ht="12" thickBot="1" x14ac:dyDescent="0.25">
      <c r="O1255" s="4" t="str">
        <f t="shared" si="125"/>
        <v/>
      </c>
    </row>
    <row r="1256" spans="1:15" ht="12" thickBot="1" x14ac:dyDescent="0.25">
      <c r="A1256" s="39"/>
      <c r="B1256" s="41" t="s">
        <v>2</v>
      </c>
      <c r="C1256" s="41" t="s">
        <v>3</v>
      </c>
      <c r="D1256" s="41" t="s">
        <v>4</v>
      </c>
      <c r="E1256" s="41" t="s">
        <v>5</v>
      </c>
      <c r="F1256" s="41" t="s">
        <v>6</v>
      </c>
      <c r="G1256" s="41" t="s">
        <v>7</v>
      </c>
      <c r="H1256" s="41" t="s">
        <v>8</v>
      </c>
      <c r="I1256" s="41" t="s">
        <v>9</v>
      </c>
      <c r="J1256" s="41" t="s">
        <v>10</v>
      </c>
      <c r="K1256" s="41" t="s">
        <v>11</v>
      </c>
      <c r="L1256" s="41" t="s">
        <v>12</v>
      </c>
      <c r="M1256" s="41" t="s">
        <v>13</v>
      </c>
      <c r="N1256" s="71" t="s">
        <v>15</v>
      </c>
      <c r="O1256" s="4" t="str">
        <f t="shared" si="125"/>
        <v/>
      </c>
    </row>
    <row r="1257" spans="1:15" x14ac:dyDescent="0.2">
      <c r="A1257" s="42" t="s">
        <v>35</v>
      </c>
      <c r="B1257" s="43">
        <f>IF(Levée!C110&lt;&gt;"pa",Levée!C110,)</f>
        <v>0</v>
      </c>
      <c r="C1257" s="43">
        <f>IF(Levée!D110&lt;&gt;"pa",Levée!D110,)</f>
        <v>0</v>
      </c>
      <c r="D1257" s="43">
        <f>IF(Levée!E110&lt;&gt;"pa",Levée!E110,)</f>
        <v>0</v>
      </c>
      <c r="E1257" s="43">
        <f>IF(Levée!F110&lt;&gt;"pa",Levée!F110,)</f>
        <v>0</v>
      </c>
      <c r="F1257" s="43">
        <f>IF(Levée!G110&lt;&gt;"pa",Levée!G110,)</f>
        <v>0</v>
      </c>
      <c r="G1257" s="43">
        <f>IF(Levée!H110&lt;&gt;"pa",Levée!H110,)</f>
        <v>0</v>
      </c>
      <c r="H1257" s="43">
        <f>IF(Levée!I110&lt;&gt;"pa",Levée!I110,)</f>
        <v>0</v>
      </c>
      <c r="I1257" s="43">
        <f>IF(Levée!J110&lt;&gt;"pa",Levée!J110,)</f>
        <v>0</v>
      </c>
      <c r="J1257" s="43">
        <f>IF(Levée!K110&lt;&gt;"pa",Levée!K110,)</f>
        <v>0</v>
      </c>
      <c r="K1257" s="43">
        <f>IF(Levée!L110&lt;&gt;"pa",Levée!L110,)</f>
        <v>0</v>
      </c>
      <c r="L1257" s="43">
        <f>IF(Levée!M110&lt;&gt;"pa",Levée!M110,)</f>
        <v>0</v>
      </c>
      <c r="M1257" s="43">
        <f>IF(Levée!N110&lt;&gt;"pa",Levée!N110,)</f>
        <v>0</v>
      </c>
      <c r="N1257" s="68">
        <f>SUM(B1257:M1257)</f>
        <v>0</v>
      </c>
      <c r="O1257" s="4" t="str">
        <f t="shared" si="125"/>
        <v/>
      </c>
    </row>
    <row r="1258" spans="1:15" ht="12" thickBot="1" x14ac:dyDescent="0.25">
      <c r="A1258" s="42" t="s">
        <v>36</v>
      </c>
      <c r="B1258" s="43">
        <f>Pénalités!C110</f>
        <v>0</v>
      </c>
      <c r="C1258" s="43">
        <f>Pénalités!D110</f>
        <v>0</v>
      </c>
      <c r="D1258" s="43">
        <f>Pénalités!E110</f>
        <v>0</v>
      </c>
      <c r="E1258" s="43">
        <f>Pénalités!F110</f>
        <v>0</v>
      </c>
      <c r="F1258" s="43">
        <f>Pénalités!G110</f>
        <v>0</v>
      </c>
      <c r="G1258" s="43">
        <f>Pénalités!H110</f>
        <v>0</v>
      </c>
      <c r="H1258" s="43">
        <f>Pénalités!I110</f>
        <v>0</v>
      </c>
      <c r="I1258" s="43">
        <f>Pénalités!J110</f>
        <v>0</v>
      </c>
      <c r="J1258" s="43">
        <f>Pénalités!K110</f>
        <v>0</v>
      </c>
      <c r="K1258" s="43">
        <f>Pénalités!L110</f>
        <v>0</v>
      </c>
      <c r="L1258" s="43">
        <f>Pénalités!M110</f>
        <v>0</v>
      </c>
      <c r="M1258" s="43">
        <f>Pénalités!N110</f>
        <v>0</v>
      </c>
      <c r="N1258" s="69">
        <f>SUM(B1258:M1258)</f>
        <v>0</v>
      </c>
      <c r="O1258" s="4" t="str">
        <f t="shared" si="125"/>
        <v/>
      </c>
    </row>
    <row r="1259" spans="1:15" ht="12" thickBot="1" x14ac:dyDescent="0.25">
      <c r="A1259" s="44" t="s">
        <v>37</v>
      </c>
      <c r="B1259" s="45">
        <f t="shared" ref="B1259:M1259" si="128">+B1257-ABS(B1258)</f>
        <v>0</v>
      </c>
      <c r="C1259" s="46">
        <f t="shared" si="128"/>
        <v>0</v>
      </c>
      <c r="D1259" s="46">
        <f t="shared" si="128"/>
        <v>0</v>
      </c>
      <c r="E1259" s="46">
        <f t="shared" si="128"/>
        <v>0</v>
      </c>
      <c r="F1259" s="46">
        <f t="shared" si="128"/>
        <v>0</v>
      </c>
      <c r="G1259" s="46">
        <f t="shared" si="128"/>
        <v>0</v>
      </c>
      <c r="H1259" s="46">
        <f t="shared" si="128"/>
        <v>0</v>
      </c>
      <c r="I1259" s="46">
        <f t="shared" si="128"/>
        <v>0</v>
      </c>
      <c r="J1259" s="46">
        <f t="shared" si="128"/>
        <v>0</v>
      </c>
      <c r="K1259" s="46">
        <f t="shared" si="128"/>
        <v>0</v>
      </c>
      <c r="L1259" s="46">
        <f t="shared" si="128"/>
        <v>0</v>
      </c>
      <c r="M1259" s="46">
        <f t="shared" si="128"/>
        <v>0</v>
      </c>
      <c r="N1259" s="70">
        <f>IF(SUM(N1257:N1258)&lt;0,0,SUM(N1257:N1258))</f>
        <v>0</v>
      </c>
      <c r="O1259" s="4" t="str">
        <f t="shared" si="125"/>
        <v/>
      </c>
    </row>
    <row r="1260" spans="1:15" x14ac:dyDescent="0.2">
      <c r="O1260" s="4" t="str">
        <f t="shared" si="125"/>
        <v/>
      </c>
    </row>
    <row r="1261" spans="1:15" ht="12.75" x14ac:dyDescent="0.2">
      <c r="B1261" s="4" t="s">
        <v>30</v>
      </c>
      <c r="G1261" s="4" t="str">
        <f>VLOOKUP(G1262,list2,2,FALSE)</f>
        <v>case 106</v>
      </c>
      <c r="L1261" s="89"/>
      <c r="M1261" s="89"/>
      <c r="O1261" s="4" t="str">
        <f t="shared" si="125"/>
        <v/>
      </c>
    </row>
    <row r="1262" spans="1:15" ht="12.75" x14ac:dyDescent="0.2">
      <c r="B1262" s="4" t="s">
        <v>31</v>
      </c>
      <c r="G1262" s="4">
        <f>G1250+1</f>
        <v>106</v>
      </c>
      <c r="L1262" s="89" t="s">
        <v>38</v>
      </c>
      <c r="M1262" s="89"/>
      <c r="O1262" s="4" t="str">
        <f t="shared" si="125"/>
        <v/>
      </c>
    </row>
    <row r="1263" spans="1:15" ht="15.75" x14ac:dyDescent="0.25">
      <c r="B1263" s="4" t="s">
        <v>32</v>
      </c>
      <c r="G1263" s="4">
        <f>VLOOKUP(G1262,list2,3,FALSE)</f>
        <v>0</v>
      </c>
      <c r="L1263" s="90"/>
      <c r="M1263" s="90"/>
      <c r="O1263" s="4" t="str">
        <f t="shared" si="125"/>
        <v/>
      </c>
    </row>
    <row r="1264" spans="1:15" x14ac:dyDescent="0.2">
      <c r="B1264" s="56" t="s">
        <v>33</v>
      </c>
      <c r="G1264" s="4">
        <f>VLOOKUP(G1262,list2,4,FALSE)</f>
        <v>0</v>
      </c>
      <c r="O1264" s="4" t="str">
        <f t="shared" si="125"/>
        <v/>
      </c>
    </row>
    <row r="1265" spans="1:15" x14ac:dyDescent="0.2">
      <c r="B1265" s="58" t="s">
        <v>39</v>
      </c>
      <c r="C1265" s="56"/>
      <c r="D1265" s="56"/>
      <c r="E1265" s="56"/>
      <c r="F1265" s="56"/>
      <c r="G1265" s="4" t="e">
        <f>VLOOKUP(G1262,list2,5,FALSE)</f>
        <v>#REF!</v>
      </c>
      <c r="O1265" s="4" t="str">
        <f t="shared" si="125"/>
        <v/>
      </c>
    </row>
    <row r="1266" spans="1:15" x14ac:dyDescent="0.2">
      <c r="B1266" s="4" t="s">
        <v>34</v>
      </c>
      <c r="G1266" s="4" t="e">
        <f>VLOOKUP(G1262,list2,6,FALSE)</f>
        <v>#REF!</v>
      </c>
      <c r="O1266" s="4" t="e">
        <f t="shared" si="125"/>
        <v>#REF!</v>
      </c>
    </row>
    <row r="1267" spans="1:15" ht="12" thickBot="1" x14ac:dyDescent="0.25">
      <c r="O1267" s="4" t="str">
        <f t="shared" si="125"/>
        <v/>
      </c>
    </row>
    <row r="1268" spans="1:15" ht="12" thickBot="1" x14ac:dyDescent="0.25">
      <c r="A1268" s="39"/>
      <c r="B1268" s="41" t="s">
        <v>2</v>
      </c>
      <c r="C1268" s="41" t="s">
        <v>3</v>
      </c>
      <c r="D1268" s="41" t="s">
        <v>4</v>
      </c>
      <c r="E1268" s="41" t="s">
        <v>5</v>
      </c>
      <c r="F1268" s="41" t="s">
        <v>6</v>
      </c>
      <c r="G1268" s="41" t="s">
        <v>7</v>
      </c>
      <c r="H1268" s="41" t="s">
        <v>8</v>
      </c>
      <c r="I1268" s="41" t="s">
        <v>9</v>
      </c>
      <c r="J1268" s="41" t="s">
        <v>10</v>
      </c>
      <c r="K1268" s="41" t="s">
        <v>11</v>
      </c>
      <c r="L1268" s="41" t="s">
        <v>12</v>
      </c>
      <c r="M1268" s="41" t="s">
        <v>13</v>
      </c>
      <c r="N1268" s="71" t="s">
        <v>15</v>
      </c>
      <c r="O1268" s="4" t="str">
        <f t="shared" si="125"/>
        <v/>
      </c>
    </row>
    <row r="1269" spans="1:15" x14ac:dyDescent="0.2">
      <c r="A1269" s="42" t="s">
        <v>35</v>
      </c>
      <c r="B1269" s="43">
        <f>IF(Levée!C111&lt;&gt;"pa",Levée!C111,)</f>
        <v>0</v>
      </c>
      <c r="C1269" s="43">
        <f>IF(Levée!D111&lt;&gt;"pa",Levée!D111,)</f>
        <v>0</v>
      </c>
      <c r="D1269" s="43">
        <f>IF(Levée!E111&lt;&gt;"pa",Levée!E111,)</f>
        <v>0</v>
      </c>
      <c r="E1269" s="43">
        <f>IF(Levée!F111&lt;&gt;"pa",Levée!F111,)</f>
        <v>0</v>
      </c>
      <c r="F1269" s="43">
        <f>IF(Levée!G111&lt;&gt;"pa",Levée!G111,)</f>
        <v>0</v>
      </c>
      <c r="G1269" s="43">
        <f>IF(Levée!H111&lt;&gt;"pa",Levée!H111,)</f>
        <v>0</v>
      </c>
      <c r="H1269" s="43">
        <f>IF(Levée!I111&lt;&gt;"pa",Levée!I111,)</f>
        <v>0</v>
      </c>
      <c r="I1269" s="43">
        <f>IF(Levée!J111&lt;&gt;"pa",Levée!J111,)</f>
        <v>0</v>
      </c>
      <c r="J1269" s="43">
        <f>IF(Levée!K111&lt;&gt;"pa",Levée!K111,)</f>
        <v>0</v>
      </c>
      <c r="K1269" s="43">
        <f>IF(Levée!L111&lt;&gt;"pa",Levée!L111,)</f>
        <v>0</v>
      </c>
      <c r="L1269" s="43">
        <f>IF(Levée!M111&lt;&gt;"pa",Levée!M111,)</f>
        <v>0</v>
      </c>
      <c r="M1269" s="43">
        <f>IF(Levée!N111&lt;&gt;"pa",Levée!N111,)</f>
        <v>0</v>
      </c>
      <c r="N1269" s="68">
        <f>SUM(B1269:M1269)</f>
        <v>0</v>
      </c>
      <c r="O1269" s="4" t="str">
        <f t="shared" si="125"/>
        <v/>
      </c>
    </row>
    <row r="1270" spans="1:15" ht="12" thickBot="1" x14ac:dyDescent="0.25">
      <c r="A1270" s="42" t="s">
        <v>36</v>
      </c>
      <c r="B1270" s="43">
        <f>Pénalités!C111</f>
        <v>0</v>
      </c>
      <c r="C1270" s="43">
        <f>Pénalités!D111</f>
        <v>0</v>
      </c>
      <c r="D1270" s="43">
        <f>Pénalités!E111</f>
        <v>0</v>
      </c>
      <c r="E1270" s="43">
        <f>Pénalités!F111</f>
        <v>0</v>
      </c>
      <c r="F1270" s="43">
        <f>Pénalités!G111</f>
        <v>0</v>
      </c>
      <c r="G1270" s="43">
        <f>Pénalités!H111</f>
        <v>0</v>
      </c>
      <c r="H1270" s="43">
        <f>Pénalités!I111</f>
        <v>0</v>
      </c>
      <c r="I1270" s="43">
        <f>Pénalités!J111</f>
        <v>0</v>
      </c>
      <c r="J1270" s="43">
        <f>Pénalités!K111</f>
        <v>0</v>
      </c>
      <c r="K1270" s="43">
        <f>Pénalités!L111</f>
        <v>0</v>
      </c>
      <c r="L1270" s="43">
        <f>Pénalités!M111</f>
        <v>0</v>
      </c>
      <c r="M1270" s="43">
        <f>Pénalités!N111</f>
        <v>0</v>
      </c>
      <c r="N1270" s="69">
        <f>SUM(B1270:M1270)</f>
        <v>0</v>
      </c>
      <c r="O1270" s="4" t="str">
        <f t="shared" si="125"/>
        <v/>
      </c>
    </row>
    <row r="1271" spans="1:15" ht="12" thickBot="1" x14ac:dyDescent="0.25">
      <c r="A1271" s="44" t="s">
        <v>37</v>
      </c>
      <c r="B1271" s="45">
        <f t="shared" ref="B1271:M1271" si="129">+B1269-ABS(B1270)</f>
        <v>0</v>
      </c>
      <c r="C1271" s="46">
        <f t="shared" si="129"/>
        <v>0</v>
      </c>
      <c r="D1271" s="46">
        <f t="shared" si="129"/>
        <v>0</v>
      </c>
      <c r="E1271" s="46">
        <f t="shared" si="129"/>
        <v>0</v>
      </c>
      <c r="F1271" s="46">
        <f t="shared" si="129"/>
        <v>0</v>
      </c>
      <c r="G1271" s="46">
        <f t="shared" si="129"/>
        <v>0</v>
      </c>
      <c r="H1271" s="46">
        <f t="shared" si="129"/>
        <v>0</v>
      </c>
      <c r="I1271" s="46">
        <f t="shared" si="129"/>
        <v>0</v>
      </c>
      <c r="J1271" s="46">
        <f t="shared" si="129"/>
        <v>0</v>
      </c>
      <c r="K1271" s="46">
        <f t="shared" si="129"/>
        <v>0</v>
      </c>
      <c r="L1271" s="46">
        <f t="shared" si="129"/>
        <v>0</v>
      </c>
      <c r="M1271" s="46">
        <f t="shared" si="129"/>
        <v>0</v>
      </c>
      <c r="N1271" s="70">
        <f>IF(SUM(N1269:N1270)&lt;0,0,SUM(N1269:N1270))</f>
        <v>0</v>
      </c>
      <c r="O1271" s="4" t="str">
        <f t="shared" si="125"/>
        <v/>
      </c>
    </row>
    <row r="1272" spans="1:15" x14ac:dyDescent="0.2">
      <c r="O1272" s="4" t="str">
        <f t="shared" si="125"/>
        <v/>
      </c>
    </row>
    <row r="1273" spans="1:15" ht="12.75" x14ac:dyDescent="0.2">
      <c r="B1273" s="4" t="s">
        <v>30</v>
      </c>
      <c r="G1273" s="4" t="str">
        <f>VLOOKUP(G1274,list2,2,FALSE)</f>
        <v>case 107</v>
      </c>
      <c r="L1273" s="89"/>
      <c r="M1273" s="89"/>
      <c r="O1273" s="4" t="str">
        <f t="shared" si="125"/>
        <v/>
      </c>
    </row>
    <row r="1274" spans="1:15" ht="12.75" x14ac:dyDescent="0.2">
      <c r="B1274" s="4" t="s">
        <v>31</v>
      </c>
      <c r="G1274" s="4">
        <f>G1262+1</f>
        <v>107</v>
      </c>
      <c r="L1274" s="89" t="s">
        <v>38</v>
      </c>
      <c r="M1274" s="89"/>
      <c r="O1274" s="4" t="str">
        <f t="shared" si="125"/>
        <v/>
      </c>
    </row>
    <row r="1275" spans="1:15" ht="15.75" x14ac:dyDescent="0.25">
      <c r="B1275" s="4" t="s">
        <v>32</v>
      </c>
      <c r="G1275" s="4">
        <f>VLOOKUP(G1274,list2,3,FALSE)</f>
        <v>0</v>
      </c>
      <c r="L1275" s="90"/>
      <c r="M1275" s="90"/>
      <c r="O1275" s="4" t="str">
        <f t="shared" si="125"/>
        <v/>
      </c>
    </row>
    <row r="1276" spans="1:15" x14ac:dyDescent="0.2">
      <c r="B1276" s="56" t="s">
        <v>33</v>
      </c>
      <c r="G1276" s="4">
        <f>VLOOKUP(G1274,list2,4,FALSE)</f>
        <v>0</v>
      </c>
      <c r="O1276" s="4" t="str">
        <f t="shared" si="125"/>
        <v/>
      </c>
    </row>
    <row r="1277" spans="1:15" x14ac:dyDescent="0.2">
      <c r="B1277" s="58" t="s">
        <v>39</v>
      </c>
      <c r="C1277" s="56"/>
      <c r="D1277" s="56"/>
      <c r="E1277" s="56"/>
      <c r="F1277" s="56"/>
      <c r="G1277" s="4" t="e">
        <f>VLOOKUP(G1274,list2,5,FALSE)</f>
        <v>#REF!</v>
      </c>
      <c r="O1277" s="4" t="str">
        <f t="shared" si="125"/>
        <v/>
      </c>
    </row>
    <row r="1278" spans="1:15" x14ac:dyDescent="0.2">
      <c r="B1278" s="4" t="s">
        <v>34</v>
      </c>
      <c r="G1278" s="4" t="e">
        <f>VLOOKUP(G1274,list2,6,FALSE)</f>
        <v>#REF!</v>
      </c>
      <c r="O1278" s="4" t="e">
        <f t="shared" si="125"/>
        <v>#REF!</v>
      </c>
    </row>
    <row r="1279" spans="1:15" ht="12" thickBot="1" x14ac:dyDescent="0.25">
      <c r="O1279" s="4" t="str">
        <f t="shared" si="125"/>
        <v/>
      </c>
    </row>
    <row r="1280" spans="1:15" ht="12" thickBot="1" x14ac:dyDescent="0.25">
      <c r="A1280" s="39"/>
      <c r="B1280" s="41" t="s">
        <v>2</v>
      </c>
      <c r="C1280" s="41" t="s">
        <v>3</v>
      </c>
      <c r="D1280" s="41" t="s">
        <v>4</v>
      </c>
      <c r="E1280" s="41" t="s">
        <v>5</v>
      </c>
      <c r="F1280" s="41" t="s">
        <v>6</v>
      </c>
      <c r="G1280" s="41" t="s">
        <v>7</v>
      </c>
      <c r="H1280" s="41" t="s">
        <v>8</v>
      </c>
      <c r="I1280" s="41" t="s">
        <v>9</v>
      </c>
      <c r="J1280" s="41" t="s">
        <v>10</v>
      </c>
      <c r="K1280" s="41" t="s">
        <v>11</v>
      </c>
      <c r="L1280" s="41" t="s">
        <v>12</v>
      </c>
      <c r="M1280" s="41" t="s">
        <v>13</v>
      </c>
      <c r="N1280" s="71" t="s">
        <v>15</v>
      </c>
      <c r="O1280" s="4" t="str">
        <f t="shared" si="125"/>
        <v/>
      </c>
    </row>
    <row r="1281" spans="1:15" x14ac:dyDescent="0.2">
      <c r="A1281" s="42" t="s">
        <v>35</v>
      </c>
      <c r="B1281" s="43">
        <f>IF(Levée!C112&lt;&gt;"pa",Levée!C112,)</f>
        <v>0</v>
      </c>
      <c r="C1281" s="43">
        <f>IF(Levée!D112&lt;&gt;"pa",Levée!D112,)</f>
        <v>0</v>
      </c>
      <c r="D1281" s="43">
        <f>IF(Levée!E112&lt;&gt;"pa",Levée!E112,)</f>
        <v>0</v>
      </c>
      <c r="E1281" s="43">
        <f>IF(Levée!F112&lt;&gt;"pa",Levée!F112,)</f>
        <v>0</v>
      </c>
      <c r="F1281" s="43">
        <f>IF(Levée!G112&lt;&gt;"pa",Levée!G112,)</f>
        <v>0</v>
      </c>
      <c r="G1281" s="43">
        <f>IF(Levée!H112&lt;&gt;"pa",Levée!H112,)</f>
        <v>0</v>
      </c>
      <c r="H1281" s="43">
        <f>IF(Levée!I112&lt;&gt;"pa",Levée!I112,)</f>
        <v>0</v>
      </c>
      <c r="I1281" s="43">
        <f>IF(Levée!J112&lt;&gt;"pa",Levée!J112,)</f>
        <v>0</v>
      </c>
      <c r="J1281" s="43">
        <f>IF(Levée!K112&lt;&gt;"pa",Levée!K112,)</f>
        <v>0</v>
      </c>
      <c r="K1281" s="43">
        <f>IF(Levée!L112&lt;&gt;"pa",Levée!L112,)</f>
        <v>0</v>
      </c>
      <c r="L1281" s="43">
        <f>IF(Levée!M112&lt;&gt;"pa",Levée!M112,)</f>
        <v>0</v>
      </c>
      <c r="M1281" s="43">
        <f>IF(Levée!N112&lt;&gt;"pa",Levée!N112,)</f>
        <v>0</v>
      </c>
      <c r="N1281" s="68">
        <f>SUM(B1281:M1281)</f>
        <v>0</v>
      </c>
      <c r="O1281" s="4" t="str">
        <f t="shared" si="125"/>
        <v/>
      </c>
    </row>
    <row r="1282" spans="1:15" ht="12" thickBot="1" x14ac:dyDescent="0.25">
      <c r="A1282" s="42" t="s">
        <v>36</v>
      </c>
      <c r="B1282" s="43">
        <f>Pénalités!C112</f>
        <v>0</v>
      </c>
      <c r="C1282" s="43">
        <f>Pénalités!D112</f>
        <v>0</v>
      </c>
      <c r="D1282" s="43">
        <f>Pénalités!E112</f>
        <v>0</v>
      </c>
      <c r="E1282" s="43">
        <f>Pénalités!F112</f>
        <v>0</v>
      </c>
      <c r="F1282" s="43">
        <f>Pénalités!G112</f>
        <v>0</v>
      </c>
      <c r="G1282" s="43">
        <f>Pénalités!H112</f>
        <v>0</v>
      </c>
      <c r="H1282" s="43">
        <f>Pénalités!I112</f>
        <v>0</v>
      </c>
      <c r="I1282" s="43">
        <f>Pénalités!J112</f>
        <v>0</v>
      </c>
      <c r="J1282" s="43">
        <f>Pénalités!K112</f>
        <v>0</v>
      </c>
      <c r="K1282" s="43">
        <f>Pénalités!L112</f>
        <v>0</v>
      </c>
      <c r="L1282" s="43">
        <f>Pénalités!M112</f>
        <v>0</v>
      </c>
      <c r="M1282" s="43">
        <f>Pénalités!N112</f>
        <v>0</v>
      </c>
      <c r="N1282" s="69">
        <f>SUM(B1282:M1282)</f>
        <v>0</v>
      </c>
      <c r="O1282" s="4" t="str">
        <f t="shared" si="125"/>
        <v/>
      </c>
    </row>
    <row r="1283" spans="1:15" ht="12" thickBot="1" x14ac:dyDescent="0.25">
      <c r="A1283" s="44" t="s">
        <v>37</v>
      </c>
      <c r="B1283" s="45">
        <f t="shared" ref="B1283:M1283" si="130">+B1281-ABS(B1282)</f>
        <v>0</v>
      </c>
      <c r="C1283" s="46">
        <f t="shared" si="130"/>
        <v>0</v>
      </c>
      <c r="D1283" s="46">
        <f t="shared" si="130"/>
        <v>0</v>
      </c>
      <c r="E1283" s="46">
        <f t="shared" si="130"/>
        <v>0</v>
      </c>
      <c r="F1283" s="46">
        <f t="shared" si="130"/>
        <v>0</v>
      </c>
      <c r="G1283" s="46">
        <f t="shared" si="130"/>
        <v>0</v>
      </c>
      <c r="H1283" s="46">
        <f t="shared" si="130"/>
        <v>0</v>
      </c>
      <c r="I1283" s="46">
        <f t="shared" si="130"/>
        <v>0</v>
      </c>
      <c r="J1283" s="46">
        <f t="shared" si="130"/>
        <v>0</v>
      </c>
      <c r="K1283" s="46">
        <f t="shared" si="130"/>
        <v>0</v>
      </c>
      <c r="L1283" s="46">
        <f t="shared" si="130"/>
        <v>0</v>
      </c>
      <c r="M1283" s="46">
        <f t="shared" si="130"/>
        <v>0</v>
      </c>
      <c r="N1283" s="70">
        <f>IF(SUM(N1281:N1282)&lt;0,0,SUM(N1281:N1282))</f>
        <v>0</v>
      </c>
      <c r="O1283" s="4" t="str">
        <f t="shared" si="125"/>
        <v/>
      </c>
    </row>
    <row r="1284" spans="1:15" x14ac:dyDescent="0.2">
      <c r="O1284" s="4" t="str">
        <f t="shared" si="125"/>
        <v/>
      </c>
    </row>
    <row r="1285" spans="1:15" ht="12.75" x14ac:dyDescent="0.2">
      <c r="B1285" s="4" t="s">
        <v>30</v>
      </c>
      <c r="G1285" s="4" t="str">
        <f>VLOOKUP(G1286,list2,2,FALSE)</f>
        <v>case 108</v>
      </c>
      <c r="L1285" s="89"/>
      <c r="M1285" s="89"/>
      <c r="O1285" s="4" t="str">
        <f t="shared" si="125"/>
        <v/>
      </c>
    </row>
    <row r="1286" spans="1:15" ht="12.75" x14ac:dyDescent="0.2">
      <c r="B1286" s="4" t="s">
        <v>31</v>
      </c>
      <c r="G1286" s="4">
        <f>G1274+1</f>
        <v>108</v>
      </c>
      <c r="L1286" s="89" t="s">
        <v>38</v>
      </c>
      <c r="M1286" s="89"/>
      <c r="O1286" s="4" t="str">
        <f t="shared" si="125"/>
        <v/>
      </c>
    </row>
    <row r="1287" spans="1:15" ht="15.75" x14ac:dyDescent="0.25">
      <c r="B1287" s="4" t="s">
        <v>32</v>
      </c>
      <c r="G1287" s="4">
        <f>VLOOKUP(G1286,list2,3,FALSE)</f>
        <v>0</v>
      </c>
      <c r="L1287" s="90"/>
      <c r="M1287" s="90"/>
      <c r="O1287" s="4" t="str">
        <f t="shared" ref="O1287:O1350" si="131">IF(B1287="Remboursement :",G1287,"")</f>
        <v/>
      </c>
    </row>
    <row r="1288" spans="1:15" x14ac:dyDescent="0.2">
      <c r="B1288" s="56" t="s">
        <v>33</v>
      </c>
      <c r="G1288" s="4">
        <f>VLOOKUP(G1286,list2,4,FALSE)</f>
        <v>0</v>
      </c>
      <c r="O1288" s="4" t="str">
        <f t="shared" si="131"/>
        <v/>
      </c>
    </row>
    <row r="1289" spans="1:15" x14ac:dyDescent="0.2">
      <c r="B1289" s="58" t="s">
        <v>39</v>
      </c>
      <c r="C1289" s="56"/>
      <c r="D1289" s="56"/>
      <c r="E1289" s="56"/>
      <c r="F1289" s="56"/>
      <c r="G1289" s="4" t="e">
        <f>VLOOKUP(G1286,list2,5,FALSE)</f>
        <v>#REF!</v>
      </c>
      <c r="O1289" s="4" t="str">
        <f t="shared" si="131"/>
        <v/>
      </c>
    </row>
    <row r="1290" spans="1:15" x14ac:dyDescent="0.2">
      <c r="B1290" s="4" t="s">
        <v>34</v>
      </c>
      <c r="G1290" s="4" t="e">
        <f>VLOOKUP(G1286,list2,6,FALSE)</f>
        <v>#REF!</v>
      </c>
      <c r="O1290" s="4" t="e">
        <f t="shared" si="131"/>
        <v>#REF!</v>
      </c>
    </row>
    <row r="1291" spans="1:15" ht="12" thickBot="1" x14ac:dyDescent="0.25">
      <c r="O1291" s="4" t="str">
        <f t="shared" si="131"/>
        <v/>
      </c>
    </row>
    <row r="1292" spans="1:15" ht="12" thickBot="1" x14ac:dyDescent="0.25">
      <c r="A1292" s="39"/>
      <c r="B1292" s="41" t="s">
        <v>2</v>
      </c>
      <c r="C1292" s="41" t="s">
        <v>3</v>
      </c>
      <c r="D1292" s="41" t="s">
        <v>4</v>
      </c>
      <c r="E1292" s="41" t="s">
        <v>5</v>
      </c>
      <c r="F1292" s="41" t="s">
        <v>6</v>
      </c>
      <c r="G1292" s="41" t="s">
        <v>7</v>
      </c>
      <c r="H1292" s="41" t="s">
        <v>8</v>
      </c>
      <c r="I1292" s="41" t="s">
        <v>9</v>
      </c>
      <c r="J1292" s="41" t="s">
        <v>10</v>
      </c>
      <c r="K1292" s="41" t="s">
        <v>11</v>
      </c>
      <c r="L1292" s="41" t="s">
        <v>12</v>
      </c>
      <c r="M1292" s="41" t="s">
        <v>13</v>
      </c>
      <c r="N1292" s="71" t="s">
        <v>15</v>
      </c>
      <c r="O1292" s="4" t="str">
        <f t="shared" si="131"/>
        <v/>
      </c>
    </row>
    <row r="1293" spans="1:15" x14ac:dyDescent="0.2">
      <c r="A1293" s="42" t="s">
        <v>35</v>
      </c>
      <c r="B1293" s="43">
        <f>IF(Levée!C113&lt;&gt;"pa",Levée!C113,)</f>
        <v>0</v>
      </c>
      <c r="C1293" s="43">
        <f>IF(Levée!D113&lt;&gt;"pa",Levée!D113,)</f>
        <v>0</v>
      </c>
      <c r="D1293" s="43">
        <f>IF(Levée!E113&lt;&gt;"pa",Levée!E113,)</f>
        <v>0</v>
      </c>
      <c r="E1293" s="43">
        <f>IF(Levée!F113&lt;&gt;"pa",Levée!F113,)</f>
        <v>0</v>
      </c>
      <c r="F1293" s="43">
        <f>IF(Levée!G113&lt;&gt;"pa",Levée!G113,)</f>
        <v>0</v>
      </c>
      <c r="G1293" s="43">
        <f>IF(Levée!H113&lt;&gt;"pa",Levée!H113,)</f>
        <v>0</v>
      </c>
      <c r="H1293" s="43">
        <f>IF(Levée!I113&lt;&gt;"pa",Levée!I113,)</f>
        <v>0</v>
      </c>
      <c r="I1293" s="43">
        <f>IF(Levée!J113&lt;&gt;"pa",Levée!J113,)</f>
        <v>0</v>
      </c>
      <c r="J1293" s="43">
        <f>IF(Levée!K113&lt;&gt;"pa",Levée!K113,)</f>
        <v>0</v>
      </c>
      <c r="K1293" s="43">
        <f>IF(Levée!L113&lt;&gt;"pa",Levée!L113,)</f>
        <v>0</v>
      </c>
      <c r="L1293" s="43">
        <f>IF(Levée!M113&lt;&gt;"pa",Levée!M113,)</f>
        <v>0</v>
      </c>
      <c r="M1293" s="43">
        <f>IF(Levée!N113&lt;&gt;"pa",Levée!N113,)</f>
        <v>0</v>
      </c>
      <c r="N1293" s="68">
        <f>SUM(B1293:M1293)</f>
        <v>0</v>
      </c>
      <c r="O1293" s="4" t="str">
        <f t="shared" si="131"/>
        <v/>
      </c>
    </row>
    <row r="1294" spans="1:15" ht="12" thickBot="1" x14ac:dyDescent="0.25">
      <c r="A1294" s="42" t="s">
        <v>36</v>
      </c>
      <c r="B1294" s="43">
        <f>Pénalités!C113</f>
        <v>0</v>
      </c>
      <c r="C1294" s="43">
        <f>Pénalités!D113</f>
        <v>0</v>
      </c>
      <c r="D1294" s="43">
        <f>Pénalités!E113</f>
        <v>0</v>
      </c>
      <c r="E1294" s="43">
        <f>Pénalités!F113</f>
        <v>0</v>
      </c>
      <c r="F1294" s="43">
        <f>Pénalités!G113</f>
        <v>0</v>
      </c>
      <c r="G1294" s="43">
        <f>Pénalités!H113</f>
        <v>0</v>
      </c>
      <c r="H1294" s="43">
        <f>Pénalités!I113</f>
        <v>0</v>
      </c>
      <c r="I1294" s="43">
        <f>Pénalités!J113</f>
        <v>0</v>
      </c>
      <c r="J1294" s="43">
        <f>Pénalités!K113</f>
        <v>0</v>
      </c>
      <c r="K1294" s="43">
        <f>Pénalités!L113</f>
        <v>0</v>
      </c>
      <c r="L1294" s="43">
        <f>Pénalités!M113</f>
        <v>0</v>
      </c>
      <c r="M1294" s="43">
        <f>Pénalités!N113</f>
        <v>0</v>
      </c>
      <c r="N1294" s="69">
        <f>SUM(B1294:M1294)</f>
        <v>0</v>
      </c>
      <c r="O1294" s="4" t="str">
        <f t="shared" si="131"/>
        <v/>
      </c>
    </row>
    <row r="1295" spans="1:15" ht="12" thickBot="1" x14ac:dyDescent="0.25">
      <c r="A1295" s="44" t="s">
        <v>37</v>
      </c>
      <c r="B1295" s="45">
        <f t="shared" ref="B1295:M1295" si="132">+B1293-ABS(B1294)</f>
        <v>0</v>
      </c>
      <c r="C1295" s="46">
        <f t="shared" si="132"/>
        <v>0</v>
      </c>
      <c r="D1295" s="46">
        <f t="shared" si="132"/>
        <v>0</v>
      </c>
      <c r="E1295" s="46">
        <f t="shared" si="132"/>
        <v>0</v>
      </c>
      <c r="F1295" s="46">
        <f t="shared" si="132"/>
        <v>0</v>
      </c>
      <c r="G1295" s="46">
        <f t="shared" si="132"/>
        <v>0</v>
      </c>
      <c r="H1295" s="46">
        <f t="shared" si="132"/>
        <v>0</v>
      </c>
      <c r="I1295" s="46">
        <f t="shared" si="132"/>
        <v>0</v>
      </c>
      <c r="J1295" s="46">
        <f t="shared" si="132"/>
        <v>0</v>
      </c>
      <c r="K1295" s="46">
        <f t="shared" si="132"/>
        <v>0</v>
      </c>
      <c r="L1295" s="46">
        <f t="shared" si="132"/>
        <v>0</v>
      </c>
      <c r="M1295" s="46">
        <f t="shared" si="132"/>
        <v>0</v>
      </c>
      <c r="N1295" s="70">
        <f>IF(SUM(N1293:N1294)&lt;0,0,SUM(N1293:N1294))</f>
        <v>0</v>
      </c>
      <c r="O1295" s="4" t="str">
        <f t="shared" si="131"/>
        <v/>
      </c>
    </row>
    <row r="1296" spans="1:15" x14ac:dyDescent="0.2">
      <c r="O1296" s="4" t="str">
        <f t="shared" si="131"/>
        <v/>
      </c>
    </row>
    <row r="1297" spans="1:15" ht="12.75" x14ac:dyDescent="0.2">
      <c r="B1297" s="4" t="s">
        <v>30</v>
      </c>
      <c r="G1297" s="4" t="str">
        <f>VLOOKUP(G1298,list2,2,FALSE)</f>
        <v>case 109</v>
      </c>
      <c r="L1297" s="89"/>
      <c r="M1297" s="89"/>
      <c r="O1297" s="4" t="str">
        <f t="shared" si="131"/>
        <v/>
      </c>
    </row>
    <row r="1298" spans="1:15" ht="12.75" x14ac:dyDescent="0.2">
      <c r="B1298" s="4" t="s">
        <v>31</v>
      </c>
      <c r="G1298" s="4">
        <f>G1286+1</f>
        <v>109</v>
      </c>
      <c r="L1298" s="89" t="s">
        <v>38</v>
      </c>
      <c r="M1298" s="89"/>
      <c r="O1298" s="4" t="str">
        <f t="shared" si="131"/>
        <v/>
      </c>
    </row>
    <row r="1299" spans="1:15" ht="15.75" x14ac:dyDescent="0.25">
      <c r="B1299" s="4" t="s">
        <v>32</v>
      </c>
      <c r="G1299" s="4">
        <f>VLOOKUP(G1298,list2,3,FALSE)</f>
        <v>0</v>
      </c>
      <c r="L1299" s="90"/>
      <c r="M1299" s="90"/>
      <c r="O1299" s="4" t="str">
        <f t="shared" si="131"/>
        <v/>
      </c>
    </row>
    <row r="1300" spans="1:15" x14ac:dyDescent="0.2">
      <c r="B1300" s="56" t="s">
        <v>33</v>
      </c>
      <c r="G1300" s="4">
        <f>VLOOKUP(G1298,list2,4,FALSE)</f>
        <v>0</v>
      </c>
      <c r="O1300" s="4" t="str">
        <f t="shared" si="131"/>
        <v/>
      </c>
    </row>
    <row r="1301" spans="1:15" x14ac:dyDescent="0.2">
      <c r="B1301" s="58" t="s">
        <v>39</v>
      </c>
      <c r="C1301" s="56"/>
      <c r="D1301" s="56"/>
      <c r="E1301" s="56"/>
      <c r="F1301" s="56"/>
      <c r="G1301" s="4" t="e">
        <f>VLOOKUP(G1298,list2,5,FALSE)</f>
        <v>#REF!</v>
      </c>
      <c r="O1301" s="4" t="str">
        <f t="shared" si="131"/>
        <v/>
      </c>
    </row>
    <row r="1302" spans="1:15" x14ac:dyDescent="0.2">
      <c r="B1302" s="4" t="s">
        <v>34</v>
      </c>
      <c r="G1302" s="4" t="e">
        <f>VLOOKUP(G1298,list2,6,FALSE)</f>
        <v>#REF!</v>
      </c>
      <c r="O1302" s="4" t="e">
        <f t="shared" si="131"/>
        <v>#REF!</v>
      </c>
    </row>
    <row r="1303" spans="1:15" ht="12" thickBot="1" x14ac:dyDescent="0.25">
      <c r="O1303" s="4" t="str">
        <f t="shared" si="131"/>
        <v/>
      </c>
    </row>
    <row r="1304" spans="1:15" ht="12" thickBot="1" x14ac:dyDescent="0.25">
      <c r="A1304" s="39"/>
      <c r="B1304" s="41" t="s">
        <v>2</v>
      </c>
      <c r="C1304" s="41" t="s">
        <v>3</v>
      </c>
      <c r="D1304" s="41" t="s">
        <v>4</v>
      </c>
      <c r="E1304" s="41" t="s">
        <v>5</v>
      </c>
      <c r="F1304" s="41" t="s">
        <v>6</v>
      </c>
      <c r="G1304" s="41" t="s">
        <v>7</v>
      </c>
      <c r="H1304" s="41" t="s">
        <v>8</v>
      </c>
      <c r="I1304" s="41" t="s">
        <v>9</v>
      </c>
      <c r="J1304" s="41" t="s">
        <v>10</v>
      </c>
      <c r="K1304" s="41" t="s">
        <v>11</v>
      </c>
      <c r="L1304" s="41" t="s">
        <v>12</v>
      </c>
      <c r="M1304" s="41" t="s">
        <v>13</v>
      </c>
      <c r="N1304" s="71" t="s">
        <v>15</v>
      </c>
      <c r="O1304" s="4" t="str">
        <f t="shared" si="131"/>
        <v/>
      </c>
    </row>
    <row r="1305" spans="1:15" x14ac:dyDescent="0.2">
      <c r="A1305" s="42" t="s">
        <v>35</v>
      </c>
      <c r="B1305" s="43">
        <f>IF(Levée!C114&lt;&gt;"pa",Levée!C114,)</f>
        <v>0</v>
      </c>
      <c r="C1305" s="43">
        <f>IF(Levée!D114&lt;&gt;"pa",Levée!D114,)</f>
        <v>0</v>
      </c>
      <c r="D1305" s="43">
        <f>IF(Levée!E114&lt;&gt;"pa",Levée!E114,)</f>
        <v>0</v>
      </c>
      <c r="E1305" s="43">
        <f>IF(Levée!F114&lt;&gt;"pa",Levée!F114,)</f>
        <v>0</v>
      </c>
      <c r="F1305" s="43">
        <f>IF(Levée!G114&lt;&gt;"pa",Levée!G114,)</f>
        <v>0</v>
      </c>
      <c r="G1305" s="43">
        <f>IF(Levée!H114&lt;&gt;"pa",Levée!H114,)</f>
        <v>0</v>
      </c>
      <c r="H1305" s="43">
        <f>IF(Levée!I114&lt;&gt;"pa",Levée!I114,)</f>
        <v>0</v>
      </c>
      <c r="I1305" s="43">
        <f>IF(Levée!J114&lt;&gt;"pa",Levée!J114,)</f>
        <v>0</v>
      </c>
      <c r="J1305" s="43">
        <f>IF(Levée!K114&lt;&gt;"pa",Levée!K114,)</f>
        <v>0</v>
      </c>
      <c r="K1305" s="43">
        <f>IF(Levée!L114&lt;&gt;"pa",Levée!L114,)</f>
        <v>0</v>
      </c>
      <c r="L1305" s="43">
        <f>IF(Levée!M114&lt;&gt;"pa",Levée!M114,)</f>
        <v>0</v>
      </c>
      <c r="M1305" s="43">
        <f>IF(Levée!N114&lt;&gt;"pa",Levée!N114,)</f>
        <v>0</v>
      </c>
      <c r="N1305" s="68">
        <f>SUM(B1305:M1305)</f>
        <v>0</v>
      </c>
      <c r="O1305" s="4" t="str">
        <f t="shared" si="131"/>
        <v/>
      </c>
    </row>
    <row r="1306" spans="1:15" ht="12" thickBot="1" x14ac:dyDescent="0.25">
      <c r="A1306" s="42" t="s">
        <v>36</v>
      </c>
      <c r="B1306" s="43">
        <f>Pénalités!C114</f>
        <v>0</v>
      </c>
      <c r="C1306" s="43">
        <f>Pénalités!D114</f>
        <v>0</v>
      </c>
      <c r="D1306" s="43">
        <f>Pénalités!E114</f>
        <v>0</v>
      </c>
      <c r="E1306" s="43">
        <f>Pénalités!F114</f>
        <v>0</v>
      </c>
      <c r="F1306" s="43">
        <f>Pénalités!G114</f>
        <v>0</v>
      </c>
      <c r="G1306" s="43">
        <f>Pénalités!H114</f>
        <v>0</v>
      </c>
      <c r="H1306" s="43">
        <f>Pénalités!I114</f>
        <v>0</v>
      </c>
      <c r="I1306" s="43">
        <f>Pénalités!J114</f>
        <v>0</v>
      </c>
      <c r="J1306" s="43">
        <f>Pénalités!K114</f>
        <v>0</v>
      </c>
      <c r="K1306" s="43">
        <f>Pénalités!L114</f>
        <v>0</v>
      </c>
      <c r="L1306" s="43">
        <f>Pénalités!M114</f>
        <v>0</v>
      </c>
      <c r="M1306" s="43">
        <f>Pénalités!N114</f>
        <v>0</v>
      </c>
      <c r="N1306" s="69">
        <f>SUM(B1306:M1306)</f>
        <v>0</v>
      </c>
      <c r="O1306" s="4" t="str">
        <f t="shared" si="131"/>
        <v/>
      </c>
    </row>
    <row r="1307" spans="1:15" ht="12" thickBot="1" x14ac:dyDescent="0.25">
      <c r="A1307" s="44" t="s">
        <v>37</v>
      </c>
      <c r="B1307" s="45">
        <f t="shared" ref="B1307:M1307" si="133">+B1305-ABS(B1306)</f>
        <v>0</v>
      </c>
      <c r="C1307" s="46">
        <f t="shared" si="133"/>
        <v>0</v>
      </c>
      <c r="D1307" s="46">
        <f t="shared" si="133"/>
        <v>0</v>
      </c>
      <c r="E1307" s="46">
        <f t="shared" si="133"/>
        <v>0</v>
      </c>
      <c r="F1307" s="46">
        <f t="shared" si="133"/>
        <v>0</v>
      </c>
      <c r="G1307" s="46">
        <f t="shared" si="133"/>
        <v>0</v>
      </c>
      <c r="H1307" s="46">
        <f t="shared" si="133"/>
        <v>0</v>
      </c>
      <c r="I1307" s="46">
        <f t="shared" si="133"/>
        <v>0</v>
      </c>
      <c r="J1307" s="46">
        <f t="shared" si="133"/>
        <v>0</v>
      </c>
      <c r="K1307" s="46">
        <f t="shared" si="133"/>
        <v>0</v>
      </c>
      <c r="L1307" s="46">
        <f t="shared" si="133"/>
        <v>0</v>
      </c>
      <c r="M1307" s="46">
        <f t="shared" si="133"/>
        <v>0</v>
      </c>
      <c r="N1307" s="70">
        <f>IF(SUM(N1305:N1306)&lt;0,0,SUM(N1305:N1306))</f>
        <v>0</v>
      </c>
      <c r="O1307" s="4" t="str">
        <f t="shared" si="131"/>
        <v/>
      </c>
    </row>
    <row r="1308" spans="1:15" x14ac:dyDescent="0.2">
      <c r="O1308" s="4" t="str">
        <f t="shared" si="131"/>
        <v/>
      </c>
    </row>
    <row r="1309" spans="1:15" ht="12.75" x14ac:dyDescent="0.2">
      <c r="B1309" s="4" t="s">
        <v>30</v>
      </c>
      <c r="G1309" s="4" t="str">
        <f>VLOOKUP(G1310,list2,2,FALSE)</f>
        <v>case 110</v>
      </c>
      <c r="L1309" s="89"/>
      <c r="M1309" s="89"/>
      <c r="O1309" s="4" t="str">
        <f t="shared" si="131"/>
        <v/>
      </c>
    </row>
    <row r="1310" spans="1:15" ht="12.75" x14ac:dyDescent="0.2">
      <c r="B1310" s="4" t="s">
        <v>31</v>
      </c>
      <c r="G1310" s="4">
        <f>G1298+1</f>
        <v>110</v>
      </c>
      <c r="L1310" s="89" t="s">
        <v>38</v>
      </c>
      <c r="M1310" s="89"/>
      <c r="O1310" s="4" t="str">
        <f t="shared" si="131"/>
        <v/>
      </c>
    </row>
    <row r="1311" spans="1:15" ht="15.75" x14ac:dyDescent="0.25">
      <c r="B1311" s="4" t="s">
        <v>32</v>
      </c>
      <c r="G1311" s="4">
        <f>VLOOKUP(G1310,list2,3,FALSE)</f>
        <v>0</v>
      </c>
      <c r="L1311" s="90"/>
      <c r="M1311" s="90"/>
      <c r="O1311" s="4" t="str">
        <f t="shared" si="131"/>
        <v/>
      </c>
    </row>
    <row r="1312" spans="1:15" x14ac:dyDescent="0.2">
      <c r="B1312" s="56" t="s">
        <v>33</v>
      </c>
      <c r="G1312" s="4">
        <f>VLOOKUP(G1310,list2,4,FALSE)</f>
        <v>0</v>
      </c>
      <c r="O1312" s="4" t="str">
        <f t="shared" si="131"/>
        <v/>
      </c>
    </row>
    <row r="1313" spans="1:15" x14ac:dyDescent="0.2">
      <c r="B1313" s="58" t="s">
        <v>39</v>
      </c>
      <c r="C1313" s="56"/>
      <c r="D1313" s="56"/>
      <c r="E1313" s="56"/>
      <c r="F1313" s="56"/>
      <c r="G1313" s="4" t="e">
        <f>VLOOKUP(G1310,list2,5,FALSE)</f>
        <v>#REF!</v>
      </c>
      <c r="O1313" s="4" t="str">
        <f t="shared" si="131"/>
        <v/>
      </c>
    </row>
    <row r="1314" spans="1:15" x14ac:dyDescent="0.2">
      <c r="B1314" s="4" t="s">
        <v>34</v>
      </c>
      <c r="G1314" s="4" t="e">
        <f>VLOOKUP(G1310,list2,6,FALSE)</f>
        <v>#REF!</v>
      </c>
      <c r="O1314" s="4" t="e">
        <f t="shared" si="131"/>
        <v>#REF!</v>
      </c>
    </row>
    <row r="1315" spans="1:15" ht="12" thickBot="1" x14ac:dyDescent="0.25">
      <c r="O1315" s="4" t="str">
        <f t="shared" si="131"/>
        <v/>
      </c>
    </row>
    <row r="1316" spans="1:15" ht="12" thickBot="1" x14ac:dyDescent="0.25">
      <c r="A1316" s="39"/>
      <c r="B1316" s="41" t="s">
        <v>2</v>
      </c>
      <c r="C1316" s="41" t="s">
        <v>3</v>
      </c>
      <c r="D1316" s="41" t="s">
        <v>4</v>
      </c>
      <c r="E1316" s="41" t="s">
        <v>5</v>
      </c>
      <c r="F1316" s="41" t="s">
        <v>6</v>
      </c>
      <c r="G1316" s="41" t="s">
        <v>7</v>
      </c>
      <c r="H1316" s="41" t="s">
        <v>8</v>
      </c>
      <c r="I1316" s="41" t="s">
        <v>9</v>
      </c>
      <c r="J1316" s="41" t="s">
        <v>10</v>
      </c>
      <c r="K1316" s="41" t="s">
        <v>11</v>
      </c>
      <c r="L1316" s="41" t="s">
        <v>12</v>
      </c>
      <c r="M1316" s="41" t="s">
        <v>13</v>
      </c>
      <c r="N1316" s="71" t="s">
        <v>15</v>
      </c>
      <c r="O1316" s="4" t="str">
        <f t="shared" si="131"/>
        <v/>
      </c>
    </row>
    <row r="1317" spans="1:15" x14ac:dyDescent="0.2">
      <c r="A1317" s="42" t="s">
        <v>35</v>
      </c>
      <c r="B1317" s="43">
        <f>IF(Levée!C115&lt;&gt;"pa",Levée!C115,)</f>
        <v>0</v>
      </c>
      <c r="C1317" s="43">
        <f>IF(Levée!D115&lt;&gt;"pa",Levée!D115,)</f>
        <v>0</v>
      </c>
      <c r="D1317" s="43">
        <f>IF(Levée!E115&lt;&gt;"pa",Levée!E115,)</f>
        <v>0</v>
      </c>
      <c r="E1317" s="43">
        <f>IF(Levée!F115&lt;&gt;"pa",Levée!F115,)</f>
        <v>0</v>
      </c>
      <c r="F1317" s="43">
        <f>IF(Levée!G115&lt;&gt;"pa",Levée!G115,)</f>
        <v>0</v>
      </c>
      <c r="G1317" s="43">
        <f>IF(Levée!H115&lt;&gt;"pa",Levée!H115,)</f>
        <v>0</v>
      </c>
      <c r="H1317" s="43">
        <f>IF(Levée!I115&lt;&gt;"pa",Levée!I115,)</f>
        <v>0</v>
      </c>
      <c r="I1317" s="43">
        <f>IF(Levée!J115&lt;&gt;"pa",Levée!J115,)</f>
        <v>0</v>
      </c>
      <c r="J1317" s="43">
        <f>IF(Levée!K115&lt;&gt;"pa",Levée!K115,)</f>
        <v>0</v>
      </c>
      <c r="K1317" s="43">
        <f>IF(Levée!L115&lt;&gt;"pa",Levée!L115,)</f>
        <v>0</v>
      </c>
      <c r="L1317" s="43">
        <f>IF(Levée!M115&lt;&gt;"pa",Levée!M115,)</f>
        <v>0</v>
      </c>
      <c r="M1317" s="43">
        <f>IF(Levée!N115&lt;&gt;"pa",Levée!N115,)</f>
        <v>0</v>
      </c>
      <c r="N1317" s="68">
        <f>SUM(B1317:M1317)</f>
        <v>0</v>
      </c>
      <c r="O1317" s="4" t="str">
        <f t="shared" si="131"/>
        <v/>
      </c>
    </row>
    <row r="1318" spans="1:15" ht="12" thickBot="1" x14ac:dyDescent="0.25">
      <c r="A1318" s="42" t="s">
        <v>36</v>
      </c>
      <c r="B1318" s="43">
        <f>Pénalités!C115</f>
        <v>0</v>
      </c>
      <c r="C1318" s="43">
        <f>Pénalités!D115</f>
        <v>0</v>
      </c>
      <c r="D1318" s="43">
        <f>Pénalités!E115</f>
        <v>0</v>
      </c>
      <c r="E1318" s="43">
        <f>Pénalités!F115</f>
        <v>0</v>
      </c>
      <c r="F1318" s="43">
        <f>Pénalités!G115</f>
        <v>0</v>
      </c>
      <c r="G1318" s="43">
        <f>Pénalités!H115</f>
        <v>0</v>
      </c>
      <c r="H1318" s="43">
        <f>Pénalités!I115</f>
        <v>0</v>
      </c>
      <c r="I1318" s="43">
        <f>Pénalités!J115</f>
        <v>0</v>
      </c>
      <c r="J1318" s="43">
        <f>Pénalités!K115</f>
        <v>0</v>
      </c>
      <c r="K1318" s="43">
        <f>Pénalités!L115</f>
        <v>0</v>
      </c>
      <c r="L1318" s="43">
        <f>Pénalités!M115</f>
        <v>0</v>
      </c>
      <c r="M1318" s="43">
        <f>Pénalités!N115</f>
        <v>0</v>
      </c>
      <c r="N1318" s="69">
        <f>SUM(B1318:M1318)</f>
        <v>0</v>
      </c>
      <c r="O1318" s="4" t="str">
        <f t="shared" si="131"/>
        <v/>
      </c>
    </row>
    <row r="1319" spans="1:15" ht="12" thickBot="1" x14ac:dyDescent="0.25">
      <c r="A1319" s="44" t="s">
        <v>37</v>
      </c>
      <c r="B1319" s="45">
        <f t="shared" ref="B1319:M1319" si="134">+B1317-ABS(B1318)</f>
        <v>0</v>
      </c>
      <c r="C1319" s="46">
        <f t="shared" si="134"/>
        <v>0</v>
      </c>
      <c r="D1319" s="46">
        <f t="shared" si="134"/>
        <v>0</v>
      </c>
      <c r="E1319" s="46">
        <f t="shared" si="134"/>
        <v>0</v>
      </c>
      <c r="F1319" s="46">
        <f t="shared" si="134"/>
        <v>0</v>
      </c>
      <c r="G1319" s="46">
        <f t="shared" si="134"/>
        <v>0</v>
      </c>
      <c r="H1319" s="46">
        <f t="shared" si="134"/>
        <v>0</v>
      </c>
      <c r="I1319" s="46">
        <f t="shared" si="134"/>
        <v>0</v>
      </c>
      <c r="J1319" s="46">
        <f t="shared" si="134"/>
        <v>0</v>
      </c>
      <c r="K1319" s="46">
        <f t="shared" si="134"/>
        <v>0</v>
      </c>
      <c r="L1319" s="46">
        <f t="shared" si="134"/>
        <v>0</v>
      </c>
      <c r="M1319" s="46">
        <f t="shared" si="134"/>
        <v>0</v>
      </c>
      <c r="N1319" s="70">
        <f>IF(SUM(N1317:N1318)&lt;0,0,SUM(N1317:N1318))</f>
        <v>0</v>
      </c>
      <c r="O1319" s="4" t="str">
        <f t="shared" si="131"/>
        <v/>
      </c>
    </row>
    <row r="1320" spans="1:15" x14ac:dyDescent="0.2">
      <c r="O1320" s="4" t="str">
        <f t="shared" si="131"/>
        <v/>
      </c>
    </row>
    <row r="1321" spans="1:15" x14ac:dyDescent="0.2">
      <c r="B1321" s="4" t="s">
        <v>30</v>
      </c>
      <c r="G1321" s="4" t="str">
        <f>VLOOKUP(G1322,list2,2,FALSE)</f>
        <v>case 111</v>
      </c>
      <c r="O1321" s="4" t="str">
        <f t="shared" si="131"/>
        <v/>
      </c>
    </row>
    <row r="1322" spans="1:15" ht="12.75" x14ac:dyDescent="0.2">
      <c r="B1322" s="4" t="s">
        <v>31</v>
      </c>
      <c r="G1322" s="4">
        <f>G1310+1</f>
        <v>111</v>
      </c>
      <c r="L1322" s="89"/>
      <c r="M1322" s="89"/>
      <c r="O1322" s="4" t="str">
        <f t="shared" si="131"/>
        <v/>
      </c>
    </row>
    <row r="1323" spans="1:15" ht="12.75" x14ac:dyDescent="0.2">
      <c r="B1323" s="4" t="s">
        <v>32</v>
      </c>
      <c r="G1323" s="4">
        <f>VLOOKUP(G1322,list2,3,FALSE)</f>
        <v>0</v>
      </c>
      <c r="L1323" s="89" t="s">
        <v>38</v>
      </c>
      <c r="M1323" s="89"/>
      <c r="O1323" s="4" t="str">
        <f t="shared" si="131"/>
        <v/>
      </c>
    </row>
    <row r="1324" spans="1:15" ht="15.75" x14ac:dyDescent="0.25">
      <c r="B1324" s="56" t="s">
        <v>33</v>
      </c>
      <c r="G1324" s="4">
        <f>VLOOKUP(G1322,list2,4,FALSE)</f>
        <v>0</v>
      </c>
      <c r="L1324" s="90"/>
      <c r="M1324" s="90"/>
      <c r="O1324" s="4" t="str">
        <f t="shared" si="131"/>
        <v/>
      </c>
    </row>
    <row r="1325" spans="1:15" x14ac:dyDescent="0.2">
      <c r="B1325" s="58" t="s">
        <v>39</v>
      </c>
      <c r="C1325" s="56"/>
      <c r="D1325" s="56"/>
      <c r="E1325" s="56"/>
      <c r="F1325" s="56"/>
      <c r="G1325" s="4" t="e">
        <f>VLOOKUP(G1322,list2,5,FALSE)</f>
        <v>#REF!</v>
      </c>
      <c r="O1325" s="4" t="str">
        <f t="shared" si="131"/>
        <v/>
      </c>
    </row>
    <row r="1326" spans="1:15" x14ac:dyDescent="0.2">
      <c r="B1326" s="4" t="s">
        <v>34</v>
      </c>
      <c r="G1326" s="4" t="e">
        <f>VLOOKUP(G1322,list2,6,FALSE)</f>
        <v>#REF!</v>
      </c>
      <c r="O1326" s="4" t="e">
        <f t="shared" si="131"/>
        <v>#REF!</v>
      </c>
    </row>
    <row r="1327" spans="1:15" ht="12" thickBot="1" x14ac:dyDescent="0.25">
      <c r="O1327" s="4" t="str">
        <f t="shared" si="131"/>
        <v/>
      </c>
    </row>
    <row r="1328" spans="1:15" ht="12" thickBot="1" x14ac:dyDescent="0.25">
      <c r="A1328" s="39"/>
      <c r="B1328" s="41" t="s">
        <v>2</v>
      </c>
      <c r="C1328" s="41" t="s">
        <v>3</v>
      </c>
      <c r="D1328" s="41" t="s">
        <v>4</v>
      </c>
      <c r="E1328" s="41" t="s">
        <v>5</v>
      </c>
      <c r="F1328" s="41" t="s">
        <v>6</v>
      </c>
      <c r="G1328" s="41" t="s">
        <v>7</v>
      </c>
      <c r="H1328" s="41" t="s">
        <v>8</v>
      </c>
      <c r="I1328" s="41" t="s">
        <v>9</v>
      </c>
      <c r="J1328" s="41" t="s">
        <v>10</v>
      </c>
      <c r="K1328" s="41" t="s">
        <v>11</v>
      </c>
      <c r="L1328" s="41" t="s">
        <v>12</v>
      </c>
      <c r="M1328" s="41" t="s">
        <v>13</v>
      </c>
      <c r="N1328" s="71" t="s">
        <v>15</v>
      </c>
      <c r="O1328" s="4" t="str">
        <f t="shared" si="131"/>
        <v/>
      </c>
    </row>
    <row r="1329" spans="1:15" x14ac:dyDescent="0.2">
      <c r="A1329" s="42" t="s">
        <v>35</v>
      </c>
      <c r="B1329" s="43">
        <f>IF(Levée!C116&lt;&gt;"pa",Levée!C116,)</f>
        <v>0</v>
      </c>
      <c r="C1329" s="43">
        <f>IF(Levée!D116&lt;&gt;"pa",Levée!D116,)</f>
        <v>0</v>
      </c>
      <c r="D1329" s="43">
        <f>IF(Levée!E116&lt;&gt;"pa",Levée!E116,)</f>
        <v>0</v>
      </c>
      <c r="E1329" s="43">
        <f>IF(Levée!F116&lt;&gt;"pa",Levée!F116,)</f>
        <v>0</v>
      </c>
      <c r="F1329" s="43">
        <f>IF(Levée!G116&lt;&gt;"pa",Levée!G116,)</f>
        <v>0</v>
      </c>
      <c r="G1329" s="43">
        <f>IF(Levée!H116&lt;&gt;"pa",Levée!H116,)</f>
        <v>0</v>
      </c>
      <c r="H1329" s="43">
        <f>IF(Levée!I116&lt;&gt;"pa",Levée!I116,)</f>
        <v>0</v>
      </c>
      <c r="I1329" s="43">
        <f>IF(Levée!J116&lt;&gt;"pa",Levée!J116,)</f>
        <v>0</v>
      </c>
      <c r="J1329" s="43">
        <f>IF(Levée!K116&lt;&gt;"pa",Levée!K116,)</f>
        <v>0</v>
      </c>
      <c r="K1329" s="43">
        <f>IF(Levée!L116&lt;&gt;"pa",Levée!L116,)</f>
        <v>0</v>
      </c>
      <c r="L1329" s="43">
        <f>IF(Levée!M116&lt;&gt;"pa",Levée!M116,)</f>
        <v>0</v>
      </c>
      <c r="M1329" s="43">
        <f>IF(Levée!N116&lt;&gt;"pa",Levée!N116,)</f>
        <v>0</v>
      </c>
      <c r="N1329" s="68">
        <f>SUM(B1329:M1329)</f>
        <v>0</v>
      </c>
      <c r="O1329" s="4" t="str">
        <f t="shared" si="131"/>
        <v/>
      </c>
    </row>
    <row r="1330" spans="1:15" ht="12" thickBot="1" x14ac:dyDescent="0.25">
      <c r="A1330" s="42" t="s">
        <v>36</v>
      </c>
      <c r="B1330" s="43">
        <f>Pénalités!C116</f>
        <v>0</v>
      </c>
      <c r="C1330" s="43">
        <f>Pénalités!D116</f>
        <v>0</v>
      </c>
      <c r="D1330" s="43">
        <f>Pénalités!E116</f>
        <v>0</v>
      </c>
      <c r="E1330" s="43">
        <f>Pénalités!F116</f>
        <v>0</v>
      </c>
      <c r="F1330" s="43">
        <f>Pénalités!G116</f>
        <v>0</v>
      </c>
      <c r="G1330" s="43">
        <f>Pénalités!H116</f>
        <v>0</v>
      </c>
      <c r="H1330" s="43">
        <f>Pénalités!I116</f>
        <v>0</v>
      </c>
      <c r="I1330" s="43">
        <f>Pénalités!J116</f>
        <v>0</v>
      </c>
      <c r="J1330" s="43">
        <f>Pénalités!K116</f>
        <v>0</v>
      </c>
      <c r="K1330" s="43">
        <f>Pénalités!L116</f>
        <v>0</v>
      </c>
      <c r="L1330" s="43">
        <f>Pénalités!M116</f>
        <v>0</v>
      </c>
      <c r="M1330" s="43">
        <f>Pénalités!N116</f>
        <v>0</v>
      </c>
      <c r="N1330" s="69">
        <f>SUM(B1330:M1330)</f>
        <v>0</v>
      </c>
      <c r="O1330" s="4" t="str">
        <f t="shared" si="131"/>
        <v/>
      </c>
    </row>
    <row r="1331" spans="1:15" ht="12" thickBot="1" x14ac:dyDescent="0.25">
      <c r="A1331" s="44" t="s">
        <v>37</v>
      </c>
      <c r="B1331" s="45">
        <f t="shared" ref="B1331:M1331" si="135">+B1329-ABS(B1330)</f>
        <v>0</v>
      </c>
      <c r="C1331" s="46">
        <f t="shared" si="135"/>
        <v>0</v>
      </c>
      <c r="D1331" s="46">
        <f t="shared" si="135"/>
        <v>0</v>
      </c>
      <c r="E1331" s="46">
        <f t="shared" si="135"/>
        <v>0</v>
      </c>
      <c r="F1331" s="46">
        <f t="shared" si="135"/>
        <v>0</v>
      </c>
      <c r="G1331" s="46">
        <f t="shared" si="135"/>
        <v>0</v>
      </c>
      <c r="H1331" s="46">
        <f t="shared" si="135"/>
        <v>0</v>
      </c>
      <c r="I1331" s="46">
        <f t="shared" si="135"/>
        <v>0</v>
      </c>
      <c r="J1331" s="46">
        <f t="shared" si="135"/>
        <v>0</v>
      </c>
      <c r="K1331" s="46">
        <f t="shared" si="135"/>
        <v>0</v>
      </c>
      <c r="L1331" s="46">
        <f t="shared" si="135"/>
        <v>0</v>
      </c>
      <c r="M1331" s="46">
        <f t="shared" si="135"/>
        <v>0</v>
      </c>
      <c r="N1331" s="70">
        <f>IF(SUM(N1329:N1330)&lt;0,0,SUM(N1329:N1330))</f>
        <v>0</v>
      </c>
      <c r="O1331" s="4" t="str">
        <f t="shared" si="131"/>
        <v/>
      </c>
    </row>
    <row r="1332" spans="1:15" x14ac:dyDescent="0.2">
      <c r="O1332" s="4" t="str">
        <f t="shared" si="131"/>
        <v/>
      </c>
    </row>
    <row r="1333" spans="1:15" ht="12.75" x14ac:dyDescent="0.2">
      <c r="B1333" s="4" t="s">
        <v>30</v>
      </c>
      <c r="G1333" s="4" t="str">
        <f>VLOOKUP(G1334,list2,2,FALSE)</f>
        <v>case 112</v>
      </c>
      <c r="L1333" s="89"/>
      <c r="M1333" s="89"/>
      <c r="O1333" s="4" t="str">
        <f t="shared" si="131"/>
        <v/>
      </c>
    </row>
    <row r="1334" spans="1:15" ht="12.75" x14ac:dyDescent="0.2">
      <c r="B1334" s="4" t="s">
        <v>31</v>
      </c>
      <c r="G1334" s="4">
        <f>G1322+1</f>
        <v>112</v>
      </c>
      <c r="L1334" s="89" t="s">
        <v>38</v>
      </c>
      <c r="M1334" s="89"/>
      <c r="O1334" s="4" t="str">
        <f t="shared" si="131"/>
        <v/>
      </c>
    </row>
    <row r="1335" spans="1:15" ht="15.75" x14ac:dyDescent="0.25">
      <c r="B1335" s="4" t="s">
        <v>32</v>
      </c>
      <c r="G1335" s="4">
        <f>VLOOKUP(G1334,list2,3,FALSE)</f>
        <v>0</v>
      </c>
      <c r="L1335" s="90"/>
      <c r="M1335" s="90"/>
      <c r="O1335" s="4" t="str">
        <f t="shared" si="131"/>
        <v/>
      </c>
    </row>
    <row r="1336" spans="1:15" x14ac:dyDescent="0.2">
      <c r="B1336" s="56" t="s">
        <v>33</v>
      </c>
      <c r="G1336" s="4">
        <f>VLOOKUP(G1334,list2,4,FALSE)</f>
        <v>0</v>
      </c>
      <c r="O1336" s="4" t="str">
        <f t="shared" si="131"/>
        <v/>
      </c>
    </row>
    <row r="1337" spans="1:15" x14ac:dyDescent="0.2">
      <c r="B1337" s="58" t="s">
        <v>39</v>
      </c>
      <c r="C1337" s="56"/>
      <c r="D1337" s="56"/>
      <c r="E1337" s="56"/>
      <c r="F1337" s="56"/>
      <c r="G1337" s="4" t="e">
        <f>VLOOKUP(G1334,list2,5,FALSE)</f>
        <v>#REF!</v>
      </c>
      <c r="O1337" s="4" t="str">
        <f t="shared" si="131"/>
        <v/>
      </c>
    </row>
    <row r="1338" spans="1:15" x14ac:dyDescent="0.2">
      <c r="B1338" s="4" t="s">
        <v>34</v>
      </c>
      <c r="G1338" s="4" t="e">
        <f>VLOOKUP(G1334,list2,6,FALSE)</f>
        <v>#REF!</v>
      </c>
      <c r="O1338" s="4" t="e">
        <f t="shared" si="131"/>
        <v>#REF!</v>
      </c>
    </row>
    <row r="1339" spans="1:15" ht="12" thickBot="1" x14ac:dyDescent="0.25">
      <c r="O1339" s="4" t="str">
        <f t="shared" si="131"/>
        <v/>
      </c>
    </row>
    <row r="1340" spans="1:15" ht="12" thickBot="1" x14ac:dyDescent="0.25">
      <c r="A1340" s="39"/>
      <c r="B1340" s="41" t="s">
        <v>2</v>
      </c>
      <c r="C1340" s="41" t="s">
        <v>3</v>
      </c>
      <c r="D1340" s="41" t="s">
        <v>4</v>
      </c>
      <c r="E1340" s="41" t="s">
        <v>5</v>
      </c>
      <c r="F1340" s="41" t="s">
        <v>6</v>
      </c>
      <c r="G1340" s="41" t="s">
        <v>7</v>
      </c>
      <c r="H1340" s="41" t="s">
        <v>8</v>
      </c>
      <c r="I1340" s="41" t="s">
        <v>9</v>
      </c>
      <c r="J1340" s="41" t="s">
        <v>10</v>
      </c>
      <c r="K1340" s="41" t="s">
        <v>11</v>
      </c>
      <c r="L1340" s="41" t="s">
        <v>12</v>
      </c>
      <c r="M1340" s="41" t="s">
        <v>13</v>
      </c>
      <c r="N1340" s="71" t="s">
        <v>15</v>
      </c>
      <c r="O1340" s="4" t="str">
        <f t="shared" si="131"/>
        <v/>
      </c>
    </row>
    <row r="1341" spans="1:15" x14ac:dyDescent="0.2">
      <c r="A1341" s="42" t="s">
        <v>35</v>
      </c>
      <c r="B1341" s="43">
        <f>IF(Levée!C117&lt;&gt;"pa",Levée!C117,)</f>
        <v>0</v>
      </c>
      <c r="C1341" s="43">
        <f>IF(Levée!D117&lt;&gt;"pa",Levée!D117,)</f>
        <v>0</v>
      </c>
      <c r="D1341" s="43">
        <f>IF(Levée!E117&lt;&gt;"pa",Levée!E117,)</f>
        <v>0</v>
      </c>
      <c r="E1341" s="43">
        <f>IF(Levée!F117&lt;&gt;"pa",Levée!F117,)</f>
        <v>0</v>
      </c>
      <c r="F1341" s="43">
        <f>IF(Levée!G117&lt;&gt;"pa",Levée!G117,)</f>
        <v>0</v>
      </c>
      <c r="G1341" s="43">
        <f>IF(Levée!H117&lt;&gt;"pa",Levée!H117,)</f>
        <v>0</v>
      </c>
      <c r="H1341" s="43">
        <f>IF(Levée!I117&lt;&gt;"pa",Levée!I117,)</f>
        <v>0</v>
      </c>
      <c r="I1341" s="43">
        <f>IF(Levée!J117&lt;&gt;"pa",Levée!J117,)</f>
        <v>0</v>
      </c>
      <c r="J1341" s="43">
        <f>IF(Levée!K117&lt;&gt;"pa",Levée!K117,)</f>
        <v>0</v>
      </c>
      <c r="K1341" s="43">
        <f>IF(Levée!L117&lt;&gt;"pa",Levée!L117,)</f>
        <v>0</v>
      </c>
      <c r="L1341" s="43">
        <f>IF(Levée!M117&lt;&gt;"pa",Levée!M117,)</f>
        <v>0</v>
      </c>
      <c r="M1341" s="43">
        <f>IF(Levée!N117&lt;&gt;"pa",Levée!N117,)</f>
        <v>0</v>
      </c>
      <c r="N1341" s="68">
        <f>SUM(B1341:M1341)</f>
        <v>0</v>
      </c>
      <c r="O1341" s="4" t="str">
        <f t="shared" si="131"/>
        <v/>
      </c>
    </row>
    <row r="1342" spans="1:15" ht="12" thickBot="1" x14ac:dyDescent="0.25">
      <c r="A1342" s="42" t="s">
        <v>36</v>
      </c>
      <c r="B1342" s="43">
        <f>Pénalités!C117</f>
        <v>0</v>
      </c>
      <c r="C1342" s="43">
        <f>Pénalités!D117</f>
        <v>0</v>
      </c>
      <c r="D1342" s="43">
        <f>Pénalités!E117</f>
        <v>0</v>
      </c>
      <c r="E1342" s="43">
        <f>Pénalités!F117</f>
        <v>0</v>
      </c>
      <c r="F1342" s="43">
        <f>Pénalités!G117</f>
        <v>0</v>
      </c>
      <c r="G1342" s="43">
        <f>Pénalités!H117</f>
        <v>0</v>
      </c>
      <c r="H1342" s="43">
        <f>Pénalités!I117</f>
        <v>0</v>
      </c>
      <c r="I1342" s="43">
        <f>Pénalités!J117</f>
        <v>0</v>
      </c>
      <c r="J1342" s="43">
        <f>Pénalités!K117</f>
        <v>0</v>
      </c>
      <c r="K1342" s="43">
        <f>Pénalités!L117</f>
        <v>0</v>
      </c>
      <c r="L1342" s="43">
        <f>Pénalités!M117</f>
        <v>0</v>
      </c>
      <c r="M1342" s="43">
        <f>Pénalités!N117</f>
        <v>0</v>
      </c>
      <c r="N1342" s="69">
        <f>SUM(B1342:M1342)</f>
        <v>0</v>
      </c>
      <c r="O1342" s="4" t="str">
        <f t="shared" si="131"/>
        <v/>
      </c>
    </row>
    <row r="1343" spans="1:15" ht="12" thickBot="1" x14ac:dyDescent="0.25">
      <c r="A1343" s="44" t="s">
        <v>37</v>
      </c>
      <c r="B1343" s="45">
        <f t="shared" ref="B1343:M1343" si="136">+B1341-ABS(B1342)</f>
        <v>0</v>
      </c>
      <c r="C1343" s="46">
        <f t="shared" si="136"/>
        <v>0</v>
      </c>
      <c r="D1343" s="46">
        <f t="shared" si="136"/>
        <v>0</v>
      </c>
      <c r="E1343" s="46">
        <f t="shared" si="136"/>
        <v>0</v>
      </c>
      <c r="F1343" s="46">
        <f t="shared" si="136"/>
        <v>0</v>
      </c>
      <c r="G1343" s="46">
        <f t="shared" si="136"/>
        <v>0</v>
      </c>
      <c r="H1343" s="46">
        <f t="shared" si="136"/>
        <v>0</v>
      </c>
      <c r="I1343" s="46">
        <f t="shared" si="136"/>
        <v>0</v>
      </c>
      <c r="J1343" s="46">
        <f t="shared" si="136"/>
        <v>0</v>
      </c>
      <c r="K1343" s="46">
        <f t="shared" si="136"/>
        <v>0</v>
      </c>
      <c r="L1343" s="46">
        <f t="shared" si="136"/>
        <v>0</v>
      </c>
      <c r="M1343" s="46">
        <f t="shared" si="136"/>
        <v>0</v>
      </c>
      <c r="N1343" s="70">
        <f>IF(SUM(N1341:N1342)&lt;0,0,SUM(N1341:N1342))</f>
        <v>0</v>
      </c>
      <c r="O1343" s="4" t="str">
        <f t="shared" si="131"/>
        <v/>
      </c>
    </row>
    <row r="1344" spans="1:15" x14ac:dyDescent="0.2">
      <c r="O1344" s="4" t="str">
        <f t="shared" si="131"/>
        <v/>
      </c>
    </row>
    <row r="1345" spans="1:15" ht="12.75" x14ac:dyDescent="0.2">
      <c r="B1345" s="4" t="s">
        <v>30</v>
      </c>
      <c r="G1345" s="4" t="str">
        <f>VLOOKUP(G1346,list2,2,FALSE)</f>
        <v>case 113</v>
      </c>
      <c r="L1345" s="89"/>
      <c r="M1345" s="89"/>
      <c r="O1345" s="4" t="str">
        <f t="shared" si="131"/>
        <v/>
      </c>
    </row>
    <row r="1346" spans="1:15" ht="12.75" x14ac:dyDescent="0.2">
      <c r="B1346" s="4" t="s">
        <v>31</v>
      </c>
      <c r="G1346" s="4">
        <f>G1334+1</f>
        <v>113</v>
      </c>
      <c r="L1346" s="89" t="s">
        <v>38</v>
      </c>
      <c r="M1346" s="89"/>
      <c r="O1346" s="4" t="str">
        <f t="shared" si="131"/>
        <v/>
      </c>
    </row>
    <row r="1347" spans="1:15" ht="15.75" x14ac:dyDescent="0.25">
      <c r="B1347" s="4" t="s">
        <v>32</v>
      </c>
      <c r="G1347" s="4">
        <f>VLOOKUP(G1346,list2,3,FALSE)</f>
        <v>0</v>
      </c>
      <c r="L1347" s="90"/>
      <c r="M1347" s="90"/>
      <c r="O1347" s="4" t="str">
        <f t="shared" si="131"/>
        <v/>
      </c>
    </row>
    <row r="1348" spans="1:15" x14ac:dyDescent="0.2">
      <c r="B1348" s="56" t="s">
        <v>33</v>
      </c>
      <c r="G1348" s="4">
        <f>VLOOKUP(G1346,list2,4,FALSE)</f>
        <v>0</v>
      </c>
      <c r="O1348" s="4" t="str">
        <f t="shared" si="131"/>
        <v/>
      </c>
    </row>
    <row r="1349" spans="1:15" x14ac:dyDescent="0.2">
      <c r="B1349" s="58" t="s">
        <v>39</v>
      </c>
      <c r="C1349" s="56"/>
      <c r="D1349" s="56"/>
      <c r="E1349" s="56"/>
      <c r="F1349" s="56"/>
      <c r="G1349" s="4" t="e">
        <f>VLOOKUP(G1346,list2,5,FALSE)</f>
        <v>#REF!</v>
      </c>
      <c r="O1349" s="4" t="str">
        <f t="shared" si="131"/>
        <v/>
      </c>
    </row>
    <row r="1350" spans="1:15" x14ac:dyDescent="0.2">
      <c r="B1350" s="4" t="s">
        <v>34</v>
      </c>
      <c r="G1350" s="4" t="e">
        <f>VLOOKUP(G1346,list2,6,FALSE)</f>
        <v>#REF!</v>
      </c>
      <c r="O1350" s="4" t="e">
        <f t="shared" si="131"/>
        <v>#REF!</v>
      </c>
    </row>
    <row r="1351" spans="1:15" ht="12" thickBot="1" x14ac:dyDescent="0.25">
      <c r="O1351" s="4" t="str">
        <f t="shared" ref="O1351:O1414" si="137">IF(B1351="Remboursement :",G1351,"")</f>
        <v/>
      </c>
    </row>
    <row r="1352" spans="1:15" ht="12" thickBot="1" x14ac:dyDescent="0.25">
      <c r="A1352" s="39"/>
      <c r="B1352" s="41" t="s">
        <v>2</v>
      </c>
      <c r="C1352" s="41" t="s">
        <v>3</v>
      </c>
      <c r="D1352" s="41" t="s">
        <v>4</v>
      </c>
      <c r="E1352" s="41" t="s">
        <v>5</v>
      </c>
      <c r="F1352" s="41" t="s">
        <v>6</v>
      </c>
      <c r="G1352" s="41" t="s">
        <v>7</v>
      </c>
      <c r="H1352" s="41" t="s">
        <v>8</v>
      </c>
      <c r="I1352" s="41" t="s">
        <v>9</v>
      </c>
      <c r="J1352" s="41" t="s">
        <v>10</v>
      </c>
      <c r="K1352" s="41" t="s">
        <v>11</v>
      </c>
      <c r="L1352" s="41" t="s">
        <v>12</v>
      </c>
      <c r="M1352" s="41" t="s">
        <v>13</v>
      </c>
      <c r="N1352" s="71" t="s">
        <v>15</v>
      </c>
      <c r="O1352" s="4" t="str">
        <f t="shared" si="137"/>
        <v/>
      </c>
    </row>
    <row r="1353" spans="1:15" x14ac:dyDescent="0.2">
      <c r="A1353" s="42" t="s">
        <v>35</v>
      </c>
      <c r="B1353" s="43">
        <f>IF(Levée!C118&lt;&gt;"pa",Levée!C1124,)</f>
        <v>0</v>
      </c>
      <c r="C1353" s="43">
        <f>IF(Levée!D118&lt;&gt;"pa",Levée!D1124,)</f>
        <v>0</v>
      </c>
      <c r="D1353" s="43">
        <f>IF(Levée!E118&lt;&gt;"pa",Levée!E1124,)</f>
        <v>0</v>
      </c>
      <c r="E1353" s="43">
        <f>IF(Levée!F118&lt;&gt;"pa",Levée!F1124,)</f>
        <v>0</v>
      </c>
      <c r="F1353" s="43">
        <f>IF(Levée!G118&lt;&gt;"pa",Levée!G1124,)</f>
        <v>0</v>
      </c>
      <c r="G1353" s="43">
        <f>IF(Levée!H118&lt;&gt;"pa",Levée!H1124,)</f>
        <v>0</v>
      </c>
      <c r="H1353" s="43">
        <f>IF(Levée!I118&lt;&gt;"pa",Levée!I1124,)</f>
        <v>0</v>
      </c>
      <c r="I1353" s="43">
        <f>IF(Levée!J118&lt;&gt;"pa",Levée!J1124,)</f>
        <v>0</v>
      </c>
      <c r="J1353" s="43">
        <f>IF(Levée!K118&lt;&gt;"pa",Levée!K1124,)</f>
        <v>0</v>
      </c>
      <c r="K1353" s="43">
        <f>IF(Levée!L118&lt;&gt;"pa",Levée!L1124,)</f>
        <v>0</v>
      </c>
      <c r="L1353" s="43">
        <f>IF(Levée!M118&lt;&gt;"pa",Levée!M1124,)</f>
        <v>0</v>
      </c>
      <c r="M1353" s="43">
        <f>IF(Levée!N118&lt;&gt;"pa",Levée!N1124,)</f>
        <v>0</v>
      </c>
      <c r="N1353" s="68">
        <f>SUM(B1353:M1353)</f>
        <v>0</v>
      </c>
      <c r="O1353" s="4" t="str">
        <f t="shared" si="137"/>
        <v/>
      </c>
    </row>
    <row r="1354" spans="1:15" ht="12" thickBot="1" x14ac:dyDescent="0.25">
      <c r="A1354" s="42" t="s">
        <v>36</v>
      </c>
      <c r="B1354" s="43">
        <f>Pénalités!C118</f>
        <v>0</v>
      </c>
      <c r="C1354" s="43">
        <f>Pénalités!D118</f>
        <v>0</v>
      </c>
      <c r="D1354" s="43">
        <f>Pénalités!E118</f>
        <v>0</v>
      </c>
      <c r="E1354" s="43">
        <f>Pénalités!F118</f>
        <v>0</v>
      </c>
      <c r="F1354" s="43">
        <f>Pénalités!G118</f>
        <v>0</v>
      </c>
      <c r="G1354" s="43">
        <f>Pénalités!H118</f>
        <v>0</v>
      </c>
      <c r="H1354" s="43">
        <f>Pénalités!I118</f>
        <v>0</v>
      </c>
      <c r="I1354" s="43">
        <f>Pénalités!J118</f>
        <v>0</v>
      </c>
      <c r="J1354" s="43">
        <f>Pénalités!K118</f>
        <v>0</v>
      </c>
      <c r="K1354" s="43">
        <f>Pénalités!L118</f>
        <v>0</v>
      </c>
      <c r="L1354" s="43">
        <f>Pénalités!M118</f>
        <v>0</v>
      </c>
      <c r="M1354" s="43">
        <f>Pénalités!N118</f>
        <v>0</v>
      </c>
      <c r="N1354" s="69">
        <f>SUM(B1354:M1354)</f>
        <v>0</v>
      </c>
      <c r="O1354" s="4" t="str">
        <f t="shared" si="137"/>
        <v/>
      </c>
    </row>
    <row r="1355" spans="1:15" ht="12" thickBot="1" x14ac:dyDescent="0.25">
      <c r="A1355" s="44" t="s">
        <v>37</v>
      </c>
      <c r="B1355" s="45">
        <f t="shared" ref="B1355:M1355" si="138">+B1353-ABS(B1354)</f>
        <v>0</v>
      </c>
      <c r="C1355" s="46">
        <f t="shared" si="138"/>
        <v>0</v>
      </c>
      <c r="D1355" s="46">
        <f t="shared" si="138"/>
        <v>0</v>
      </c>
      <c r="E1355" s="46">
        <f t="shared" si="138"/>
        <v>0</v>
      </c>
      <c r="F1355" s="46">
        <f t="shared" si="138"/>
        <v>0</v>
      </c>
      <c r="G1355" s="46">
        <f t="shared" si="138"/>
        <v>0</v>
      </c>
      <c r="H1355" s="46">
        <f t="shared" si="138"/>
        <v>0</v>
      </c>
      <c r="I1355" s="46">
        <f t="shared" si="138"/>
        <v>0</v>
      </c>
      <c r="J1355" s="46">
        <f t="shared" si="138"/>
        <v>0</v>
      </c>
      <c r="K1355" s="46">
        <f t="shared" si="138"/>
        <v>0</v>
      </c>
      <c r="L1355" s="46">
        <f t="shared" si="138"/>
        <v>0</v>
      </c>
      <c r="M1355" s="46">
        <f t="shared" si="138"/>
        <v>0</v>
      </c>
      <c r="N1355" s="70">
        <f>IF(SUM(N1353:N1354)&lt;0,0,SUM(N1353:N1354))</f>
        <v>0</v>
      </c>
      <c r="O1355" s="4" t="str">
        <f t="shared" si="137"/>
        <v/>
      </c>
    </row>
    <row r="1356" spans="1:15" x14ac:dyDescent="0.2">
      <c r="O1356" s="4" t="str">
        <f t="shared" si="137"/>
        <v/>
      </c>
    </row>
    <row r="1357" spans="1:15" ht="12.75" x14ac:dyDescent="0.2">
      <c r="B1357" s="4" t="s">
        <v>30</v>
      </c>
      <c r="G1357" s="4" t="str">
        <f>VLOOKUP(G1358,list2,2,FALSE)</f>
        <v>case 114</v>
      </c>
      <c r="L1357" s="89"/>
      <c r="M1357" s="89"/>
      <c r="O1357" s="4" t="str">
        <f t="shared" si="137"/>
        <v/>
      </c>
    </row>
    <row r="1358" spans="1:15" ht="12.75" x14ac:dyDescent="0.2">
      <c r="B1358" s="4" t="s">
        <v>31</v>
      </c>
      <c r="G1358" s="4">
        <f>G1346+1</f>
        <v>114</v>
      </c>
      <c r="L1358" s="89" t="s">
        <v>38</v>
      </c>
      <c r="M1358" s="89"/>
      <c r="O1358" s="4" t="str">
        <f t="shared" si="137"/>
        <v/>
      </c>
    </row>
    <row r="1359" spans="1:15" ht="15.75" x14ac:dyDescent="0.25">
      <c r="B1359" s="4" t="s">
        <v>32</v>
      </c>
      <c r="G1359" s="4">
        <f>VLOOKUP(G1358,list2,3,FALSE)</f>
        <v>0</v>
      </c>
      <c r="L1359" s="90"/>
      <c r="M1359" s="90"/>
      <c r="O1359" s="4" t="str">
        <f t="shared" si="137"/>
        <v/>
      </c>
    </row>
    <row r="1360" spans="1:15" x14ac:dyDescent="0.2">
      <c r="B1360" s="56" t="s">
        <v>33</v>
      </c>
      <c r="G1360" s="4">
        <f>VLOOKUP(G1358,list2,4,FALSE)</f>
        <v>0</v>
      </c>
      <c r="O1360" s="4" t="str">
        <f t="shared" si="137"/>
        <v/>
      </c>
    </row>
    <row r="1361" spans="1:15" x14ac:dyDescent="0.2">
      <c r="B1361" s="58" t="s">
        <v>39</v>
      </c>
      <c r="C1361" s="56"/>
      <c r="D1361" s="56"/>
      <c r="E1361" s="56"/>
      <c r="F1361" s="56"/>
      <c r="G1361" s="4" t="e">
        <f>VLOOKUP(G1358,list2,5,FALSE)</f>
        <v>#REF!</v>
      </c>
      <c r="O1361" s="4" t="str">
        <f t="shared" si="137"/>
        <v/>
      </c>
    </row>
    <row r="1362" spans="1:15" x14ac:dyDescent="0.2">
      <c r="B1362" s="4" t="s">
        <v>34</v>
      </c>
      <c r="G1362" s="4" t="e">
        <f>VLOOKUP(G1358,list2,6,FALSE)</f>
        <v>#REF!</v>
      </c>
      <c r="O1362" s="4" t="e">
        <f t="shared" si="137"/>
        <v>#REF!</v>
      </c>
    </row>
    <row r="1363" spans="1:15" ht="12" thickBot="1" x14ac:dyDescent="0.25">
      <c r="O1363" s="4" t="str">
        <f t="shared" si="137"/>
        <v/>
      </c>
    </row>
    <row r="1364" spans="1:15" ht="12" thickBot="1" x14ac:dyDescent="0.25">
      <c r="A1364" s="39"/>
      <c r="B1364" s="41" t="s">
        <v>2</v>
      </c>
      <c r="C1364" s="41" t="s">
        <v>3</v>
      </c>
      <c r="D1364" s="41" t="s">
        <v>4</v>
      </c>
      <c r="E1364" s="41" t="s">
        <v>5</v>
      </c>
      <c r="F1364" s="41" t="s">
        <v>6</v>
      </c>
      <c r="G1364" s="41" t="s">
        <v>7</v>
      </c>
      <c r="H1364" s="41" t="s">
        <v>8</v>
      </c>
      <c r="I1364" s="41" t="s">
        <v>9</v>
      </c>
      <c r="J1364" s="41" t="s">
        <v>10</v>
      </c>
      <c r="K1364" s="41" t="s">
        <v>11</v>
      </c>
      <c r="L1364" s="41" t="s">
        <v>12</v>
      </c>
      <c r="M1364" s="41" t="s">
        <v>13</v>
      </c>
      <c r="N1364" s="71" t="s">
        <v>15</v>
      </c>
      <c r="O1364" s="4" t="str">
        <f t="shared" si="137"/>
        <v/>
      </c>
    </row>
    <row r="1365" spans="1:15" x14ac:dyDescent="0.2">
      <c r="A1365" s="42" t="s">
        <v>35</v>
      </c>
      <c r="B1365" s="43">
        <f>IF(Levée!C119&lt;&gt;"pa",Levée!C119,)</f>
        <v>0</v>
      </c>
      <c r="C1365" s="43">
        <f>IF(Levée!D119&lt;&gt;"pa",Levée!D119,)</f>
        <v>0</v>
      </c>
      <c r="D1365" s="43">
        <f>IF(Levée!E119&lt;&gt;"pa",Levée!E119,)</f>
        <v>0</v>
      </c>
      <c r="E1365" s="43">
        <f>IF(Levée!F119&lt;&gt;"pa",Levée!F119,)</f>
        <v>0</v>
      </c>
      <c r="F1365" s="43">
        <f>IF(Levée!G119&lt;&gt;"pa",Levée!G119,)</f>
        <v>0</v>
      </c>
      <c r="G1365" s="43">
        <f>IF(Levée!H119&lt;&gt;"pa",Levée!H119,)</f>
        <v>0</v>
      </c>
      <c r="H1365" s="43">
        <f>IF(Levée!I119&lt;&gt;"pa",Levée!I119,)</f>
        <v>0</v>
      </c>
      <c r="I1365" s="43">
        <f>IF(Levée!J119&lt;&gt;"pa",Levée!J119,)</f>
        <v>0</v>
      </c>
      <c r="J1365" s="43">
        <f>IF(Levée!K119&lt;&gt;"pa",Levée!K119,)</f>
        <v>0</v>
      </c>
      <c r="K1365" s="43">
        <f>IF(Levée!L119&lt;&gt;"pa",Levée!L119,)</f>
        <v>0</v>
      </c>
      <c r="L1365" s="43">
        <f>IF(Levée!M119&lt;&gt;"pa",Levée!M119,)</f>
        <v>0</v>
      </c>
      <c r="M1365" s="43">
        <f>IF(Levée!N119&lt;&gt;"pa",Levée!N119,)</f>
        <v>0</v>
      </c>
      <c r="N1365" s="68">
        <f>SUM(B1365:M1365)</f>
        <v>0</v>
      </c>
      <c r="O1365" s="4" t="str">
        <f t="shared" si="137"/>
        <v/>
      </c>
    </row>
    <row r="1366" spans="1:15" ht="12" thickBot="1" x14ac:dyDescent="0.25">
      <c r="A1366" s="42" t="s">
        <v>36</v>
      </c>
      <c r="B1366" s="43">
        <f>Pénalités!C119</f>
        <v>0</v>
      </c>
      <c r="C1366" s="43">
        <f>Pénalités!D119</f>
        <v>0</v>
      </c>
      <c r="D1366" s="43">
        <f>Pénalités!E119</f>
        <v>0</v>
      </c>
      <c r="E1366" s="43">
        <f>Pénalités!F119</f>
        <v>0</v>
      </c>
      <c r="F1366" s="43">
        <f>Pénalités!G119</f>
        <v>0</v>
      </c>
      <c r="G1366" s="43">
        <f>Pénalités!H119</f>
        <v>0</v>
      </c>
      <c r="H1366" s="43">
        <f>Pénalités!I119</f>
        <v>0</v>
      </c>
      <c r="I1366" s="43">
        <f>Pénalités!J119</f>
        <v>0</v>
      </c>
      <c r="J1366" s="43">
        <f>Pénalités!K119</f>
        <v>0</v>
      </c>
      <c r="K1366" s="43">
        <f>Pénalités!L119</f>
        <v>0</v>
      </c>
      <c r="L1366" s="43">
        <f>Pénalités!M119</f>
        <v>0</v>
      </c>
      <c r="M1366" s="43">
        <f>Pénalités!N119</f>
        <v>0</v>
      </c>
      <c r="N1366" s="69">
        <f>SUM(B1366:M1366)</f>
        <v>0</v>
      </c>
      <c r="O1366" s="4" t="str">
        <f t="shared" si="137"/>
        <v/>
      </c>
    </row>
    <row r="1367" spans="1:15" ht="12" thickBot="1" x14ac:dyDescent="0.25">
      <c r="A1367" s="44" t="s">
        <v>37</v>
      </c>
      <c r="B1367" s="45">
        <f t="shared" ref="B1367:M1367" si="139">+B1365-ABS(B1366)</f>
        <v>0</v>
      </c>
      <c r="C1367" s="46">
        <f t="shared" si="139"/>
        <v>0</v>
      </c>
      <c r="D1367" s="46">
        <f t="shared" si="139"/>
        <v>0</v>
      </c>
      <c r="E1367" s="46">
        <f t="shared" si="139"/>
        <v>0</v>
      </c>
      <c r="F1367" s="46">
        <f t="shared" si="139"/>
        <v>0</v>
      </c>
      <c r="G1367" s="46">
        <f t="shared" si="139"/>
        <v>0</v>
      </c>
      <c r="H1367" s="46">
        <f t="shared" si="139"/>
        <v>0</v>
      </c>
      <c r="I1367" s="46">
        <f t="shared" si="139"/>
        <v>0</v>
      </c>
      <c r="J1367" s="46">
        <f t="shared" si="139"/>
        <v>0</v>
      </c>
      <c r="K1367" s="46">
        <f t="shared" si="139"/>
        <v>0</v>
      </c>
      <c r="L1367" s="46">
        <f t="shared" si="139"/>
        <v>0</v>
      </c>
      <c r="M1367" s="46">
        <f t="shared" si="139"/>
        <v>0</v>
      </c>
      <c r="N1367" s="70">
        <f>IF(SUM(N1365:N1366)&lt;0,0,SUM(N1365:N1366))</f>
        <v>0</v>
      </c>
      <c r="O1367" s="4" t="str">
        <f t="shared" si="137"/>
        <v/>
      </c>
    </row>
    <row r="1368" spans="1:15" x14ac:dyDescent="0.2">
      <c r="O1368" s="4" t="str">
        <f t="shared" si="137"/>
        <v/>
      </c>
    </row>
    <row r="1369" spans="1:15" ht="12.75" x14ac:dyDescent="0.2">
      <c r="B1369" s="4" t="s">
        <v>30</v>
      </c>
      <c r="G1369" s="4" t="str">
        <f>VLOOKUP(G1370,list2,2,FALSE)</f>
        <v>case 115</v>
      </c>
      <c r="L1369" s="89"/>
      <c r="M1369" s="89"/>
      <c r="O1369" s="4" t="str">
        <f t="shared" si="137"/>
        <v/>
      </c>
    </row>
    <row r="1370" spans="1:15" ht="12.75" x14ac:dyDescent="0.2">
      <c r="B1370" s="4" t="s">
        <v>31</v>
      </c>
      <c r="G1370" s="4">
        <f>G1358+1</f>
        <v>115</v>
      </c>
      <c r="L1370" s="89" t="s">
        <v>38</v>
      </c>
      <c r="M1370" s="89"/>
      <c r="O1370" s="4" t="str">
        <f t="shared" si="137"/>
        <v/>
      </c>
    </row>
    <row r="1371" spans="1:15" ht="15.75" x14ac:dyDescent="0.25">
      <c r="B1371" s="4" t="s">
        <v>32</v>
      </c>
      <c r="G1371" s="4">
        <f>VLOOKUP(G1370,list2,3,FALSE)</f>
        <v>0</v>
      </c>
      <c r="L1371" s="90"/>
      <c r="M1371" s="90"/>
      <c r="O1371" s="4" t="str">
        <f t="shared" si="137"/>
        <v/>
      </c>
    </row>
    <row r="1372" spans="1:15" x14ac:dyDescent="0.2">
      <c r="B1372" s="56" t="s">
        <v>33</v>
      </c>
      <c r="G1372" s="4">
        <f>VLOOKUP(G1370,list2,4,FALSE)</f>
        <v>0</v>
      </c>
      <c r="O1372" s="4" t="str">
        <f t="shared" si="137"/>
        <v/>
      </c>
    </row>
    <row r="1373" spans="1:15" x14ac:dyDescent="0.2">
      <c r="B1373" s="58" t="s">
        <v>39</v>
      </c>
      <c r="C1373" s="56"/>
      <c r="D1373" s="56"/>
      <c r="E1373" s="56"/>
      <c r="F1373" s="56"/>
      <c r="G1373" s="4" t="e">
        <f>VLOOKUP(G1370,list2,5,FALSE)</f>
        <v>#REF!</v>
      </c>
      <c r="O1373" s="4" t="str">
        <f t="shared" si="137"/>
        <v/>
      </c>
    </row>
    <row r="1374" spans="1:15" x14ac:dyDescent="0.2">
      <c r="B1374" s="4" t="s">
        <v>34</v>
      </c>
      <c r="G1374" s="4" t="e">
        <f>VLOOKUP(G1370,list2,6,FALSE)</f>
        <v>#REF!</v>
      </c>
      <c r="O1374" s="4" t="e">
        <f t="shared" si="137"/>
        <v>#REF!</v>
      </c>
    </row>
    <row r="1375" spans="1:15" ht="12" thickBot="1" x14ac:dyDescent="0.25">
      <c r="O1375" s="4" t="str">
        <f t="shared" si="137"/>
        <v/>
      </c>
    </row>
    <row r="1376" spans="1:15" ht="12" thickBot="1" x14ac:dyDescent="0.25">
      <c r="A1376" s="39"/>
      <c r="B1376" s="41" t="s">
        <v>2</v>
      </c>
      <c r="C1376" s="41" t="s">
        <v>3</v>
      </c>
      <c r="D1376" s="41" t="s">
        <v>4</v>
      </c>
      <c r="E1376" s="41" t="s">
        <v>5</v>
      </c>
      <c r="F1376" s="41" t="s">
        <v>6</v>
      </c>
      <c r="G1376" s="41" t="s">
        <v>7</v>
      </c>
      <c r="H1376" s="41" t="s">
        <v>8</v>
      </c>
      <c r="I1376" s="41" t="s">
        <v>9</v>
      </c>
      <c r="J1376" s="41" t="s">
        <v>10</v>
      </c>
      <c r="K1376" s="41" t="s">
        <v>11</v>
      </c>
      <c r="L1376" s="41" t="s">
        <v>12</v>
      </c>
      <c r="M1376" s="41" t="s">
        <v>13</v>
      </c>
      <c r="N1376" s="71" t="s">
        <v>15</v>
      </c>
      <c r="O1376" s="4" t="str">
        <f t="shared" si="137"/>
        <v/>
      </c>
    </row>
    <row r="1377" spans="1:15" x14ac:dyDescent="0.2">
      <c r="A1377" s="42" t="s">
        <v>35</v>
      </c>
      <c r="B1377" s="43">
        <f>IF(Levée!C120&lt;&gt;"pa",Levée!C120,)</f>
        <v>0</v>
      </c>
      <c r="C1377" s="43">
        <f>IF(Levée!D120&lt;&gt;"pa",Levée!D120,)</f>
        <v>0</v>
      </c>
      <c r="D1377" s="43">
        <f>IF(Levée!E120&lt;&gt;"pa",Levée!E120,)</f>
        <v>0</v>
      </c>
      <c r="E1377" s="43">
        <f>IF(Levée!F120&lt;&gt;"pa",Levée!F120,)</f>
        <v>0</v>
      </c>
      <c r="F1377" s="43">
        <f>IF(Levée!G120&lt;&gt;"pa",Levée!G120,)</f>
        <v>0</v>
      </c>
      <c r="G1377" s="43">
        <f>IF(Levée!H120&lt;&gt;"pa",Levée!H120,)</f>
        <v>0</v>
      </c>
      <c r="H1377" s="43">
        <f>IF(Levée!I120&lt;&gt;"pa",Levée!I120,)</f>
        <v>0</v>
      </c>
      <c r="I1377" s="43">
        <f>IF(Levée!J120&lt;&gt;"pa",Levée!J120,)</f>
        <v>0</v>
      </c>
      <c r="J1377" s="43">
        <f>IF(Levée!K120&lt;&gt;"pa",Levée!K120,)</f>
        <v>0</v>
      </c>
      <c r="K1377" s="43">
        <f>IF(Levée!L120&lt;&gt;"pa",Levée!L120,)</f>
        <v>0</v>
      </c>
      <c r="L1377" s="43">
        <f>IF(Levée!M120&lt;&gt;"pa",Levée!M120,)</f>
        <v>0</v>
      </c>
      <c r="M1377" s="43">
        <f>IF(Levée!N120&lt;&gt;"pa",Levée!N120,)</f>
        <v>0</v>
      </c>
      <c r="N1377" s="68">
        <f>SUM(B1377:M1377)</f>
        <v>0</v>
      </c>
      <c r="O1377" s="4" t="str">
        <f t="shared" si="137"/>
        <v/>
      </c>
    </row>
    <row r="1378" spans="1:15" ht="12" thickBot="1" x14ac:dyDescent="0.25">
      <c r="A1378" s="42" t="s">
        <v>36</v>
      </c>
      <c r="B1378" s="43">
        <f>Pénalités!C120</f>
        <v>0</v>
      </c>
      <c r="C1378" s="43">
        <f>Pénalités!D120</f>
        <v>0</v>
      </c>
      <c r="D1378" s="43">
        <f>Pénalités!E120</f>
        <v>0</v>
      </c>
      <c r="E1378" s="43">
        <f>Pénalités!F120</f>
        <v>0</v>
      </c>
      <c r="F1378" s="43">
        <f>Pénalités!G120</f>
        <v>0</v>
      </c>
      <c r="G1378" s="43">
        <f>Pénalités!H120</f>
        <v>0</v>
      </c>
      <c r="H1378" s="43">
        <f>Pénalités!I120</f>
        <v>0</v>
      </c>
      <c r="I1378" s="43">
        <f>Pénalités!J120</f>
        <v>0</v>
      </c>
      <c r="J1378" s="43">
        <f>Pénalités!K120</f>
        <v>0</v>
      </c>
      <c r="K1378" s="43">
        <f>Pénalités!L120</f>
        <v>0</v>
      </c>
      <c r="L1378" s="43">
        <f>Pénalités!M120</f>
        <v>0</v>
      </c>
      <c r="M1378" s="43">
        <f>Pénalités!N120</f>
        <v>0</v>
      </c>
      <c r="N1378" s="69">
        <f>SUM(B1378:M1378)</f>
        <v>0</v>
      </c>
      <c r="O1378" s="4" t="str">
        <f t="shared" si="137"/>
        <v/>
      </c>
    </row>
    <row r="1379" spans="1:15" ht="12" thickBot="1" x14ac:dyDescent="0.25">
      <c r="A1379" s="44" t="s">
        <v>37</v>
      </c>
      <c r="B1379" s="45">
        <f t="shared" ref="B1379:M1379" si="140">+B1377-ABS(B1378)</f>
        <v>0</v>
      </c>
      <c r="C1379" s="46">
        <f t="shared" si="140"/>
        <v>0</v>
      </c>
      <c r="D1379" s="46">
        <f t="shared" si="140"/>
        <v>0</v>
      </c>
      <c r="E1379" s="46">
        <f t="shared" si="140"/>
        <v>0</v>
      </c>
      <c r="F1379" s="46">
        <f t="shared" si="140"/>
        <v>0</v>
      </c>
      <c r="G1379" s="46">
        <f t="shared" si="140"/>
        <v>0</v>
      </c>
      <c r="H1379" s="46">
        <f t="shared" si="140"/>
        <v>0</v>
      </c>
      <c r="I1379" s="46">
        <f t="shared" si="140"/>
        <v>0</v>
      </c>
      <c r="J1379" s="46">
        <f t="shared" si="140"/>
        <v>0</v>
      </c>
      <c r="K1379" s="46">
        <f t="shared" si="140"/>
        <v>0</v>
      </c>
      <c r="L1379" s="46">
        <f t="shared" si="140"/>
        <v>0</v>
      </c>
      <c r="M1379" s="46">
        <f t="shared" si="140"/>
        <v>0</v>
      </c>
      <c r="N1379" s="70">
        <f>IF(SUM(N1377:N1378)&lt;0,0,SUM(N1377:N1378))</f>
        <v>0</v>
      </c>
      <c r="O1379" s="4" t="str">
        <f t="shared" si="137"/>
        <v/>
      </c>
    </row>
    <row r="1380" spans="1:15" x14ac:dyDescent="0.2">
      <c r="O1380" s="4" t="str">
        <f t="shared" si="137"/>
        <v/>
      </c>
    </row>
    <row r="1381" spans="1:15" ht="12.75" x14ac:dyDescent="0.2">
      <c r="B1381" s="4" t="s">
        <v>30</v>
      </c>
      <c r="G1381" s="4" t="str">
        <f>VLOOKUP(G1382,list2,2,FALSE)</f>
        <v>case 116</v>
      </c>
      <c r="L1381" s="89"/>
      <c r="M1381" s="89"/>
      <c r="O1381" s="4" t="str">
        <f t="shared" si="137"/>
        <v/>
      </c>
    </row>
    <row r="1382" spans="1:15" ht="12.75" x14ac:dyDescent="0.2">
      <c r="B1382" s="4" t="s">
        <v>31</v>
      </c>
      <c r="G1382" s="4">
        <f>G1370+1</f>
        <v>116</v>
      </c>
      <c r="L1382" s="89" t="s">
        <v>38</v>
      </c>
      <c r="M1382" s="89"/>
      <c r="O1382" s="4" t="str">
        <f t="shared" si="137"/>
        <v/>
      </c>
    </row>
    <row r="1383" spans="1:15" ht="15.75" x14ac:dyDescent="0.25">
      <c r="B1383" s="4" t="s">
        <v>32</v>
      </c>
      <c r="G1383" s="4">
        <f>VLOOKUP(G1382,list2,3,FALSE)</f>
        <v>0</v>
      </c>
      <c r="L1383" s="90"/>
      <c r="M1383" s="90"/>
      <c r="O1383" s="4" t="str">
        <f t="shared" si="137"/>
        <v/>
      </c>
    </row>
    <row r="1384" spans="1:15" x14ac:dyDescent="0.2">
      <c r="B1384" s="56" t="s">
        <v>33</v>
      </c>
      <c r="G1384" s="4">
        <f>VLOOKUP(G1382,list2,4,FALSE)</f>
        <v>0</v>
      </c>
      <c r="O1384" s="4" t="str">
        <f t="shared" si="137"/>
        <v/>
      </c>
    </row>
    <row r="1385" spans="1:15" x14ac:dyDescent="0.2">
      <c r="B1385" s="58" t="s">
        <v>39</v>
      </c>
      <c r="C1385" s="56"/>
      <c r="D1385" s="56"/>
      <c r="E1385" s="56"/>
      <c r="F1385" s="56"/>
      <c r="G1385" s="4" t="e">
        <f>VLOOKUP(G1382,list2,5,FALSE)</f>
        <v>#REF!</v>
      </c>
      <c r="O1385" s="4" t="str">
        <f t="shared" si="137"/>
        <v/>
      </c>
    </row>
    <row r="1386" spans="1:15" x14ac:dyDescent="0.2">
      <c r="B1386" s="4" t="s">
        <v>34</v>
      </c>
      <c r="G1386" s="4" t="e">
        <f>VLOOKUP(G1382,list2,6,FALSE)</f>
        <v>#REF!</v>
      </c>
      <c r="O1386" s="4" t="e">
        <f t="shared" si="137"/>
        <v>#REF!</v>
      </c>
    </row>
    <row r="1387" spans="1:15" ht="12" thickBot="1" x14ac:dyDescent="0.25">
      <c r="O1387" s="4" t="str">
        <f t="shared" si="137"/>
        <v/>
      </c>
    </row>
    <row r="1388" spans="1:15" ht="12" thickBot="1" x14ac:dyDescent="0.25">
      <c r="A1388" s="39"/>
      <c r="B1388" s="41" t="s">
        <v>2</v>
      </c>
      <c r="C1388" s="41" t="s">
        <v>3</v>
      </c>
      <c r="D1388" s="41" t="s">
        <v>4</v>
      </c>
      <c r="E1388" s="41" t="s">
        <v>5</v>
      </c>
      <c r="F1388" s="41" t="s">
        <v>6</v>
      </c>
      <c r="G1388" s="41" t="s">
        <v>7</v>
      </c>
      <c r="H1388" s="41" t="s">
        <v>8</v>
      </c>
      <c r="I1388" s="41" t="s">
        <v>9</v>
      </c>
      <c r="J1388" s="41" t="s">
        <v>10</v>
      </c>
      <c r="K1388" s="41" t="s">
        <v>11</v>
      </c>
      <c r="L1388" s="41" t="s">
        <v>12</v>
      </c>
      <c r="M1388" s="41" t="s">
        <v>13</v>
      </c>
      <c r="N1388" s="71" t="s">
        <v>15</v>
      </c>
      <c r="O1388" s="4" t="str">
        <f t="shared" si="137"/>
        <v/>
      </c>
    </row>
    <row r="1389" spans="1:15" x14ac:dyDescent="0.2">
      <c r="A1389" s="42" t="s">
        <v>35</v>
      </c>
      <c r="B1389" s="43">
        <f>IF(Levée!C121&lt;&gt;"pa",Levée!C121,)</f>
        <v>0</v>
      </c>
      <c r="C1389" s="43">
        <f>IF(Levée!D121&lt;&gt;"pa",Levée!D121,)</f>
        <v>0</v>
      </c>
      <c r="D1389" s="43">
        <f>IF(Levée!E121&lt;&gt;"pa",Levée!E121,)</f>
        <v>0</v>
      </c>
      <c r="E1389" s="43">
        <f>IF(Levée!F121&lt;&gt;"pa",Levée!F121,)</f>
        <v>0</v>
      </c>
      <c r="F1389" s="43">
        <f>IF(Levée!G121&lt;&gt;"pa",Levée!G121,)</f>
        <v>0</v>
      </c>
      <c r="G1389" s="43">
        <f>IF(Levée!H121&lt;&gt;"pa",Levée!H121,)</f>
        <v>0</v>
      </c>
      <c r="H1389" s="43">
        <f>IF(Levée!I121&lt;&gt;"pa",Levée!I121,)</f>
        <v>0</v>
      </c>
      <c r="I1389" s="43">
        <f>IF(Levée!J121&lt;&gt;"pa",Levée!J121,)</f>
        <v>0</v>
      </c>
      <c r="J1389" s="43">
        <f>IF(Levée!K121&lt;&gt;"pa",Levée!K121,)</f>
        <v>0</v>
      </c>
      <c r="K1389" s="43">
        <f>IF(Levée!L121&lt;&gt;"pa",Levée!L121,)</f>
        <v>0</v>
      </c>
      <c r="L1389" s="43">
        <f>IF(Levée!M121&lt;&gt;"pa",Levée!M121,)</f>
        <v>0</v>
      </c>
      <c r="M1389" s="43">
        <f>IF(Levée!N121&lt;&gt;"pa",Levée!N121,)</f>
        <v>0</v>
      </c>
      <c r="N1389" s="68">
        <f>SUM(B1389:M1389)</f>
        <v>0</v>
      </c>
      <c r="O1389" s="4" t="str">
        <f t="shared" si="137"/>
        <v/>
      </c>
    </row>
    <row r="1390" spans="1:15" ht="12" thickBot="1" x14ac:dyDescent="0.25">
      <c r="A1390" s="42" t="s">
        <v>36</v>
      </c>
      <c r="B1390" s="43">
        <f>Pénalités!C121</f>
        <v>0</v>
      </c>
      <c r="C1390" s="43">
        <f>Pénalités!D121</f>
        <v>0</v>
      </c>
      <c r="D1390" s="43">
        <f>Pénalités!E121</f>
        <v>0</v>
      </c>
      <c r="E1390" s="43">
        <f>Pénalités!F121</f>
        <v>0</v>
      </c>
      <c r="F1390" s="43">
        <f>Pénalités!G121</f>
        <v>0</v>
      </c>
      <c r="G1390" s="43">
        <f>Pénalités!H121</f>
        <v>0</v>
      </c>
      <c r="H1390" s="43">
        <f>Pénalités!I121</f>
        <v>0</v>
      </c>
      <c r="I1390" s="43">
        <f>Pénalités!J121</f>
        <v>0</v>
      </c>
      <c r="J1390" s="43">
        <f>Pénalités!K121</f>
        <v>0</v>
      </c>
      <c r="K1390" s="43">
        <f>Pénalités!L121</f>
        <v>0</v>
      </c>
      <c r="L1390" s="43">
        <f>Pénalités!M121</f>
        <v>0</v>
      </c>
      <c r="M1390" s="43">
        <f>Pénalités!N121</f>
        <v>0</v>
      </c>
      <c r="N1390" s="69">
        <f>SUM(B1390:M1390)</f>
        <v>0</v>
      </c>
      <c r="O1390" s="4" t="str">
        <f t="shared" si="137"/>
        <v/>
      </c>
    </row>
    <row r="1391" spans="1:15" ht="12" thickBot="1" x14ac:dyDescent="0.25">
      <c r="A1391" s="44" t="s">
        <v>37</v>
      </c>
      <c r="B1391" s="45">
        <f t="shared" ref="B1391:M1391" si="141">+B1389-ABS(B1390)</f>
        <v>0</v>
      </c>
      <c r="C1391" s="46">
        <f t="shared" si="141"/>
        <v>0</v>
      </c>
      <c r="D1391" s="46">
        <f t="shared" si="141"/>
        <v>0</v>
      </c>
      <c r="E1391" s="46">
        <f t="shared" si="141"/>
        <v>0</v>
      </c>
      <c r="F1391" s="46">
        <f t="shared" si="141"/>
        <v>0</v>
      </c>
      <c r="G1391" s="46">
        <f t="shared" si="141"/>
        <v>0</v>
      </c>
      <c r="H1391" s="46">
        <f t="shared" si="141"/>
        <v>0</v>
      </c>
      <c r="I1391" s="46">
        <f t="shared" si="141"/>
        <v>0</v>
      </c>
      <c r="J1391" s="46">
        <f t="shared" si="141"/>
        <v>0</v>
      </c>
      <c r="K1391" s="46">
        <f t="shared" si="141"/>
        <v>0</v>
      </c>
      <c r="L1391" s="46">
        <f t="shared" si="141"/>
        <v>0</v>
      </c>
      <c r="M1391" s="46">
        <f t="shared" si="141"/>
        <v>0</v>
      </c>
      <c r="N1391" s="70">
        <f>IF(SUM(N1389:N1390)&lt;0,0,SUM(N1389:N1390))</f>
        <v>0</v>
      </c>
      <c r="O1391" s="4" t="str">
        <f t="shared" si="137"/>
        <v/>
      </c>
    </row>
    <row r="1392" spans="1:15" x14ac:dyDescent="0.2">
      <c r="O1392" s="4" t="str">
        <f t="shared" si="137"/>
        <v/>
      </c>
    </row>
    <row r="1393" spans="1:15" ht="12.75" x14ac:dyDescent="0.2">
      <c r="B1393" s="4" t="s">
        <v>30</v>
      </c>
      <c r="G1393" s="4" t="str">
        <f>VLOOKUP(G1394,list2,2,FALSE)</f>
        <v>case 117</v>
      </c>
      <c r="L1393" s="89"/>
      <c r="M1393" s="89"/>
      <c r="O1393" s="4" t="str">
        <f t="shared" si="137"/>
        <v/>
      </c>
    </row>
    <row r="1394" spans="1:15" ht="12.75" x14ac:dyDescent="0.2">
      <c r="B1394" s="4" t="s">
        <v>31</v>
      </c>
      <c r="G1394" s="4">
        <f>G1382+1</f>
        <v>117</v>
      </c>
      <c r="L1394" s="89" t="s">
        <v>38</v>
      </c>
      <c r="M1394" s="89"/>
      <c r="O1394" s="4" t="str">
        <f t="shared" si="137"/>
        <v/>
      </c>
    </row>
    <row r="1395" spans="1:15" ht="15.75" x14ac:dyDescent="0.25">
      <c r="B1395" s="4" t="s">
        <v>32</v>
      </c>
      <c r="G1395" s="4">
        <f>VLOOKUP(G1394,list2,3,FALSE)</f>
        <v>0</v>
      </c>
      <c r="L1395" s="90"/>
      <c r="M1395" s="90"/>
      <c r="O1395" s="4" t="str">
        <f t="shared" si="137"/>
        <v/>
      </c>
    </row>
    <row r="1396" spans="1:15" x14ac:dyDescent="0.2">
      <c r="B1396" s="56" t="s">
        <v>33</v>
      </c>
      <c r="G1396" s="4">
        <f>VLOOKUP(G1394,list2,4,FALSE)</f>
        <v>0</v>
      </c>
      <c r="O1396" s="4" t="str">
        <f t="shared" si="137"/>
        <v/>
      </c>
    </row>
    <row r="1397" spans="1:15" x14ac:dyDescent="0.2">
      <c r="B1397" s="58" t="s">
        <v>39</v>
      </c>
      <c r="C1397" s="56"/>
      <c r="D1397" s="56"/>
      <c r="E1397" s="56"/>
      <c r="F1397" s="56"/>
      <c r="G1397" s="4" t="e">
        <f>VLOOKUP(G1394,list2,5,FALSE)</f>
        <v>#REF!</v>
      </c>
      <c r="O1397" s="4" t="str">
        <f t="shared" si="137"/>
        <v/>
      </c>
    </row>
    <row r="1398" spans="1:15" x14ac:dyDescent="0.2">
      <c r="B1398" s="4" t="s">
        <v>34</v>
      </c>
      <c r="G1398" s="4" t="e">
        <f>VLOOKUP(G1394,list2,6,FALSE)</f>
        <v>#REF!</v>
      </c>
      <c r="O1398" s="4" t="e">
        <f t="shared" si="137"/>
        <v>#REF!</v>
      </c>
    </row>
    <row r="1399" spans="1:15" ht="12" thickBot="1" x14ac:dyDescent="0.25">
      <c r="O1399" s="4" t="str">
        <f t="shared" si="137"/>
        <v/>
      </c>
    </row>
    <row r="1400" spans="1:15" ht="12" thickBot="1" x14ac:dyDescent="0.25">
      <c r="A1400" s="39"/>
      <c r="B1400" s="41" t="s">
        <v>2</v>
      </c>
      <c r="C1400" s="41" t="s">
        <v>3</v>
      </c>
      <c r="D1400" s="41" t="s">
        <v>4</v>
      </c>
      <c r="E1400" s="41" t="s">
        <v>5</v>
      </c>
      <c r="F1400" s="41" t="s">
        <v>6</v>
      </c>
      <c r="G1400" s="41" t="s">
        <v>7</v>
      </c>
      <c r="H1400" s="41" t="s">
        <v>8</v>
      </c>
      <c r="I1400" s="41" t="s">
        <v>9</v>
      </c>
      <c r="J1400" s="41" t="s">
        <v>10</v>
      </c>
      <c r="K1400" s="41" t="s">
        <v>11</v>
      </c>
      <c r="L1400" s="41" t="s">
        <v>12</v>
      </c>
      <c r="M1400" s="41" t="s">
        <v>13</v>
      </c>
      <c r="N1400" s="71" t="s">
        <v>15</v>
      </c>
      <c r="O1400" s="4" t="str">
        <f t="shared" si="137"/>
        <v/>
      </c>
    </row>
    <row r="1401" spans="1:15" x14ac:dyDescent="0.2">
      <c r="A1401" s="42" t="s">
        <v>35</v>
      </c>
      <c r="B1401" s="43">
        <f>IF(Levée!C122&lt;&gt;"pa",Levée!C122,)</f>
        <v>0</v>
      </c>
      <c r="C1401" s="43">
        <f>IF(Levée!D122&lt;&gt;"pa",Levée!D122,)</f>
        <v>0</v>
      </c>
      <c r="D1401" s="43">
        <f>IF(Levée!E122&lt;&gt;"pa",Levée!E122,)</f>
        <v>0</v>
      </c>
      <c r="E1401" s="43">
        <f>IF(Levée!F122&lt;&gt;"pa",Levée!F122,)</f>
        <v>0</v>
      </c>
      <c r="F1401" s="43">
        <f>IF(Levée!G122&lt;&gt;"pa",Levée!G122,)</f>
        <v>0</v>
      </c>
      <c r="G1401" s="43">
        <f>IF(Levée!H122&lt;&gt;"pa",Levée!H122,)</f>
        <v>0</v>
      </c>
      <c r="H1401" s="43">
        <f>IF(Levée!I122&lt;&gt;"pa",Levée!I122,)</f>
        <v>0</v>
      </c>
      <c r="I1401" s="43">
        <f>IF(Levée!J122&lt;&gt;"pa",Levée!J122,)</f>
        <v>0</v>
      </c>
      <c r="J1401" s="43">
        <f>IF(Levée!K122&lt;&gt;"pa",Levée!K122,)</f>
        <v>0</v>
      </c>
      <c r="K1401" s="43">
        <f>IF(Levée!L122&lt;&gt;"pa",Levée!L122,)</f>
        <v>0</v>
      </c>
      <c r="L1401" s="43">
        <f>IF(Levée!M122&lt;&gt;"pa",Levée!M122,)</f>
        <v>0</v>
      </c>
      <c r="M1401" s="43">
        <f>IF(Levée!N122&lt;&gt;"pa",Levée!N122,)</f>
        <v>0</v>
      </c>
      <c r="N1401" s="68">
        <f>SUM(B1401:M1401)</f>
        <v>0</v>
      </c>
      <c r="O1401" s="4" t="str">
        <f t="shared" si="137"/>
        <v/>
      </c>
    </row>
    <row r="1402" spans="1:15" ht="12" thickBot="1" x14ac:dyDescent="0.25">
      <c r="A1402" s="42" t="s">
        <v>36</v>
      </c>
      <c r="B1402" s="43">
        <f>Pénalités!C122</f>
        <v>0</v>
      </c>
      <c r="C1402" s="43">
        <f>Pénalités!D122</f>
        <v>0</v>
      </c>
      <c r="D1402" s="43">
        <f>Pénalités!E122</f>
        <v>0</v>
      </c>
      <c r="E1402" s="43">
        <f>Pénalités!F122</f>
        <v>0</v>
      </c>
      <c r="F1402" s="43">
        <f>Pénalités!G122</f>
        <v>0</v>
      </c>
      <c r="G1402" s="43">
        <f>Pénalités!H122</f>
        <v>0</v>
      </c>
      <c r="H1402" s="43">
        <f>Pénalités!I122</f>
        <v>0</v>
      </c>
      <c r="I1402" s="43">
        <f>Pénalités!J122</f>
        <v>0</v>
      </c>
      <c r="J1402" s="43">
        <f>Pénalités!K122</f>
        <v>0</v>
      </c>
      <c r="K1402" s="43">
        <f>Pénalités!L122</f>
        <v>0</v>
      </c>
      <c r="L1402" s="43">
        <f>Pénalités!M122</f>
        <v>0</v>
      </c>
      <c r="M1402" s="43">
        <f>Pénalités!N122</f>
        <v>0</v>
      </c>
      <c r="N1402" s="69">
        <f>SUM(B1402:M1402)</f>
        <v>0</v>
      </c>
      <c r="O1402" s="4" t="str">
        <f t="shared" si="137"/>
        <v/>
      </c>
    </row>
    <row r="1403" spans="1:15" ht="12" thickBot="1" x14ac:dyDescent="0.25">
      <c r="A1403" s="44" t="s">
        <v>37</v>
      </c>
      <c r="B1403" s="45">
        <f t="shared" ref="B1403:M1403" si="142">+B1401-ABS(B1402)</f>
        <v>0</v>
      </c>
      <c r="C1403" s="46">
        <f t="shared" si="142"/>
        <v>0</v>
      </c>
      <c r="D1403" s="46">
        <f t="shared" si="142"/>
        <v>0</v>
      </c>
      <c r="E1403" s="46">
        <f t="shared" si="142"/>
        <v>0</v>
      </c>
      <c r="F1403" s="46">
        <f t="shared" si="142"/>
        <v>0</v>
      </c>
      <c r="G1403" s="46">
        <f t="shared" si="142"/>
        <v>0</v>
      </c>
      <c r="H1403" s="46">
        <f t="shared" si="142"/>
        <v>0</v>
      </c>
      <c r="I1403" s="46">
        <f t="shared" si="142"/>
        <v>0</v>
      </c>
      <c r="J1403" s="46">
        <f t="shared" si="142"/>
        <v>0</v>
      </c>
      <c r="K1403" s="46">
        <f t="shared" si="142"/>
        <v>0</v>
      </c>
      <c r="L1403" s="46">
        <f t="shared" si="142"/>
        <v>0</v>
      </c>
      <c r="M1403" s="46">
        <f t="shared" si="142"/>
        <v>0</v>
      </c>
      <c r="N1403" s="70">
        <f>IF(SUM(N1401:N1402)&lt;0,0,SUM(N1401:N1402))</f>
        <v>0</v>
      </c>
      <c r="O1403" s="4" t="str">
        <f t="shared" si="137"/>
        <v/>
      </c>
    </row>
    <row r="1404" spans="1:15" x14ac:dyDescent="0.2">
      <c r="O1404" s="4" t="str">
        <f t="shared" si="137"/>
        <v/>
      </c>
    </row>
    <row r="1405" spans="1:15" ht="12.75" x14ac:dyDescent="0.2">
      <c r="B1405" s="4" t="s">
        <v>30</v>
      </c>
      <c r="G1405" s="4" t="str">
        <f>VLOOKUP(G1406,list2,2,FALSE)</f>
        <v>case 118</v>
      </c>
      <c r="L1405" s="89"/>
      <c r="M1405" s="89"/>
      <c r="O1405" s="4" t="str">
        <f t="shared" si="137"/>
        <v/>
      </c>
    </row>
    <row r="1406" spans="1:15" ht="12.75" x14ac:dyDescent="0.2">
      <c r="B1406" s="4" t="s">
        <v>31</v>
      </c>
      <c r="G1406" s="4">
        <f>G1394+1</f>
        <v>118</v>
      </c>
      <c r="L1406" s="89" t="s">
        <v>38</v>
      </c>
      <c r="M1406" s="89"/>
      <c r="O1406" s="4" t="str">
        <f t="shared" si="137"/>
        <v/>
      </c>
    </row>
    <row r="1407" spans="1:15" ht="15.75" x14ac:dyDescent="0.25">
      <c r="B1407" s="4" t="s">
        <v>32</v>
      </c>
      <c r="G1407" s="4">
        <f>VLOOKUP(G1406,list2,3,FALSE)</f>
        <v>0</v>
      </c>
      <c r="L1407" s="90"/>
      <c r="M1407" s="90"/>
      <c r="O1407" s="4" t="str">
        <f t="shared" si="137"/>
        <v/>
      </c>
    </row>
    <row r="1408" spans="1:15" x14ac:dyDescent="0.2">
      <c r="B1408" s="56" t="s">
        <v>33</v>
      </c>
      <c r="G1408" s="4">
        <f>VLOOKUP(G1406,list2,4,FALSE)</f>
        <v>0</v>
      </c>
      <c r="O1408" s="4" t="str">
        <f t="shared" si="137"/>
        <v/>
      </c>
    </row>
    <row r="1409" spans="1:15" x14ac:dyDescent="0.2">
      <c r="B1409" s="58" t="s">
        <v>39</v>
      </c>
      <c r="C1409" s="56"/>
      <c r="D1409" s="56"/>
      <c r="E1409" s="56"/>
      <c r="F1409" s="56"/>
      <c r="G1409" s="4" t="e">
        <f>VLOOKUP(G1406,list2,5,FALSE)</f>
        <v>#REF!</v>
      </c>
      <c r="O1409" s="4" t="str">
        <f t="shared" si="137"/>
        <v/>
      </c>
    </row>
    <row r="1410" spans="1:15" x14ac:dyDescent="0.2">
      <c r="B1410" s="4" t="s">
        <v>34</v>
      </c>
      <c r="G1410" s="4" t="e">
        <f>VLOOKUP(G1406,list2,6,FALSE)</f>
        <v>#REF!</v>
      </c>
      <c r="O1410" s="4" t="e">
        <f t="shared" si="137"/>
        <v>#REF!</v>
      </c>
    </row>
    <row r="1411" spans="1:15" ht="12" thickBot="1" x14ac:dyDescent="0.25">
      <c r="O1411" s="4" t="str">
        <f t="shared" si="137"/>
        <v/>
      </c>
    </row>
    <row r="1412" spans="1:15" ht="12" thickBot="1" x14ac:dyDescent="0.25">
      <c r="A1412" s="39"/>
      <c r="B1412" s="41" t="s">
        <v>2</v>
      </c>
      <c r="C1412" s="41" t="s">
        <v>3</v>
      </c>
      <c r="D1412" s="41" t="s">
        <v>4</v>
      </c>
      <c r="E1412" s="41" t="s">
        <v>5</v>
      </c>
      <c r="F1412" s="41" t="s">
        <v>6</v>
      </c>
      <c r="G1412" s="41" t="s">
        <v>7</v>
      </c>
      <c r="H1412" s="41" t="s">
        <v>8</v>
      </c>
      <c r="I1412" s="41" t="s">
        <v>9</v>
      </c>
      <c r="J1412" s="41" t="s">
        <v>10</v>
      </c>
      <c r="K1412" s="41" t="s">
        <v>11</v>
      </c>
      <c r="L1412" s="41" t="s">
        <v>12</v>
      </c>
      <c r="M1412" s="41" t="s">
        <v>13</v>
      </c>
      <c r="N1412" s="71" t="s">
        <v>15</v>
      </c>
      <c r="O1412" s="4" t="str">
        <f t="shared" si="137"/>
        <v/>
      </c>
    </row>
    <row r="1413" spans="1:15" x14ac:dyDescent="0.2">
      <c r="A1413" s="42" t="s">
        <v>35</v>
      </c>
      <c r="B1413" s="43">
        <f>IF(Levée!C123&lt;&gt;"pa",Levée!C123,)</f>
        <v>0</v>
      </c>
      <c r="C1413" s="43">
        <f>IF(Levée!D123&lt;&gt;"pa",Levée!D123,)</f>
        <v>0</v>
      </c>
      <c r="D1413" s="43">
        <f>IF(Levée!E123&lt;&gt;"pa",Levée!E123,)</f>
        <v>0</v>
      </c>
      <c r="E1413" s="43">
        <f>IF(Levée!F123&lt;&gt;"pa",Levée!F123,)</f>
        <v>0</v>
      </c>
      <c r="F1413" s="43">
        <f>IF(Levée!G123&lt;&gt;"pa",Levée!G123,)</f>
        <v>0</v>
      </c>
      <c r="G1413" s="43">
        <f>IF(Levée!H123&lt;&gt;"pa",Levée!H123,)</f>
        <v>0</v>
      </c>
      <c r="H1413" s="43">
        <f>IF(Levée!I123&lt;&gt;"pa",Levée!I123,)</f>
        <v>0</v>
      </c>
      <c r="I1413" s="43">
        <f>IF(Levée!J123&lt;&gt;"pa",Levée!J123,)</f>
        <v>0</v>
      </c>
      <c r="J1413" s="43">
        <f>IF(Levée!K123&lt;&gt;"pa",Levée!K123,)</f>
        <v>0</v>
      </c>
      <c r="K1413" s="43">
        <f>IF(Levée!L123&lt;&gt;"pa",Levée!L123,)</f>
        <v>0</v>
      </c>
      <c r="L1413" s="43">
        <f>IF(Levée!M123&lt;&gt;"pa",Levée!M123,)</f>
        <v>0</v>
      </c>
      <c r="M1413" s="43">
        <f>IF(Levée!N123&lt;&gt;"pa",Levée!N123,)</f>
        <v>0</v>
      </c>
      <c r="N1413" s="68">
        <f>SUM(B1413:M1413)</f>
        <v>0</v>
      </c>
      <c r="O1413" s="4" t="str">
        <f t="shared" si="137"/>
        <v/>
      </c>
    </row>
    <row r="1414" spans="1:15" ht="12" thickBot="1" x14ac:dyDescent="0.25">
      <c r="A1414" s="42" t="s">
        <v>36</v>
      </c>
      <c r="B1414" s="43">
        <f>Pénalités!C123</f>
        <v>0</v>
      </c>
      <c r="C1414" s="43">
        <f>Pénalités!D123</f>
        <v>0</v>
      </c>
      <c r="D1414" s="43">
        <f>Pénalités!E123</f>
        <v>0</v>
      </c>
      <c r="E1414" s="43">
        <f>Pénalités!F123</f>
        <v>0</v>
      </c>
      <c r="F1414" s="43">
        <f>Pénalités!G123</f>
        <v>0</v>
      </c>
      <c r="G1414" s="43">
        <f>Pénalités!H123</f>
        <v>0</v>
      </c>
      <c r="H1414" s="43">
        <f>Pénalités!I123</f>
        <v>0</v>
      </c>
      <c r="I1414" s="43">
        <f>Pénalités!J123</f>
        <v>0</v>
      </c>
      <c r="J1414" s="43">
        <f>Pénalités!K123</f>
        <v>0</v>
      </c>
      <c r="K1414" s="43">
        <f>Pénalités!L123</f>
        <v>0</v>
      </c>
      <c r="L1414" s="43">
        <f>Pénalités!M123</f>
        <v>0</v>
      </c>
      <c r="M1414" s="43">
        <f>Pénalités!N123</f>
        <v>0</v>
      </c>
      <c r="N1414" s="69">
        <f>SUM(B1414:M1414)</f>
        <v>0</v>
      </c>
      <c r="O1414" s="4" t="str">
        <f t="shared" si="137"/>
        <v/>
      </c>
    </row>
    <row r="1415" spans="1:15" ht="12" thickBot="1" x14ac:dyDescent="0.25">
      <c r="A1415" s="44" t="s">
        <v>37</v>
      </c>
      <c r="B1415" s="45">
        <f t="shared" ref="B1415:M1415" si="143">+B1413-ABS(B1414)</f>
        <v>0</v>
      </c>
      <c r="C1415" s="46">
        <f t="shared" si="143"/>
        <v>0</v>
      </c>
      <c r="D1415" s="46">
        <f t="shared" si="143"/>
        <v>0</v>
      </c>
      <c r="E1415" s="46">
        <f t="shared" si="143"/>
        <v>0</v>
      </c>
      <c r="F1415" s="46">
        <f t="shared" si="143"/>
        <v>0</v>
      </c>
      <c r="G1415" s="46">
        <f t="shared" si="143"/>
        <v>0</v>
      </c>
      <c r="H1415" s="46">
        <f t="shared" si="143"/>
        <v>0</v>
      </c>
      <c r="I1415" s="46">
        <f t="shared" si="143"/>
        <v>0</v>
      </c>
      <c r="J1415" s="46">
        <f t="shared" si="143"/>
        <v>0</v>
      </c>
      <c r="K1415" s="46">
        <f t="shared" si="143"/>
        <v>0</v>
      </c>
      <c r="L1415" s="46">
        <f t="shared" si="143"/>
        <v>0</v>
      </c>
      <c r="M1415" s="46">
        <f t="shared" si="143"/>
        <v>0</v>
      </c>
      <c r="N1415" s="70">
        <f>IF(SUM(N1413:N1414)&lt;0,0,SUM(N1413:N1414))</f>
        <v>0</v>
      </c>
      <c r="O1415" s="4" t="str">
        <f t="shared" ref="O1415:O1478" si="144">IF(B1415="Remboursement :",G1415,"")</f>
        <v/>
      </c>
    </row>
    <row r="1416" spans="1:15" x14ac:dyDescent="0.2">
      <c r="O1416" s="4" t="str">
        <f t="shared" si="144"/>
        <v/>
      </c>
    </row>
    <row r="1417" spans="1:15" ht="12.75" x14ac:dyDescent="0.2">
      <c r="B1417" s="4" t="s">
        <v>30</v>
      </c>
      <c r="G1417" s="4" t="str">
        <f>VLOOKUP(G1418,list2,2,FALSE)</f>
        <v>case 119</v>
      </c>
      <c r="L1417" s="89"/>
      <c r="M1417" s="89"/>
      <c r="O1417" s="4" t="str">
        <f t="shared" si="144"/>
        <v/>
      </c>
    </row>
    <row r="1418" spans="1:15" ht="12.75" x14ac:dyDescent="0.2">
      <c r="B1418" s="4" t="s">
        <v>31</v>
      </c>
      <c r="G1418" s="4">
        <f>G1406+1</f>
        <v>119</v>
      </c>
      <c r="L1418" s="89" t="s">
        <v>38</v>
      </c>
      <c r="M1418" s="89"/>
      <c r="O1418" s="4" t="str">
        <f t="shared" si="144"/>
        <v/>
      </c>
    </row>
    <row r="1419" spans="1:15" ht="15.75" x14ac:dyDescent="0.25">
      <c r="B1419" s="4" t="s">
        <v>32</v>
      </c>
      <c r="G1419" s="4">
        <f>VLOOKUP(G1418,list2,3,FALSE)</f>
        <v>0</v>
      </c>
      <c r="L1419" s="90"/>
      <c r="M1419" s="90"/>
      <c r="O1419" s="4" t="str">
        <f t="shared" si="144"/>
        <v/>
      </c>
    </row>
    <row r="1420" spans="1:15" x14ac:dyDescent="0.2">
      <c r="B1420" s="56" t="s">
        <v>33</v>
      </c>
      <c r="G1420" s="4">
        <f>VLOOKUP(G1418,list2,4,FALSE)</f>
        <v>0</v>
      </c>
      <c r="O1420" s="4" t="str">
        <f t="shared" si="144"/>
        <v/>
      </c>
    </row>
    <row r="1421" spans="1:15" x14ac:dyDescent="0.2">
      <c r="B1421" s="58" t="s">
        <v>39</v>
      </c>
      <c r="C1421" s="56"/>
      <c r="D1421" s="56"/>
      <c r="E1421" s="56"/>
      <c r="F1421" s="56"/>
      <c r="G1421" s="4" t="e">
        <f>VLOOKUP(G1418,list2,5,FALSE)</f>
        <v>#REF!</v>
      </c>
      <c r="O1421" s="4" t="str">
        <f t="shared" si="144"/>
        <v/>
      </c>
    </row>
    <row r="1422" spans="1:15" x14ac:dyDescent="0.2">
      <c r="B1422" s="4" t="s">
        <v>34</v>
      </c>
      <c r="G1422" s="4" t="e">
        <f>VLOOKUP(G1418,list2,6,FALSE)</f>
        <v>#REF!</v>
      </c>
      <c r="O1422" s="4" t="e">
        <f t="shared" si="144"/>
        <v>#REF!</v>
      </c>
    </row>
    <row r="1423" spans="1:15" ht="12" thickBot="1" x14ac:dyDescent="0.25">
      <c r="O1423" s="4" t="str">
        <f t="shared" si="144"/>
        <v/>
      </c>
    </row>
    <row r="1424" spans="1:15" ht="12" thickBot="1" x14ac:dyDescent="0.25">
      <c r="A1424" s="39"/>
      <c r="B1424" s="41" t="s">
        <v>2</v>
      </c>
      <c r="C1424" s="41" t="s">
        <v>3</v>
      </c>
      <c r="D1424" s="41" t="s">
        <v>4</v>
      </c>
      <c r="E1424" s="41" t="s">
        <v>5</v>
      </c>
      <c r="F1424" s="41" t="s">
        <v>6</v>
      </c>
      <c r="G1424" s="41" t="s">
        <v>7</v>
      </c>
      <c r="H1424" s="41" t="s">
        <v>8</v>
      </c>
      <c r="I1424" s="41" t="s">
        <v>9</v>
      </c>
      <c r="J1424" s="41" t="s">
        <v>10</v>
      </c>
      <c r="K1424" s="41" t="s">
        <v>11</v>
      </c>
      <c r="L1424" s="41" t="s">
        <v>12</v>
      </c>
      <c r="M1424" s="41" t="s">
        <v>13</v>
      </c>
      <c r="N1424" s="71" t="s">
        <v>15</v>
      </c>
      <c r="O1424" s="4" t="str">
        <f t="shared" si="144"/>
        <v/>
      </c>
    </row>
    <row r="1425" spans="1:15" x14ac:dyDescent="0.2">
      <c r="A1425" s="42" t="s">
        <v>35</v>
      </c>
      <c r="B1425" s="43">
        <f>IF(Levée!C124&lt;&gt;"pa",Levée!C124,)</f>
        <v>0</v>
      </c>
      <c r="C1425" s="43">
        <f>IF(Levée!D124&lt;&gt;"pa",Levée!D124,)</f>
        <v>0</v>
      </c>
      <c r="D1425" s="43">
        <f>IF(Levée!E124&lt;&gt;"pa",Levée!E124,)</f>
        <v>0</v>
      </c>
      <c r="E1425" s="43">
        <f>IF(Levée!F124&lt;&gt;"pa",Levée!F124,)</f>
        <v>0</v>
      </c>
      <c r="F1425" s="43">
        <f>IF(Levée!G124&lt;&gt;"pa",Levée!G124,)</f>
        <v>0</v>
      </c>
      <c r="G1425" s="43">
        <f>IF(Levée!H124&lt;&gt;"pa",Levée!H124,)</f>
        <v>0</v>
      </c>
      <c r="H1425" s="43">
        <f>IF(Levée!I124&lt;&gt;"pa",Levée!I124,)</f>
        <v>0</v>
      </c>
      <c r="I1425" s="43">
        <f>IF(Levée!J124&lt;&gt;"pa",Levée!J124,)</f>
        <v>0</v>
      </c>
      <c r="J1425" s="43">
        <f>IF(Levée!K124&lt;&gt;"pa",Levée!K124,)</f>
        <v>0</v>
      </c>
      <c r="K1425" s="43">
        <f>IF(Levée!L124&lt;&gt;"pa",Levée!L124,)</f>
        <v>0</v>
      </c>
      <c r="L1425" s="43">
        <f>IF(Levée!M124&lt;&gt;"pa",Levée!M124,)</f>
        <v>0</v>
      </c>
      <c r="M1425" s="43">
        <f>IF(Levée!N124&lt;&gt;"pa",Levée!N124,)</f>
        <v>0</v>
      </c>
      <c r="N1425" s="68">
        <f>SUM(B1425:M1425)</f>
        <v>0</v>
      </c>
      <c r="O1425" s="4" t="str">
        <f t="shared" si="144"/>
        <v/>
      </c>
    </row>
    <row r="1426" spans="1:15" ht="12" thickBot="1" x14ac:dyDescent="0.25">
      <c r="A1426" s="42" t="s">
        <v>36</v>
      </c>
      <c r="B1426" s="43">
        <f>Pénalités!C124</f>
        <v>0</v>
      </c>
      <c r="C1426" s="43">
        <f>Pénalités!D124</f>
        <v>0</v>
      </c>
      <c r="D1426" s="43">
        <f>Pénalités!E124</f>
        <v>0</v>
      </c>
      <c r="E1426" s="43">
        <f>Pénalités!F124</f>
        <v>0</v>
      </c>
      <c r="F1426" s="43">
        <f>Pénalités!G124</f>
        <v>0</v>
      </c>
      <c r="G1426" s="43">
        <f>Pénalités!H124</f>
        <v>0</v>
      </c>
      <c r="H1426" s="43">
        <f>Pénalités!I124</f>
        <v>0</v>
      </c>
      <c r="I1426" s="43">
        <f>Pénalités!J124</f>
        <v>0</v>
      </c>
      <c r="J1426" s="43">
        <f>Pénalités!K124</f>
        <v>0</v>
      </c>
      <c r="K1426" s="43">
        <f>Pénalités!L124</f>
        <v>0</v>
      </c>
      <c r="L1426" s="43">
        <f>Pénalités!M124</f>
        <v>0</v>
      </c>
      <c r="M1426" s="43">
        <f>Pénalités!N124</f>
        <v>0</v>
      </c>
      <c r="N1426" s="69">
        <f>SUM(B1426:M1426)</f>
        <v>0</v>
      </c>
      <c r="O1426" s="4" t="str">
        <f t="shared" si="144"/>
        <v/>
      </c>
    </row>
    <row r="1427" spans="1:15" ht="12" thickBot="1" x14ac:dyDescent="0.25">
      <c r="A1427" s="44" t="s">
        <v>37</v>
      </c>
      <c r="B1427" s="45">
        <f t="shared" ref="B1427:M1427" si="145">+B1425-ABS(B1426)</f>
        <v>0</v>
      </c>
      <c r="C1427" s="46">
        <f t="shared" si="145"/>
        <v>0</v>
      </c>
      <c r="D1427" s="46">
        <f t="shared" si="145"/>
        <v>0</v>
      </c>
      <c r="E1427" s="46">
        <f t="shared" si="145"/>
        <v>0</v>
      </c>
      <c r="F1427" s="46">
        <f t="shared" si="145"/>
        <v>0</v>
      </c>
      <c r="G1427" s="46">
        <f t="shared" si="145"/>
        <v>0</v>
      </c>
      <c r="H1427" s="46">
        <f t="shared" si="145"/>
        <v>0</v>
      </c>
      <c r="I1427" s="46">
        <f t="shared" si="145"/>
        <v>0</v>
      </c>
      <c r="J1427" s="46">
        <f t="shared" si="145"/>
        <v>0</v>
      </c>
      <c r="K1427" s="46">
        <f t="shared" si="145"/>
        <v>0</v>
      </c>
      <c r="L1427" s="46">
        <f t="shared" si="145"/>
        <v>0</v>
      </c>
      <c r="M1427" s="46">
        <f t="shared" si="145"/>
        <v>0</v>
      </c>
      <c r="N1427" s="70">
        <f>IF(SUM(N1425:N1426)&lt;0,0,SUM(N1425:N1426))</f>
        <v>0</v>
      </c>
      <c r="O1427" s="4" t="str">
        <f t="shared" si="144"/>
        <v/>
      </c>
    </row>
    <row r="1428" spans="1:15" x14ac:dyDescent="0.2">
      <c r="O1428" s="4" t="str">
        <f t="shared" si="144"/>
        <v/>
      </c>
    </row>
    <row r="1429" spans="1:15" ht="12.75" x14ac:dyDescent="0.2">
      <c r="B1429" s="4" t="s">
        <v>30</v>
      </c>
      <c r="G1429" s="4" t="str">
        <f>VLOOKUP(G1430,list2,2,FALSE)</f>
        <v>case 120</v>
      </c>
      <c r="L1429" s="89"/>
      <c r="M1429" s="89"/>
      <c r="O1429" s="4" t="str">
        <f t="shared" si="144"/>
        <v/>
      </c>
    </row>
    <row r="1430" spans="1:15" ht="12.75" x14ac:dyDescent="0.2">
      <c r="B1430" s="4" t="s">
        <v>31</v>
      </c>
      <c r="G1430" s="4">
        <f>G1418+1</f>
        <v>120</v>
      </c>
      <c r="L1430" s="89" t="s">
        <v>38</v>
      </c>
      <c r="M1430" s="89"/>
      <c r="O1430" s="4" t="str">
        <f t="shared" si="144"/>
        <v/>
      </c>
    </row>
    <row r="1431" spans="1:15" ht="15.75" x14ac:dyDescent="0.25">
      <c r="B1431" s="4" t="s">
        <v>32</v>
      </c>
      <c r="G1431" s="4">
        <f>VLOOKUP(G1430,list2,3,FALSE)</f>
        <v>0</v>
      </c>
      <c r="L1431" s="90"/>
      <c r="M1431" s="90"/>
      <c r="O1431" s="4" t="str">
        <f t="shared" si="144"/>
        <v/>
      </c>
    </row>
    <row r="1432" spans="1:15" x14ac:dyDescent="0.2">
      <c r="B1432" s="56" t="s">
        <v>33</v>
      </c>
      <c r="G1432" s="4">
        <f>VLOOKUP(G1430,list2,4,FALSE)</f>
        <v>0</v>
      </c>
      <c r="O1432" s="4" t="str">
        <f t="shared" si="144"/>
        <v/>
      </c>
    </row>
    <row r="1433" spans="1:15" x14ac:dyDescent="0.2">
      <c r="B1433" s="58" t="s">
        <v>39</v>
      </c>
      <c r="C1433" s="56"/>
      <c r="D1433" s="56"/>
      <c r="E1433" s="56"/>
      <c r="F1433" s="56"/>
      <c r="G1433" s="4" t="e">
        <f>VLOOKUP(G1430,list2,5,FALSE)</f>
        <v>#REF!</v>
      </c>
      <c r="O1433" s="4" t="str">
        <f t="shared" si="144"/>
        <v/>
      </c>
    </row>
    <row r="1434" spans="1:15" x14ac:dyDescent="0.2">
      <c r="B1434" s="4" t="s">
        <v>34</v>
      </c>
      <c r="G1434" s="4" t="e">
        <f>VLOOKUP(G1430,list2,6,FALSE)</f>
        <v>#REF!</v>
      </c>
      <c r="O1434" s="4" t="e">
        <f t="shared" si="144"/>
        <v>#REF!</v>
      </c>
    </row>
    <row r="1435" spans="1:15" ht="12" thickBot="1" x14ac:dyDescent="0.25">
      <c r="O1435" s="4" t="str">
        <f t="shared" si="144"/>
        <v/>
      </c>
    </row>
    <row r="1436" spans="1:15" ht="12" thickBot="1" x14ac:dyDescent="0.25">
      <c r="A1436" s="39"/>
      <c r="B1436" s="41" t="s">
        <v>2</v>
      </c>
      <c r="C1436" s="41" t="s">
        <v>3</v>
      </c>
      <c r="D1436" s="41" t="s">
        <v>4</v>
      </c>
      <c r="E1436" s="41" t="s">
        <v>5</v>
      </c>
      <c r="F1436" s="41" t="s">
        <v>6</v>
      </c>
      <c r="G1436" s="41" t="s">
        <v>7</v>
      </c>
      <c r="H1436" s="41" t="s">
        <v>8</v>
      </c>
      <c r="I1436" s="41" t="s">
        <v>9</v>
      </c>
      <c r="J1436" s="41" t="s">
        <v>10</v>
      </c>
      <c r="K1436" s="41" t="s">
        <v>11</v>
      </c>
      <c r="L1436" s="41" t="s">
        <v>12</v>
      </c>
      <c r="M1436" s="41" t="s">
        <v>13</v>
      </c>
      <c r="N1436" s="71" t="s">
        <v>15</v>
      </c>
      <c r="O1436" s="4" t="str">
        <f t="shared" si="144"/>
        <v/>
      </c>
    </row>
    <row r="1437" spans="1:15" x14ac:dyDescent="0.2">
      <c r="A1437" s="42" t="s">
        <v>35</v>
      </c>
      <c r="B1437" s="43">
        <f>IF(Levée!C125&lt;&gt;"Pa",Levée!C125,)</f>
        <v>0</v>
      </c>
      <c r="C1437" s="43">
        <f>IF(Levée!D125&lt;&gt;"Pa",Levée!D125,)</f>
        <v>0</v>
      </c>
      <c r="D1437" s="43">
        <f>IF(Levée!E125&lt;&gt;"Pa",Levée!E125,)</f>
        <v>0</v>
      </c>
      <c r="E1437" s="43">
        <f>IF(Levée!F125&lt;&gt;"Pa",Levée!F125,)</f>
        <v>0</v>
      </c>
      <c r="F1437" s="43">
        <f>IF(Levée!G125&lt;&gt;"Pa",Levée!G125,)</f>
        <v>0</v>
      </c>
      <c r="G1437" s="43">
        <f>IF(Levée!H125&lt;&gt;"Pa",Levée!H125,)</f>
        <v>0</v>
      </c>
      <c r="H1437" s="43">
        <f>IF(Levée!I125&lt;&gt;"Pa",Levée!I125,)</f>
        <v>0</v>
      </c>
      <c r="I1437" s="43">
        <f>IF(Levée!J125&lt;&gt;"Pa",Levée!J125,)</f>
        <v>0</v>
      </c>
      <c r="J1437" s="43">
        <f>IF(Levée!K125&lt;&gt;"Pa",Levée!K125,)</f>
        <v>0</v>
      </c>
      <c r="K1437" s="43">
        <f>IF(Levée!L125&lt;&gt;"Pa",Levée!L125,)</f>
        <v>0</v>
      </c>
      <c r="L1437" s="43">
        <f>IF(Levée!M125&lt;&gt;"Pa",Levée!M125,)</f>
        <v>0</v>
      </c>
      <c r="M1437" s="43">
        <f>IF(Levée!N125&lt;&gt;"Pa",Levée!N125,)</f>
        <v>0</v>
      </c>
      <c r="N1437" s="68">
        <f>SUM(B1437:M1437)</f>
        <v>0</v>
      </c>
      <c r="O1437" s="4" t="str">
        <f t="shared" si="144"/>
        <v/>
      </c>
    </row>
    <row r="1438" spans="1:15" ht="12" thickBot="1" x14ac:dyDescent="0.25">
      <c r="A1438" s="42" t="s">
        <v>36</v>
      </c>
      <c r="B1438" s="43">
        <f>Pénalités!C125</f>
        <v>0</v>
      </c>
      <c r="C1438" s="43">
        <f>Pénalités!D125</f>
        <v>0</v>
      </c>
      <c r="D1438" s="43">
        <f>Pénalités!E125</f>
        <v>0</v>
      </c>
      <c r="E1438" s="43">
        <f>Pénalités!F125</f>
        <v>0</v>
      </c>
      <c r="F1438" s="43">
        <f>Pénalités!G125</f>
        <v>0</v>
      </c>
      <c r="G1438" s="43">
        <f>Pénalités!H125</f>
        <v>0</v>
      </c>
      <c r="H1438" s="43">
        <f>Pénalités!I125</f>
        <v>0</v>
      </c>
      <c r="I1438" s="43">
        <f>Pénalités!J125</f>
        <v>0</v>
      </c>
      <c r="J1438" s="43">
        <f>Pénalités!K125</f>
        <v>0</v>
      </c>
      <c r="K1438" s="43">
        <f>Pénalités!L125</f>
        <v>0</v>
      </c>
      <c r="L1438" s="43">
        <f>Pénalités!M125</f>
        <v>0</v>
      </c>
      <c r="M1438" s="43">
        <f>Pénalités!N125</f>
        <v>0</v>
      </c>
      <c r="N1438" s="69">
        <f>SUM(B1438:M1438)</f>
        <v>0</v>
      </c>
      <c r="O1438" s="4" t="str">
        <f t="shared" si="144"/>
        <v/>
      </c>
    </row>
    <row r="1439" spans="1:15" ht="12" thickBot="1" x14ac:dyDescent="0.25">
      <c r="A1439" s="44" t="s">
        <v>37</v>
      </c>
      <c r="B1439" s="45">
        <f t="shared" ref="B1439:M1439" si="146">+B1437-ABS(B1438)</f>
        <v>0</v>
      </c>
      <c r="C1439" s="46">
        <f t="shared" si="146"/>
        <v>0</v>
      </c>
      <c r="D1439" s="46">
        <f t="shared" si="146"/>
        <v>0</v>
      </c>
      <c r="E1439" s="46">
        <f t="shared" si="146"/>
        <v>0</v>
      </c>
      <c r="F1439" s="46">
        <f t="shared" si="146"/>
        <v>0</v>
      </c>
      <c r="G1439" s="46">
        <f t="shared" si="146"/>
        <v>0</v>
      </c>
      <c r="H1439" s="46">
        <f t="shared" si="146"/>
        <v>0</v>
      </c>
      <c r="I1439" s="46">
        <f t="shared" si="146"/>
        <v>0</v>
      </c>
      <c r="J1439" s="46">
        <f t="shared" si="146"/>
        <v>0</v>
      </c>
      <c r="K1439" s="46">
        <f t="shared" si="146"/>
        <v>0</v>
      </c>
      <c r="L1439" s="46">
        <f t="shared" si="146"/>
        <v>0</v>
      </c>
      <c r="M1439" s="46">
        <f t="shared" si="146"/>
        <v>0</v>
      </c>
      <c r="N1439" s="70">
        <f>IF(SUM(N1437:N1438)&lt;0,0,SUM(N1437:N1438))</f>
        <v>0</v>
      </c>
      <c r="O1439" s="4" t="str">
        <f t="shared" si="144"/>
        <v/>
      </c>
    </row>
    <row r="1440" spans="1:15" x14ac:dyDescent="0.2">
      <c r="O1440" s="4" t="str">
        <f t="shared" si="144"/>
        <v/>
      </c>
    </row>
    <row r="1441" spans="1:15" x14ac:dyDescent="0.2">
      <c r="B1441" s="4" t="s">
        <v>30</v>
      </c>
      <c r="G1441" s="4" t="str">
        <f>VLOOKUP(G1442,list2,2,FALSE)</f>
        <v>case 121</v>
      </c>
      <c r="O1441" s="4" t="str">
        <f t="shared" si="144"/>
        <v/>
      </c>
    </row>
    <row r="1442" spans="1:15" ht="12.75" x14ac:dyDescent="0.2">
      <c r="B1442" s="4" t="s">
        <v>31</v>
      </c>
      <c r="G1442" s="4">
        <f>G1430+1</f>
        <v>121</v>
      </c>
      <c r="L1442" s="89"/>
      <c r="M1442" s="89"/>
      <c r="O1442" s="4" t="str">
        <f t="shared" si="144"/>
        <v/>
      </c>
    </row>
    <row r="1443" spans="1:15" ht="12.75" x14ac:dyDescent="0.2">
      <c r="B1443" s="4" t="s">
        <v>32</v>
      </c>
      <c r="G1443" s="4">
        <f>VLOOKUP(G1442,list2,3,FALSE)</f>
        <v>0</v>
      </c>
      <c r="L1443" s="89" t="s">
        <v>38</v>
      </c>
      <c r="M1443" s="89"/>
      <c r="O1443" s="4" t="str">
        <f t="shared" si="144"/>
        <v/>
      </c>
    </row>
    <row r="1444" spans="1:15" ht="15.75" x14ac:dyDescent="0.25">
      <c r="B1444" s="56" t="s">
        <v>33</v>
      </c>
      <c r="G1444" s="4">
        <f>VLOOKUP(G1442,list2,4,FALSE)</f>
        <v>0</v>
      </c>
      <c r="L1444" s="90"/>
      <c r="M1444" s="90"/>
      <c r="O1444" s="4" t="str">
        <f t="shared" si="144"/>
        <v/>
      </c>
    </row>
    <row r="1445" spans="1:15" x14ac:dyDescent="0.2">
      <c r="B1445" s="58" t="s">
        <v>39</v>
      </c>
      <c r="C1445" s="56"/>
      <c r="D1445" s="56"/>
      <c r="E1445" s="56"/>
      <c r="F1445" s="56"/>
      <c r="G1445" s="4" t="e">
        <f>VLOOKUP(G1442,list2,5,FALSE)</f>
        <v>#REF!</v>
      </c>
      <c r="O1445" s="4" t="str">
        <f t="shared" si="144"/>
        <v/>
      </c>
    </row>
    <row r="1446" spans="1:15" x14ac:dyDescent="0.2">
      <c r="B1446" s="4" t="s">
        <v>34</v>
      </c>
      <c r="G1446" s="4" t="e">
        <f>VLOOKUP(G1442,list2,6,FALSE)</f>
        <v>#REF!</v>
      </c>
      <c r="O1446" s="4" t="e">
        <f t="shared" si="144"/>
        <v>#REF!</v>
      </c>
    </row>
    <row r="1447" spans="1:15" ht="12" thickBot="1" x14ac:dyDescent="0.25">
      <c r="O1447" s="4" t="str">
        <f t="shared" si="144"/>
        <v/>
      </c>
    </row>
    <row r="1448" spans="1:15" ht="12" thickBot="1" x14ac:dyDescent="0.25">
      <c r="A1448" s="39"/>
      <c r="B1448" s="41" t="s">
        <v>2</v>
      </c>
      <c r="C1448" s="41" t="s">
        <v>3</v>
      </c>
      <c r="D1448" s="41" t="s">
        <v>4</v>
      </c>
      <c r="E1448" s="41" t="s">
        <v>5</v>
      </c>
      <c r="F1448" s="41" t="s">
        <v>6</v>
      </c>
      <c r="G1448" s="41" t="s">
        <v>7</v>
      </c>
      <c r="H1448" s="41" t="s">
        <v>8</v>
      </c>
      <c r="I1448" s="41" t="s">
        <v>9</v>
      </c>
      <c r="J1448" s="41" t="s">
        <v>10</v>
      </c>
      <c r="K1448" s="41" t="s">
        <v>11</v>
      </c>
      <c r="L1448" s="41" t="s">
        <v>12</v>
      </c>
      <c r="M1448" s="41" t="s">
        <v>13</v>
      </c>
      <c r="N1448" s="71" t="s">
        <v>15</v>
      </c>
      <c r="O1448" s="4" t="str">
        <f t="shared" si="144"/>
        <v/>
      </c>
    </row>
    <row r="1449" spans="1:15" x14ac:dyDescent="0.2">
      <c r="A1449" s="42" t="s">
        <v>35</v>
      </c>
      <c r="B1449" s="43">
        <f>IF(Levée!C126&lt;&gt;"pa",Levée!C126,)</f>
        <v>0</v>
      </c>
      <c r="C1449" s="43">
        <f>IF(Levée!D126&lt;&gt;"pa",Levée!D126,)</f>
        <v>0</v>
      </c>
      <c r="D1449" s="43">
        <f>IF(Levée!E126&lt;&gt;"pa",Levée!E126,)</f>
        <v>0</v>
      </c>
      <c r="E1449" s="43">
        <f>IF(Levée!F126&lt;&gt;"pa",Levée!F126,)</f>
        <v>0</v>
      </c>
      <c r="F1449" s="43">
        <f>IF(Levée!G126&lt;&gt;"pa",Levée!G126,)</f>
        <v>0</v>
      </c>
      <c r="G1449" s="43">
        <f>IF(Levée!H126&lt;&gt;"pa",Levée!H126,)</f>
        <v>0</v>
      </c>
      <c r="H1449" s="43">
        <f>IF(Levée!I126&lt;&gt;"pa",Levée!I126,)</f>
        <v>0</v>
      </c>
      <c r="I1449" s="43">
        <f>IF(Levée!J126&lt;&gt;"pa",Levée!J126,)</f>
        <v>0</v>
      </c>
      <c r="J1449" s="43">
        <f>IF(Levée!K126&lt;&gt;"pa",Levée!K126,)</f>
        <v>0</v>
      </c>
      <c r="K1449" s="43">
        <f>IF(Levée!L126&lt;&gt;"pa",Levée!L126,)</f>
        <v>0</v>
      </c>
      <c r="L1449" s="43">
        <f>IF(Levée!M126&lt;&gt;"pa",Levée!M126,)</f>
        <v>0</v>
      </c>
      <c r="M1449" s="43">
        <f>IF(Levée!N126&lt;&gt;"pa",Levée!N126,)</f>
        <v>0</v>
      </c>
      <c r="N1449" s="68">
        <f>SUM(B1449:M1449)</f>
        <v>0</v>
      </c>
      <c r="O1449" s="4" t="str">
        <f t="shared" si="144"/>
        <v/>
      </c>
    </row>
    <row r="1450" spans="1:15" ht="12" thickBot="1" x14ac:dyDescent="0.25">
      <c r="A1450" s="42" t="s">
        <v>36</v>
      </c>
      <c r="B1450" s="43">
        <f>Pénalités!C126</f>
        <v>0</v>
      </c>
      <c r="C1450" s="43">
        <f>Pénalités!D126</f>
        <v>0</v>
      </c>
      <c r="D1450" s="43">
        <f>Pénalités!E126</f>
        <v>0</v>
      </c>
      <c r="E1450" s="43">
        <f>Pénalités!F126</f>
        <v>0</v>
      </c>
      <c r="F1450" s="43">
        <f>Pénalités!G126</f>
        <v>0</v>
      </c>
      <c r="G1450" s="43">
        <f>Pénalités!H126</f>
        <v>0</v>
      </c>
      <c r="H1450" s="43">
        <f>Pénalités!I126</f>
        <v>0</v>
      </c>
      <c r="I1450" s="43">
        <f>Pénalités!J126</f>
        <v>0</v>
      </c>
      <c r="J1450" s="43">
        <f>Pénalités!K126</f>
        <v>0</v>
      </c>
      <c r="K1450" s="43">
        <f>Pénalités!L126</f>
        <v>0</v>
      </c>
      <c r="L1450" s="43">
        <f>Pénalités!M126</f>
        <v>0</v>
      </c>
      <c r="M1450" s="43">
        <f>Pénalités!N126</f>
        <v>0</v>
      </c>
      <c r="N1450" s="69">
        <f>SUM(B1450:M1450)</f>
        <v>0</v>
      </c>
      <c r="O1450" s="4" t="str">
        <f t="shared" si="144"/>
        <v/>
      </c>
    </row>
    <row r="1451" spans="1:15" ht="12" thickBot="1" x14ac:dyDescent="0.25">
      <c r="A1451" s="44" t="s">
        <v>37</v>
      </c>
      <c r="B1451" s="45">
        <f t="shared" ref="B1451:M1451" si="147">+B1449-ABS(B1450)</f>
        <v>0</v>
      </c>
      <c r="C1451" s="46">
        <f t="shared" si="147"/>
        <v>0</v>
      </c>
      <c r="D1451" s="46">
        <f t="shared" si="147"/>
        <v>0</v>
      </c>
      <c r="E1451" s="46">
        <f t="shared" si="147"/>
        <v>0</v>
      </c>
      <c r="F1451" s="46">
        <f t="shared" si="147"/>
        <v>0</v>
      </c>
      <c r="G1451" s="46">
        <f t="shared" si="147"/>
        <v>0</v>
      </c>
      <c r="H1451" s="46">
        <f t="shared" si="147"/>
        <v>0</v>
      </c>
      <c r="I1451" s="46">
        <f t="shared" si="147"/>
        <v>0</v>
      </c>
      <c r="J1451" s="46">
        <f t="shared" si="147"/>
        <v>0</v>
      </c>
      <c r="K1451" s="46">
        <f t="shared" si="147"/>
        <v>0</v>
      </c>
      <c r="L1451" s="46">
        <f t="shared" si="147"/>
        <v>0</v>
      </c>
      <c r="M1451" s="46">
        <f t="shared" si="147"/>
        <v>0</v>
      </c>
      <c r="N1451" s="70">
        <f>IF(SUM(N1449:N1450)&lt;0,0,SUM(N1449:N1450))</f>
        <v>0</v>
      </c>
      <c r="O1451" s="4" t="str">
        <f t="shared" si="144"/>
        <v/>
      </c>
    </row>
    <row r="1452" spans="1:15" x14ac:dyDescent="0.2">
      <c r="O1452" s="4" t="str">
        <f t="shared" si="144"/>
        <v/>
      </c>
    </row>
    <row r="1453" spans="1:15" ht="12.75" x14ac:dyDescent="0.2">
      <c r="B1453" s="4" t="s">
        <v>30</v>
      </c>
      <c r="G1453" s="4" t="str">
        <f>VLOOKUP(G1454,list2,2,FALSE)</f>
        <v>case 122</v>
      </c>
      <c r="L1453" s="89"/>
      <c r="M1453" s="89"/>
      <c r="O1453" s="4" t="str">
        <f t="shared" si="144"/>
        <v/>
      </c>
    </row>
    <row r="1454" spans="1:15" ht="12.75" x14ac:dyDescent="0.2">
      <c r="B1454" s="4" t="s">
        <v>31</v>
      </c>
      <c r="G1454" s="4">
        <f>G1442+1</f>
        <v>122</v>
      </c>
      <c r="L1454" s="89" t="s">
        <v>38</v>
      </c>
      <c r="M1454" s="89"/>
      <c r="O1454" s="4" t="str">
        <f t="shared" si="144"/>
        <v/>
      </c>
    </row>
    <row r="1455" spans="1:15" ht="15.75" x14ac:dyDescent="0.25">
      <c r="B1455" s="4" t="s">
        <v>32</v>
      </c>
      <c r="G1455" s="4">
        <f>VLOOKUP(G1454,list2,3,FALSE)</f>
        <v>0</v>
      </c>
      <c r="L1455" s="90"/>
      <c r="M1455" s="90"/>
      <c r="O1455" s="4" t="str">
        <f t="shared" si="144"/>
        <v/>
      </c>
    </row>
    <row r="1456" spans="1:15" x14ac:dyDescent="0.2">
      <c r="B1456" s="56" t="s">
        <v>33</v>
      </c>
      <c r="G1456" s="4">
        <f>VLOOKUP(G1454,list2,4,FALSE)</f>
        <v>0</v>
      </c>
      <c r="O1456" s="4" t="str">
        <f t="shared" si="144"/>
        <v/>
      </c>
    </row>
    <row r="1457" spans="1:15" x14ac:dyDescent="0.2">
      <c r="B1457" s="58" t="s">
        <v>39</v>
      </c>
      <c r="C1457" s="56"/>
      <c r="D1457" s="56"/>
      <c r="E1457" s="56"/>
      <c r="F1457" s="56"/>
      <c r="G1457" s="4" t="e">
        <f>VLOOKUP(G1454,list2,5,FALSE)</f>
        <v>#REF!</v>
      </c>
      <c r="O1457" s="4" t="str">
        <f t="shared" si="144"/>
        <v/>
      </c>
    </row>
    <row r="1458" spans="1:15" x14ac:dyDescent="0.2">
      <c r="B1458" s="4" t="s">
        <v>34</v>
      </c>
      <c r="G1458" s="4" t="e">
        <f>VLOOKUP(G1454,list2,6,FALSE)</f>
        <v>#REF!</v>
      </c>
      <c r="O1458" s="4" t="e">
        <f t="shared" si="144"/>
        <v>#REF!</v>
      </c>
    </row>
    <row r="1459" spans="1:15" ht="12" thickBot="1" x14ac:dyDescent="0.25">
      <c r="O1459" s="4" t="str">
        <f t="shared" si="144"/>
        <v/>
      </c>
    </row>
    <row r="1460" spans="1:15" ht="12" thickBot="1" x14ac:dyDescent="0.25">
      <c r="A1460" s="39"/>
      <c r="B1460" s="41" t="s">
        <v>2</v>
      </c>
      <c r="C1460" s="41" t="s">
        <v>3</v>
      </c>
      <c r="D1460" s="41" t="s">
        <v>4</v>
      </c>
      <c r="E1460" s="41" t="s">
        <v>5</v>
      </c>
      <c r="F1460" s="41" t="s">
        <v>6</v>
      </c>
      <c r="G1460" s="41" t="s">
        <v>7</v>
      </c>
      <c r="H1460" s="41" t="s">
        <v>8</v>
      </c>
      <c r="I1460" s="41" t="s">
        <v>9</v>
      </c>
      <c r="J1460" s="41" t="s">
        <v>10</v>
      </c>
      <c r="K1460" s="41" t="s">
        <v>11</v>
      </c>
      <c r="L1460" s="41" t="s">
        <v>12</v>
      </c>
      <c r="M1460" s="41" t="s">
        <v>13</v>
      </c>
      <c r="N1460" s="71" t="s">
        <v>15</v>
      </c>
      <c r="O1460" s="4" t="str">
        <f t="shared" si="144"/>
        <v/>
      </c>
    </row>
    <row r="1461" spans="1:15" x14ac:dyDescent="0.2">
      <c r="A1461" s="42" t="s">
        <v>35</v>
      </c>
      <c r="B1461" s="43">
        <f>IF(Levée!C127&lt;&gt;"pa",Levée!C127,)</f>
        <v>0</v>
      </c>
      <c r="C1461" s="43">
        <f>IF(Levée!D127&lt;&gt;"pa",Levée!D127,)</f>
        <v>0</v>
      </c>
      <c r="D1461" s="43">
        <f>IF(Levée!E127&lt;&gt;"pa",Levée!E127,)</f>
        <v>0</v>
      </c>
      <c r="E1461" s="43">
        <f>IF(Levée!F127&lt;&gt;"pa",Levée!F127,)</f>
        <v>0</v>
      </c>
      <c r="F1461" s="43">
        <f>IF(Levée!G127&lt;&gt;"pa",Levée!G127,)</f>
        <v>0</v>
      </c>
      <c r="G1461" s="43">
        <f>IF(Levée!H127&lt;&gt;"pa",Levée!H127,)</f>
        <v>0</v>
      </c>
      <c r="H1461" s="43">
        <f>IF(Levée!I127&lt;&gt;"pa",Levée!I127,)</f>
        <v>0</v>
      </c>
      <c r="I1461" s="43">
        <f>IF(Levée!J127&lt;&gt;"pa",Levée!J127,)</f>
        <v>0</v>
      </c>
      <c r="J1461" s="43">
        <f>IF(Levée!K127&lt;&gt;"pa",Levée!K127,)</f>
        <v>0</v>
      </c>
      <c r="K1461" s="43">
        <f>IF(Levée!L127&lt;&gt;"pa",Levée!L127,)</f>
        <v>0</v>
      </c>
      <c r="L1461" s="43">
        <f>IF(Levée!M127&lt;&gt;"pa",Levée!M127,)</f>
        <v>0</v>
      </c>
      <c r="M1461" s="43">
        <f>IF(Levée!N127&lt;&gt;"pa",Levée!N127,)</f>
        <v>0</v>
      </c>
      <c r="N1461" s="68">
        <f>SUM(B1461:M1461)</f>
        <v>0</v>
      </c>
      <c r="O1461" s="4" t="str">
        <f t="shared" si="144"/>
        <v/>
      </c>
    </row>
    <row r="1462" spans="1:15" ht="12" thickBot="1" x14ac:dyDescent="0.25">
      <c r="A1462" s="42" t="s">
        <v>36</v>
      </c>
      <c r="B1462" s="43">
        <f>Pénalités!C127</f>
        <v>0</v>
      </c>
      <c r="C1462" s="43">
        <f>Pénalités!D127</f>
        <v>0</v>
      </c>
      <c r="D1462" s="43">
        <f>Pénalités!E127</f>
        <v>0</v>
      </c>
      <c r="E1462" s="43">
        <f>Pénalités!F127</f>
        <v>0</v>
      </c>
      <c r="F1462" s="43">
        <f>Pénalités!G127</f>
        <v>0</v>
      </c>
      <c r="G1462" s="43">
        <f>Pénalités!H127</f>
        <v>0</v>
      </c>
      <c r="H1462" s="43">
        <f>Pénalités!I127</f>
        <v>0</v>
      </c>
      <c r="I1462" s="43">
        <f>Pénalités!J127</f>
        <v>0</v>
      </c>
      <c r="J1462" s="43">
        <f>Pénalités!K127</f>
        <v>0</v>
      </c>
      <c r="K1462" s="43">
        <f>Pénalités!L127</f>
        <v>0</v>
      </c>
      <c r="L1462" s="43">
        <f>Pénalités!M127</f>
        <v>0</v>
      </c>
      <c r="M1462" s="43">
        <f>Pénalités!N127</f>
        <v>0</v>
      </c>
      <c r="N1462" s="69">
        <f>SUM(B1462:M1462)</f>
        <v>0</v>
      </c>
      <c r="O1462" s="4" t="str">
        <f t="shared" si="144"/>
        <v/>
      </c>
    </row>
    <row r="1463" spans="1:15" ht="12" thickBot="1" x14ac:dyDescent="0.25">
      <c r="A1463" s="44" t="s">
        <v>37</v>
      </c>
      <c r="B1463" s="45">
        <f t="shared" ref="B1463:M1463" si="148">+B1461-ABS(B1462)</f>
        <v>0</v>
      </c>
      <c r="C1463" s="46">
        <f t="shared" si="148"/>
        <v>0</v>
      </c>
      <c r="D1463" s="46">
        <f t="shared" si="148"/>
        <v>0</v>
      </c>
      <c r="E1463" s="46">
        <f t="shared" si="148"/>
        <v>0</v>
      </c>
      <c r="F1463" s="46">
        <f t="shared" si="148"/>
        <v>0</v>
      </c>
      <c r="G1463" s="46">
        <f t="shared" si="148"/>
        <v>0</v>
      </c>
      <c r="H1463" s="46">
        <f t="shared" si="148"/>
        <v>0</v>
      </c>
      <c r="I1463" s="46">
        <f t="shared" si="148"/>
        <v>0</v>
      </c>
      <c r="J1463" s="46">
        <f t="shared" si="148"/>
        <v>0</v>
      </c>
      <c r="K1463" s="46">
        <f t="shared" si="148"/>
        <v>0</v>
      </c>
      <c r="L1463" s="46">
        <f t="shared" si="148"/>
        <v>0</v>
      </c>
      <c r="M1463" s="46">
        <f t="shared" si="148"/>
        <v>0</v>
      </c>
      <c r="N1463" s="70">
        <f>IF(SUM(N1461:N1462)&lt;0,0,SUM(N1461:N1462))</f>
        <v>0</v>
      </c>
      <c r="O1463" s="4" t="str">
        <f t="shared" si="144"/>
        <v/>
      </c>
    </row>
    <row r="1464" spans="1:15" x14ac:dyDescent="0.2">
      <c r="O1464" s="4" t="str">
        <f t="shared" si="144"/>
        <v/>
      </c>
    </row>
    <row r="1465" spans="1:15" ht="12.75" x14ac:dyDescent="0.2">
      <c r="B1465" s="4" t="s">
        <v>30</v>
      </c>
      <c r="G1465" s="4" t="str">
        <f>VLOOKUP(G1466,list2,2,FALSE)</f>
        <v>case 123</v>
      </c>
      <c r="L1465" s="89"/>
      <c r="M1465" s="89"/>
      <c r="O1465" s="4" t="str">
        <f t="shared" si="144"/>
        <v/>
      </c>
    </row>
    <row r="1466" spans="1:15" ht="12.75" x14ac:dyDescent="0.2">
      <c r="B1466" s="4" t="s">
        <v>31</v>
      </c>
      <c r="G1466" s="4">
        <f>G1454+1</f>
        <v>123</v>
      </c>
      <c r="L1466" s="89" t="s">
        <v>38</v>
      </c>
      <c r="M1466" s="89"/>
      <c r="O1466" s="4" t="str">
        <f t="shared" si="144"/>
        <v/>
      </c>
    </row>
    <row r="1467" spans="1:15" ht="15.75" x14ac:dyDescent="0.25">
      <c r="B1467" s="4" t="s">
        <v>32</v>
      </c>
      <c r="G1467" s="4">
        <f>VLOOKUP(G1466,list2,3,FALSE)</f>
        <v>0</v>
      </c>
      <c r="L1467" s="90"/>
      <c r="M1467" s="90"/>
      <c r="O1467" s="4" t="str">
        <f t="shared" si="144"/>
        <v/>
      </c>
    </row>
    <row r="1468" spans="1:15" x14ac:dyDescent="0.2">
      <c r="B1468" s="56" t="s">
        <v>33</v>
      </c>
      <c r="G1468" s="4">
        <f>VLOOKUP(G1466,list2,4,FALSE)</f>
        <v>0</v>
      </c>
      <c r="O1468" s="4" t="str">
        <f t="shared" si="144"/>
        <v/>
      </c>
    </row>
    <row r="1469" spans="1:15" x14ac:dyDescent="0.2">
      <c r="B1469" s="58" t="s">
        <v>39</v>
      </c>
      <c r="C1469" s="56"/>
      <c r="D1469" s="56"/>
      <c r="E1469" s="56"/>
      <c r="F1469" s="56"/>
      <c r="G1469" s="4" t="e">
        <f>VLOOKUP(G1466,list2,5,FALSE)</f>
        <v>#REF!</v>
      </c>
      <c r="O1469" s="4" t="str">
        <f t="shared" si="144"/>
        <v/>
      </c>
    </row>
    <row r="1470" spans="1:15" x14ac:dyDescent="0.2">
      <c r="B1470" s="4" t="s">
        <v>34</v>
      </c>
      <c r="G1470" s="4" t="e">
        <f>VLOOKUP(G1466,list2,6,FALSE)</f>
        <v>#REF!</v>
      </c>
      <c r="O1470" s="4" t="e">
        <f t="shared" si="144"/>
        <v>#REF!</v>
      </c>
    </row>
    <row r="1471" spans="1:15" ht="12" thickBot="1" x14ac:dyDescent="0.25">
      <c r="O1471" s="4" t="str">
        <f t="shared" si="144"/>
        <v/>
      </c>
    </row>
    <row r="1472" spans="1:15" ht="12" thickBot="1" x14ac:dyDescent="0.25">
      <c r="A1472" s="39"/>
      <c r="B1472" s="41" t="s">
        <v>2</v>
      </c>
      <c r="C1472" s="41" t="s">
        <v>3</v>
      </c>
      <c r="D1472" s="41" t="s">
        <v>4</v>
      </c>
      <c r="E1472" s="41" t="s">
        <v>5</v>
      </c>
      <c r="F1472" s="41" t="s">
        <v>6</v>
      </c>
      <c r="G1472" s="41" t="s">
        <v>7</v>
      </c>
      <c r="H1472" s="41" t="s">
        <v>8</v>
      </c>
      <c r="I1472" s="41" t="s">
        <v>9</v>
      </c>
      <c r="J1472" s="41" t="s">
        <v>10</v>
      </c>
      <c r="K1472" s="41" t="s">
        <v>11</v>
      </c>
      <c r="L1472" s="41" t="s">
        <v>12</v>
      </c>
      <c r="M1472" s="41" t="s">
        <v>13</v>
      </c>
      <c r="N1472" s="71" t="s">
        <v>15</v>
      </c>
      <c r="O1472" s="4" t="str">
        <f t="shared" si="144"/>
        <v/>
      </c>
    </row>
    <row r="1473" spans="1:15" x14ac:dyDescent="0.2">
      <c r="A1473" s="42" t="s">
        <v>35</v>
      </c>
      <c r="B1473" s="43">
        <f>IF(Levée!C128&lt;&gt;"pa",Levée!C128,)</f>
        <v>0</v>
      </c>
      <c r="C1473" s="43">
        <f>IF(Levée!D128&lt;&gt;"pa",Levée!D128,)</f>
        <v>0</v>
      </c>
      <c r="D1473" s="43">
        <f>IF(Levée!E128&lt;&gt;"pa",Levée!E128,)</f>
        <v>0</v>
      </c>
      <c r="E1473" s="43">
        <f>IF(Levée!F128&lt;&gt;"pa",Levée!F128,)</f>
        <v>0</v>
      </c>
      <c r="F1473" s="43">
        <f>IF(Levée!G128&lt;&gt;"pa",Levée!G128,)</f>
        <v>0</v>
      </c>
      <c r="G1473" s="43">
        <f>IF(Levée!H128&lt;&gt;"pa",Levée!H128,)</f>
        <v>0</v>
      </c>
      <c r="H1473" s="43">
        <f>IF(Levée!I128&lt;&gt;"pa",Levée!I128,)</f>
        <v>0</v>
      </c>
      <c r="I1473" s="43">
        <f>IF(Levée!J128&lt;&gt;"pa",Levée!J128,)</f>
        <v>0</v>
      </c>
      <c r="J1473" s="43">
        <f>IF(Levée!K128&lt;&gt;"pa",Levée!K128,)</f>
        <v>0</v>
      </c>
      <c r="K1473" s="43">
        <f>IF(Levée!L128&lt;&gt;"pa",Levée!L128,)</f>
        <v>0</v>
      </c>
      <c r="L1473" s="43">
        <f>IF(Levée!M128&lt;&gt;"pa",Levée!M128,)</f>
        <v>0</v>
      </c>
      <c r="M1473" s="43">
        <f>IF(Levée!N128&lt;&gt;"pa",Levée!N128,)</f>
        <v>0</v>
      </c>
      <c r="N1473" s="68">
        <f>SUM(B1473:M1473)</f>
        <v>0</v>
      </c>
      <c r="O1473" s="4" t="str">
        <f t="shared" si="144"/>
        <v/>
      </c>
    </row>
    <row r="1474" spans="1:15" ht="12" thickBot="1" x14ac:dyDescent="0.25">
      <c r="A1474" s="42" t="s">
        <v>36</v>
      </c>
      <c r="B1474" s="43">
        <f>Pénalités!C128</f>
        <v>0</v>
      </c>
      <c r="C1474" s="43">
        <f>Pénalités!D128</f>
        <v>0</v>
      </c>
      <c r="D1474" s="43">
        <f>Pénalités!E128</f>
        <v>0</v>
      </c>
      <c r="E1474" s="43">
        <f>Pénalités!F128</f>
        <v>0</v>
      </c>
      <c r="F1474" s="43">
        <f>Pénalités!G128</f>
        <v>0</v>
      </c>
      <c r="G1474" s="43">
        <f>Pénalités!H128</f>
        <v>0</v>
      </c>
      <c r="H1474" s="43">
        <f>Pénalités!I128</f>
        <v>0</v>
      </c>
      <c r="I1474" s="43">
        <f>Pénalités!J128</f>
        <v>0</v>
      </c>
      <c r="J1474" s="43">
        <f>Pénalités!K128</f>
        <v>0</v>
      </c>
      <c r="K1474" s="43">
        <f>Pénalités!L128</f>
        <v>0</v>
      </c>
      <c r="L1474" s="43">
        <f>Pénalités!M128</f>
        <v>0</v>
      </c>
      <c r="M1474" s="43">
        <f>Pénalités!N128</f>
        <v>0</v>
      </c>
      <c r="N1474" s="69">
        <f>SUM(B1474:M1474)</f>
        <v>0</v>
      </c>
      <c r="O1474" s="4" t="str">
        <f t="shared" si="144"/>
        <v/>
      </c>
    </row>
    <row r="1475" spans="1:15" ht="12" thickBot="1" x14ac:dyDescent="0.25">
      <c r="A1475" s="44" t="s">
        <v>37</v>
      </c>
      <c r="B1475" s="45">
        <f t="shared" ref="B1475:M1475" si="149">+B1473-ABS(B1474)</f>
        <v>0</v>
      </c>
      <c r="C1475" s="46">
        <f t="shared" si="149"/>
        <v>0</v>
      </c>
      <c r="D1475" s="46">
        <f t="shared" si="149"/>
        <v>0</v>
      </c>
      <c r="E1475" s="46">
        <f t="shared" si="149"/>
        <v>0</v>
      </c>
      <c r="F1475" s="46">
        <f t="shared" si="149"/>
        <v>0</v>
      </c>
      <c r="G1475" s="46">
        <f t="shared" si="149"/>
        <v>0</v>
      </c>
      <c r="H1475" s="46">
        <f t="shared" si="149"/>
        <v>0</v>
      </c>
      <c r="I1475" s="46">
        <f t="shared" si="149"/>
        <v>0</v>
      </c>
      <c r="J1475" s="46">
        <f t="shared" si="149"/>
        <v>0</v>
      </c>
      <c r="K1475" s="46">
        <f t="shared" si="149"/>
        <v>0</v>
      </c>
      <c r="L1475" s="46">
        <f t="shared" si="149"/>
        <v>0</v>
      </c>
      <c r="M1475" s="46">
        <f t="shared" si="149"/>
        <v>0</v>
      </c>
      <c r="N1475" s="70">
        <f>IF(SUM(N1473:N1474)&lt;0,0,SUM(N1473:N1474))</f>
        <v>0</v>
      </c>
      <c r="O1475" s="4" t="str">
        <f t="shared" si="144"/>
        <v/>
      </c>
    </row>
    <row r="1476" spans="1:15" x14ac:dyDescent="0.2">
      <c r="O1476" s="4" t="str">
        <f t="shared" si="144"/>
        <v/>
      </c>
    </row>
    <row r="1477" spans="1:15" ht="12.75" x14ac:dyDescent="0.2">
      <c r="B1477" s="4" t="s">
        <v>30</v>
      </c>
      <c r="G1477" s="4" t="str">
        <f>VLOOKUP(G1478,list2,2,FALSE)</f>
        <v>case 124</v>
      </c>
      <c r="L1477" s="89"/>
      <c r="M1477" s="89"/>
      <c r="O1477" s="4" t="str">
        <f t="shared" si="144"/>
        <v/>
      </c>
    </row>
    <row r="1478" spans="1:15" ht="12.75" x14ac:dyDescent="0.2">
      <c r="B1478" s="4" t="s">
        <v>31</v>
      </c>
      <c r="G1478" s="4">
        <f>G1466+1</f>
        <v>124</v>
      </c>
      <c r="L1478" s="89" t="s">
        <v>38</v>
      </c>
      <c r="M1478" s="89"/>
      <c r="O1478" s="4" t="str">
        <f t="shared" si="144"/>
        <v/>
      </c>
    </row>
    <row r="1479" spans="1:15" ht="15.75" x14ac:dyDescent="0.25">
      <c r="B1479" s="4" t="s">
        <v>32</v>
      </c>
      <c r="G1479" s="4">
        <f>VLOOKUP(G1478,list2,3,FALSE)</f>
        <v>0</v>
      </c>
      <c r="L1479" s="90"/>
      <c r="M1479" s="90"/>
      <c r="O1479" s="4" t="str">
        <f t="shared" ref="O1479:O1542" si="150">IF(B1479="Remboursement :",G1479,"")</f>
        <v/>
      </c>
    </row>
    <row r="1480" spans="1:15" x14ac:dyDescent="0.2">
      <c r="B1480" s="56" t="s">
        <v>33</v>
      </c>
      <c r="G1480" s="4">
        <f>VLOOKUP(G1478,list2,4,FALSE)</f>
        <v>0</v>
      </c>
      <c r="O1480" s="4" t="str">
        <f t="shared" si="150"/>
        <v/>
      </c>
    </row>
    <row r="1481" spans="1:15" x14ac:dyDescent="0.2">
      <c r="B1481" s="58" t="s">
        <v>39</v>
      </c>
      <c r="C1481" s="56"/>
      <c r="D1481" s="56"/>
      <c r="E1481" s="56"/>
      <c r="F1481" s="56"/>
      <c r="G1481" s="4" t="e">
        <f>VLOOKUP(G1478,list2,5,FALSE)</f>
        <v>#REF!</v>
      </c>
      <c r="O1481" s="4" t="str">
        <f t="shared" si="150"/>
        <v/>
      </c>
    </row>
    <row r="1482" spans="1:15" x14ac:dyDescent="0.2">
      <c r="B1482" s="4" t="s">
        <v>34</v>
      </c>
      <c r="G1482" s="4" t="e">
        <f>VLOOKUP(G1478,list2,6,FALSE)</f>
        <v>#REF!</v>
      </c>
      <c r="O1482" s="4" t="e">
        <f t="shared" si="150"/>
        <v>#REF!</v>
      </c>
    </row>
    <row r="1483" spans="1:15" ht="12" thickBot="1" x14ac:dyDescent="0.25">
      <c r="O1483" s="4" t="str">
        <f t="shared" si="150"/>
        <v/>
      </c>
    </row>
    <row r="1484" spans="1:15" ht="12" thickBot="1" x14ac:dyDescent="0.25">
      <c r="A1484" s="39"/>
      <c r="B1484" s="41" t="s">
        <v>2</v>
      </c>
      <c r="C1484" s="41" t="s">
        <v>3</v>
      </c>
      <c r="D1484" s="41" t="s">
        <v>4</v>
      </c>
      <c r="E1484" s="41" t="s">
        <v>5</v>
      </c>
      <c r="F1484" s="41" t="s">
        <v>6</v>
      </c>
      <c r="G1484" s="41" t="s">
        <v>7</v>
      </c>
      <c r="H1484" s="41" t="s">
        <v>8</v>
      </c>
      <c r="I1484" s="41" t="s">
        <v>9</v>
      </c>
      <c r="J1484" s="41" t="s">
        <v>10</v>
      </c>
      <c r="K1484" s="41" t="s">
        <v>11</v>
      </c>
      <c r="L1484" s="41" t="s">
        <v>12</v>
      </c>
      <c r="M1484" s="41" t="s">
        <v>13</v>
      </c>
      <c r="N1484" s="71" t="s">
        <v>15</v>
      </c>
      <c r="O1484" s="4" t="str">
        <f t="shared" si="150"/>
        <v/>
      </c>
    </row>
    <row r="1485" spans="1:15" x14ac:dyDescent="0.2">
      <c r="A1485" s="42" t="s">
        <v>35</v>
      </c>
      <c r="B1485" s="43">
        <f>IF(Levée!C129&lt;&gt;"pa",Levée!C129,)</f>
        <v>0</v>
      </c>
      <c r="C1485" s="43">
        <f>IF(Levée!D129&lt;&gt;"pa",Levée!D129,)</f>
        <v>0</v>
      </c>
      <c r="D1485" s="43">
        <f>IF(Levée!E129&lt;&gt;"pa",Levée!E129,)</f>
        <v>0</v>
      </c>
      <c r="E1485" s="43">
        <f>IF(Levée!F129&lt;&gt;"pa",Levée!F129,)</f>
        <v>0</v>
      </c>
      <c r="F1485" s="43">
        <f>IF(Levée!G129&lt;&gt;"pa",Levée!G129,)</f>
        <v>0</v>
      </c>
      <c r="G1485" s="43">
        <f>IF(Levée!H129&lt;&gt;"pa",Levée!H129,)</f>
        <v>0</v>
      </c>
      <c r="H1485" s="43">
        <f>IF(Levée!I129&lt;&gt;"pa",Levée!I129,)</f>
        <v>0</v>
      </c>
      <c r="I1485" s="43">
        <f>IF(Levée!J129&lt;&gt;"pa",Levée!J129,)</f>
        <v>0</v>
      </c>
      <c r="J1485" s="43">
        <f>IF(Levée!K129&lt;&gt;"pa",Levée!K129,)</f>
        <v>0</v>
      </c>
      <c r="K1485" s="43">
        <f>IF(Levée!L129&lt;&gt;"pa",Levée!L129,)</f>
        <v>0</v>
      </c>
      <c r="L1485" s="43">
        <f>IF(Levée!M129&lt;&gt;"pa",Levée!M129,)</f>
        <v>0</v>
      </c>
      <c r="M1485" s="43">
        <f>IF(Levée!N129&lt;&gt;"pa",Levée!N129,)</f>
        <v>0</v>
      </c>
      <c r="N1485" s="68">
        <f>SUM(B1485:M1485)</f>
        <v>0</v>
      </c>
      <c r="O1485" s="4" t="str">
        <f t="shared" si="150"/>
        <v/>
      </c>
    </row>
    <row r="1486" spans="1:15" ht="12" thickBot="1" x14ac:dyDescent="0.25">
      <c r="A1486" s="42" t="s">
        <v>36</v>
      </c>
      <c r="B1486" s="43">
        <f>Pénalités!C129</f>
        <v>0</v>
      </c>
      <c r="C1486" s="43">
        <f>Pénalités!D129</f>
        <v>0</v>
      </c>
      <c r="D1486" s="43">
        <f>Pénalités!E129</f>
        <v>0</v>
      </c>
      <c r="E1486" s="43">
        <f>Pénalités!F129</f>
        <v>0</v>
      </c>
      <c r="F1486" s="43">
        <f>Pénalités!G129</f>
        <v>0</v>
      </c>
      <c r="G1486" s="43">
        <f>Pénalités!H129</f>
        <v>0</v>
      </c>
      <c r="H1486" s="43">
        <f>Pénalités!I129</f>
        <v>0</v>
      </c>
      <c r="I1486" s="43">
        <f>Pénalités!J129</f>
        <v>0</v>
      </c>
      <c r="J1486" s="43">
        <f>Pénalités!K129</f>
        <v>0</v>
      </c>
      <c r="K1486" s="43">
        <f>Pénalités!L129</f>
        <v>0</v>
      </c>
      <c r="L1486" s="43">
        <f>Pénalités!M129</f>
        <v>0</v>
      </c>
      <c r="M1486" s="43">
        <f>Pénalités!N129</f>
        <v>0</v>
      </c>
      <c r="N1486" s="69">
        <f>SUM(B1486:M1486)</f>
        <v>0</v>
      </c>
      <c r="O1486" s="4" t="str">
        <f t="shared" si="150"/>
        <v/>
      </c>
    </row>
    <row r="1487" spans="1:15" ht="12" thickBot="1" x14ac:dyDescent="0.25">
      <c r="A1487" s="44" t="s">
        <v>37</v>
      </c>
      <c r="B1487" s="45">
        <f t="shared" ref="B1487:M1487" si="151">+B1485-ABS(B1486)</f>
        <v>0</v>
      </c>
      <c r="C1487" s="46">
        <f t="shared" si="151"/>
        <v>0</v>
      </c>
      <c r="D1487" s="46">
        <f t="shared" si="151"/>
        <v>0</v>
      </c>
      <c r="E1487" s="46">
        <f t="shared" si="151"/>
        <v>0</v>
      </c>
      <c r="F1487" s="46">
        <f t="shared" si="151"/>
        <v>0</v>
      </c>
      <c r="G1487" s="46">
        <f t="shared" si="151"/>
        <v>0</v>
      </c>
      <c r="H1487" s="46">
        <f t="shared" si="151"/>
        <v>0</v>
      </c>
      <c r="I1487" s="46">
        <f t="shared" si="151"/>
        <v>0</v>
      </c>
      <c r="J1487" s="46">
        <f t="shared" si="151"/>
        <v>0</v>
      </c>
      <c r="K1487" s="46">
        <f t="shared" si="151"/>
        <v>0</v>
      </c>
      <c r="L1487" s="46">
        <f t="shared" si="151"/>
        <v>0</v>
      </c>
      <c r="M1487" s="46">
        <f t="shared" si="151"/>
        <v>0</v>
      </c>
      <c r="N1487" s="70">
        <f>IF(SUM(N1485:N1486)&lt;0,0,SUM(N1485:N1486))</f>
        <v>0</v>
      </c>
      <c r="O1487" s="4" t="str">
        <f t="shared" si="150"/>
        <v/>
      </c>
    </row>
    <row r="1488" spans="1:15" x14ac:dyDescent="0.2">
      <c r="O1488" s="4" t="str">
        <f t="shared" si="150"/>
        <v/>
      </c>
    </row>
    <row r="1489" spans="1:15" ht="12.75" x14ac:dyDescent="0.2">
      <c r="B1489" s="4" t="s">
        <v>30</v>
      </c>
      <c r="G1489" s="4" t="str">
        <f>VLOOKUP(G1490,list2,2,FALSE)</f>
        <v>case 125</v>
      </c>
      <c r="L1489" s="89"/>
      <c r="M1489" s="89"/>
      <c r="O1489" s="4" t="str">
        <f t="shared" si="150"/>
        <v/>
      </c>
    </row>
    <row r="1490" spans="1:15" ht="12.75" x14ac:dyDescent="0.2">
      <c r="B1490" s="4" t="s">
        <v>31</v>
      </c>
      <c r="G1490" s="4">
        <f>G1478+1</f>
        <v>125</v>
      </c>
      <c r="L1490" s="89" t="s">
        <v>38</v>
      </c>
      <c r="M1490" s="89"/>
      <c r="O1490" s="4" t="str">
        <f t="shared" si="150"/>
        <v/>
      </c>
    </row>
    <row r="1491" spans="1:15" ht="15.75" x14ac:dyDescent="0.25">
      <c r="B1491" s="4" t="s">
        <v>32</v>
      </c>
      <c r="G1491" s="4">
        <f>VLOOKUP(G1490,list2,3,FALSE)</f>
        <v>0</v>
      </c>
      <c r="L1491" s="90"/>
      <c r="M1491" s="90"/>
      <c r="O1491" s="4" t="str">
        <f t="shared" si="150"/>
        <v/>
      </c>
    </row>
    <row r="1492" spans="1:15" x14ac:dyDescent="0.2">
      <c r="B1492" s="56" t="s">
        <v>33</v>
      </c>
      <c r="G1492" s="4">
        <f>VLOOKUP(G1490,list2,4,FALSE)</f>
        <v>0</v>
      </c>
      <c r="O1492" s="4" t="str">
        <f t="shared" si="150"/>
        <v/>
      </c>
    </row>
    <row r="1493" spans="1:15" x14ac:dyDescent="0.2">
      <c r="B1493" s="58" t="s">
        <v>39</v>
      </c>
      <c r="C1493" s="56"/>
      <c r="D1493" s="56"/>
      <c r="E1493" s="56"/>
      <c r="F1493" s="56"/>
      <c r="G1493" s="4" t="e">
        <f>VLOOKUP(G1490,list2,5,FALSE)</f>
        <v>#REF!</v>
      </c>
      <c r="O1493" s="4" t="str">
        <f t="shared" si="150"/>
        <v/>
      </c>
    </row>
    <row r="1494" spans="1:15" x14ac:dyDescent="0.2">
      <c r="B1494" s="4" t="s">
        <v>34</v>
      </c>
      <c r="G1494" s="4" t="e">
        <f>VLOOKUP(G1490,list2,6,FALSE)</f>
        <v>#REF!</v>
      </c>
      <c r="O1494" s="4" t="e">
        <f t="shared" si="150"/>
        <v>#REF!</v>
      </c>
    </row>
    <row r="1495" spans="1:15" ht="12" thickBot="1" x14ac:dyDescent="0.25">
      <c r="O1495" s="4" t="str">
        <f t="shared" si="150"/>
        <v/>
      </c>
    </row>
    <row r="1496" spans="1:15" ht="12" thickBot="1" x14ac:dyDescent="0.25">
      <c r="A1496" s="39"/>
      <c r="B1496" s="41" t="s">
        <v>2</v>
      </c>
      <c r="C1496" s="41" t="s">
        <v>3</v>
      </c>
      <c r="D1496" s="41" t="s">
        <v>4</v>
      </c>
      <c r="E1496" s="41" t="s">
        <v>5</v>
      </c>
      <c r="F1496" s="41" t="s">
        <v>6</v>
      </c>
      <c r="G1496" s="41" t="s">
        <v>7</v>
      </c>
      <c r="H1496" s="41" t="s">
        <v>8</v>
      </c>
      <c r="I1496" s="41" t="s">
        <v>9</v>
      </c>
      <c r="J1496" s="41" t="s">
        <v>10</v>
      </c>
      <c r="K1496" s="41" t="s">
        <v>11</v>
      </c>
      <c r="L1496" s="41" t="s">
        <v>12</v>
      </c>
      <c r="M1496" s="41" t="s">
        <v>13</v>
      </c>
      <c r="N1496" s="71" t="s">
        <v>15</v>
      </c>
      <c r="O1496" s="4" t="str">
        <f t="shared" si="150"/>
        <v/>
      </c>
    </row>
    <row r="1497" spans="1:15" x14ac:dyDescent="0.2">
      <c r="A1497" s="42" t="s">
        <v>35</v>
      </c>
      <c r="B1497" s="43">
        <f>IF(Levée!C130&lt;&gt;"pa",Levée!C130,)</f>
        <v>0</v>
      </c>
      <c r="C1497" s="43">
        <f>IF(Levée!D130&lt;&gt;"pa",Levée!D130,)</f>
        <v>0</v>
      </c>
      <c r="D1497" s="43">
        <f>IF(Levée!E130&lt;&gt;"pa",Levée!E130,)</f>
        <v>0</v>
      </c>
      <c r="E1497" s="43">
        <f>IF(Levée!F130&lt;&gt;"pa",Levée!F130,)</f>
        <v>0</v>
      </c>
      <c r="F1497" s="43">
        <f>IF(Levée!G130&lt;&gt;"pa",Levée!G130,)</f>
        <v>0</v>
      </c>
      <c r="G1497" s="43">
        <f>IF(Levée!H130&lt;&gt;"pa",Levée!H130,)</f>
        <v>0</v>
      </c>
      <c r="H1497" s="43">
        <f>IF(Levée!I130&lt;&gt;"pa",Levée!I130,)</f>
        <v>0</v>
      </c>
      <c r="I1497" s="43">
        <f>IF(Levée!J130&lt;&gt;"pa",Levée!J130,)</f>
        <v>0</v>
      </c>
      <c r="J1497" s="43">
        <f>IF(Levée!K130&lt;&gt;"pa",Levée!K130,)</f>
        <v>0</v>
      </c>
      <c r="K1497" s="43">
        <f>IF(Levée!L130&lt;&gt;"pa",Levée!L130,)</f>
        <v>0</v>
      </c>
      <c r="L1497" s="43">
        <f>IF(Levée!M130&lt;&gt;"pa",Levée!M130,)</f>
        <v>0</v>
      </c>
      <c r="M1497" s="43">
        <f>IF(Levée!N130&lt;&gt;"pa",Levée!N130,)</f>
        <v>0</v>
      </c>
      <c r="N1497" s="68">
        <f>SUM(B1497:M1497)</f>
        <v>0</v>
      </c>
      <c r="O1497" s="4" t="str">
        <f t="shared" si="150"/>
        <v/>
      </c>
    </row>
    <row r="1498" spans="1:15" ht="12" thickBot="1" x14ac:dyDescent="0.25">
      <c r="A1498" s="42" t="s">
        <v>36</v>
      </c>
      <c r="B1498" s="43">
        <f>Pénalités!C130</f>
        <v>0</v>
      </c>
      <c r="C1498" s="43">
        <f>Pénalités!D130</f>
        <v>0</v>
      </c>
      <c r="D1498" s="43">
        <f>Pénalités!E130</f>
        <v>0</v>
      </c>
      <c r="E1498" s="43">
        <f>Pénalités!F130</f>
        <v>0</v>
      </c>
      <c r="F1498" s="43">
        <f>Pénalités!G130</f>
        <v>0</v>
      </c>
      <c r="G1498" s="43">
        <f>Pénalités!H130</f>
        <v>0</v>
      </c>
      <c r="H1498" s="43">
        <f>Pénalités!I130</f>
        <v>0</v>
      </c>
      <c r="I1498" s="43">
        <f>Pénalités!J130</f>
        <v>0</v>
      </c>
      <c r="J1498" s="43">
        <f>Pénalités!K130</f>
        <v>0</v>
      </c>
      <c r="K1498" s="43">
        <f>Pénalités!L130</f>
        <v>0</v>
      </c>
      <c r="L1498" s="43">
        <f>Pénalités!M130</f>
        <v>0</v>
      </c>
      <c r="M1498" s="43">
        <f>Pénalités!N130</f>
        <v>0</v>
      </c>
      <c r="N1498" s="69">
        <f>SUM(B1498:M1498)</f>
        <v>0</v>
      </c>
      <c r="O1498" s="4" t="str">
        <f t="shared" si="150"/>
        <v/>
      </c>
    </row>
    <row r="1499" spans="1:15" ht="12" thickBot="1" x14ac:dyDescent="0.25">
      <c r="A1499" s="44" t="s">
        <v>37</v>
      </c>
      <c r="B1499" s="45">
        <f t="shared" ref="B1499:M1499" si="152">+B1497-ABS(B1498)</f>
        <v>0</v>
      </c>
      <c r="C1499" s="46">
        <f t="shared" si="152"/>
        <v>0</v>
      </c>
      <c r="D1499" s="46">
        <f t="shared" si="152"/>
        <v>0</v>
      </c>
      <c r="E1499" s="46">
        <f t="shared" si="152"/>
        <v>0</v>
      </c>
      <c r="F1499" s="46">
        <f t="shared" si="152"/>
        <v>0</v>
      </c>
      <c r="G1499" s="46">
        <f t="shared" si="152"/>
        <v>0</v>
      </c>
      <c r="H1499" s="46">
        <f t="shared" si="152"/>
        <v>0</v>
      </c>
      <c r="I1499" s="46">
        <f t="shared" si="152"/>
        <v>0</v>
      </c>
      <c r="J1499" s="46">
        <f t="shared" si="152"/>
        <v>0</v>
      </c>
      <c r="K1499" s="46">
        <f t="shared" si="152"/>
        <v>0</v>
      </c>
      <c r="L1499" s="46">
        <f t="shared" si="152"/>
        <v>0</v>
      </c>
      <c r="M1499" s="46">
        <f t="shared" si="152"/>
        <v>0</v>
      </c>
      <c r="N1499" s="70">
        <f>IF(SUM(N1497:N1498)&lt;0,0,SUM(N1497:N1498))</f>
        <v>0</v>
      </c>
      <c r="O1499" s="4" t="str">
        <f t="shared" si="150"/>
        <v/>
      </c>
    </row>
    <row r="1500" spans="1:15" x14ac:dyDescent="0.2">
      <c r="O1500" s="4" t="str">
        <f t="shared" si="150"/>
        <v/>
      </c>
    </row>
    <row r="1501" spans="1:15" x14ac:dyDescent="0.2">
      <c r="B1501" s="4" t="s">
        <v>30</v>
      </c>
      <c r="G1501" s="4" t="str">
        <f>VLOOKUP(G1502,list2,2,FALSE)</f>
        <v>case 126</v>
      </c>
      <c r="O1501" s="4" t="str">
        <f t="shared" si="150"/>
        <v/>
      </c>
    </row>
    <row r="1502" spans="1:15" ht="12.75" x14ac:dyDescent="0.2">
      <c r="B1502" s="4" t="s">
        <v>31</v>
      </c>
      <c r="G1502" s="4">
        <f>G1490+1</f>
        <v>126</v>
      </c>
      <c r="L1502" s="89"/>
      <c r="M1502" s="89"/>
      <c r="O1502" s="4" t="str">
        <f t="shared" si="150"/>
        <v/>
      </c>
    </row>
    <row r="1503" spans="1:15" ht="12.75" x14ac:dyDescent="0.2">
      <c r="B1503" s="4" t="s">
        <v>32</v>
      </c>
      <c r="G1503" s="4">
        <f>VLOOKUP(G1502,list2,3,FALSE)</f>
        <v>0</v>
      </c>
      <c r="L1503" s="89" t="s">
        <v>38</v>
      </c>
      <c r="M1503" s="89"/>
      <c r="O1503" s="4" t="str">
        <f t="shared" si="150"/>
        <v/>
      </c>
    </row>
    <row r="1504" spans="1:15" ht="15.75" x14ac:dyDescent="0.25">
      <c r="B1504" s="56" t="s">
        <v>33</v>
      </c>
      <c r="G1504" s="4">
        <f>VLOOKUP(G1502,list2,4,FALSE)</f>
        <v>0</v>
      </c>
      <c r="L1504" s="90"/>
      <c r="M1504" s="90"/>
      <c r="O1504" s="4" t="str">
        <f t="shared" si="150"/>
        <v/>
      </c>
    </row>
    <row r="1505" spans="1:15" x14ac:dyDescent="0.2">
      <c r="B1505" s="58" t="s">
        <v>39</v>
      </c>
      <c r="C1505" s="56"/>
      <c r="D1505" s="56"/>
      <c r="E1505" s="56"/>
      <c r="F1505" s="56"/>
      <c r="G1505" s="4" t="e">
        <f>VLOOKUP(G1502,list2,5,FALSE)</f>
        <v>#REF!</v>
      </c>
      <c r="O1505" s="4" t="str">
        <f t="shared" si="150"/>
        <v/>
      </c>
    </row>
    <row r="1506" spans="1:15" x14ac:dyDescent="0.2">
      <c r="B1506" s="4" t="s">
        <v>34</v>
      </c>
      <c r="G1506" s="4" t="e">
        <f>VLOOKUP(G1502,list2,6,FALSE)</f>
        <v>#REF!</v>
      </c>
      <c r="O1506" s="4" t="e">
        <f t="shared" si="150"/>
        <v>#REF!</v>
      </c>
    </row>
    <row r="1507" spans="1:15" ht="12" thickBot="1" x14ac:dyDescent="0.25">
      <c r="O1507" s="4" t="str">
        <f t="shared" si="150"/>
        <v/>
      </c>
    </row>
    <row r="1508" spans="1:15" ht="12" thickBot="1" x14ac:dyDescent="0.25">
      <c r="A1508" s="39"/>
      <c r="B1508" s="41" t="s">
        <v>2</v>
      </c>
      <c r="C1508" s="41" t="s">
        <v>3</v>
      </c>
      <c r="D1508" s="41" t="s">
        <v>4</v>
      </c>
      <c r="E1508" s="41" t="s">
        <v>5</v>
      </c>
      <c r="F1508" s="41" t="s">
        <v>6</v>
      </c>
      <c r="G1508" s="41" t="s">
        <v>7</v>
      </c>
      <c r="H1508" s="41" t="s">
        <v>8</v>
      </c>
      <c r="I1508" s="41" t="s">
        <v>9</v>
      </c>
      <c r="J1508" s="41" t="s">
        <v>10</v>
      </c>
      <c r="K1508" s="41" t="s">
        <v>11</v>
      </c>
      <c r="L1508" s="41" t="s">
        <v>12</v>
      </c>
      <c r="M1508" s="41" t="s">
        <v>13</v>
      </c>
      <c r="N1508" s="71" t="s">
        <v>15</v>
      </c>
      <c r="O1508" s="4" t="str">
        <f t="shared" si="150"/>
        <v/>
      </c>
    </row>
    <row r="1509" spans="1:15" x14ac:dyDescent="0.2">
      <c r="A1509" s="42" t="s">
        <v>35</v>
      </c>
      <c r="B1509" s="43">
        <f>IF(Levée!C131&lt;&gt;"pa",Levée!C131,)</f>
        <v>0</v>
      </c>
      <c r="C1509" s="43">
        <f>IF(Levée!D131&lt;&gt;"pa",Levée!D131,)</f>
        <v>0</v>
      </c>
      <c r="D1509" s="43">
        <f>IF(Levée!E131&lt;&gt;"pa",Levée!E131,)</f>
        <v>0</v>
      </c>
      <c r="E1509" s="43">
        <f>IF(Levée!F131&lt;&gt;"pa",Levée!F131,)</f>
        <v>0</v>
      </c>
      <c r="F1509" s="43">
        <f>IF(Levée!G131&lt;&gt;"pa",Levée!G131,)</f>
        <v>0</v>
      </c>
      <c r="G1509" s="43">
        <f>IF(Levée!H131&lt;&gt;"pa",Levée!H131,)</f>
        <v>0</v>
      </c>
      <c r="H1509" s="43">
        <f>IF(Levée!I131&lt;&gt;"pa",Levée!I131,)</f>
        <v>0</v>
      </c>
      <c r="I1509" s="43">
        <f>IF(Levée!J131&lt;&gt;"pa",Levée!J131,)</f>
        <v>0</v>
      </c>
      <c r="J1509" s="43">
        <f>IF(Levée!K131&lt;&gt;"pa",Levée!K131,)</f>
        <v>0</v>
      </c>
      <c r="K1509" s="43">
        <f>IF(Levée!L131&lt;&gt;"pa",Levée!L131,)</f>
        <v>0</v>
      </c>
      <c r="L1509" s="43">
        <f>IF(Levée!M131&lt;&gt;"pa",Levée!M131,)</f>
        <v>0</v>
      </c>
      <c r="M1509" s="43">
        <f>IF(Levée!N131&lt;&gt;"pa",Levée!N131,)</f>
        <v>0</v>
      </c>
      <c r="N1509" s="68">
        <f>SUM(B1509:M1509)</f>
        <v>0</v>
      </c>
      <c r="O1509" s="4" t="str">
        <f t="shared" si="150"/>
        <v/>
      </c>
    </row>
    <row r="1510" spans="1:15" ht="12" thickBot="1" x14ac:dyDescent="0.25">
      <c r="A1510" s="42" t="s">
        <v>36</v>
      </c>
      <c r="B1510" s="43">
        <f>Pénalités!C131</f>
        <v>0</v>
      </c>
      <c r="C1510" s="43">
        <f>Pénalités!D131</f>
        <v>0</v>
      </c>
      <c r="D1510" s="43">
        <f>Pénalités!E131</f>
        <v>0</v>
      </c>
      <c r="E1510" s="43">
        <f>Pénalités!F131</f>
        <v>0</v>
      </c>
      <c r="F1510" s="43">
        <f>Pénalités!G131</f>
        <v>0</v>
      </c>
      <c r="G1510" s="43">
        <f>Pénalités!H131</f>
        <v>0</v>
      </c>
      <c r="H1510" s="43">
        <f>Pénalités!I131</f>
        <v>0</v>
      </c>
      <c r="I1510" s="43">
        <f>Pénalités!J131</f>
        <v>0</v>
      </c>
      <c r="J1510" s="43">
        <f>Pénalités!K131</f>
        <v>0</v>
      </c>
      <c r="K1510" s="43">
        <f>Pénalités!L131</f>
        <v>0</v>
      </c>
      <c r="L1510" s="43">
        <f>Pénalités!M131</f>
        <v>0</v>
      </c>
      <c r="M1510" s="43">
        <f>Pénalités!N131</f>
        <v>0</v>
      </c>
      <c r="N1510" s="69">
        <f>SUM(B1510:M1510)</f>
        <v>0</v>
      </c>
      <c r="O1510" s="4" t="str">
        <f t="shared" si="150"/>
        <v/>
      </c>
    </row>
    <row r="1511" spans="1:15" ht="12" thickBot="1" x14ac:dyDescent="0.25">
      <c r="A1511" s="44" t="s">
        <v>37</v>
      </c>
      <c r="B1511" s="45">
        <f t="shared" ref="B1511:M1511" si="153">+B1509-ABS(B1510)</f>
        <v>0</v>
      </c>
      <c r="C1511" s="46">
        <f t="shared" si="153"/>
        <v>0</v>
      </c>
      <c r="D1511" s="46">
        <f t="shared" si="153"/>
        <v>0</v>
      </c>
      <c r="E1511" s="46">
        <f t="shared" si="153"/>
        <v>0</v>
      </c>
      <c r="F1511" s="46">
        <f t="shared" si="153"/>
        <v>0</v>
      </c>
      <c r="G1511" s="46">
        <f t="shared" si="153"/>
        <v>0</v>
      </c>
      <c r="H1511" s="46">
        <f t="shared" si="153"/>
        <v>0</v>
      </c>
      <c r="I1511" s="46">
        <f t="shared" si="153"/>
        <v>0</v>
      </c>
      <c r="J1511" s="46">
        <f t="shared" si="153"/>
        <v>0</v>
      </c>
      <c r="K1511" s="46">
        <f t="shared" si="153"/>
        <v>0</v>
      </c>
      <c r="L1511" s="46">
        <f t="shared" si="153"/>
        <v>0</v>
      </c>
      <c r="M1511" s="46">
        <f t="shared" si="153"/>
        <v>0</v>
      </c>
      <c r="N1511" s="70">
        <f>IF(SUM(N1509:N1510)&lt;0,0,SUM(N1509:N1510))</f>
        <v>0</v>
      </c>
      <c r="O1511" s="4" t="str">
        <f t="shared" si="150"/>
        <v/>
      </c>
    </row>
    <row r="1512" spans="1:15" x14ac:dyDescent="0.2">
      <c r="O1512" s="4" t="str">
        <f t="shared" si="150"/>
        <v/>
      </c>
    </row>
    <row r="1513" spans="1:15" ht="12.75" x14ac:dyDescent="0.2">
      <c r="B1513" s="4" t="s">
        <v>30</v>
      </c>
      <c r="G1513" s="4" t="str">
        <f>VLOOKUP(G1514,list2,2,FALSE)</f>
        <v>case 127</v>
      </c>
      <c r="L1513" s="89"/>
      <c r="M1513" s="89"/>
      <c r="O1513" s="4" t="str">
        <f t="shared" si="150"/>
        <v/>
      </c>
    </row>
    <row r="1514" spans="1:15" ht="12.75" x14ac:dyDescent="0.2">
      <c r="B1514" s="4" t="s">
        <v>31</v>
      </c>
      <c r="G1514" s="4">
        <f>G1502+1</f>
        <v>127</v>
      </c>
      <c r="L1514" s="89" t="s">
        <v>38</v>
      </c>
      <c r="M1514" s="89"/>
      <c r="O1514" s="4" t="str">
        <f t="shared" si="150"/>
        <v/>
      </c>
    </row>
    <row r="1515" spans="1:15" ht="15.75" x14ac:dyDescent="0.25">
      <c r="B1515" s="4" t="s">
        <v>32</v>
      </c>
      <c r="G1515" s="4">
        <f>VLOOKUP(G1514,list2,3,FALSE)</f>
        <v>0</v>
      </c>
      <c r="L1515" s="90"/>
      <c r="M1515" s="90"/>
      <c r="O1515" s="4" t="str">
        <f t="shared" si="150"/>
        <v/>
      </c>
    </row>
    <row r="1516" spans="1:15" x14ac:dyDescent="0.2">
      <c r="B1516" s="56" t="s">
        <v>33</v>
      </c>
      <c r="C1516" s="56"/>
      <c r="G1516" s="4">
        <f>VLOOKUP(G1514,list2,4,FALSE)</f>
        <v>0</v>
      </c>
      <c r="O1516" s="4" t="str">
        <f t="shared" si="150"/>
        <v/>
      </c>
    </row>
    <row r="1517" spans="1:15" x14ac:dyDescent="0.2">
      <c r="B1517" s="58" t="s">
        <v>39</v>
      </c>
      <c r="C1517" s="56"/>
      <c r="D1517" s="56"/>
      <c r="E1517" s="56"/>
      <c r="F1517" s="56"/>
      <c r="G1517" s="4" t="e">
        <f>VLOOKUP(G1514,list2,5,FALSE)</f>
        <v>#REF!</v>
      </c>
      <c r="O1517" s="4" t="str">
        <f t="shared" si="150"/>
        <v/>
      </c>
    </row>
    <row r="1518" spans="1:15" x14ac:dyDescent="0.2">
      <c r="B1518" s="4" t="s">
        <v>34</v>
      </c>
      <c r="G1518" s="4" t="e">
        <f>VLOOKUP(G1514,list2,6,FALSE)</f>
        <v>#REF!</v>
      </c>
      <c r="O1518" s="4" t="e">
        <f t="shared" si="150"/>
        <v>#REF!</v>
      </c>
    </row>
    <row r="1519" spans="1:15" ht="12" thickBot="1" x14ac:dyDescent="0.25">
      <c r="O1519" s="4" t="str">
        <f t="shared" si="150"/>
        <v/>
      </c>
    </row>
    <row r="1520" spans="1:15" ht="12" thickBot="1" x14ac:dyDescent="0.25">
      <c r="A1520" s="39"/>
      <c r="B1520" s="41" t="s">
        <v>2</v>
      </c>
      <c r="C1520" s="41" t="s">
        <v>3</v>
      </c>
      <c r="D1520" s="41" t="s">
        <v>4</v>
      </c>
      <c r="E1520" s="41" t="s">
        <v>5</v>
      </c>
      <c r="F1520" s="41" t="s">
        <v>6</v>
      </c>
      <c r="G1520" s="41" t="s">
        <v>7</v>
      </c>
      <c r="H1520" s="41" t="s">
        <v>8</v>
      </c>
      <c r="I1520" s="41" t="s">
        <v>9</v>
      </c>
      <c r="J1520" s="41" t="s">
        <v>10</v>
      </c>
      <c r="K1520" s="41" t="s">
        <v>11</v>
      </c>
      <c r="L1520" s="41" t="s">
        <v>12</v>
      </c>
      <c r="M1520" s="41" t="s">
        <v>13</v>
      </c>
      <c r="N1520" s="71" t="s">
        <v>15</v>
      </c>
      <c r="O1520" s="4" t="str">
        <f t="shared" si="150"/>
        <v/>
      </c>
    </row>
    <row r="1521" spans="1:15" x14ac:dyDescent="0.2">
      <c r="A1521" s="42" t="s">
        <v>35</v>
      </c>
      <c r="B1521" s="43">
        <f>IF(Levée!C132&lt;&gt;"pa",Levée!C132,)</f>
        <v>0</v>
      </c>
      <c r="C1521" s="43">
        <f>IF(Levée!D132&lt;&gt;"pa",Levée!D132,)</f>
        <v>0</v>
      </c>
      <c r="D1521" s="43">
        <f>IF(Levée!E132&lt;&gt;"pa",Levée!E132,)</f>
        <v>0</v>
      </c>
      <c r="E1521" s="43">
        <f>IF(Levée!F132&lt;&gt;"pa",Levée!F132,)</f>
        <v>0</v>
      </c>
      <c r="F1521" s="43">
        <f>IF(Levée!G132&lt;&gt;"pa",Levée!G132,)</f>
        <v>0</v>
      </c>
      <c r="G1521" s="43">
        <f>IF(Levée!H132&lt;&gt;"pa",Levée!H132,)</f>
        <v>0</v>
      </c>
      <c r="H1521" s="43">
        <f>IF(Levée!I132&lt;&gt;"pa",Levée!I132,)</f>
        <v>0</v>
      </c>
      <c r="I1521" s="43">
        <f>IF(Levée!J132&lt;&gt;"pa",Levée!J132,)</f>
        <v>0</v>
      </c>
      <c r="J1521" s="43">
        <f>IF(Levée!K132&lt;&gt;"pa",Levée!K132,)</f>
        <v>0</v>
      </c>
      <c r="K1521" s="43">
        <f>IF(Levée!L132&lt;&gt;"pa",Levée!L132,)</f>
        <v>0</v>
      </c>
      <c r="L1521" s="43">
        <f>IF(Levée!M132&lt;&gt;"pa",Levée!M132,)</f>
        <v>0</v>
      </c>
      <c r="M1521" s="43">
        <f>IF(Levée!N132&lt;&gt;"pa",Levée!N132,)</f>
        <v>0</v>
      </c>
      <c r="N1521" s="68">
        <f>SUM(B1521:M1521)</f>
        <v>0</v>
      </c>
      <c r="O1521" s="4" t="str">
        <f t="shared" si="150"/>
        <v/>
      </c>
    </row>
    <row r="1522" spans="1:15" ht="12" thickBot="1" x14ac:dyDescent="0.25">
      <c r="A1522" s="42" t="s">
        <v>36</v>
      </c>
      <c r="B1522" s="43">
        <f>Pénalités!C132</f>
        <v>0</v>
      </c>
      <c r="C1522" s="43">
        <f>Pénalités!D132</f>
        <v>0</v>
      </c>
      <c r="D1522" s="43">
        <f>Pénalités!E132</f>
        <v>0</v>
      </c>
      <c r="E1522" s="43">
        <f>Pénalités!F132</f>
        <v>0</v>
      </c>
      <c r="F1522" s="43">
        <f>Pénalités!G132</f>
        <v>0</v>
      </c>
      <c r="G1522" s="43">
        <f>Pénalités!H132</f>
        <v>0</v>
      </c>
      <c r="H1522" s="43">
        <f>Pénalités!I132</f>
        <v>0</v>
      </c>
      <c r="I1522" s="43">
        <f>Pénalités!J132</f>
        <v>0</v>
      </c>
      <c r="J1522" s="43">
        <f>Pénalités!K132</f>
        <v>0</v>
      </c>
      <c r="K1522" s="43">
        <f>Pénalités!L132</f>
        <v>0</v>
      </c>
      <c r="L1522" s="43">
        <f>Pénalités!M132</f>
        <v>0</v>
      </c>
      <c r="M1522" s="43">
        <f>Pénalités!N132</f>
        <v>0</v>
      </c>
      <c r="N1522" s="69">
        <f>SUM(B1522:M1522)</f>
        <v>0</v>
      </c>
      <c r="O1522" s="4" t="str">
        <f t="shared" si="150"/>
        <v/>
      </c>
    </row>
    <row r="1523" spans="1:15" ht="12" thickBot="1" x14ac:dyDescent="0.25">
      <c r="A1523" s="44" t="s">
        <v>37</v>
      </c>
      <c r="B1523" s="45">
        <f t="shared" ref="B1523:M1523" si="154">+B1521-ABS(B1522)</f>
        <v>0</v>
      </c>
      <c r="C1523" s="46">
        <f t="shared" si="154"/>
        <v>0</v>
      </c>
      <c r="D1523" s="46">
        <f t="shared" si="154"/>
        <v>0</v>
      </c>
      <c r="E1523" s="46">
        <f t="shared" si="154"/>
        <v>0</v>
      </c>
      <c r="F1523" s="46">
        <f t="shared" si="154"/>
        <v>0</v>
      </c>
      <c r="G1523" s="46">
        <f t="shared" si="154"/>
        <v>0</v>
      </c>
      <c r="H1523" s="46">
        <f t="shared" si="154"/>
        <v>0</v>
      </c>
      <c r="I1523" s="46">
        <f t="shared" si="154"/>
        <v>0</v>
      </c>
      <c r="J1523" s="46">
        <f t="shared" si="154"/>
        <v>0</v>
      </c>
      <c r="K1523" s="46">
        <f t="shared" si="154"/>
        <v>0</v>
      </c>
      <c r="L1523" s="46">
        <f t="shared" si="154"/>
        <v>0</v>
      </c>
      <c r="M1523" s="46">
        <f t="shared" si="154"/>
        <v>0</v>
      </c>
      <c r="N1523" s="70">
        <f>IF(SUM(N1521:N1522)&lt;0,0,SUM(N1521:N1522))</f>
        <v>0</v>
      </c>
      <c r="O1523" s="4" t="str">
        <f t="shared" si="150"/>
        <v/>
      </c>
    </row>
    <row r="1524" spans="1:15" x14ac:dyDescent="0.2">
      <c r="O1524" s="4" t="str">
        <f t="shared" si="150"/>
        <v/>
      </c>
    </row>
    <row r="1525" spans="1:15" ht="12.75" x14ac:dyDescent="0.2">
      <c r="B1525" s="4" t="s">
        <v>30</v>
      </c>
      <c r="G1525" s="4" t="str">
        <f>VLOOKUP(G1526,list2,2,FALSE)</f>
        <v>case 128</v>
      </c>
      <c r="L1525" s="89"/>
      <c r="M1525" s="89"/>
      <c r="O1525" s="4" t="str">
        <f t="shared" si="150"/>
        <v/>
      </c>
    </row>
    <row r="1526" spans="1:15" ht="12.75" x14ac:dyDescent="0.2">
      <c r="B1526" s="4" t="s">
        <v>31</v>
      </c>
      <c r="G1526" s="4">
        <f>G1514+1</f>
        <v>128</v>
      </c>
      <c r="L1526" s="89" t="s">
        <v>38</v>
      </c>
      <c r="M1526" s="89"/>
      <c r="O1526" s="4" t="str">
        <f t="shared" si="150"/>
        <v/>
      </c>
    </row>
    <row r="1527" spans="1:15" ht="15.75" x14ac:dyDescent="0.25">
      <c r="B1527" s="4" t="s">
        <v>32</v>
      </c>
      <c r="G1527" s="4">
        <f>VLOOKUP(G1526,list2,3,FALSE)</f>
        <v>0</v>
      </c>
      <c r="L1527" s="90"/>
      <c r="M1527" s="90"/>
      <c r="O1527" s="4" t="str">
        <f t="shared" si="150"/>
        <v/>
      </c>
    </row>
    <row r="1528" spans="1:15" x14ac:dyDescent="0.2">
      <c r="B1528" s="56" t="s">
        <v>33</v>
      </c>
      <c r="G1528" s="4">
        <f>VLOOKUP(G1526,list2,4,FALSE)</f>
        <v>0</v>
      </c>
      <c r="O1528" s="4" t="str">
        <f t="shared" si="150"/>
        <v/>
      </c>
    </row>
    <row r="1529" spans="1:15" x14ac:dyDescent="0.2">
      <c r="B1529" s="58" t="s">
        <v>39</v>
      </c>
      <c r="C1529" s="56"/>
      <c r="D1529" s="56"/>
      <c r="E1529" s="56"/>
      <c r="F1529" s="56"/>
      <c r="G1529" s="4" t="e">
        <f>VLOOKUP(G1526,list2,5,FALSE)</f>
        <v>#REF!</v>
      </c>
      <c r="O1529" s="4" t="str">
        <f t="shared" si="150"/>
        <v/>
      </c>
    </row>
    <row r="1530" spans="1:15" x14ac:dyDescent="0.2">
      <c r="B1530" s="4" t="s">
        <v>34</v>
      </c>
      <c r="G1530" s="4" t="e">
        <f>VLOOKUP(G1526,list2,6,FALSE)</f>
        <v>#REF!</v>
      </c>
      <c r="O1530" s="4" t="e">
        <f t="shared" si="150"/>
        <v>#REF!</v>
      </c>
    </row>
    <row r="1531" spans="1:15" ht="12" thickBot="1" x14ac:dyDescent="0.25">
      <c r="O1531" s="4" t="str">
        <f t="shared" si="150"/>
        <v/>
      </c>
    </row>
    <row r="1532" spans="1:15" ht="12" thickBot="1" x14ac:dyDescent="0.25">
      <c r="A1532" s="39"/>
      <c r="B1532" s="41" t="s">
        <v>2</v>
      </c>
      <c r="C1532" s="41" t="s">
        <v>3</v>
      </c>
      <c r="D1532" s="41" t="s">
        <v>4</v>
      </c>
      <c r="E1532" s="41" t="s">
        <v>5</v>
      </c>
      <c r="F1532" s="41" t="s">
        <v>6</v>
      </c>
      <c r="G1532" s="41" t="s">
        <v>7</v>
      </c>
      <c r="H1532" s="41" t="s">
        <v>8</v>
      </c>
      <c r="I1532" s="41" t="s">
        <v>9</v>
      </c>
      <c r="J1532" s="41" t="s">
        <v>10</v>
      </c>
      <c r="K1532" s="41" t="s">
        <v>11</v>
      </c>
      <c r="L1532" s="41" t="s">
        <v>12</v>
      </c>
      <c r="M1532" s="41" t="s">
        <v>13</v>
      </c>
      <c r="N1532" s="71" t="s">
        <v>15</v>
      </c>
      <c r="O1532" s="4" t="str">
        <f t="shared" si="150"/>
        <v/>
      </c>
    </row>
    <row r="1533" spans="1:15" x14ac:dyDescent="0.2">
      <c r="A1533" s="42" t="s">
        <v>35</v>
      </c>
      <c r="B1533" s="43">
        <f>IF(Levée!C133&lt;&gt;"pa",Levée!C133,)</f>
        <v>0</v>
      </c>
      <c r="C1533" s="43">
        <f>IF(Levée!D133&lt;&gt;"pa",Levée!D133,)</f>
        <v>0</v>
      </c>
      <c r="D1533" s="43">
        <f>IF(Levée!E133&lt;&gt;"pa",Levée!E133,)</f>
        <v>0</v>
      </c>
      <c r="E1533" s="43">
        <f>IF(Levée!F133&lt;&gt;"pa",Levée!F133,)</f>
        <v>0</v>
      </c>
      <c r="F1533" s="43">
        <f>IF(Levée!G133&lt;&gt;"pa",Levée!G133,)</f>
        <v>0</v>
      </c>
      <c r="G1533" s="43">
        <f>IF(Levée!H133&lt;&gt;"pa",Levée!H133,)</f>
        <v>0</v>
      </c>
      <c r="H1533" s="43">
        <f>IF(Levée!I133&lt;&gt;"pa",Levée!I133,)</f>
        <v>0</v>
      </c>
      <c r="I1533" s="43">
        <f>IF(Levée!J133&lt;&gt;"pa",Levée!J133,)</f>
        <v>0</v>
      </c>
      <c r="J1533" s="43">
        <f>IF(Levée!K133&lt;&gt;"pa",Levée!K133,)</f>
        <v>0</v>
      </c>
      <c r="K1533" s="43">
        <f>IF(Levée!L133&lt;&gt;"pa",Levée!L133,)</f>
        <v>0</v>
      </c>
      <c r="L1533" s="43">
        <f>IF(Levée!M133&lt;&gt;"pa",Levée!M133,)</f>
        <v>0</v>
      </c>
      <c r="M1533" s="43">
        <f>IF(Levée!N133&lt;&gt;"pa",Levée!N133,)</f>
        <v>0</v>
      </c>
      <c r="N1533" s="68">
        <f>SUM(B1533:M1533)</f>
        <v>0</v>
      </c>
      <c r="O1533" s="4" t="str">
        <f t="shared" si="150"/>
        <v/>
      </c>
    </row>
    <row r="1534" spans="1:15" ht="12" thickBot="1" x14ac:dyDescent="0.25">
      <c r="A1534" s="42" t="s">
        <v>36</v>
      </c>
      <c r="B1534" s="43">
        <f>Pénalités!C133</f>
        <v>0</v>
      </c>
      <c r="C1534" s="43">
        <f>Pénalités!D133</f>
        <v>0</v>
      </c>
      <c r="D1534" s="43">
        <f>Pénalités!E133</f>
        <v>0</v>
      </c>
      <c r="E1534" s="43">
        <f>Pénalités!F133</f>
        <v>0</v>
      </c>
      <c r="F1534" s="43">
        <f>Pénalités!G133</f>
        <v>0</v>
      </c>
      <c r="G1534" s="43">
        <f>Pénalités!H133</f>
        <v>0</v>
      </c>
      <c r="H1534" s="43">
        <f>Pénalités!I133</f>
        <v>0</v>
      </c>
      <c r="I1534" s="43">
        <f>Pénalités!J133</f>
        <v>0</v>
      </c>
      <c r="J1534" s="43">
        <f>Pénalités!K133</f>
        <v>0</v>
      </c>
      <c r="K1534" s="43">
        <f>Pénalités!L133</f>
        <v>0</v>
      </c>
      <c r="L1534" s="43">
        <f>Pénalités!M133</f>
        <v>0</v>
      </c>
      <c r="M1534" s="43">
        <f>Pénalités!N133</f>
        <v>0</v>
      </c>
      <c r="N1534" s="69">
        <f>SUM(B1534:M1534)</f>
        <v>0</v>
      </c>
      <c r="O1534" s="4" t="str">
        <f t="shared" si="150"/>
        <v/>
      </c>
    </row>
    <row r="1535" spans="1:15" ht="12" thickBot="1" x14ac:dyDescent="0.25">
      <c r="A1535" s="44" t="s">
        <v>37</v>
      </c>
      <c r="B1535" s="45">
        <f t="shared" ref="B1535:M1535" si="155">+B1533-ABS(B1534)</f>
        <v>0</v>
      </c>
      <c r="C1535" s="46">
        <f t="shared" si="155"/>
        <v>0</v>
      </c>
      <c r="D1535" s="46">
        <f t="shared" si="155"/>
        <v>0</v>
      </c>
      <c r="E1535" s="46">
        <f t="shared" si="155"/>
        <v>0</v>
      </c>
      <c r="F1535" s="46">
        <f t="shared" si="155"/>
        <v>0</v>
      </c>
      <c r="G1535" s="46">
        <f t="shared" si="155"/>
        <v>0</v>
      </c>
      <c r="H1535" s="46">
        <f t="shared" si="155"/>
        <v>0</v>
      </c>
      <c r="I1535" s="46">
        <f t="shared" si="155"/>
        <v>0</v>
      </c>
      <c r="J1535" s="46">
        <f t="shared" si="155"/>
        <v>0</v>
      </c>
      <c r="K1535" s="46">
        <f t="shared" si="155"/>
        <v>0</v>
      </c>
      <c r="L1535" s="46">
        <f t="shared" si="155"/>
        <v>0</v>
      </c>
      <c r="M1535" s="46">
        <f t="shared" si="155"/>
        <v>0</v>
      </c>
      <c r="N1535" s="70">
        <f>IF(SUM(N1533:N1534)&lt;0,0,SUM(N1533:N1534))</f>
        <v>0</v>
      </c>
      <c r="O1535" s="4" t="str">
        <f t="shared" si="150"/>
        <v/>
      </c>
    </row>
    <row r="1536" spans="1:15" x14ac:dyDescent="0.2">
      <c r="O1536" s="4" t="str">
        <f t="shared" si="150"/>
        <v/>
      </c>
    </row>
    <row r="1537" spans="1:15" ht="12.75" x14ac:dyDescent="0.2">
      <c r="B1537" s="4" t="s">
        <v>30</v>
      </c>
      <c r="G1537" s="4" t="str">
        <f>VLOOKUP(G1538,list2,2,FALSE)</f>
        <v>case 129</v>
      </c>
      <c r="L1537" s="89"/>
      <c r="M1537" s="89"/>
      <c r="O1537" s="4" t="str">
        <f t="shared" si="150"/>
        <v/>
      </c>
    </row>
    <row r="1538" spans="1:15" ht="12.75" x14ac:dyDescent="0.2">
      <c r="B1538" s="4" t="s">
        <v>31</v>
      </c>
      <c r="G1538" s="4">
        <f>G1526+1</f>
        <v>129</v>
      </c>
      <c r="L1538" s="89" t="s">
        <v>38</v>
      </c>
      <c r="M1538" s="89"/>
      <c r="O1538" s="4" t="str">
        <f t="shared" si="150"/>
        <v/>
      </c>
    </row>
    <row r="1539" spans="1:15" ht="15.75" x14ac:dyDescent="0.25">
      <c r="B1539" s="4" t="s">
        <v>32</v>
      </c>
      <c r="G1539" s="4">
        <f>VLOOKUP(G1538,list2,3,FALSE)</f>
        <v>0</v>
      </c>
      <c r="L1539" s="90"/>
      <c r="M1539" s="90"/>
      <c r="O1539" s="4" t="str">
        <f t="shared" si="150"/>
        <v/>
      </c>
    </row>
    <row r="1540" spans="1:15" x14ac:dyDescent="0.2">
      <c r="B1540" s="56" t="s">
        <v>33</v>
      </c>
      <c r="G1540" s="4">
        <f>VLOOKUP(G1538,list2,4,FALSE)</f>
        <v>0</v>
      </c>
      <c r="O1540" s="4" t="str">
        <f t="shared" si="150"/>
        <v/>
      </c>
    </row>
    <row r="1541" spans="1:15" x14ac:dyDescent="0.2">
      <c r="B1541" s="58" t="s">
        <v>39</v>
      </c>
      <c r="C1541" s="56"/>
      <c r="D1541" s="56"/>
      <c r="E1541" s="56"/>
      <c r="F1541" s="56"/>
      <c r="G1541" s="4" t="e">
        <f>VLOOKUP(G1538,list2,5,FALSE)</f>
        <v>#REF!</v>
      </c>
      <c r="O1541" s="4" t="str">
        <f t="shared" si="150"/>
        <v/>
      </c>
    </row>
    <row r="1542" spans="1:15" x14ac:dyDescent="0.2">
      <c r="B1542" s="4" t="s">
        <v>34</v>
      </c>
      <c r="G1542" s="4" t="e">
        <f>VLOOKUP(G1538,list2,6,FALSE)</f>
        <v>#REF!</v>
      </c>
      <c r="O1542" s="4" t="e">
        <f t="shared" si="150"/>
        <v>#REF!</v>
      </c>
    </row>
    <row r="1543" spans="1:15" ht="12" thickBot="1" x14ac:dyDescent="0.25">
      <c r="O1543" s="4" t="str">
        <f t="shared" ref="O1543:O1606" si="156">IF(B1543="Remboursement :",G1543,"")</f>
        <v/>
      </c>
    </row>
    <row r="1544" spans="1:15" ht="12" thickBot="1" x14ac:dyDescent="0.25">
      <c r="A1544" s="39"/>
      <c r="B1544" s="41" t="s">
        <v>2</v>
      </c>
      <c r="C1544" s="41" t="s">
        <v>3</v>
      </c>
      <c r="D1544" s="41" t="s">
        <v>4</v>
      </c>
      <c r="E1544" s="41" t="s">
        <v>5</v>
      </c>
      <c r="F1544" s="41" t="s">
        <v>6</v>
      </c>
      <c r="G1544" s="41" t="s">
        <v>7</v>
      </c>
      <c r="H1544" s="41" t="s">
        <v>8</v>
      </c>
      <c r="I1544" s="41" t="s">
        <v>9</v>
      </c>
      <c r="J1544" s="41" t="s">
        <v>10</v>
      </c>
      <c r="K1544" s="41" t="s">
        <v>11</v>
      </c>
      <c r="L1544" s="41" t="s">
        <v>12</v>
      </c>
      <c r="M1544" s="41" t="s">
        <v>13</v>
      </c>
      <c r="N1544" s="71" t="s">
        <v>15</v>
      </c>
      <c r="O1544" s="4" t="str">
        <f t="shared" si="156"/>
        <v/>
      </c>
    </row>
    <row r="1545" spans="1:15" x14ac:dyDescent="0.2">
      <c r="A1545" s="42" t="s">
        <v>35</v>
      </c>
      <c r="B1545" s="43">
        <f>IF(Levée!C134&lt;&gt;"pa",Levée!C134,)</f>
        <v>0</v>
      </c>
      <c r="C1545" s="43">
        <f>IF(Levée!D134&lt;&gt;"pa",Levée!D134,)</f>
        <v>0</v>
      </c>
      <c r="D1545" s="43">
        <f>IF(Levée!E134&lt;&gt;"pa",Levée!E134,)</f>
        <v>0</v>
      </c>
      <c r="E1545" s="43">
        <f>IF(Levée!F134&lt;&gt;"pa",Levée!F134,)</f>
        <v>0</v>
      </c>
      <c r="F1545" s="43">
        <f>IF(Levée!G134&lt;&gt;"pa",Levée!G134,)</f>
        <v>0</v>
      </c>
      <c r="G1545" s="43">
        <f>IF(Levée!H134&lt;&gt;"pa",Levée!H134,)</f>
        <v>0</v>
      </c>
      <c r="H1545" s="43">
        <f>IF(Levée!I134&lt;&gt;"pa",Levée!I134,)</f>
        <v>0</v>
      </c>
      <c r="I1545" s="43">
        <f>IF(Levée!J134&lt;&gt;"pa",Levée!J134,)</f>
        <v>0</v>
      </c>
      <c r="J1545" s="43">
        <f>IF(Levée!K134&lt;&gt;"pa",Levée!K134,)</f>
        <v>0</v>
      </c>
      <c r="K1545" s="43">
        <f>IF(Levée!L134&lt;&gt;"pa",Levée!L134,)</f>
        <v>0</v>
      </c>
      <c r="L1545" s="43">
        <f>IF(Levée!M134&lt;&gt;"pa",Levée!M134,)</f>
        <v>0</v>
      </c>
      <c r="M1545" s="43">
        <f>IF(Levée!N134&lt;&gt;"pa",Levée!N134,)</f>
        <v>0</v>
      </c>
      <c r="N1545" s="68">
        <f>SUM(B1545:M1545)</f>
        <v>0</v>
      </c>
      <c r="O1545" s="4" t="str">
        <f t="shared" si="156"/>
        <v/>
      </c>
    </row>
    <row r="1546" spans="1:15" ht="12" thickBot="1" x14ac:dyDescent="0.25">
      <c r="A1546" s="42" t="s">
        <v>36</v>
      </c>
      <c r="B1546" s="43">
        <f>Pénalités!C134</f>
        <v>0</v>
      </c>
      <c r="C1546" s="43">
        <f>Pénalités!D134</f>
        <v>0</v>
      </c>
      <c r="D1546" s="43">
        <f>Pénalités!E134</f>
        <v>0</v>
      </c>
      <c r="E1546" s="43">
        <f>Pénalités!F134</f>
        <v>0</v>
      </c>
      <c r="F1546" s="43">
        <f>Pénalités!G134</f>
        <v>0</v>
      </c>
      <c r="G1546" s="43">
        <f>Pénalités!H134</f>
        <v>0</v>
      </c>
      <c r="H1546" s="43">
        <f>Pénalités!I134</f>
        <v>0</v>
      </c>
      <c r="I1546" s="43">
        <f>Pénalités!J134</f>
        <v>0</v>
      </c>
      <c r="J1546" s="43">
        <f>Pénalités!K134</f>
        <v>0</v>
      </c>
      <c r="K1546" s="43">
        <f>Pénalités!L134</f>
        <v>0</v>
      </c>
      <c r="L1546" s="43">
        <f>Pénalités!M134</f>
        <v>0</v>
      </c>
      <c r="M1546" s="43">
        <f>Pénalités!N134</f>
        <v>0</v>
      </c>
      <c r="N1546" s="69">
        <f>SUM(B1546:M1546)</f>
        <v>0</v>
      </c>
      <c r="O1546" s="4" t="str">
        <f t="shared" si="156"/>
        <v/>
      </c>
    </row>
    <row r="1547" spans="1:15" ht="12" thickBot="1" x14ac:dyDescent="0.25">
      <c r="A1547" s="44" t="s">
        <v>37</v>
      </c>
      <c r="B1547" s="45">
        <f t="shared" ref="B1547:M1547" si="157">+B1545-ABS(B1546)</f>
        <v>0</v>
      </c>
      <c r="C1547" s="46">
        <f t="shared" si="157"/>
        <v>0</v>
      </c>
      <c r="D1547" s="46">
        <f t="shared" si="157"/>
        <v>0</v>
      </c>
      <c r="E1547" s="46">
        <f t="shared" si="157"/>
        <v>0</v>
      </c>
      <c r="F1547" s="46">
        <f t="shared" si="157"/>
        <v>0</v>
      </c>
      <c r="G1547" s="46">
        <f t="shared" si="157"/>
        <v>0</v>
      </c>
      <c r="H1547" s="46">
        <f t="shared" si="157"/>
        <v>0</v>
      </c>
      <c r="I1547" s="46">
        <f t="shared" si="157"/>
        <v>0</v>
      </c>
      <c r="J1547" s="46">
        <f t="shared" si="157"/>
        <v>0</v>
      </c>
      <c r="K1547" s="46">
        <f t="shared" si="157"/>
        <v>0</v>
      </c>
      <c r="L1547" s="46">
        <f t="shared" si="157"/>
        <v>0</v>
      </c>
      <c r="M1547" s="46">
        <f t="shared" si="157"/>
        <v>0</v>
      </c>
      <c r="N1547" s="70">
        <f>IF(SUM(N1545:N1546)&lt;0,0,SUM(N1545:N1546))</f>
        <v>0</v>
      </c>
      <c r="O1547" s="4" t="str">
        <f t="shared" si="156"/>
        <v/>
      </c>
    </row>
    <row r="1548" spans="1:15" x14ac:dyDescent="0.2">
      <c r="O1548" s="4" t="str">
        <f t="shared" si="156"/>
        <v/>
      </c>
    </row>
    <row r="1549" spans="1:15" ht="12.75" x14ac:dyDescent="0.2">
      <c r="B1549" s="4" t="s">
        <v>30</v>
      </c>
      <c r="G1549" s="4" t="str">
        <f>VLOOKUP(G1550,list2,2,FALSE)</f>
        <v>case 130</v>
      </c>
      <c r="L1549" s="89"/>
      <c r="M1549" s="89"/>
      <c r="O1549" s="4" t="str">
        <f t="shared" si="156"/>
        <v/>
      </c>
    </row>
    <row r="1550" spans="1:15" ht="12.75" x14ac:dyDescent="0.2">
      <c r="B1550" s="4" t="s">
        <v>31</v>
      </c>
      <c r="G1550" s="4">
        <f>G1538+1</f>
        <v>130</v>
      </c>
      <c r="L1550" s="89" t="s">
        <v>38</v>
      </c>
      <c r="M1550" s="89"/>
      <c r="O1550" s="4" t="str">
        <f t="shared" si="156"/>
        <v/>
      </c>
    </row>
    <row r="1551" spans="1:15" ht="15.75" x14ac:dyDescent="0.25">
      <c r="B1551" s="4" t="s">
        <v>32</v>
      </c>
      <c r="G1551" s="4">
        <f>VLOOKUP(G1550,list2,3,FALSE)</f>
        <v>0</v>
      </c>
      <c r="L1551" s="90"/>
      <c r="M1551" s="90"/>
      <c r="O1551" s="4" t="str">
        <f t="shared" si="156"/>
        <v/>
      </c>
    </row>
    <row r="1552" spans="1:15" x14ac:dyDescent="0.2">
      <c r="B1552" s="56" t="s">
        <v>33</v>
      </c>
      <c r="G1552" s="4">
        <f>VLOOKUP(G1550,list2,4,FALSE)</f>
        <v>0</v>
      </c>
      <c r="O1552" s="4" t="str">
        <f t="shared" si="156"/>
        <v/>
      </c>
    </row>
    <row r="1553" spans="1:15" x14ac:dyDescent="0.2">
      <c r="B1553" s="58" t="s">
        <v>39</v>
      </c>
      <c r="C1553" s="56"/>
      <c r="D1553" s="56"/>
      <c r="E1553" s="56"/>
      <c r="F1553" s="56"/>
      <c r="G1553" s="4" t="e">
        <f>VLOOKUP(G1550,list2,5,FALSE)</f>
        <v>#REF!</v>
      </c>
      <c r="O1553" s="4" t="str">
        <f t="shared" si="156"/>
        <v/>
      </c>
    </row>
    <row r="1554" spans="1:15" x14ac:dyDescent="0.2">
      <c r="B1554" s="4" t="s">
        <v>34</v>
      </c>
      <c r="G1554" s="4" t="e">
        <f>VLOOKUP(G1550,list2,6,FALSE)</f>
        <v>#REF!</v>
      </c>
      <c r="O1554" s="4" t="e">
        <f t="shared" si="156"/>
        <v>#REF!</v>
      </c>
    </row>
    <row r="1555" spans="1:15" ht="12" thickBot="1" x14ac:dyDescent="0.25">
      <c r="O1555" s="4" t="str">
        <f t="shared" si="156"/>
        <v/>
      </c>
    </row>
    <row r="1556" spans="1:15" ht="12" thickBot="1" x14ac:dyDescent="0.25">
      <c r="A1556" s="39"/>
      <c r="B1556" s="41" t="s">
        <v>2</v>
      </c>
      <c r="C1556" s="41" t="s">
        <v>3</v>
      </c>
      <c r="D1556" s="41" t="s">
        <v>4</v>
      </c>
      <c r="E1556" s="41" t="s">
        <v>5</v>
      </c>
      <c r="F1556" s="41" t="s">
        <v>6</v>
      </c>
      <c r="G1556" s="41" t="s">
        <v>7</v>
      </c>
      <c r="H1556" s="41" t="s">
        <v>8</v>
      </c>
      <c r="I1556" s="41" t="s">
        <v>9</v>
      </c>
      <c r="J1556" s="41" t="s">
        <v>10</v>
      </c>
      <c r="K1556" s="41" t="s">
        <v>11</v>
      </c>
      <c r="L1556" s="41" t="s">
        <v>12</v>
      </c>
      <c r="M1556" s="41" t="s">
        <v>13</v>
      </c>
      <c r="N1556" s="71" t="s">
        <v>15</v>
      </c>
      <c r="O1556" s="4" t="str">
        <f t="shared" si="156"/>
        <v/>
      </c>
    </row>
    <row r="1557" spans="1:15" x14ac:dyDescent="0.2">
      <c r="A1557" s="42" t="s">
        <v>35</v>
      </c>
      <c r="B1557" s="43">
        <f>IF(Levée!C135&lt;&gt;"pa",Levée!C135,)</f>
        <v>0</v>
      </c>
      <c r="C1557" s="43">
        <f>IF(Levée!D135&lt;&gt;"pa",Levée!D135,)</f>
        <v>0</v>
      </c>
      <c r="D1557" s="43">
        <f>IF(Levée!E135&lt;&gt;"pa",Levée!E135,)</f>
        <v>0</v>
      </c>
      <c r="E1557" s="43">
        <f>IF(Levée!F135&lt;&gt;"pa",Levée!F135,)</f>
        <v>0</v>
      </c>
      <c r="F1557" s="43">
        <f>IF(Levée!G135&lt;&gt;"pa",Levée!G135,)</f>
        <v>0</v>
      </c>
      <c r="G1557" s="43">
        <f>IF(Levée!H135&lt;&gt;"pa",Levée!H135,)</f>
        <v>0</v>
      </c>
      <c r="H1557" s="43">
        <f>IF(Levée!I135&lt;&gt;"pa",Levée!I135,)</f>
        <v>0</v>
      </c>
      <c r="I1557" s="43">
        <f>IF(Levée!J135&lt;&gt;"pa",Levée!J135,)</f>
        <v>0</v>
      </c>
      <c r="J1557" s="43">
        <f>IF(Levée!K135&lt;&gt;"pa",Levée!K135,)</f>
        <v>0</v>
      </c>
      <c r="K1557" s="43">
        <f>IF(Levée!L135&lt;&gt;"pa",Levée!L135,)</f>
        <v>0</v>
      </c>
      <c r="L1557" s="43">
        <f>IF(Levée!M135&lt;&gt;"pa",Levée!M135,)</f>
        <v>0</v>
      </c>
      <c r="M1557" s="43">
        <f>IF(Levée!N135&lt;&gt;"pa",Levée!N135,)</f>
        <v>0</v>
      </c>
      <c r="N1557" s="68">
        <f>SUM(B1557:M1557)</f>
        <v>0</v>
      </c>
      <c r="O1557" s="4" t="str">
        <f t="shared" si="156"/>
        <v/>
      </c>
    </row>
    <row r="1558" spans="1:15" ht="12" thickBot="1" x14ac:dyDescent="0.25">
      <c r="A1558" s="42" t="s">
        <v>36</v>
      </c>
      <c r="B1558" s="43">
        <f>Pénalités!C135</f>
        <v>0</v>
      </c>
      <c r="C1558" s="43">
        <f>Pénalités!D135</f>
        <v>0</v>
      </c>
      <c r="D1558" s="43">
        <f>Pénalités!E135</f>
        <v>0</v>
      </c>
      <c r="E1558" s="43">
        <f>Pénalités!F135</f>
        <v>0</v>
      </c>
      <c r="F1558" s="43">
        <f>Pénalités!G135</f>
        <v>0</v>
      </c>
      <c r="G1558" s="43">
        <f>Pénalités!H135</f>
        <v>0</v>
      </c>
      <c r="H1558" s="43">
        <f>Pénalités!I135</f>
        <v>0</v>
      </c>
      <c r="I1558" s="43">
        <f>Pénalités!J135</f>
        <v>0</v>
      </c>
      <c r="J1558" s="43">
        <f>Pénalités!K135</f>
        <v>0</v>
      </c>
      <c r="K1558" s="43">
        <f>Pénalités!L135</f>
        <v>0</v>
      </c>
      <c r="L1558" s="43">
        <f>Pénalités!M135</f>
        <v>0</v>
      </c>
      <c r="M1558" s="43">
        <f>Pénalités!N135</f>
        <v>0</v>
      </c>
      <c r="N1558" s="69">
        <f>SUM(B1558:M1558)</f>
        <v>0</v>
      </c>
      <c r="O1558" s="4" t="str">
        <f t="shared" si="156"/>
        <v/>
      </c>
    </row>
    <row r="1559" spans="1:15" ht="12" thickBot="1" x14ac:dyDescent="0.25">
      <c r="A1559" s="44" t="s">
        <v>37</v>
      </c>
      <c r="B1559" s="45">
        <f t="shared" ref="B1559:M1559" si="158">+B1557-ABS(B1558)</f>
        <v>0</v>
      </c>
      <c r="C1559" s="46">
        <f t="shared" si="158"/>
        <v>0</v>
      </c>
      <c r="D1559" s="46">
        <f t="shared" si="158"/>
        <v>0</v>
      </c>
      <c r="E1559" s="46">
        <f t="shared" si="158"/>
        <v>0</v>
      </c>
      <c r="F1559" s="46">
        <f t="shared" si="158"/>
        <v>0</v>
      </c>
      <c r="G1559" s="46">
        <f t="shared" si="158"/>
        <v>0</v>
      </c>
      <c r="H1559" s="46">
        <f t="shared" si="158"/>
        <v>0</v>
      </c>
      <c r="I1559" s="46">
        <f t="shared" si="158"/>
        <v>0</v>
      </c>
      <c r="J1559" s="46">
        <f t="shared" si="158"/>
        <v>0</v>
      </c>
      <c r="K1559" s="46">
        <f t="shared" si="158"/>
        <v>0</v>
      </c>
      <c r="L1559" s="46">
        <f t="shared" si="158"/>
        <v>0</v>
      </c>
      <c r="M1559" s="46">
        <f t="shared" si="158"/>
        <v>0</v>
      </c>
      <c r="N1559" s="70">
        <f>IF(SUM(N1557:N1558)&lt;0,0,SUM(N1557:N1558))</f>
        <v>0</v>
      </c>
      <c r="O1559" s="4" t="str">
        <f t="shared" si="156"/>
        <v/>
      </c>
    </row>
    <row r="1560" spans="1:15" x14ac:dyDescent="0.2">
      <c r="O1560" s="4" t="str">
        <f t="shared" si="156"/>
        <v/>
      </c>
    </row>
    <row r="1561" spans="1:15" ht="12.75" x14ac:dyDescent="0.2">
      <c r="B1561" s="4" t="s">
        <v>30</v>
      </c>
      <c r="G1561" s="4" t="str">
        <f>VLOOKUP(G1562,list2,2,FALSE)</f>
        <v>case 131</v>
      </c>
      <c r="L1561" s="89"/>
      <c r="M1561" s="89"/>
      <c r="O1561" s="4" t="str">
        <f t="shared" si="156"/>
        <v/>
      </c>
    </row>
    <row r="1562" spans="1:15" ht="12.75" x14ac:dyDescent="0.2">
      <c r="B1562" s="4" t="s">
        <v>31</v>
      </c>
      <c r="G1562" s="4">
        <f>G1550+1</f>
        <v>131</v>
      </c>
      <c r="L1562" s="89"/>
      <c r="M1562" s="89"/>
      <c r="O1562" s="4" t="str">
        <f t="shared" si="156"/>
        <v/>
      </c>
    </row>
    <row r="1563" spans="1:15" ht="15.75" x14ac:dyDescent="0.25">
      <c r="B1563" s="4" t="s">
        <v>32</v>
      </c>
      <c r="G1563" s="4">
        <f>VLOOKUP(G1562,list2,3,FALSE)</f>
        <v>0</v>
      </c>
      <c r="L1563" s="90"/>
      <c r="M1563" s="90"/>
      <c r="O1563" s="4" t="str">
        <f t="shared" si="156"/>
        <v/>
      </c>
    </row>
    <row r="1564" spans="1:15" x14ac:dyDescent="0.2">
      <c r="B1564" s="56" t="s">
        <v>33</v>
      </c>
      <c r="G1564" s="4">
        <f>VLOOKUP(G1562,list2,4,FALSE)</f>
        <v>0</v>
      </c>
      <c r="O1564" s="4" t="str">
        <f t="shared" si="156"/>
        <v/>
      </c>
    </row>
    <row r="1565" spans="1:15" x14ac:dyDescent="0.2">
      <c r="B1565" s="58" t="s">
        <v>39</v>
      </c>
      <c r="C1565" s="56"/>
      <c r="D1565" s="56"/>
      <c r="E1565" s="56"/>
      <c r="F1565" s="56"/>
      <c r="G1565" s="4" t="e">
        <f>VLOOKUP(G1562,list2,5,FALSE)</f>
        <v>#REF!</v>
      </c>
      <c r="O1565" s="4" t="str">
        <f t="shared" si="156"/>
        <v/>
      </c>
    </row>
    <row r="1566" spans="1:15" x14ac:dyDescent="0.2">
      <c r="B1566" s="4" t="s">
        <v>34</v>
      </c>
      <c r="G1566" s="4" t="e">
        <f>VLOOKUP(G1562,list2,6,FALSE)</f>
        <v>#REF!</v>
      </c>
      <c r="O1566" s="4" t="e">
        <f t="shared" si="156"/>
        <v>#REF!</v>
      </c>
    </row>
    <row r="1567" spans="1:15" ht="12" thickBot="1" x14ac:dyDescent="0.25">
      <c r="O1567" s="4" t="str">
        <f t="shared" si="156"/>
        <v/>
      </c>
    </row>
    <row r="1568" spans="1:15" ht="12" thickBot="1" x14ac:dyDescent="0.25">
      <c r="A1568" s="39"/>
      <c r="B1568" s="41" t="s">
        <v>2</v>
      </c>
      <c r="C1568" s="41" t="s">
        <v>3</v>
      </c>
      <c r="D1568" s="41" t="s">
        <v>4</v>
      </c>
      <c r="E1568" s="41" t="s">
        <v>5</v>
      </c>
      <c r="F1568" s="41" t="s">
        <v>6</v>
      </c>
      <c r="G1568" s="41" t="s">
        <v>7</v>
      </c>
      <c r="H1568" s="41" t="s">
        <v>8</v>
      </c>
      <c r="I1568" s="41" t="s">
        <v>9</v>
      </c>
      <c r="J1568" s="41" t="s">
        <v>10</v>
      </c>
      <c r="K1568" s="41" t="s">
        <v>11</v>
      </c>
      <c r="L1568" s="41" t="s">
        <v>12</v>
      </c>
      <c r="M1568" s="41" t="s">
        <v>13</v>
      </c>
      <c r="N1568" s="71" t="s">
        <v>15</v>
      </c>
      <c r="O1568" s="4" t="str">
        <f t="shared" si="156"/>
        <v/>
      </c>
    </row>
    <row r="1569" spans="1:15" x14ac:dyDescent="0.2">
      <c r="A1569" s="42" t="s">
        <v>35</v>
      </c>
      <c r="B1569" s="43">
        <f>IF(Levée!C136&lt;&gt;"p",Levée!C136,)</f>
        <v>0</v>
      </c>
      <c r="C1569" s="43">
        <f>IF(Levée!D136&lt;&gt;"p",Levée!D136,)</f>
        <v>0</v>
      </c>
      <c r="D1569" s="43">
        <f>IF(Levée!E136&lt;&gt;"p",Levée!E136,)</f>
        <v>0</v>
      </c>
      <c r="E1569" s="43">
        <f>IF(Levée!F136&lt;&gt;"p",Levée!F136,)</f>
        <v>0</v>
      </c>
      <c r="F1569" s="43">
        <f>IF(Levée!G136&lt;&gt;"p",Levée!G136,)</f>
        <v>0</v>
      </c>
      <c r="G1569" s="43">
        <f>IF(Levée!H136&lt;&gt;"p",Levée!H136,)</f>
        <v>0</v>
      </c>
      <c r="H1569" s="43">
        <f>IF(Levée!I136&lt;&gt;"p",Levée!I136,)</f>
        <v>0</v>
      </c>
      <c r="I1569" s="43">
        <f>IF(Levée!J136&lt;&gt;"p",Levée!J136,)</f>
        <v>0</v>
      </c>
      <c r="J1569" s="43">
        <f>IF(Levée!K136&lt;&gt;"p",Levée!K136,)</f>
        <v>0</v>
      </c>
      <c r="K1569" s="43">
        <f>IF(Levée!L136&lt;&gt;"p",Levée!L136,)</f>
        <v>0</v>
      </c>
      <c r="L1569" s="43">
        <f>IF(Levée!M136&lt;&gt;"p",Levée!M136,)</f>
        <v>0</v>
      </c>
      <c r="M1569" s="43">
        <f>IF(Levée!N136&lt;&gt;"p",Levée!N136,)</f>
        <v>0</v>
      </c>
      <c r="N1569" s="68">
        <f>SUM(B1569:M1569)</f>
        <v>0</v>
      </c>
      <c r="O1569" s="4" t="str">
        <f t="shared" si="156"/>
        <v/>
      </c>
    </row>
    <row r="1570" spans="1:15" ht="12" thickBot="1" x14ac:dyDescent="0.25">
      <c r="A1570" s="42" t="s">
        <v>36</v>
      </c>
      <c r="B1570" s="43">
        <f>Pénalités!C136</f>
        <v>0</v>
      </c>
      <c r="C1570" s="43">
        <f>Pénalités!D136</f>
        <v>0</v>
      </c>
      <c r="D1570" s="43">
        <f>Pénalités!E136</f>
        <v>0</v>
      </c>
      <c r="E1570" s="43">
        <f>Pénalités!F136</f>
        <v>0</v>
      </c>
      <c r="F1570" s="43">
        <f>Pénalités!G136</f>
        <v>0</v>
      </c>
      <c r="G1570" s="43">
        <f>Pénalités!H136</f>
        <v>0</v>
      </c>
      <c r="H1570" s="43">
        <f>Pénalités!I136</f>
        <v>0</v>
      </c>
      <c r="I1570" s="43">
        <f>Pénalités!J136</f>
        <v>0</v>
      </c>
      <c r="J1570" s="43">
        <f>Pénalités!K136</f>
        <v>0</v>
      </c>
      <c r="K1570" s="43">
        <f>Pénalités!L136</f>
        <v>0</v>
      </c>
      <c r="L1570" s="43">
        <f>Pénalités!M136</f>
        <v>0</v>
      </c>
      <c r="M1570" s="43">
        <f>Pénalités!N136</f>
        <v>0</v>
      </c>
      <c r="N1570" s="69">
        <f>SUM(B1570:M1570)</f>
        <v>0</v>
      </c>
      <c r="O1570" s="4" t="str">
        <f t="shared" si="156"/>
        <v/>
      </c>
    </row>
    <row r="1571" spans="1:15" ht="12" thickBot="1" x14ac:dyDescent="0.25">
      <c r="A1571" s="44" t="s">
        <v>37</v>
      </c>
      <c r="B1571" s="45">
        <f t="shared" ref="B1571:M1571" si="159">+B1569-ABS(B1570)</f>
        <v>0</v>
      </c>
      <c r="C1571" s="46">
        <f t="shared" si="159"/>
        <v>0</v>
      </c>
      <c r="D1571" s="46">
        <f t="shared" si="159"/>
        <v>0</v>
      </c>
      <c r="E1571" s="46">
        <f t="shared" si="159"/>
        <v>0</v>
      </c>
      <c r="F1571" s="46">
        <f t="shared" si="159"/>
        <v>0</v>
      </c>
      <c r="G1571" s="46">
        <f t="shared" si="159"/>
        <v>0</v>
      </c>
      <c r="H1571" s="46">
        <f t="shared" si="159"/>
        <v>0</v>
      </c>
      <c r="I1571" s="46">
        <f t="shared" si="159"/>
        <v>0</v>
      </c>
      <c r="J1571" s="46">
        <f t="shared" si="159"/>
        <v>0</v>
      </c>
      <c r="K1571" s="46">
        <f t="shared" si="159"/>
        <v>0</v>
      </c>
      <c r="L1571" s="46">
        <f t="shared" si="159"/>
        <v>0</v>
      </c>
      <c r="M1571" s="46">
        <f t="shared" si="159"/>
        <v>0</v>
      </c>
      <c r="N1571" s="70">
        <f>IF(SUM(N1569:N1570)&lt;0,0,SUM(N1569:N1570))</f>
        <v>0</v>
      </c>
      <c r="O1571" s="4" t="str">
        <f t="shared" si="156"/>
        <v/>
      </c>
    </row>
    <row r="1572" spans="1:15" x14ac:dyDescent="0.2">
      <c r="O1572" s="4" t="str">
        <f t="shared" si="156"/>
        <v/>
      </c>
    </row>
    <row r="1573" spans="1:15" ht="12.75" x14ac:dyDescent="0.2">
      <c r="B1573" s="4" t="s">
        <v>30</v>
      </c>
      <c r="G1573" s="4" t="str">
        <f>VLOOKUP(G1574,list2,2,FALSE)</f>
        <v>case 132</v>
      </c>
      <c r="L1573" s="89"/>
      <c r="M1573" s="89"/>
      <c r="O1573" s="4" t="str">
        <f t="shared" si="156"/>
        <v/>
      </c>
    </row>
    <row r="1574" spans="1:15" ht="12.75" x14ac:dyDescent="0.2">
      <c r="B1574" s="4" t="s">
        <v>31</v>
      </c>
      <c r="G1574" s="4">
        <f>G1562+1</f>
        <v>132</v>
      </c>
      <c r="L1574" s="89" t="s">
        <v>38</v>
      </c>
      <c r="M1574" s="89"/>
      <c r="O1574" s="4" t="str">
        <f t="shared" si="156"/>
        <v/>
      </c>
    </row>
    <row r="1575" spans="1:15" ht="15.75" x14ac:dyDescent="0.25">
      <c r="B1575" s="4" t="s">
        <v>32</v>
      </c>
      <c r="G1575" s="4">
        <f>VLOOKUP(G1574,list2,3,FALSE)</f>
        <v>0</v>
      </c>
      <c r="L1575" s="90"/>
      <c r="M1575" s="90"/>
      <c r="O1575" s="4" t="str">
        <f t="shared" si="156"/>
        <v/>
      </c>
    </row>
    <row r="1576" spans="1:15" x14ac:dyDescent="0.2">
      <c r="B1576" s="56" t="s">
        <v>33</v>
      </c>
      <c r="G1576" s="4">
        <f>VLOOKUP(G1574,list2,4,FALSE)</f>
        <v>0</v>
      </c>
      <c r="O1576" s="4" t="str">
        <f t="shared" si="156"/>
        <v/>
      </c>
    </row>
    <row r="1577" spans="1:15" x14ac:dyDescent="0.2">
      <c r="B1577" s="58" t="s">
        <v>39</v>
      </c>
      <c r="C1577" s="56"/>
      <c r="D1577" s="56"/>
      <c r="E1577" s="56"/>
      <c r="F1577" s="56"/>
      <c r="G1577" s="4" t="e">
        <f>VLOOKUP(G1574,list2,5,FALSE)</f>
        <v>#REF!</v>
      </c>
      <c r="O1577" s="4" t="str">
        <f t="shared" si="156"/>
        <v/>
      </c>
    </row>
    <row r="1578" spans="1:15" x14ac:dyDescent="0.2">
      <c r="B1578" s="4" t="s">
        <v>34</v>
      </c>
      <c r="G1578" s="4" t="e">
        <f>VLOOKUP(G1574,list2,6,FALSE)</f>
        <v>#REF!</v>
      </c>
      <c r="O1578" s="4" t="e">
        <f t="shared" si="156"/>
        <v>#REF!</v>
      </c>
    </row>
    <row r="1579" spans="1:15" ht="12" thickBot="1" x14ac:dyDescent="0.25">
      <c r="O1579" s="4" t="str">
        <f t="shared" si="156"/>
        <v/>
      </c>
    </row>
    <row r="1580" spans="1:15" ht="12" thickBot="1" x14ac:dyDescent="0.25">
      <c r="A1580" s="39"/>
      <c r="B1580" s="41" t="s">
        <v>2</v>
      </c>
      <c r="C1580" s="41" t="s">
        <v>3</v>
      </c>
      <c r="D1580" s="41" t="s">
        <v>4</v>
      </c>
      <c r="E1580" s="41" t="s">
        <v>5</v>
      </c>
      <c r="F1580" s="41" t="s">
        <v>6</v>
      </c>
      <c r="G1580" s="41" t="s">
        <v>7</v>
      </c>
      <c r="H1580" s="41" t="s">
        <v>8</v>
      </c>
      <c r="I1580" s="41" t="s">
        <v>9</v>
      </c>
      <c r="J1580" s="41" t="s">
        <v>10</v>
      </c>
      <c r="K1580" s="41" t="s">
        <v>11</v>
      </c>
      <c r="L1580" s="41" t="s">
        <v>12</v>
      </c>
      <c r="M1580" s="41" t="s">
        <v>13</v>
      </c>
      <c r="N1580" s="71" t="s">
        <v>15</v>
      </c>
      <c r="O1580" s="4" t="str">
        <f t="shared" si="156"/>
        <v/>
      </c>
    </row>
    <row r="1581" spans="1:15" x14ac:dyDescent="0.2">
      <c r="A1581" s="42" t="s">
        <v>35</v>
      </c>
      <c r="B1581" s="43">
        <f>IF(Levée!C137&lt;&gt;"p",Levée!C137,)</f>
        <v>0</v>
      </c>
      <c r="C1581" s="43">
        <f>IF(Levée!D137&lt;&gt;"p",Levée!D137,)</f>
        <v>0</v>
      </c>
      <c r="D1581" s="43">
        <f>IF(Levée!E137&lt;&gt;"p",Levée!E137,)</f>
        <v>0</v>
      </c>
      <c r="E1581" s="43">
        <f>IF(Levée!F137&lt;&gt;"p",Levée!F137,)</f>
        <v>0</v>
      </c>
      <c r="F1581" s="43">
        <f>IF(Levée!G137&lt;&gt;"p",Levée!G137,)</f>
        <v>0</v>
      </c>
      <c r="G1581" s="43">
        <f>IF(Levée!H137&lt;&gt;"p",Levée!H137,)</f>
        <v>0</v>
      </c>
      <c r="H1581" s="43">
        <f>IF(Levée!I137&lt;&gt;"p",Levée!I137,)</f>
        <v>0</v>
      </c>
      <c r="I1581" s="43">
        <f>IF(Levée!J137&lt;&gt;"p",Levée!J137,)</f>
        <v>0</v>
      </c>
      <c r="J1581" s="43">
        <f>IF(Levée!K137&lt;&gt;"p",Levée!K137,)</f>
        <v>0</v>
      </c>
      <c r="K1581" s="43">
        <f>IF(Levée!L137&lt;&gt;"p",Levée!L137,)</f>
        <v>0</v>
      </c>
      <c r="L1581" s="43">
        <f>IF(Levée!M137&lt;&gt;"p",Levée!M137,)</f>
        <v>0</v>
      </c>
      <c r="M1581" s="43">
        <f>IF(Levée!N137&lt;&gt;"p",Levée!N137,)</f>
        <v>0</v>
      </c>
      <c r="N1581" s="68">
        <f>SUM(B1581:M1581)</f>
        <v>0</v>
      </c>
      <c r="O1581" s="4" t="str">
        <f t="shared" si="156"/>
        <v/>
      </c>
    </row>
    <row r="1582" spans="1:15" ht="12" thickBot="1" x14ac:dyDescent="0.25">
      <c r="A1582" s="42" t="s">
        <v>36</v>
      </c>
      <c r="B1582" s="43">
        <f>Pénalités!C137</f>
        <v>0</v>
      </c>
      <c r="C1582" s="43">
        <f>Pénalités!D137</f>
        <v>0</v>
      </c>
      <c r="D1582" s="43">
        <f>Pénalités!E137</f>
        <v>0</v>
      </c>
      <c r="E1582" s="43">
        <f>Pénalités!F137</f>
        <v>0</v>
      </c>
      <c r="F1582" s="43">
        <f>Pénalités!G137</f>
        <v>0</v>
      </c>
      <c r="G1582" s="43">
        <f>Pénalités!H137</f>
        <v>0</v>
      </c>
      <c r="H1582" s="43">
        <f>Pénalités!I137</f>
        <v>0</v>
      </c>
      <c r="I1582" s="43">
        <f>Pénalités!J137</f>
        <v>0</v>
      </c>
      <c r="J1582" s="43">
        <f>Pénalités!K137</f>
        <v>0</v>
      </c>
      <c r="K1582" s="43">
        <f>Pénalités!L137</f>
        <v>0</v>
      </c>
      <c r="L1582" s="43">
        <f>Pénalités!M137</f>
        <v>0</v>
      </c>
      <c r="M1582" s="43">
        <f>Pénalités!N137</f>
        <v>0</v>
      </c>
      <c r="N1582" s="69">
        <f>SUM(B1582:M1582)</f>
        <v>0</v>
      </c>
      <c r="O1582" s="4" t="str">
        <f t="shared" si="156"/>
        <v/>
      </c>
    </row>
    <row r="1583" spans="1:15" ht="12" thickBot="1" x14ac:dyDescent="0.25">
      <c r="A1583" s="44" t="s">
        <v>37</v>
      </c>
      <c r="B1583" s="45">
        <f t="shared" ref="B1583:M1583" si="160">+B1581-ABS(B1582)</f>
        <v>0</v>
      </c>
      <c r="C1583" s="46">
        <f t="shared" si="160"/>
        <v>0</v>
      </c>
      <c r="D1583" s="46">
        <f t="shared" si="160"/>
        <v>0</v>
      </c>
      <c r="E1583" s="46">
        <f t="shared" si="160"/>
        <v>0</v>
      </c>
      <c r="F1583" s="46">
        <f t="shared" si="160"/>
        <v>0</v>
      </c>
      <c r="G1583" s="46">
        <f t="shared" si="160"/>
        <v>0</v>
      </c>
      <c r="H1583" s="46">
        <f t="shared" si="160"/>
        <v>0</v>
      </c>
      <c r="I1583" s="46">
        <f t="shared" si="160"/>
        <v>0</v>
      </c>
      <c r="J1583" s="46">
        <f t="shared" si="160"/>
        <v>0</v>
      </c>
      <c r="K1583" s="46">
        <f t="shared" si="160"/>
        <v>0</v>
      </c>
      <c r="L1583" s="46">
        <f t="shared" si="160"/>
        <v>0</v>
      </c>
      <c r="M1583" s="46">
        <f t="shared" si="160"/>
        <v>0</v>
      </c>
      <c r="N1583" s="70">
        <f>IF(SUM(N1581:N1582)&lt;0,0,SUM(N1581:N1582))</f>
        <v>0</v>
      </c>
      <c r="O1583" s="4" t="str">
        <f t="shared" si="156"/>
        <v/>
      </c>
    </row>
    <row r="1584" spans="1:15" x14ac:dyDescent="0.2">
      <c r="O1584" s="4" t="str">
        <f t="shared" si="156"/>
        <v/>
      </c>
    </row>
    <row r="1585" spans="1:15" ht="12.75" x14ac:dyDescent="0.2">
      <c r="B1585" s="4" t="s">
        <v>30</v>
      </c>
      <c r="G1585" s="4" t="str">
        <f>VLOOKUP(G1586,list2,2,FALSE)</f>
        <v>case 133</v>
      </c>
      <c r="L1585" s="89"/>
      <c r="M1585" s="89"/>
      <c r="O1585" s="4" t="str">
        <f t="shared" si="156"/>
        <v/>
      </c>
    </row>
    <row r="1586" spans="1:15" ht="12.75" x14ac:dyDescent="0.2">
      <c r="B1586" s="4" t="s">
        <v>31</v>
      </c>
      <c r="G1586" s="4">
        <f>G1574+1</f>
        <v>133</v>
      </c>
      <c r="L1586" s="89" t="s">
        <v>38</v>
      </c>
      <c r="M1586" s="89"/>
      <c r="O1586" s="4" t="str">
        <f t="shared" si="156"/>
        <v/>
      </c>
    </row>
    <row r="1587" spans="1:15" ht="15.75" x14ac:dyDescent="0.25">
      <c r="B1587" s="4" t="s">
        <v>32</v>
      </c>
      <c r="G1587" s="4">
        <f>VLOOKUP(G1586,list2,3,FALSE)</f>
        <v>0</v>
      </c>
      <c r="L1587" s="90"/>
      <c r="M1587" s="90"/>
      <c r="O1587" s="4" t="str">
        <f t="shared" si="156"/>
        <v/>
      </c>
    </row>
    <row r="1588" spans="1:15" x14ac:dyDescent="0.2">
      <c r="B1588" s="56" t="s">
        <v>33</v>
      </c>
      <c r="G1588" s="4">
        <f>VLOOKUP(G1586,list2,4,FALSE)</f>
        <v>0</v>
      </c>
      <c r="O1588" s="4" t="str">
        <f t="shared" si="156"/>
        <v/>
      </c>
    </row>
    <row r="1589" spans="1:15" x14ac:dyDescent="0.2">
      <c r="B1589" s="58" t="s">
        <v>39</v>
      </c>
      <c r="C1589" s="56"/>
      <c r="D1589" s="56"/>
      <c r="E1589" s="56"/>
      <c r="F1589" s="56"/>
      <c r="G1589" s="4" t="e">
        <f>VLOOKUP(G1586,list2,5,FALSE)</f>
        <v>#REF!</v>
      </c>
      <c r="O1589" s="4" t="str">
        <f t="shared" si="156"/>
        <v/>
      </c>
    </row>
    <row r="1590" spans="1:15" x14ac:dyDescent="0.2">
      <c r="B1590" s="4" t="s">
        <v>34</v>
      </c>
      <c r="G1590" s="4" t="e">
        <f>VLOOKUP(G1586,list2,6,FALSE)</f>
        <v>#REF!</v>
      </c>
      <c r="O1590" s="4" t="e">
        <f t="shared" si="156"/>
        <v>#REF!</v>
      </c>
    </row>
    <row r="1591" spans="1:15" ht="12" thickBot="1" x14ac:dyDescent="0.25">
      <c r="O1591" s="4" t="str">
        <f t="shared" si="156"/>
        <v/>
      </c>
    </row>
    <row r="1592" spans="1:15" ht="12" thickBot="1" x14ac:dyDescent="0.25">
      <c r="A1592" s="39"/>
      <c r="B1592" s="41" t="s">
        <v>2</v>
      </c>
      <c r="C1592" s="41" t="s">
        <v>3</v>
      </c>
      <c r="D1592" s="41" t="s">
        <v>4</v>
      </c>
      <c r="E1592" s="41" t="s">
        <v>5</v>
      </c>
      <c r="F1592" s="41" t="s">
        <v>6</v>
      </c>
      <c r="G1592" s="41" t="s">
        <v>7</v>
      </c>
      <c r="H1592" s="41" t="s">
        <v>8</v>
      </c>
      <c r="I1592" s="41" t="s">
        <v>9</v>
      </c>
      <c r="J1592" s="41" t="s">
        <v>10</v>
      </c>
      <c r="K1592" s="41" t="s">
        <v>11</v>
      </c>
      <c r="L1592" s="41" t="s">
        <v>12</v>
      </c>
      <c r="M1592" s="41" t="s">
        <v>13</v>
      </c>
      <c r="N1592" s="71" t="s">
        <v>15</v>
      </c>
      <c r="O1592" s="4" t="str">
        <f t="shared" si="156"/>
        <v/>
      </c>
    </row>
    <row r="1593" spans="1:15" x14ac:dyDescent="0.2">
      <c r="A1593" s="42" t="s">
        <v>35</v>
      </c>
      <c r="B1593" s="43">
        <f>IF(Levée!C138&lt;&gt;"pa",Levée!C138,)</f>
        <v>0</v>
      </c>
      <c r="C1593" s="43">
        <f>IF(Levée!D138&lt;&gt;"pa",Levée!D138,)</f>
        <v>0</v>
      </c>
      <c r="D1593" s="43">
        <f>IF(Levée!E138&lt;&gt;"pa",Levée!E138,)</f>
        <v>0</v>
      </c>
      <c r="E1593" s="43">
        <f>IF(Levée!F138&lt;&gt;"pa",Levée!F138,)</f>
        <v>0</v>
      </c>
      <c r="F1593" s="43">
        <f>IF(Levée!G138&lt;&gt;"pa",Levée!G138,)</f>
        <v>0</v>
      </c>
      <c r="G1593" s="43">
        <f>IF(Levée!H138&lt;&gt;"pa",Levée!H138,)</f>
        <v>0</v>
      </c>
      <c r="H1593" s="43">
        <f>IF(Levée!I138&lt;&gt;"pa",Levée!I138,)</f>
        <v>0</v>
      </c>
      <c r="I1593" s="43">
        <f>IF(Levée!J138&lt;&gt;"pa",Levée!J138,)</f>
        <v>0</v>
      </c>
      <c r="J1593" s="43">
        <f>IF(Levée!K138&lt;&gt;"pa",Levée!K138,)</f>
        <v>0</v>
      </c>
      <c r="K1593" s="43">
        <f>IF(Levée!L138&lt;&gt;"pa",Levée!L138,)</f>
        <v>0</v>
      </c>
      <c r="L1593" s="43">
        <f>IF(Levée!M138&lt;&gt;"pa",Levée!M138,)</f>
        <v>0</v>
      </c>
      <c r="M1593" s="43">
        <f>IF(Levée!N138&lt;&gt;"pa",Levée!N138,)</f>
        <v>0</v>
      </c>
      <c r="N1593" s="68">
        <f>SUM(B1593:M1593)</f>
        <v>0</v>
      </c>
      <c r="O1593" s="4" t="str">
        <f t="shared" si="156"/>
        <v/>
      </c>
    </row>
    <row r="1594" spans="1:15" ht="12" thickBot="1" x14ac:dyDescent="0.25">
      <c r="A1594" s="42" t="s">
        <v>36</v>
      </c>
      <c r="B1594" s="43">
        <f>Pénalités!C138</f>
        <v>0</v>
      </c>
      <c r="C1594" s="43">
        <f>Pénalités!D138</f>
        <v>0</v>
      </c>
      <c r="D1594" s="43">
        <f>Pénalités!E138</f>
        <v>0</v>
      </c>
      <c r="E1594" s="43">
        <f>Pénalités!F138</f>
        <v>0</v>
      </c>
      <c r="F1594" s="43">
        <f>Pénalités!G138</f>
        <v>0</v>
      </c>
      <c r="G1594" s="43">
        <f>Pénalités!H138</f>
        <v>0</v>
      </c>
      <c r="H1594" s="43">
        <f>Pénalités!I138</f>
        <v>0</v>
      </c>
      <c r="I1594" s="43">
        <f>Pénalités!J138</f>
        <v>0</v>
      </c>
      <c r="J1594" s="43">
        <f>Pénalités!K138</f>
        <v>0</v>
      </c>
      <c r="K1594" s="43">
        <f>Pénalités!L138</f>
        <v>0</v>
      </c>
      <c r="L1594" s="43">
        <f>Pénalités!M138</f>
        <v>0</v>
      </c>
      <c r="M1594" s="43">
        <f>Pénalités!N138</f>
        <v>0</v>
      </c>
      <c r="N1594" s="69">
        <f>SUM(B1594:M1594)</f>
        <v>0</v>
      </c>
      <c r="O1594" s="4" t="str">
        <f t="shared" si="156"/>
        <v/>
      </c>
    </row>
    <row r="1595" spans="1:15" ht="12" thickBot="1" x14ac:dyDescent="0.25">
      <c r="A1595" s="44" t="s">
        <v>37</v>
      </c>
      <c r="B1595" s="45">
        <f t="shared" ref="B1595:M1595" si="161">+B1593-ABS(B1594)</f>
        <v>0</v>
      </c>
      <c r="C1595" s="46">
        <f t="shared" si="161"/>
        <v>0</v>
      </c>
      <c r="D1595" s="46">
        <f t="shared" si="161"/>
        <v>0</v>
      </c>
      <c r="E1595" s="46">
        <f t="shared" si="161"/>
        <v>0</v>
      </c>
      <c r="F1595" s="46">
        <f t="shared" si="161"/>
        <v>0</v>
      </c>
      <c r="G1595" s="46">
        <f t="shared" si="161"/>
        <v>0</v>
      </c>
      <c r="H1595" s="46">
        <f t="shared" si="161"/>
        <v>0</v>
      </c>
      <c r="I1595" s="46">
        <f t="shared" si="161"/>
        <v>0</v>
      </c>
      <c r="J1595" s="46">
        <f t="shared" si="161"/>
        <v>0</v>
      </c>
      <c r="K1595" s="46">
        <f t="shared" si="161"/>
        <v>0</v>
      </c>
      <c r="L1595" s="46">
        <f t="shared" si="161"/>
        <v>0</v>
      </c>
      <c r="M1595" s="46">
        <f t="shared" si="161"/>
        <v>0</v>
      </c>
      <c r="N1595" s="70">
        <f>IF(SUM(N1593:N1594)&lt;0,0,SUM(N1593:N1594))</f>
        <v>0</v>
      </c>
      <c r="O1595" s="4" t="str">
        <f t="shared" si="156"/>
        <v/>
      </c>
    </row>
    <row r="1596" spans="1:15" x14ac:dyDescent="0.2">
      <c r="O1596" s="4" t="str">
        <f t="shared" si="156"/>
        <v/>
      </c>
    </row>
    <row r="1597" spans="1:15" ht="12.75" x14ac:dyDescent="0.2">
      <c r="B1597" s="4" t="s">
        <v>30</v>
      </c>
      <c r="G1597" s="4" t="str">
        <f>VLOOKUP(G1598,list2,2,FALSE)</f>
        <v>case 134</v>
      </c>
      <c r="L1597" s="89"/>
      <c r="M1597" s="89"/>
      <c r="O1597" s="4" t="str">
        <f t="shared" si="156"/>
        <v/>
      </c>
    </row>
    <row r="1598" spans="1:15" ht="12.75" x14ac:dyDescent="0.2">
      <c r="B1598" s="4" t="s">
        <v>31</v>
      </c>
      <c r="G1598" s="4">
        <f>G1586+1</f>
        <v>134</v>
      </c>
      <c r="L1598" s="89" t="s">
        <v>38</v>
      </c>
      <c r="M1598" s="89"/>
      <c r="O1598" s="4" t="str">
        <f t="shared" si="156"/>
        <v/>
      </c>
    </row>
    <row r="1599" spans="1:15" ht="15.75" x14ac:dyDescent="0.25">
      <c r="B1599" s="4" t="s">
        <v>32</v>
      </c>
      <c r="G1599" s="4">
        <f>VLOOKUP(G1598,list2,3,FALSE)</f>
        <v>0</v>
      </c>
      <c r="L1599" s="90"/>
      <c r="M1599" s="90"/>
      <c r="O1599" s="4" t="str">
        <f t="shared" si="156"/>
        <v/>
      </c>
    </row>
    <row r="1600" spans="1:15" x14ac:dyDescent="0.2">
      <c r="B1600" s="56" t="s">
        <v>33</v>
      </c>
      <c r="G1600" s="4">
        <f>VLOOKUP(G1598,list2,4,FALSE)</f>
        <v>0</v>
      </c>
      <c r="O1600" s="4" t="str">
        <f t="shared" si="156"/>
        <v/>
      </c>
    </row>
    <row r="1601" spans="1:15" x14ac:dyDescent="0.2">
      <c r="B1601" s="58" t="s">
        <v>39</v>
      </c>
      <c r="C1601" s="56"/>
      <c r="D1601" s="56"/>
      <c r="E1601" s="56"/>
      <c r="F1601" s="56"/>
      <c r="G1601" s="4" t="e">
        <f>VLOOKUP(G1598,list2,5,FALSE)</f>
        <v>#REF!</v>
      </c>
      <c r="O1601" s="4" t="str">
        <f t="shared" si="156"/>
        <v/>
      </c>
    </row>
    <row r="1602" spans="1:15" x14ac:dyDescent="0.2">
      <c r="B1602" s="4" t="s">
        <v>34</v>
      </c>
      <c r="G1602" s="4" t="e">
        <f>VLOOKUP(G1598,list2,6,FALSE)</f>
        <v>#REF!</v>
      </c>
      <c r="O1602" s="4" t="e">
        <f t="shared" si="156"/>
        <v>#REF!</v>
      </c>
    </row>
    <row r="1603" spans="1:15" ht="12" thickBot="1" x14ac:dyDescent="0.25">
      <c r="O1603" s="4" t="str">
        <f t="shared" si="156"/>
        <v/>
      </c>
    </row>
    <row r="1604" spans="1:15" ht="12" thickBot="1" x14ac:dyDescent="0.25">
      <c r="A1604" s="39"/>
      <c r="B1604" s="41" t="s">
        <v>2</v>
      </c>
      <c r="C1604" s="41" t="s">
        <v>3</v>
      </c>
      <c r="D1604" s="41" t="s">
        <v>4</v>
      </c>
      <c r="E1604" s="41" t="s">
        <v>5</v>
      </c>
      <c r="F1604" s="41" t="s">
        <v>6</v>
      </c>
      <c r="G1604" s="41" t="s">
        <v>7</v>
      </c>
      <c r="H1604" s="41" t="s">
        <v>8</v>
      </c>
      <c r="I1604" s="41" t="s">
        <v>9</v>
      </c>
      <c r="J1604" s="41" t="s">
        <v>10</v>
      </c>
      <c r="K1604" s="41" t="s">
        <v>11</v>
      </c>
      <c r="L1604" s="41" t="s">
        <v>12</v>
      </c>
      <c r="M1604" s="41" t="s">
        <v>13</v>
      </c>
      <c r="N1604" s="71" t="s">
        <v>15</v>
      </c>
      <c r="O1604" s="4" t="str">
        <f t="shared" si="156"/>
        <v/>
      </c>
    </row>
    <row r="1605" spans="1:15" x14ac:dyDescent="0.2">
      <c r="A1605" s="42" t="s">
        <v>35</v>
      </c>
      <c r="B1605" s="43">
        <f>IF(Levée!C139&lt;&gt;"pa",Levée!C139,)</f>
        <v>0</v>
      </c>
      <c r="C1605" s="43">
        <f>IF(Levée!D139&lt;&gt;"pa",Levée!D139,)</f>
        <v>0</v>
      </c>
      <c r="D1605" s="43">
        <f>IF(Levée!E139&lt;&gt;"pa",Levée!E139,)</f>
        <v>0</v>
      </c>
      <c r="E1605" s="43">
        <f>IF(Levée!F139&lt;&gt;"pa",Levée!F139,)</f>
        <v>0</v>
      </c>
      <c r="F1605" s="43">
        <f>IF(Levée!G139&lt;&gt;"pa",Levée!G139,)</f>
        <v>0</v>
      </c>
      <c r="G1605" s="43">
        <f>IF(Levée!H139&lt;&gt;"pa",Levée!H139,)</f>
        <v>0</v>
      </c>
      <c r="H1605" s="43">
        <f>IF(Levée!I139&lt;&gt;"pa",Levée!I139,)</f>
        <v>0</v>
      </c>
      <c r="I1605" s="43">
        <f>IF(Levée!J139&lt;&gt;"pa",Levée!J139,)</f>
        <v>0</v>
      </c>
      <c r="J1605" s="43">
        <f>IF(Levée!K139&lt;&gt;"pa",Levée!K139,)</f>
        <v>0</v>
      </c>
      <c r="K1605" s="43">
        <f>IF(Levée!L139&lt;&gt;"pa",Levée!L139,)</f>
        <v>0</v>
      </c>
      <c r="L1605" s="43">
        <f>IF(Levée!M139&lt;&gt;"pa",Levée!M139,)</f>
        <v>0</v>
      </c>
      <c r="M1605" s="43">
        <f>IF(Levée!N139&lt;&gt;"pa",Levée!N139,)</f>
        <v>0</v>
      </c>
      <c r="N1605" s="68">
        <f>SUM(B1605:M1605)</f>
        <v>0</v>
      </c>
      <c r="O1605" s="4" t="str">
        <f t="shared" si="156"/>
        <v/>
      </c>
    </row>
    <row r="1606" spans="1:15" ht="12" thickBot="1" x14ac:dyDescent="0.25">
      <c r="A1606" s="42" t="s">
        <v>36</v>
      </c>
      <c r="B1606" s="43">
        <f>Pénalités!C139</f>
        <v>0</v>
      </c>
      <c r="C1606" s="43">
        <f>Pénalités!D139</f>
        <v>0</v>
      </c>
      <c r="D1606" s="43">
        <f>Pénalités!E139</f>
        <v>0</v>
      </c>
      <c r="E1606" s="43">
        <f>Pénalités!F139</f>
        <v>0</v>
      </c>
      <c r="F1606" s="43">
        <f>Pénalités!G139</f>
        <v>0</v>
      </c>
      <c r="G1606" s="43">
        <f>Pénalités!H139</f>
        <v>0</v>
      </c>
      <c r="H1606" s="43">
        <f>Pénalités!I139</f>
        <v>0</v>
      </c>
      <c r="I1606" s="43">
        <f>Pénalités!J139</f>
        <v>0</v>
      </c>
      <c r="J1606" s="43">
        <f>Pénalités!K139</f>
        <v>0</v>
      </c>
      <c r="K1606" s="43">
        <f>Pénalités!L139</f>
        <v>0</v>
      </c>
      <c r="L1606" s="43">
        <f>Pénalités!M139</f>
        <v>0</v>
      </c>
      <c r="M1606" s="43">
        <f>Pénalités!N139</f>
        <v>0</v>
      </c>
      <c r="N1606" s="69">
        <f>SUM(B1606:M1606)</f>
        <v>0</v>
      </c>
      <c r="O1606" s="4" t="str">
        <f t="shared" si="156"/>
        <v/>
      </c>
    </row>
    <row r="1607" spans="1:15" ht="12" thickBot="1" x14ac:dyDescent="0.25">
      <c r="A1607" s="44" t="s">
        <v>37</v>
      </c>
      <c r="B1607" s="45">
        <f t="shared" ref="B1607:M1607" si="162">+B1605-ABS(B1606)</f>
        <v>0</v>
      </c>
      <c r="C1607" s="46">
        <f t="shared" si="162"/>
        <v>0</v>
      </c>
      <c r="D1607" s="46">
        <f t="shared" si="162"/>
        <v>0</v>
      </c>
      <c r="E1607" s="46">
        <f t="shared" si="162"/>
        <v>0</v>
      </c>
      <c r="F1607" s="46">
        <f t="shared" si="162"/>
        <v>0</v>
      </c>
      <c r="G1607" s="46">
        <f t="shared" si="162"/>
        <v>0</v>
      </c>
      <c r="H1607" s="46">
        <f t="shared" si="162"/>
        <v>0</v>
      </c>
      <c r="I1607" s="46">
        <f t="shared" si="162"/>
        <v>0</v>
      </c>
      <c r="J1607" s="46">
        <f t="shared" si="162"/>
        <v>0</v>
      </c>
      <c r="K1607" s="46">
        <f t="shared" si="162"/>
        <v>0</v>
      </c>
      <c r="L1607" s="46">
        <f t="shared" si="162"/>
        <v>0</v>
      </c>
      <c r="M1607" s="46">
        <f t="shared" si="162"/>
        <v>0</v>
      </c>
      <c r="N1607" s="70">
        <f>IF(SUM(N1605:N1606)&lt;0,0,SUM(N1605:N1606))</f>
        <v>0</v>
      </c>
      <c r="O1607" s="4" t="str">
        <f t="shared" ref="O1607:O1670" si="163">IF(B1607="Remboursement :",G1607,"")</f>
        <v/>
      </c>
    </row>
    <row r="1608" spans="1:15" x14ac:dyDescent="0.2">
      <c r="O1608" s="4" t="str">
        <f t="shared" si="163"/>
        <v/>
      </c>
    </row>
    <row r="1609" spans="1:15" ht="12.75" x14ac:dyDescent="0.2">
      <c r="B1609" s="4" t="s">
        <v>30</v>
      </c>
      <c r="G1609" s="4" t="str">
        <f>VLOOKUP(G1610,list2,2,FALSE)</f>
        <v>case 135</v>
      </c>
      <c r="L1609" s="89"/>
      <c r="M1609" s="89"/>
      <c r="O1609" s="4" t="str">
        <f t="shared" si="163"/>
        <v/>
      </c>
    </row>
    <row r="1610" spans="1:15" ht="12.75" x14ac:dyDescent="0.2">
      <c r="B1610" s="4" t="s">
        <v>31</v>
      </c>
      <c r="G1610" s="4">
        <f>G1598+1</f>
        <v>135</v>
      </c>
      <c r="L1610" s="89" t="s">
        <v>38</v>
      </c>
      <c r="M1610" s="89"/>
      <c r="O1610" s="4" t="str">
        <f t="shared" si="163"/>
        <v/>
      </c>
    </row>
    <row r="1611" spans="1:15" ht="15.75" x14ac:dyDescent="0.25">
      <c r="B1611" s="4" t="s">
        <v>32</v>
      </c>
      <c r="G1611" s="4">
        <f>VLOOKUP(G1610,list2,3,FALSE)</f>
        <v>0</v>
      </c>
      <c r="L1611" s="90"/>
      <c r="M1611" s="90"/>
      <c r="O1611" s="4" t="str">
        <f t="shared" si="163"/>
        <v/>
      </c>
    </row>
    <row r="1612" spans="1:15" x14ac:dyDescent="0.2">
      <c r="B1612" s="56" t="s">
        <v>33</v>
      </c>
      <c r="G1612" s="4">
        <f>VLOOKUP(G1610,list2,4,FALSE)</f>
        <v>0</v>
      </c>
      <c r="O1612" s="4" t="str">
        <f t="shared" si="163"/>
        <v/>
      </c>
    </row>
    <row r="1613" spans="1:15" x14ac:dyDescent="0.2">
      <c r="B1613" s="58" t="s">
        <v>39</v>
      </c>
      <c r="C1613" s="56"/>
      <c r="D1613" s="56"/>
      <c r="E1613" s="56"/>
      <c r="F1613" s="56"/>
      <c r="G1613" s="4" t="e">
        <f>VLOOKUP(G1610,list2,5,FALSE)</f>
        <v>#REF!</v>
      </c>
      <c r="O1613" s="4" t="str">
        <f t="shared" si="163"/>
        <v/>
      </c>
    </row>
    <row r="1614" spans="1:15" x14ac:dyDescent="0.2">
      <c r="B1614" s="4" t="s">
        <v>34</v>
      </c>
      <c r="G1614" s="4" t="e">
        <f>VLOOKUP(G1610,list2,6,FALSE)</f>
        <v>#REF!</v>
      </c>
      <c r="O1614" s="4" t="e">
        <f t="shared" si="163"/>
        <v>#REF!</v>
      </c>
    </row>
    <row r="1615" spans="1:15" ht="12" thickBot="1" x14ac:dyDescent="0.25">
      <c r="O1615" s="4" t="str">
        <f t="shared" si="163"/>
        <v/>
      </c>
    </row>
    <row r="1616" spans="1:15" ht="12" thickBot="1" x14ac:dyDescent="0.25">
      <c r="A1616" s="39"/>
      <c r="B1616" s="41" t="s">
        <v>2</v>
      </c>
      <c r="C1616" s="41" t="s">
        <v>3</v>
      </c>
      <c r="D1616" s="41" t="s">
        <v>4</v>
      </c>
      <c r="E1616" s="41" t="s">
        <v>5</v>
      </c>
      <c r="F1616" s="41" t="s">
        <v>6</v>
      </c>
      <c r="G1616" s="41" t="s">
        <v>7</v>
      </c>
      <c r="H1616" s="41" t="s">
        <v>8</v>
      </c>
      <c r="I1616" s="41" t="s">
        <v>9</v>
      </c>
      <c r="J1616" s="41" t="s">
        <v>10</v>
      </c>
      <c r="K1616" s="41" t="s">
        <v>11</v>
      </c>
      <c r="L1616" s="41" t="s">
        <v>12</v>
      </c>
      <c r="M1616" s="41" t="s">
        <v>13</v>
      </c>
      <c r="N1616" s="71" t="s">
        <v>15</v>
      </c>
      <c r="O1616" s="4" t="str">
        <f t="shared" si="163"/>
        <v/>
      </c>
    </row>
    <row r="1617" spans="1:15" x14ac:dyDescent="0.2">
      <c r="A1617" s="42" t="s">
        <v>35</v>
      </c>
      <c r="B1617" s="43">
        <f>IF(Levée!C140&lt;&gt;"pa",Levée!C140,)</f>
        <v>0</v>
      </c>
      <c r="C1617" s="43">
        <f>IF(Levée!D140&lt;&gt;"pa",Levée!D140,)</f>
        <v>0</v>
      </c>
      <c r="D1617" s="43">
        <f>IF(Levée!E140&lt;&gt;"pa",Levée!E140,)</f>
        <v>0</v>
      </c>
      <c r="E1617" s="43">
        <f>IF(Levée!F140&lt;&gt;"pa",Levée!F140,)</f>
        <v>0</v>
      </c>
      <c r="F1617" s="43">
        <f>IF(Levée!G140&lt;&gt;"pa",Levée!G140,)</f>
        <v>0</v>
      </c>
      <c r="G1617" s="43">
        <f>IF(Levée!H140&lt;&gt;"pa",Levée!H140,)</f>
        <v>0</v>
      </c>
      <c r="H1617" s="43">
        <f>IF(Levée!I140&lt;&gt;"pa",Levée!I140,)</f>
        <v>0</v>
      </c>
      <c r="I1617" s="43">
        <f>IF(Levée!J140&lt;&gt;"pa",Levée!J140,)</f>
        <v>0</v>
      </c>
      <c r="J1617" s="43">
        <f>IF(Levée!K140&lt;&gt;"pa",Levée!K140,)</f>
        <v>0</v>
      </c>
      <c r="K1617" s="43">
        <f>IF(Levée!L140&lt;&gt;"pa",Levée!L140,)</f>
        <v>0</v>
      </c>
      <c r="L1617" s="43">
        <f>IF(Levée!M140&lt;&gt;"pa",Levée!M140,)</f>
        <v>0</v>
      </c>
      <c r="M1617" s="43">
        <f>IF(Levée!N140&lt;&gt;"pa",Levée!N140,)</f>
        <v>0</v>
      </c>
      <c r="N1617" s="68">
        <f>SUM(B1617:M1617)</f>
        <v>0</v>
      </c>
      <c r="O1617" s="4" t="str">
        <f t="shared" si="163"/>
        <v/>
      </c>
    </row>
    <row r="1618" spans="1:15" ht="12" thickBot="1" x14ac:dyDescent="0.25">
      <c r="A1618" s="42" t="s">
        <v>36</v>
      </c>
      <c r="B1618" s="43">
        <f>Pénalités!C140</f>
        <v>0</v>
      </c>
      <c r="C1618" s="43">
        <f>Pénalités!D140</f>
        <v>0</v>
      </c>
      <c r="D1618" s="43">
        <f>Pénalités!E140</f>
        <v>0</v>
      </c>
      <c r="E1618" s="43">
        <f>Pénalités!F140</f>
        <v>0</v>
      </c>
      <c r="F1618" s="43">
        <f>Pénalités!G140</f>
        <v>0</v>
      </c>
      <c r="G1618" s="43">
        <f>Pénalités!H140</f>
        <v>0</v>
      </c>
      <c r="H1618" s="43">
        <f>Pénalités!I140</f>
        <v>0</v>
      </c>
      <c r="I1618" s="43">
        <f>Pénalités!J140</f>
        <v>0</v>
      </c>
      <c r="J1618" s="43">
        <f>Pénalités!K140</f>
        <v>0</v>
      </c>
      <c r="K1618" s="43">
        <f>Pénalités!L140</f>
        <v>0</v>
      </c>
      <c r="L1618" s="43">
        <f>Pénalités!M140</f>
        <v>0</v>
      </c>
      <c r="M1618" s="43">
        <f>Pénalités!N140</f>
        <v>0</v>
      </c>
      <c r="N1618" s="69">
        <f>SUM(B1618:M1618)</f>
        <v>0</v>
      </c>
      <c r="O1618" s="4" t="str">
        <f t="shared" si="163"/>
        <v/>
      </c>
    </row>
    <row r="1619" spans="1:15" ht="12" thickBot="1" x14ac:dyDescent="0.25">
      <c r="A1619" s="44" t="s">
        <v>37</v>
      </c>
      <c r="B1619" s="45">
        <f t="shared" ref="B1619:M1619" si="164">+B1617-ABS(B1618)</f>
        <v>0</v>
      </c>
      <c r="C1619" s="46">
        <f t="shared" si="164"/>
        <v>0</v>
      </c>
      <c r="D1619" s="46">
        <f t="shared" si="164"/>
        <v>0</v>
      </c>
      <c r="E1619" s="46">
        <f t="shared" si="164"/>
        <v>0</v>
      </c>
      <c r="F1619" s="46">
        <f t="shared" si="164"/>
        <v>0</v>
      </c>
      <c r="G1619" s="46">
        <f t="shared" si="164"/>
        <v>0</v>
      </c>
      <c r="H1619" s="46">
        <f t="shared" si="164"/>
        <v>0</v>
      </c>
      <c r="I1619" s="46">
        <f t="shared" si="164"/>
        <v>0</v>
      </c>
      <c r="J1619" s="46">
        <f t="shared" si="164"/>
        <v>0</v>
      </c>
      <c r="K1619" s="46">
        <f t="shared" si="164"/>
        <v>0</v>
      </c>
      <c r="L1619" s="46">
        <f t="shared" si="164"/>
        <v>0</v>
      </c>
      <c r="M1619" s="46">
        <f t="shared" si="164"/>
        <v>0</v>
      </c>
      <c r="N1619" s="70">
        <f>IF(SUM(N1617:N1618)&lt;0,0,SUM(N1617:N1618))</f>
        <v>0</v>
      </c>
      <c r="O1619" s="4" t="str">
        <f t="shared" si="163"/>
        <v/>
      </c>
    </row>
    <row r="1620" spans="1:15" x14ac:dyDescent="0.2">
      <c r="O1620" s="4" t="str">
        <f t="shared" si="163"/>
        <v/>
      </c>
    </row>
    <row r="1621" spans="1:15" ht="12.75" x14ac:dyDescent="0.2">
      <c r="B1621" s="4" t="s">
        <v>30</v>
      </c>
      <c r="G1621" s="4" t="str">
        <f>VLOOKUP(G1622,list2,2,FALSE)</f>
        <v>case 136</v>
      </c>
      <c r="L1621" s="89"/>
      <c r="M1621" s="89"/>
      <c r="O1621" s="4" t="str">
        <f t="shared" si="163"/>
        <v/>
      </c>
    </row>
    <row r="1622" spans="1:15" ht="12.75" x14ac:dyDescent="0.2">
      <c r="B1622" s="4" t="s">
        <v>31</v>
      </c>
      <c r="G1622" s="4">
        <f>G1610+1</f>
        <v>136</v>
      </c>
      <c r="L1622" s="89" t="s">
        <v>38</v>
      </c>
      <c r="M1622" s="89"/>
      <c r="O1622" s="4" t="str">
        <f t="shared" si="163"/>
        <v/>
      </c>
    </row>
    <row r="1623" spans="1:15" ht="15.75" x14ac:dyDescent="0.25">
      <c r="B1623" s="4" t="s">
        <v>32</v>
      </c>
      <c r="G1623" s="4">
        <f>VLOOKUP(G1622,list2,3,FALSE)</f>
        <v>0</v>
      </c>
      <c r="L1623" s="90"/>
      <c r="M1623" s="90"/>
      <c r="O1623" s="4" t="str">
        <f t="shared" si="163"/>
        <v/>
      </c>
    </row>
    <row r="1624" spans="1:15" x14ac:dyDescent="0.2">
      <c r="B1624" s="56" t="s">
        <v>33</v>
      </c>
      <c r="G1624" s="4">
        <f>VLOOKUP(G1622,list2,4,FALSE)</f>
        <v>0</v>
      </c>
      <c r="O1624" s="4" t="str">
        <f t="shared" si="163"/>
        <v/>
      </c>
    </row>
    <row r="1625" spans="1:15" x14ac:dyDescent="0.2">
      <c r="B1625" s="58" t="s">
        <v>39</v>
      </c>
      <c r="C1625" s="56"/>
      <c r="D1625" s="56"/>
      <c r="E1625" s="56"/>
      <c r="F1625" s="56"/>
      <c r="G1625" s="4" t="e">
        <f>VLOOKUP(G1622,list2,5,FALSE)</f>
        <v>#REF!</v>
      </c>
      <c r="O1625" s="4" t="str">
        <f t="shared" si="163"/>
        <v/>
      </c>
    </row>
    <row r="1626" spans="1:15" x14ac:dyDescent="0.2">
      <c r="B1626" s="4" t="s">
        <v>34</v>
      </c>
      <c r="G1626" s="4" t="e">
        <f>VLOOKUP(G1622,list2,6,FALSE)</f>
        <v>#REF!</v>
      </c>
      <c r="O1626" s="4" t="e">
        <f t="shared" si="163"/>
        <v>#REF!</v>
      </c>
    </row>
    <row r="1627" spans="1:15" ht="12" thickBot="1" x14ac:dyDescent="0.25">
      <c r="O1627" s="4" t="str">
        <f t="shared" si="163"/>
        <v/>
      </c>
    </row>
    <row r="1628" spans="1:15" ht="12" thickBot="1" x14ac:dyDescent="0.25">
      <c r="A1628" s="39"/>
      <c r="B1628" s="41" t="s">
        <v>2</v>
      </c>
      <c r="C1628" s="41" t="s">
        <v>3</v>
      </c>
      <c r="D1628" s="41" t="s">
        <v>4</v>
      </c>
      <c r="E1628" s="41" t="s">
        <v>5</v>
      </c>
      <c r="F1628" s="41" t="s">
        <v>6</v>
      </c>
      <c r="G1628" s="41" t="s">
        <v>7</v>
      </c>
      <c r="H1628" s="41" t="s">
        <v>8</v>
      </c>
      <c r="I1628" s="41" t="s">
        <v>9</v>
      </c>
      <c r="J1628" s="41" t="s">
        <v>10</v>
      </c>
      <c r="K1628" s="41" t="s">
        <v>11</v>
      </c>
      <c r="L1628" s="41" t="s">
        <v>12</v>
      </c>
      <c r="M1628" s="41" t="s">
        <v>13</v>
      </c>
      <c r="N1628" s="71" t="s">
        <v>15</v>
      </c>
      <c r="O1628" s="4" t="str">
        <f t="shared" si="163"/>
        <v/>
      </c>
    </row>
    <row r="1629" spans="1:15" x14ac:dyDescent="0.2">
      <c r="A1629" s="42" t="s">
        <v>35</v>
      </c>
      <c r="B1629" s="43">
        <f>IF(Levée!C141&lt;&gt;"pA",Levée!C141,)</f>
        <v>0</v>
      </c>
      <c r="C1629" s="43">
        <f>IF(Levée!D141&lt;&gt;"pA",Levée!D141,)</f>
        <v>0</v>
      </c>
      <c r="D1629" s="43">
        <f>IF(Levée!E141&lt;&gt;"pA",Levée!E141,)</f>
        <v>0</v>
      </c>
      <c r="E1629" s="43">
        <f>IF(Levée!F141&lt;&gt;"pA",Levée!F141,)</f>
        <v>0</v>
      </c>
      <c r="F1629" s="43">
        <f>IF(Levée!G141&lt;&gt;"pA",Levée!G141,)</f>
        <v>0</v>
      </c>
      <c r="G1629" s="43">
        <f>IF(Levée!H141&lt;&gt;"pA",Levée!H141,)</f>
        <v>0</v>
      </c>
      <c r="H1629" s="43">
        <f>IF(Levée!I141&lt;&gt;"pA",Levée!I141,)</f>
        <v>0</v>
      </c>
      <c r="I1629" s="43">
        <f>IF(Levée!J141&lt;&gt;"pA",Levée!J141,)</f>
        <v>0</v>
      </c>
      <c r="J1629" s="43">
        <f>IF(Levée!K141&lt;&gt;"pA",Levée!K141,)</f>
        <v>0</v>
      </c>
      <c r="K1629" s="43">
        <f>IF(Levée!L141&lt;&gt;"pA",Levée!L141,)</f>
        <v>0</v>
      </c>
      <c r="L1629" s="43">
        <f>IF(Levée!M141&lt;&gt;"pA",Levée!M141,)</f>
        <v>0</v>
      </c>
      <c r="M1629" s="43">
        <f>IF(Levée!N141&lt;&gt;"pA",Levée!N141,)</f>
        <v>0</v>
      </c>
      <c r="N1629" s="68">
        <f>SUM(B1629:M1629)</f>
        <v>0</v>
      </c>
      <c r="O1629" s="4" t="str">
        <f t="shared" si="163"/>
        <v/>
      </c>
    </row>
    <row r="1630" spans="1:15" ht="12" thickBot="1" x14ac:dyDescent="0.25">
      <c r="A1630" s="42" t="s">
        <v>36</v>
      </c>
      <c r="B1630" s="43">
        <f>Pénalités!C141</f>
        <v>0</v>
      </c>
      <c r="C1630" s="43">
        <f>Pénalités!D141</f>
        <v>0</v>
      </c>
      <c r="D1630" s="43">
        <f>Pénalités!E141</f>
        <v>0</v>
      </c>
      <c r="E1630" s="43">
        <f>Pénalités!F141</f>
        <v>0</v>
      </c>
      <c r="F1630" s="43">
        <f>Pénalités!G141</f>
        <v>0</v>
      </c>
      <c r="G1630" s="43">
        <f>Pénalités!H141</f>
        <v>0</v>
      </c>
      <c r="H1630" s="43">
        <f>Pénalités!I141</f>
        <v>0</v>
      </c>
      <c r="I1630" s="43">
        <f>Pénalités!J141</f>
        <v>0</v>
      </c>
      <c r="J1630" s="43">
        <f>Pénalités!K141</f>
        <v>0</v>
      </c>
      <c r="K1630" s="43">
        <f>Pénalités!L141</f>
        <v>0</v>
      </c>
      <c r="L1630" s="43">
        <f>Pénalités!M141</f>
        <v>0</v>
      </c>
      <c r="M1630" s="43">
        <f>Pénalités!N141</f>
        <v>0</v>
      </c>
      <c r="N1630" s="69">
        <f>SUM(B1630:M1630)</f>
        <v>0</v>
      </c>
      <c r="O1630" s="4" t="str">
        <f t="shared" si="163"/>
        <v/>
      </c>
    </row>
    <row r="1631" spans="1:15" ht="12" thickBot="1" x14ac:dyDescent="0.25">
      <c r="A1631" s="44" t="s">
        <v>37</v>
      </c>
      <c r="B1631" s="45">
        <f t="shared" ref="B1631:M1631" si="165">+B1629-ABS(B1630)</f>
        <v>0</v>
      </c>
      <c r="C1631" s="46">
        <f t="shared" si="165"/>
        <v>0</v>
      </c>
      <c r="D1631" s="46">
        <f t="shared" si="165"/>
        <v>0</v>
      </c>
      <c r="E1631" s="46">
        <f t="shared" si="165"/>
        <v>0</v>
      </c>
      <c r="F1631" s="46">
        <f t="shared" si="165"/>
        <v>0</v>
      </c>
      <c r="G1631" s="46">
        <f t="shared" si="165"/>
        <v>0</v>
      </c>
      <c r="H1631" s="46">
        <f t="shared" si="165"/>
        <v>0</v>
      </c>
      <c r="I1631" s="46">
        <f t="shared" si="165"/>
        <v>0</v>
      </c>
      <c r="J1631" s="46">
        <f t="shared" si="165"/>
        <v>0</v>
      </c>
      <c r="K1631" s="46">
        <f t="shared" si="165"/>
        <v>0</v>
      </c>
      <c r="L1631" s="46">
        <f t="shared" si="165"/>
        <v>0</v>
      </c>
      <c r="M1631" s="46">
        <f t="shared" si="165"/>
        <v>0</v>
      </c>
      <c r="N1631" s="70">
        <f>IF(SUM(N1629:N1630)&lt;0,0,SUM(N1629:N1630))</f>
        <v>0</v>
      </c>
      <c r="O1631" s="4" t="str">
        <f t="shared" si="163"/>
        <v/>
      </c>
    </row>
    <row r="1632" spans="1:15" x14ac:dyDescent="0.2">
      <c r="O1632" s="4" t="str">
        <f t="shared" si="163"/>
        <v/>
      </c>
    </row>
    <row r="1633" spans="1:15" ht="12.75" x14ac:dyDescent="0.2">
      <c r="B1633" s="4" t="s">
        <v>30</v>
      </c>
      <c r="G1633" s="4" t="str">
        <f>VLOOKUP(G1634,list2,2,FALSE)</f>
        <v>case 137</v>
      </c>
      <c r="L1633" s="89"/>
      <c r="M1633" s="89"/>
      <c r="O1633" s="4" t="str">
        <f t="shared" si="163"/>
        <v/>
      </c>
    </row>
    <row r="1634" spans="1:15" ht="12.75" x14ac:dyDescent="0.2">
      <c r="B1634" s="4" t="s">
        <v>31</v>
      </c>
      <c r="G1634" s="4">
        <f>G1622+1</f>
        <v>137</v>
      </c>
      <c r="L1634" s="89" t="s">
        <v>38</v>
      </c>
      <c r="M1634" s="89"/>
      <c r="O1634" s="4" t="str">
        <f t="shared" si="163"/>
        <v/>
      </c>
    </row>
    <row r="1635" spans="1:15" ht="15.75" x14ac:dyDescent="0.25">
      <c r="B1635" s="4" t="s">
        <v>32</v>
      </c>
      <c r="G1635" s="4">
        <f>VLOOKUP(G1634,list2,3,FALSE)</f>
        <v>0</v>
      </c>
      <c r="L1635" s="90"/>
      <c r="M1635" s="90"/>
      <c r="O1635" s="4" t="str">
        <f t="shared" si="163"/>
        <v/>
      </c>
    </row>
    <row r="1636" spans="1:15" x14ac:dyDescent="0.2">
      <c r="B1636" s="56" t="s">
        <v>33</v>
      </c>
      <c r="G1636" s="4">
        <f>VLOOKUP(G1634,list2,4,FALSE)</f>
        <v>0</v>
      </c>
      <c r="O1636" s="4" t="str">
        <f t="shared" si="163"/>
        <v/>
      </c>
    </row>
    <row r="1637" spans="1:15" x14ac:dyDescent="0.2">
      <c r="B1637" s="58" t="s">
        <v>39</v>
      </c>
      <c r="C1637" s="56"/>
      <c r="D1637" s="56"/>
      <c r="E1637" s="56"/>
      <c r="F1637" s="56"/>
      <c r="G1637" s="4" t="e">
        <f>VLOOKUP(G1634,list2,5,FALSE)</f>
        <v>#REF!</v>
      </c>
      <c r="O1637" s="4" t="str">
        <f t="shared" si="163"/>
        <v/>
      </c>
    </row>
    <row r="1638" spans="1:15" x14ac:dyDescent="0.2">
      <c r="B1638" s="4" t="s">
        <v>34</v>
      </c>
      <c r="G1638" s="4" t="e">
        <f>VLOOKUP(G1634,list2,6,FALSE)</f>
        <v>#REF!</v>
      </c>
      <c r="O1638" s="4" t="e">
        <f t="shared" si="163"/>
        <v>#REF!</v>
      </c>
    </row>
    <row r="1639" spans="1:15" ht="12" thickBot="1" x14ac:dyDescent="0.25">
      <c r="O1639" s="4" t="str">
        <f t="shared" si="163"/>
        <v/>
      </c>
    </row>
    <row r="1640" spans="1:15" ht="12" thickBot="1" x14ac:dyDescent="0.25">
      <c r="A1640" s="39"/>
      <c r="B1640" s="41" t="s">
        <v>2</v>
      </c>
      <c r="C1640" s="41" t="s">
        <v>3</v>
      </c>
      <c r="D1640" s="41" t="s">
        <v>4</v>
      </c>
      <c r="E1640" s="41" t="s">
        <v>5</v>
      </c>
      <c r="F1640" s="41" t="s">
        <v>6</v>
      </c>
      <c r="G1640" s="41" t="s">
        <v>7</v>
      </c>
      <c r="H1640" s="41" t="s">
        <v>8</v>
      </c>
      <c r="I1640" s="41" t="s">
        <v>9</v>
      </c>
      <c r="J1640" s="41" t="s">
        <v>10</v>
      </c>
      <c r="K1640" s="41" t="s">
        <v>11</v>
      </c>
      <c r="L1640" s="41" t="s">
        <v>12</v>
      </c>
      <c r="M1640" s="41" t="s">
        <v>13</v>
      </c>
      <c r="N1640" s="71" t="s">
        <v>15</v>
      </c>
      <c r="O1640" s="4" t="str">
        <f t="shared" si="163"/>
        <v/>
      </c>
    </row>
    <row r="1641" spans="1:15" x14ac:dyDescent="0.2">
      <c r="A1641" s="42" t="s">
        <v>35</v>
      </c>
      <c r="B1641" s="43">
        <f>IF(Levée!C142&lt;&gt;"pA",Levée!C142,)</f>
        <v>0</v>
      </c>
      <c r="C1641" s="43">
        <f>IF(Levée!D142&lt;&gt;"pA",Levée!D142,)</f>
        <v>0</v>
      </c>
      <c r="D1641" s="43">
        <f>IF(Levée!E142&lt;&gt;"pA",Levée!E142,)</f>
        <v>0</v>
      </c>
      <c r="E1641" s="43">
        <f>IF(Levée!F142&lt;&gt;"pA",Levée!F142,)</f>
        <v>0</v>
      </c>
      <c r="F1641" s="43">
        <f>IF(Levée!G142&lt;&gt;"pA",Levée!G142,)</f>
        <v>0</v>
      </c>
      <c r="G1641" s="43">
        <f>IF(Levée!H142&lt;&gt;"pA",Levée!H142,)</f>
        <v>0</v>
      </c>
      <c r="H1641" s="43">
        <f>IF(Levée!I142&lt;&gt;"pA",Levée!I142,)</f>
        <v>0</v>
      </c>
      <c r="I1641" s="43">
        <f>IF(Levée!J142&lt;&gt;"pA",Levée!J142,)</f>
        <v>0</v>
      </c>
      <c r="J1641" s="43">
        <f>IF(Levée!K142&lt;&gt;"pA",Levée!K142,)</f>
        <v>0</v>
      </c>
      <c r="K1641" s="43">
        <f>IF(Levée!L142&lt;&gt;"pA",Levée!L142,)</f>
        <v>0</v>
      </c>
      <c r="L1641" s="43">
        <f>IF(Levée!M142&lt;&gt;"pA",Levée!M142,)</f>
        <v>0</v>
      </c>
      <c r="M1641" s="43">
        <f>IF(Levée!N142&lt;&gt;"pA",Levée!N142,)</f>
        <v>0</v>
      </c>
      <c r="N1641" s="68">
        <f>SUM(B1641:M1641)</f>
        <v>0</v>
      </c>
      <c r="O1641" s="4" t="str">
        <f t="shared" si="163"/>
        <v/>
      </c>
    </row>
    <row r="1642" spans="1:15" ht="12" thickBot="1" x14ac:dyDescent="0.25">
      <c r="A1642" s="42" t="s">
        <v>36</v>
      </c>
      <c r="B1642" s="43">
        <f>Pénalités!C142</f>
        <v>0</v>
      </c>
      <c r="C1642" s="43">
        <f>Pénalités!D142</f>
        <v>0</v>
      </c>
      <c r="D1642" s="43">
        <f>Pénalités!E142</f>
        <v>0</v>
      </c>
      <c r="E1642" s="43">
        <f>Pénalités!F142</f>
        <v>0</v>
      </c>
      <c r="F1642" s="43">
        <f>Pénalités!G142</f>
        <v>0</v>
      </c>
      <c r="G1642" s="43">
        <f>Pénalités!H142</f>
        <v>0</v>
      </c>
      <c r="H1642" s="43">
        <f>Pénalités!I142</f>
        <v>0</v>
      </c>
      <c r="I1642" s="43">
        <f>Pénalités!J142</f>
        <v>0</v>
      </c>
      <c r="J1642" s="43">
        <f>Pénalités!K142</f>
        <v>0</v>
      </c>
      <c r="K1642" s="43">
        <f>Pénalités!L142</f>
        <v>0</v>
      </c>
      <c r="L1642" s="43">
        <f>Pénalités!M142</f>
        <v>0</v>
      </c>
      <c r="M1642" s="43">
        <f>Pénalités!N142</f>
        <v>0</v>
      </c>
      <c r="N1642" s="69">
        <f>SUM(B1642:M1642)</f>
        <v>0</v>
      </c>
      <c r="O1642" s="4" t="str">
        <f t="shared" si="163"/>
        <v/>
      </c>
    </row>
    <row r="1643" spans="1:15" ht="12" thickBot="1" x14ac:dyDescent="0.25">
      <c r="A1643" s="44" t="s">
        <v>37</v>
      </c>
      <c r="B1643" s="45">
        <f t="shared" ref="B1643:M1643" si="166">+B1641-ABS(B1642)</f>
        <v>0</v>
      </c>
      <c r="C1643" s="46">
        <f t="shared" si="166"/>
        <v>0</v>
      </c>
      <c r="D1643" s="46">
        <f t="shared" si="166"/>
        <v>0</v>
      </c>
      <c r="E1643" s="46">
        <f t="shared" si="166"/>
        <v>0</v>
      </c>
      <c r="F1643" s="46">
        <f t="shared" si="166"/>
        <v>0</v>
      </c>
      <c r="G1643" s="46">
        <f t="shared" si="166"/>
        <v>0</v>
      </c>
      <c r="H1643" s="46">
        <f t="shared" si="166"/>
        <v>0</v>
      </c>
      <c r="I1643" s="46">
        <f t="shared" si="166"/>
        <v>0</v>
      </c>
      <c r="J1643" s="46">
        <f t="shared" si="166"/>
        <v>0</v>
      </c>
      <c r="K1643" s="46">
        <f t="shared" si="166"/>
        <v>0</v>
      </c>
      <c r="L1643" s="46">
        <f t="shared" si="166"/>
        <v>0</v>
      </c>
      <c r="M1643" s="46">
        <f t="shared" si="166"/>
        <v>0</v>
      </c>
      <c r="N1643" s="70">
        <f>IF(SUM(N1641:N1642)&lt;0,0,SUM(N1641:N1642))</f>
        <v>0</v>
      </c>
      <c r="O1643" s="4" t="str">
        <f t="shared" si="163"/>
        <v/>
      </c>
    </row>
    <row r="1644" spans="1:15" x14ac:dyDescent="0.2">
      <c r="O1644" s="4" t="str">
        <f t="shared" si="163"/>
        <v/>
      </c>
    </row>
    <row r="1645" spans="1:15" ht="12.75" x14ac:dyDescent="0.2">
      <c r="B1645" s="4" t="s">
        <v>30</v>
      </c>
      <c r="G1645" s="4" t="str">
        <f>VLOOKUP(G1646,list2,2,FALSE)</f>
        <v>case 138</v>
      </c>
      <c r="L1645" s="89"/>
      <c r="M1645" s="89"/>
      <c r="O1645" s="4" t="str">
        <f t="shared" si="163"/>
        <v/>
      </c>
    </row>
    <row r="1646" spans="1:15" ht="12.75" x14ac:dyDescent="0.2">
      <c r="B1646" s="4" t="s">
        <v>31</v>
      </c>
      <c r="G1646" s="4">
        <f>G1634+1</f>
        <v>138</v>
      </c>
      <c r="L1646" s="89" t="s">
        <v>38</v>
      </c>
      <c r="M1646" s="89"/>
      <c r="O1646" s="4" t="str">
        <f t="shared" si="163"/>
        <v/>
      </c>
    </row>
    <row r="1647" spans="1:15" ht="15.75" x14ac:dyDescent="0.25">
      <c r="B1647" s="4" t="s">
        <v>32</v>
      </c>
      <c r="G1647" s="4">
        <f>VLOOKUP(G1646,list2,3,FALSE)</f>
        <v>0</v>
      </c>
      <c r="L1647" s="90"/>
      <c r="M1647" s="90"/>
      <c r="O1647" s="4" t="str">
        <f t="shared" si="163"/>
        <v/>
      </c>
    </row>
    <row r="1648" spans="1:15" x14ac:dyDescent="0.2">
      <c r="B1648" s="56" t="s">
        <v>33</v>
      </c>
      <c r="G1648" s="4">
        <f>VLOOKUP(G1646,list2,4,FALSE)</f>
        <v>0</v>
      </c>
      <c r="O1648" s="4" t="str">
        <f t="shared" si="163"/>
        <v/>
      </c>
    </row>
    <row r="1649" spans="1:15" x14ac:dyDescent="0.2">
      <c r="B1649" s="58" t="s">
        <v>39</v>
      </c>
      <c r="C1649" s="56"/>
      <c r="D1649" s="56"/>
      <c r="E1649" s="56"/>
      <c r="F1649" s="56"/>
      <c r="G1649" s="4" t="e">
        <f>VLOOKUP(G1646,list2,5,FALSE)</f>
        <v>#REF!</v>
      </c>
      <c r="O1649" s="4" t="str">
        <f t="shared" si="163"/>
        <v/>
      </c>
    </row>
    <row r="1650" spans="1:15" x14ac:dyDescent="0.2">
      <c r="B1650" s="4" t="s">
        <v>34</v>
      </c>
      <c r="G1650" s="4" t="e">
        <f>VLOOKUP(G1646,list2,6,FALSE)</f>
        <v>#REF!</v>
      </c>
      <c r="O1650" s="4" t="e">
        <f t="shared" si="163"/>
        <v>#REF!</v>
      </c>
    </row>
    <row r="1651" spans="1:15" ht="12" thickBot="1" x14ac:dyDescent="0.25">
      <c r="O1651" s="4" t="str">
        <f t="shared" si="163"/>
        <v/>
      </c>
    </row>
    <row r="1652" spans="1:15" ht="12" thickBot="1" x14ac:dyDescent="0.25">
      <c r="A1652" s="39"/>
      <c r="B1652" s="41" t="s">
        <v>2</v>
      </c>
      <c r="C1652" s="41" t="s">
        <v>3</v>
      </c>
      <c r="D1652" s="41" t="s">
        <v>4</v>
      </c>
      <c r="E1652" s="41" t="s">
        <v>5</v>
      </c>
      <c r="F1652" s="41" t="s">
        <v>6</v>
      </c>
      <c r="G1652" s="41" t="s">
        <v>7</v>
      </c>
      <c r="H1652" s="41" t="s">
        <v>8</v>
      </c>
      <c r="I1652" s="41" t="s">
        <v>9</v>
      </c>
      <c r="J1652" s="41" t="s">
        <v>10</v>
      </c>
      <c r="K1652" s="41" t="s">
        <v>11</v>
      </c>
      <c r="L1652" s="41" t="s">
        <v>12</v>
      </c>
      <c r="M1652" s="41" t="s">
        <v>13</v>
      </c>
      <c r="N1652" s="71" t="s">
        <v>15</v>
      </c>
      <c r="O1652" s="4" t="str">
        <f t="shared" si="163"/>
        <v/>
      </c>
    </row>
    <row r="1653" spans="1:15" x14ac:dyDescent="0.2">
      <c r="A1653" s="42" t="s">
        <v>35</v>
      </c>
      <c r="B1653" s="43">
        <f>IF(Levée!C143&lt;&gt;"pA",Levée!C143,)</f>
        <v>0</v>
      </c>
      <c r="C1653" s="43">
        <f>IF(Levée!D143&lt;&gt;"pA",Levée!D143,)</f>
        <v>0</v>
      </c>
      <c r="D1653" s="43">
        <f>IF(Levée!E143&lt;&gt;"pA",Levée!E143,)</f>
        <v>0</v>
      </c>
      <c r="E1653" s="43">
        <f>IF(Levée!F143&lt;&gt;"pA",Levée!F143,)</f>
        <v>0</v>
      </c>
      <c r="F1653" s="43">
        <f>IF(Levée!G143&lt;&gt;"pA",Levée!G143,)</f>
        <v>0</v>
      </c>
      <c r="G1653" s="43">
        <f>IF(Levée!H143&lt;&gt;"pA",Levée!H143,)</f>
        <v>0</v>
      </c>
      <c r="H1653" s="43">
        <f>IF(Levée!I143&lt;&gt;"pA",Levée!I143,)</f>
        <v>0</v>
      </c>
      <c r="I1653" s="43">
        <f>IF(Levée!J143&lt;&gt;"pA",Levée!J143,)</f>
        <v>0</v>
      </c>
      <c r="J1653" s="43">
        <f>IF(Levée!K143&lt;&gt;"pA",Levée!K143,)</f>
        <v>0</v>
      </c>
      <c r="K1653" s="43">
        <f>IF(Levée!L143&lt;&gt;"pA",Levée!L143,)</f>
        <v>0</v>
      </c>
      <c r="L1653" s="43">
        <f>IF(Levée!M143&lt;&gt;"pA",Levée!M143,)</f>
        <v>0</v>
      </c>
      <c r="M1653" s="43">
        <f>IF(Levée!N143&lt;&gt;"pA",Levée!N143,)</f>
        <v>0</v>
      </c>
      <c r="N1653" s="68">
        <f>SUM(B1653:M1653)</f>
        <v>0</v>
      </c>
      <c r="O1653" s="4" t="str">
        <f t="shared" si="163"/>
        <v/>
      </c>
    </row>
    <row r="1654" spans="1:15" ht="12" thickBot="1" x14ac:dyDescent="0.25">
      <c r="A1654" s="42" t="s">
        <v>36</v>
      </c>
      <c r="B1654" s="43">
        <f>Pénalités!C143</f>
        <v>0</v>
      </c>
      <c r="C1654" s="43">
        <f>Pénalités!D143</f>
        <v>0</v>
      </c>
      <c r="D1654" s="43">
        <f>Pénalités!E143</f>
        <v>0</v>
      </c>
      <c r="E1654" s="43">
        <f>Pénalités!F143</f>
        <v>0</v>
      </c>
      <c r="F1654" s="43">
        <f>Pénalités!G143</f>
        <v>0</v>
      </c>
      <c r="G1654" s="43">
        <f>Pénalités!H143</f>
        <v>0</v>
      </c>
      <c r="H1654" s="43">
        <f>Pénalités!I143</f>
        <v>0</v>
      </c>
      <c r="I1654" s="43">
        <f>Pénalités!J143</f>
        <v>0</v>
      </c>
      <c r="J1654" s="43">
        <f>Pénalités!K143</f>
        <v>0</v>
      </c>
      <c r="K1654" s="43">
        <f>Pénalités!L143</f>
        <v>0</v>
      </c>
      <c r="L1654" s="43">
        <f>Pénalités!M143</f>
        <v>0</v>
      </c>
      <c r="M1654" s="43">
        <f>Pénalités!N143</f>
        <v>0</v>
      </c>
      <c r="N1654" s="69">
        <f>SUM(B1654:M1654)</f>
        <v>0</v>
      </c>
      <c r="O1654" s="4" t="str">
        <f t="shared" si="163"/>
        <v/>
      </c>
    </row>
    <row r="1655" spans="1:15" ht="12" thickBot="1" x14ac:dyDescent="0.25">
      <c r="A1655" s="44" t="s">
        <v>37</v>
      </c>
      <c r="B1655" s="45">
        <f t="shared" ref="B1655:M1655" si="167">+B1653-ABS(B1654)</f>
        <v>0</v>
      </c>
      <c r="C1655" s="46">
        <f t="shared" si="167"/>
        <v>0</v>
      </c>
      <c r="D1655" s="46">
        <f t="shared" si="167"/>
        <v>0</v>
      </c>
      <c r="E1655" s="46">
        <f t="shared" si="167"/>
        <v>0</v>
      </c>
      <c r="F1655" s="46">
        <f t="shared" si="167"/>
        <v>0</v>
      </c>
      <c r="G1655" s="46">
        <f t="shared" si="167"/>
        <v>0</v>
      </c>
      <c r="H1655" s="46">
        <f t="shared" si="167"/>
        <v>0</v>
      </c>
      <c r="I1655" s="46">
        <f t="shared" si="167"/>
        <v>0</v>
      </c>
      <c r="J1655" s="46">
        <f t="shared" si="167"/>
        <v>0</v>
      </c>
      <c r="K1655" s="46">
        <f t="shared" si="167"/>
        <v>0</v>
      </c>
      <c r="L1655" s="46">
        <f t="shared" si="167"/>
        <v>0</v>
      </c>
      <c r="M1655" s="46">
        <f t="shared" si="167"/>
        <v>0</v>
      </c>
      <c r="N1655" s="70">
        <f>IF(SUM(N1653:N1654)&lt;0,0,SUM(N1653:N1654))</f>
        <v>0</v>
      </c>
      <c r="O1655" s="4" t="str">
        <f t="shared" si="163"/>
        <v/>
      </c>
    </row>
    <row r="1656" spans="1:15" x14ac:dyDescent="0.2">
      <c r="O1656" s="4" t="str">
        <f t="shared" si="163"/>
        <v/>
      </c>
    </row>
    <row r="1657" spans="1:15" ht="12.75" x14ac:dyDescent="0.2">
      <c r="B1657" s="4" t="s">
        <v>30</v>
      </c>
      <c r="G1657" s="4" t="str">
        <f>VLOOKUP(G1658,list2,2,FALSE)</f>
        <v>case 139</v>
      </c>
      <c r="L1657" s="89"/>
      <c r="M1657" s="89"/>
      <c r="O1657" s="4" t="str">
        <f t="shared" si="163"/>
        <v/>
      </c>
    </row>
    <row r="1658" spans="1:15" ht="12.75" x14ac:dyDescent="0.2">
      <c r="B1658" s="4" t="s">
        <v>31</v>
      </c>
      <c r="G1658" s="4">
        <f>G1646+1</f>
        <v>139</v>
      </c>
      <c r="L1658" s="89" t="s">
        <v>38</v>
      </c>
      <c r="M1658" s="89"/>
      <c r="O1658" s="4" t="str">
        <f t="shared" si="163"/>
        <v/>
      </c>
    </row>
    <row r="1659" spans="1:15" ht="15.75" x14ac:dyDescent="0.25">
      <c r="B1659" s="4" t="s">
        <v>32</v>
      </c>
      <c r="G1659" s="4">
        <f>VLOOKUP(G1658,list2,3,FALSE)</f>
        <v>0</v>
      </c>
      <c r="L1659" s="90"/>
      <c r="M1659" s="90"/>
      <c r="O1659" s="4" t="str">
        <f t="shared" si="163"/>
        <v/>
      </c>
    </row>
    <row r="1660" spans="1:15" x14ac:dyDescent="0.2">
      <c r="B1660" s="56" t="s">
        <v>33</v>
      </c>
      <c r="G1660" s="4">
        <f>VLOOKUP(G1658,list2,4,FALSE)</f>
        <v>0</v>
      </c>
      <c r="O1660" s="4" t="str">
        <f t="shared" si="163"/>
        <v/>
      </c>
    </row>
    <row r="1661" spans="1:15" x14ac:dyDescent="0.2">
      <c r="B1661" s="58" t="s">
        <v>39</v>
      </c>
      <c r="C1661" s="56"/>
      <c r="D1661" s="56"/>
      <c r="E1661" s="56"/>
      <c r="F1661" s="56"/>
      <c r="G1661" s="4" t="e">
        <f>VLOOKUP(G1658,list2,5,FALSE)</f>
        <v>#REF!</v>
      </c>
      <c r="O1661" s="4" t="str">
        <f t="shared" si="163"/>
        <v/>
      </c>
    </row>
    <row r="1662" spans="1:15" x14ac:dyDescent="0.2">
      <c r="B1662" s="4" t="s">
        <v>34</v>
      </c>
      <c r="G1662" s="4" t="e">
        <f>VLOOKUP(G1658,list2,6,FALSE)</f>
        <v>#REF!</v>
      </c>
      <c r="O1662" s="4" t="e">
        <f t="shared" si="163"/>
        <v>#REF!</v>
      </c>
    </row>
    <row r="1663" spans="1:15" ht="12" thickBot="1" x14ac:dyDescent="0.25">
      <c r="O1663" s="4" t="str">
        <f t="shared" si="163"/>
        <v/>
      </c>
    </row>
    <row r="1664" spans="1:15" ht="12" thickBot="1" x14ac:dyDescent="0.25">
      <c r="A1664" s="39"/>
      <c r="B1664" s="41" t="s">
        <v>2</v>
      </c>
      <c r="C1664" s="41" t="s">
        <v>3</v>
      </c>
      <c r="D1664" s="41" t="s">
        <v>4</v>
      </c>
      <c r="E1664" s="41" t="s">
        <v>5</v>
      </c>
      <c r="F1664" s="41" t="s">
        <v>6</v>
      </c>
      <c r="G1664" s="41" t="s">
        <v>7</v>
      </c>
      <c r="H1664" s="41" t="s">
        <v>8</v>
      </c>
      <c r="I1664" s="41" t="s">
        <v>9</v>
      </c>
      <c r="J1664" s="41" t="s">
        <v>10</v>
      </c>
      <c r="K1664" s="41" t="s">
        <v>11</v>
      </c>
      <c r="L1664" s="41" t="s">
        <v>12</v>
      </c>
      <c r="M1664" s="41" t="s">
        <v>13</v>
      </c>
      <c r="N1664" s="71" t="s">
        <v>15</v>
      </c>
      <c r="O1664" s="4" t="str">
        <f t="shared" si="163"/>
        <v/>
      </c>
    </row>
    <row r="1665" spans="1:15" x14ac:dyDescent="0.2">
      <c r="A1665" s="42" t="s">
        <v>35</v>
      </c>
      <c r="B1665" s="43">
        <f>IF(Levée!C144&lt;&gt;"pA",Levée!C144,)</f>
        <v>0</v>
      </c>
      <c r="C1665" s="43">
        <f>IF(Levée!D144&lt;&gt;"pA",Levée!D144,)</f>
        <v>0</v>
      </c>
      <c r="D1665" s="43">
        <f>IF(Levée!E144&lt;&gt;"pA",Levée!E144,)</f>
        <v>0</v>
      </c>
      <c r="E1665" s="43">
        <f>IF(Levée!F144&lt;&gt;"pA",Levée!F144,)</f>
        <v>0</v>
      </c>
      <c r="F1665" s="43">
        <f>IF(Levée!G144&lt;&gt;"pA",Levée!G144,)</f>
        <v>0</v>
      </c>
      <c r="G1665" s="43">
        <f>IF(Levée!H144&lt;&gt;"pA",Levée!H144,)</f>
        <v>0</v>
      </c>
      <c r="H1665" s="43">
        <f>IF(Levée!I144&lt;&gt;"pA",Levée!I144,)</f>
        <v>0</v>
      </c>
      <c r="I1665" s="43">
        <f>IF(Levée!J144&lt;&gt;"pA",Levée!J144,)</f>
        <v>0</v>
      </c>
      <c r="J1665" s="43">
        <f>IF(Levée!K144&lt;&gt;"pA",Levée!K144,)</f>
        <v>0</v>
      </c>
      <c r="K1665" s="43">
        <f>IF(Levée!L144&lt;&gt;"pA",Levée!L144,)</f>
        <v>0</v>
      </c>
      <c r="L1665" s="43">
        <f>IF(Levée!M144&lt;&gt;"pA",Levée!M144,)</f>
        <v>0</v>
      </c>
      <c r="M1665" s="43">
        <f>IF(Levée!N144&lt;&gt;"pA",Levée!N144,)</f>
        <v>0</v>
      </c>
      <c r="N1665" s="68">
        <f>SUM(B1665:M1665)</f>
        <v>0</v>
      </c>
      <c r="O1665" s="4" t="str">
        <f t="shared" si="163"/>
        <v/>
      </c>
    </row>
    <row r="1666" spans="1:15" ht="12" thickBot="1" x14ac:dyDescent="0.25">
      <c r="A1666" s="42" t="s">
        <v>36</v>
      </c>
      <c r="B1666" s="43">
        <f>Pénalités!C144</f>
        <v>0</v>
      </c>
      <c r="C1666" s="43">
        <f>Pénalités!D144</f>
        <v>0</v>
      </c>
      <c r="D1666" s="43">
        <f>Pénalités!E144</f>
        <v>0</v>
      </c>
      <c r="E1666" s="43">
        <f>Pénalités!F144</f>
        <v>0</v>
      </c>
      <c r="F1666" s="43">
        <f>Pénalités!G144</f>
        <v>0</v>
      </c>
      <c r="G1666" s="43">
        <f>Pénalités!H144</f>
        <v>0</v>
      </c>
      <c r="H1666" s="43">
        <f>Pénalités!I144</f>
        <v>0</v>
      </c>
      <c r="I1666" s="43">
        <f>Pénalités!J144</f>
        <v>0</v>
      </c>
      <c r="J1666" s="43">
        <f>Pénalités!K144</f>
        <v>0</v>
      </c>
      <c r="K1666" s="43">
        <f>Pénalités!L144</f>
        <v>0</v>
      </c>
      <c r="L1666" s="43">
        <f>Pénalités!M144</f>
        <v>0</v>
      </c>
      <c r="M1666" s="43">
        <f>Pénalités!N144</f>
        <v>0</v>
      </c>
      <c r="N1666" s="69">
        <f>SUM(B1666:M1666)</f>
        <v>0</v>
      </c>
      <c r="O1666" s="4" t="str">
        <f t="shared" si="163"/>
        <v/>
      </c>
    </row>
    <row r="1667" spans="1:15" ht="12" thickBot="1" x14ac:dyDescent="0.25">
      <c r="A1667" s="44" t="s">
        <v>37</v>
      </c>
      <c r="B1667" s="45">
        <f t="shared" ref="B1667:M1667" si="168">+B1665-ABS(B1666)</f>
        <v>0</v>
      </c>
      <c r="C1667" s="46">
        <f t="shared" si="168"/>
        <v>0</v>
      </c>
      <c r="D1667" s="46">
        <f t="shared" si="168"/>
        <v>0</v>
      </c>
      <c r="E1667" s="46">
        <f t="shared" si="168"/>
        <v>0</v>
      </c>
      <c r="F1667" s="46">
        <f t="shared" si="168"/>
        <v>0</v>
      </c>
      <c r="G1667" s="46">
        <f t="shared" si="168"/>
        <v>0</v>
      </c>
      <c r="H1667" s="46">
        <f t="shared" si="168"/>
        <v>0</v>
      </c>
      <c r="I1667" s="46">
        <f t="shared" si="168"/>
        <v>0</v>
      </c>
      <c r="J1667" s="46">
        <f t="shared" si="168"/>
        <v>0</v>
      </c>
      <c r="K1667" s="46">
        <f t="shared" si="168"/>
        <v>0</v>
      </c>
      <c r="L1667" s="46">
        <f t="shared" si="168"/>
        <v>0</v>
      </c>
      <c r="M1667" s="46">
        <f t="shared" si="168"/>
        <v>0</v>
      </c>
      <c r="N1667" s="70">
        <f>IF(SUM(N1665:N1666)&lt;0,0,SUM(N1665:N1666))</f>
        <v>0</v>
      </c>
      <c r="O1667" s="4" t="str">
        <f t="shared" si="163"/>
        <v/>
      </c>
    </row>
    <row r="1668" spans="1:15" x14ac:dyDescent="0.2">
      <c r="O1668" s="4" t="str">
        <f t="shared" si="163"/>
        <v/>
      </c>
    </row>
    <row r="1669" spans="1:15" ht="12.75" x14ac:dyDescent="0.2">
      <c r="B1669" s="4" t="s">
        <v>30</v>
      </c>
      <c r="G1669" s="4" t="str">
        <f>VLOOKUP(G1670,list2,2,FALSE)</f>
        <v>case 140</v>
      </c>
      <c r="L1669" s="89"/>
      <c r="M1669" s="89"/>
      <c r="O1669" s="4" t="str">
        <f t="shared" si="163"/>
        <v/>
      </c>
    </row>
    <row r="1670" spans="1:15" ht="12.75" x14ac:dyDescent="0.2">
      <c r="B1670" s="4" t="s">
        <v>31</v>
      </c>
      <c r="G1670" s="4">
        <f>G1658+1</f>
        <v>140</v>
      </c>
      <c r="L1670" s="89" t="s">
        <v>38</v>
      </c>
      <c r="M1670" s="89"/>
      <c r="O1670" s="4" t="str">
        <f t="shared" si="163"/>
        <v/>
      </c>
    </row>
    <row r="1671" spans="1:15" ht="15.75" x14ac:dyDescent="0.25">
      <c r="B1671" s="4" t="s">
        <v>32</v>
      </c>
      <c r="G1671" s="4">
        <f>VLOOKUP(G1670,list2,3,FALSE)</f>
        <v>0</v>
      </c>
      <c r="L1671" s="90"/>
      <c r="M1671" s="90"/>
      <c r="O1671" s="4" t="str">
        <f t="shared" ref="O1671:O1734" si="169">IF(B1671="Remboursement :",G1671,"")</f>
        <v/>
      </c>
    </row>
    <row r="1672" spans="1:15" x14ac:dyDescent="0.2">
      <c r="B1672" s="56" t="s">
        <v>33</v>
      </c>
      <c r="G1672" s="4">
        <f>VLOOKUP(G1670,list2,4,FALSE)</f>
        <v>0</v>
      </c>
      <c r="O1672" s="4" t="str">
        <f t="shared" si="169"/>
        <v/>
      </c>
    </row>
    <row r="1673" spans="1:15" x14ac:dyDescent="0.2">
      <c r="B1673" s="58" t="s">
        <v>39</v>
      </c>
      <c r="C1673" s="56"/>
      <c r="D1673" s="56"/>
      <c r="E1673" s="56"/>
      <c r="F1673" s="56"/>
      <c r="G1673" s="4" t="e">
        <f>VLOOKUP(G1670,list2,5,FALSE)</f>
        <v>#REF!</v>
      </c>
      <c r="O1673" s="4" t="str">
        <f t="shared" si="169"/>
        <v/>
      </c>
    </row>
    <row r="1674" spans="1:15" x14ac:dyDescent="0.2">
      <c r="B1674" s="4" t="s">
        <v>34</v>
      </c>
      <c r="G1674" s="4" t="e">
        <f>VLOOKUP(G1670,list2,6,FALSE)</f>
        <v>#REF!</v>
      </c>
      <c r="O1674" s="4" t="e">
        <f t="shared" si="169"/>
        <v>#REF!</v>
      </c>
    </row>
    <row r="1675" spans="1:15" ht="12" thickBot="1" x14ac:dyDescent="0.25">
      <c r="O1675" s="4" t="str">
        <f t="shared" si="169"/>
        <v/>
      </c>
    </row>
    <row r="1676" spans="1:15" ht="12" thickBot="1" x14ac:dyDescent="0.25">
      <c r="A1676" s="39"/>
      <c r="B1676" s="41" t="s">
        <v>2</v>
      </c>
      <c r="C1676" s="41" t="s">
        <v>3</v>
      </c>
      <c r="D1676" s="41" t="s">
        <v>4</v>
      </c>
      <c r="E1676" s="41" t="s">
        <v>5</v>
      </c>
      <c r="F1676" s="41" t="s">
        <v>6</v>
      </c>
      <c r="G1676" s="41" t="s">
        <v>7</v>
      </c>
      <c r="H1676" s="41" t="s">
        <v>8</v>
      </c>
      <c r="I1676" s="41" t="s">
        <v>9</v>
      </c>
      <c r="J1676" s="41" t="s">
        <v>10</v>
      </c>
      <c r="K1676" s="41" t="s">
        <v>11</v>
      </c>
      <c r="L1676" s="41" t="s">
        <v>12</v>
      </c>
      <c r="M1676" s="41" t="s">
        <v>13</v>
      </c>
      <c r="N1676" s="71" t="s">
        <v>15</v>
      </c>
      <c r="O1676" s="4" t="str">
        <f t="shared" si="169"/>
        <v/>
      </c>
    </row>
    <row r="1677" spans="1:15" x14ac:dyDescent="0.2">
      <c r="A1677" s="42" t="s">
        <v>35</v>
      </c>
      <c r="B1677" s="43">
        <f>IF(Levée!C145&lt;&gt;"pA",Levée!C145,)</f>
        <v>0</v>
      </c>
      <c r="C1677" s="43">
        <f>IF(Levée!D145&lt;&gt;"pA",Levée!D145,)</f>
        <v>0</v>
      </c>
      <c r="D1677" s="43">
        <f>IF(Levée!E145&lt;&gt;"pA",Levée!E145,)</f>
        <v>0</v>
      </c>
      <c r="E1677" s="43">
        <f>IF(Levée!F145&lt;&gt;"pA",Levée!F145,)</f>
        <v>0</v>
      </c>
      <c r="F1677" s="43">
        <f>IF(Levée!G145&lt;&gt;"pA",Levée!G145,)</f>
        <v>0</v>
      </c>
      <c r="G1677" s="43">
        <f>IF(Levée!H145&lt;&gt;"pA",Levée!H145,)</f>
        <v>0</v>
      </c>
      <c r="H1677" s="43">
        <f>IF(Levée!I145&lt;&gt;"pA",Levée!I145,)</f>
        <v>0</v>
      </c>
      <c r="I1677" s="43">
        <f>IF(Levée!J145&lt;&gt;"pA",Levée!J145,)</f>
        <v>0</v>
      </c>
      <c r="J1677" s="43">
        <f>IF(Levée!K145&lt;&gt;"pA",Levée!K145,)</f>
        <v>0</v>
      </c>
      <c r="K1677" s="43">
        <f>IF(Levée!L145&lt;&gt;"pA",Levée!L145,)</f>
        <v>0</v>
      </c>
      <c r="L1677" s="43">
        <f>IF(Levée!M145&lt;&gt;"pA",Levée!M145,)</f>
        <v>0</v>
      </c>
      <c r="M1677" s="43">
        <f>IF(Levée!N145&lt;&gt;"pA",Levée!N145,)</f>
        <v>0</v>
      </c>
      <c r="N1677" s="68">
        <f>SUM(B1677:M1677)</f>
        <v>0</v>
      </c>
      <c r="O1677" s="4" t="str">
        <f t="shared" si="169"/>
        <v/>
      </c>
    </row>
    <row r="1678" spans="1:15" ht="12" thickBot="1" x14ac:dyDescent="0.25">
      <c r="A1678" s="42" t="s">
        <v>36</v>
      </c>
      <c r="B1678" s="43">
        <f>Pénalités!C145</f>
        <v>0</v>
      </c>
      <c r="C1678" s="43">
        <f>Pénalités!D145</f>
        <v>0</v>
      </c>
      <c r="D1678" s="43">
        <f>Pénalités!E145</f>
        <v>0</v>
      </c>
      <c r="E1678" s="43">
        <f>Pénalités!F145</f>
        <v>0</v>
      </c>
      <c r="F1678" s="43">
        <f>Pénalités!G145</f>
        <v>0</v>
      </c>
      <c r="G1678" s="43">
        <f>Pénalités!H145</f>
        <v>0</v>
      </c>
      <c r="H1678" s="43">
        <f>Pénalités!I145</f>
        <v>0</v>
      </c>
      <c r="I1678" s="43">
        <f>Pénalités!J145</f>
        <v>0</v>
      </c>
      <c r="J1678" s="43">
        <f>Pénalités!K145</f>
        <v>0</v>
      </c>
      <c r="K1678" s="43">
        <f>Pénalités!L145</f>
        <v>0</v>
      </c>
      <c r="L1678" s="43">
        <f>Pénalités!M145</f>
        <v>0</v>
      </c>
      <c r="M1678" s="43">
        <f>Pénalités!N145</f>
        <v>0</v>
      </c>
      <c r="N1678" s="69">
        <f>SUM(B1678:M1678)</f>
        <v>0</v>
      </c>
      <c r="O1678" s="4" t="str">
        <f t="shared" si="169"/>
        <v/>
      </c>
    </row>
    <row r="1679" spans="1:15" ht="12" thickBot="1" x14ac:dyDescent="0.25">
      <c r="A1679" s="44" t="s">
        <v>37</v>
      </c>
      <c r="B1679" s="45">
        <f t="shared" ref="B1679:M1679" si="170">+B1677-ABS(B1678)</f>
        <v>0</v>
      </c>
      <c r="C1679" s="46">
        <f t="shared" si="170"/>
        <v>0</v>
      </c>
      <c r="D1679" s="46">
        <f t="shared" si="170"/>
        <v>0</v>
      </c>
      <c r="E1679" s="46">
        <f t="shared" si="170"/>
        <v>0</v>
      </c>
      <c r="F1679" s="46">
        <f t="shared" si="170"/>
        <v>0</v>
      </c>
      <c r="G1679" s="46">
        <f t="shared" si="170"/>
        <v>0</v>
      </c>
      <c r="H1679" s="46">
        <f t="shared" si="170"/>
        <v>0</v>
      </c>
      <c r="I1679" s="46">
        <f t="shared" si="170"/>
        <v>0</v>
      </c>
      <c r="J1679" s="46">
        <f t="shared" si="170"/>
        <v>0</v>
      </c>
      <c r="K1679" s="46">
        <f t="shared" si="170"/>
        <v>0</v>
      </c>
      <c r="L1679" s="46">
        <f t="shared" si="170"/>
        <v>0</v>
      </c>
      <c r="M1679" s="46">
        <f t="shared" si="170"/>
        <v>0</v>
      </c>
      <c r="N1679" s="70">
        <f>IF(SUM(N1677:N1678)&lt;0,0,SUM(N1677:N1678))</f>
        <v>0</v>
      </c>
      <c r="O1679" s="4" t="str">
        <f t="shared" si="169"/>
        <v/>
      </c>
    </row>
    <row r="1680" spans="1:15" x14ac:dyDescent="0.2">
      <c r="O1680" s="4" t="str">
        <f t="shared" si="169"/>
        <v/>
      </c>
    </row>
    <row r="1681" spans="1:15" ht="12.75" x14ac:dyDescent="0.2">
      <c r="B1681" s="4" t="s">
        <v>30</v>
      </c>
      <c r="G1681" s="4" t="str">
        <f>VLOOKUP(G1682,list2,2,FALSE)</f>
        <v>case 141</v>
      </c>
      <c r="L1681" s="89"/>
      <c r="M1681" s="89"/>
      <c r="O1681" s="4" t="str">
        <f t="shared" si="169"/>
        <v/>
      </c>
    </row>
    <row r="1682" spans="1:15" ht="12.75" x14ac:dyDescent="0.2">
      <c r="B1682" s="4" t="s">
        <v>31</v>
      </c>
      <c r="G1682" s="4">
        <f>G1670+1</f>
        <v>141</v>
      </c>
      <c r="L1682" s="89" t="s">
        <v>38</v>
      </c>
      <c r="M1682" s="89"/>
      <c r="O1682" s="4" t="str">
        <f t="shared" si="169"/>
        <v/>
      </c>
    </row>
    <row r="1683" spans="1:15" ht="15.75" x14ac:dyDescent="0.25">
      <c r="B1683" s="4" t="s">
        <v>32</v>
      </c>
      <c r="G1683" s="4">
        <f>VLOOKUP(G1682,list2,3,FALSE)</f>
        <v>0</v>
      </c>
      <c r="L1683" s="90"/>
      <c r="M1683" s="90"/>
      <c r="O1683" s="4" t="str">
        <f t="shared" si="169"/>
        <v/>
      </c>
    </row>
    <row r="1684" spans="1:15" x14ac:dyDescent="0.2">
      <c r="B1684" s="56" t="s">
        <v>33</v>
      </c>
      <c r="G1684" s="4">
        <f>VLOOKUP(G1682,list2,4,FALSE)</f>
        <v>0</v>
      </c>
      <c r="O1684" s="4" t="str">
        <f t="shared" si="169"/>
        <v/>
      </c>
    </row>
    <row r="1685" spans="1:15" x14ac:dyDescent="0.2">
      <c r="B1685" s="58" t="s">
        <v>39</v>
      </c>
      <c r="C1685" s="56"/>
      <c r="D1685" s="56"/>
      <c r="E1685" s="56"/>
      <c r="F1685" s="56"/>
      <c r="G1685" s="4" t="e">
        <f>VLOOKUP(G1682,list2,5,FALSE)</f>
        <v>#REF!</v>
      </c>
      <c r="O1685" s="4" t="str">
        <f t="shared" si="169"/>
        <v/>
      </c>
    </row>
    <row r="1686" spans="1:15" x14ac:dyDescent="0.2">
      <c r="B1686" s="4" t="s">
        <v>34</v>
      </c>
      <c r="G1686" s="4" t="e">
        <f>VLOOKUP(G1682,list2,6,FALSE)</f>
        <v>#REF!</v>
      </c>
      <c r="O1686" s="4" t="e">
        <f t="shared" si="169"/>
        <v>#REF!</v>
      </c>
    </row>
    <row r="1687" spans="1:15" ht="12" thickBot="1" x14ac:dyDescent="0.25">
      <c r="O1687" s="4" t="str">
        <f t="shared" si="169"/>
        <v/>
      </c>
    </row>
    <row r="1688" spans="1:15" ht="12" thickBot="1" x14ac:dyDescent="0.25">
      <c r="A1688" s="39"/>
      <c r="B1688" s="41" t="s">
        <v>2</v>
      </c>
      <c r="C1688" s="41" t="s">
        <v>3</v>
      </c>
      <c r="D1688" s="41" t="s">
        <v>4</v>
      </c>
      <c r="E1688" s="41" t="s">
        <v>5</v>
      </c>
      <c r="F1688" s="41" t="s">
        <v>6</v>
      </c>
      <c r="G1688" s="41" t="s">
        <v>7</v>
      </c>
      <c r="H1688" s="41" t="s">
        <v>8</v>
      </c>
      <c r="I1688" s="41" t="s">
        <v>9</v>
      </c>
      <c r="J1688" s="41" t="s">
        <v>10</v>
      </c>
      <c r="K1688" s="41" t="s">
        <v>11</v>
      </c>
      <c r="L1688" s="41" t="s">
        <v>12</v>
      </c>
      <c r="M1688" s="41" t="s">
        <v>13</v>
      </c>
      <c r="N1688" s="71" t="s">
        <v>15</v>
      </c>
      <c r="O1688" s="4" t="str">
        <f t="shared" si="169"/>
        <v/>
      </c>
    </row>
    <row r="1689" spans="1:15" x14ac:dyDescent="0.2">
      <c r="A1689" s="42" t="s">
        <v>35</v>
      </c>
      <c r="B1689" s="43">
        <f>IF(Levée!C146&lt;&gt;"pA",Levée!C146)</f>
        <v>0</v>
      </c>
      <c r="C1689" s="43">
        <f>IF(Levée!D146&lt;&gt;"pA",Levée!D146)</f>
        <v>0</v>
      </c>
      <c r="D1689" s="43">
        <f>IF(Levée!E146&lt;&gt;"pA",Levée!E146)</f>
        <v>0</v>
      </c>
      <c r="E1689" s="43">
        <f>IF(Levée!F146&lt;&gt;"pA",Levée!F146)</f>
        <v>0</v>
      </c>
      <c r="F1689" s="43">
        <f>IF(Levée!G146&lt;&gt;"pA",Levée!G146)</f>
        <v>0</v>
      </c>
      <c r="G1689" s="43">
        <f>IF(Levée!H146&lt;&gt;"pA",Levée!H146)</f>
        <v>0</v>
      </c>
      <c r="H1689" s="43">
        <f>IF(Levée!I146&lt;&gt;"pA",Levée!I146)</f>
        <v>0</v>
      </c>
      <c r="I1689" s="43">
        <f>IF(Levée!J146&lt;&gt;"pA",Levée!J146)</f>
        <v>0</v>
      </c>
      <c r="J1689" s="43">
        <f>IF(Levée!K146&lt;&gt;"pA",Levée!K146)</f>
        <v>0</v>
      </c>
      <c r="K1689" s="43">
        <f>IF(Levée!L146&lt;&gt;"pA",Levée!L146)</f>
        <v>0</v>
      </c>
      <c r="L1689" s="43">
        <f>IF(Levée!M146&lt;&gt;"pA",Levée!M146)</f>
        <v>0</v>
      </c>
      <c r="M1689" s="43">
        <f>IF(Levée!N146&lt;&gt;"pA",Levée!N146)</f>
        <v>0</v>
      </c>
      <c r="N1689" s="68">
        <f>SUM(B1689:M1689)</f>
        <v>0</v>
      </c>
      <c r="O1689" s="4" t="str">
        <f t="shared" si="169"/>
        <v/>
      </c>
    </row>
    <row r="1690" spans="1:15" ht="12" thickBot="1" x14ac:dyDescent="0.25">
      <c r="A1690" s="42" t="s">
        <v>36</v>
      </c>
      <c r="B1690" s="43">
        <f>Pénalités!C146</f>
        <v>0</v>
      </c>
      <c r="C1690" s="43">
        <f>Pénalités!D146</f>
        <v>0</v>
      </c>
      <c r="D1690" s="43">
        <f>Pénalités!E146</f>
        <v>0</v>
      </c>
      <c r="E1690" s="43">
        <f>Pénalités!F146</f>
        <v>0</v>
      </c>
      <c r="F1690" s="43">
        <f>Pénalités!G146</f>
        <v>0</v>
      </c>
      <c r="G1690" s="43">
        <f>Pénalités!H146</f>
        <v>0</v>
      </c>
      <c r="H1690" s="43">
        <f>Pénalités!I146</f>
        <v>0</v>
      </c>
      <c r="I1690" s="43">
        <f>Pénalités!J146</f>
        <v>0</v>
      </c>
      <c r="J1690" s="43">
        <f>Pénalités!K146</f>
        <v>0</v>
      </c>
      <c r="K1690" s="43">
        <f>Pénalités!L146</f>
        <v>0</v>
      </c>
      <c r="L1690" s="43">
        <f>Pénalités!M146</f>
        <v>0</v>
      </c>
      <c r="M1690" s="43">
        <f>Pénalités!N146</f>
        <v>0</v>
      </c>
      <c r="N1690" s="69">
        <f>SUM(B1690:M1690)</f>
        <v>0</v>
      </c>
      <c r="O1690" s="4" t="str">
        <f t="shared" si="169"/>
        <v/>
      </c>
    </row>
    <row r="1691" spans="1:15" ht="12" thickBot="1" x14ac:dyDescent="0.25">
      <c r="A1691" s="44" t="s">
        <v>37</v>
      </c>
      <c r="B1691" s="45">
        <f t="shared" ref="B1691:M1691" si="171">+B1689-ABS(B1690)</f>
        <v>0</v>
      </c>
      <c r="C1691" s="46">
        <f t="shared" si="171"/>
        <v>0</v>
      </c>
      <c r="D1691" s="46">
        <f t="shared" si="171"/>
        <v>0</v>
      </c>
      <c r="E1691" s="46">
        <f t="shared" si="171"/>
        <v>0</v>
      </c>
      <c r="F1691" s="46">
        <f t="shared" si="171"/>
        <v>0</v>
      </c>
      <c r="G1691" s="46">
        <f t="shared" si="171"/>
        <v>0</v>
      </c>
      <c r="H1691" s="46">
        <f t="shared" si="171"/>
        <v>0</v>
      </c>
      <c r="I1691" s="46">
        <f t="shared" si="171"/>
        <v>0</v>
      </c>
      <c r="J1691" s="46">
        <f t="shared" si="171"/>
        <v>0</v>
      </c>
      <c r="K1691" s="46">
        <f t="shared" si="171"/>
        <v>0</v>
      </c>
      <c r="L1691" s="46">
        <f t="shared" si="171"/>
        <v>0</v>
      </c>
      <c r="M1691" s="46">
        <f t="shared" si="171"/>
        <v>0</v>
      </c>
      <c r="N1691" s="70">
        <f>IF(SUM(N1689:N1690)&lt;0,0,SUM(N1689:N1690))</f>
        <v>0</v>
      </c>
      <c r="O1691" s="4" t="str">
        <f t="shared" si="169"/>
        <v/>
      </c>
    </row>
    <row r="1692" spans="1:15" x14ac:dyDescent="0.2">
      <c r="O1692" s="4" t="str">
        <f t="shared" si="169"/>
        <v/>
      </c>
    </row>
    <row r="1693" spans="1:15" ht="12.75" x14ac:dyDescent="0.2">
      <c r="B1693" s="4" t="s">
        <v>30</v>
      </c>
      <c r="G1693" s="4" t="str">
        <f>VLOOKUP(G1694,list2,2,FALSE)</f>
        <v>case 142</v>
      </c>
      <c r="L1693" s="89"/>
      <c r="M1693" s="89"/>
      <c r="O1693" s="4" t="str">
        <f t="shared" si="169"/>
        <v/>
      </c>
    </row>
    <row r="1694" spans="1:15" ht="12.75" x14ac:dyDescent="0.2">
      <c r="B1694" s="4" t="s">
        <v>31</v>
      </c>
      <c r="G1694" s="4">
        <f>G1682+1</f>
        <v>142</v>
      </c>
      <c r="L1694" s="89" t="s">
        <v>38</v>
      </c>
      <c r="M1694" s="89"/>
      <c r="O1694" s="4" t="str">
        <f t="shared" si="169"/>
        <v/>
      </c>
    </row>
    <row r="1695" spans="1:15" ht="15.75" x14ac:dyDescent="0.25">
      <c r="B1695" s="4" t="s">
        <v>32</v>
      </c>
      <c r="G1695" s="4">
        <f>VLOOKUP(G1694,list2,3,FALSE)</f>
        <v>0</v>
      </c>
      <c r="L1695" s="90"/>
      <c r="M1695" s="90"/>
      <c r="O1695" s="4" t="str">
        <f t="shared" si="169"/>
        <v/>
      </c>
    </row>
    <row r="1696" spans="1:15" x14ac:dyDescent="0.2">
      <c r="B1696" s="56" t="s">
        <v>33</v>
      </c>
      <c r="G1696" s="4">
        <f>VLOOKUP(G1694,list2,4,FALSE)</f>
        <v>0</v>
      </c>
      <c r="O1696" s="4" t="str">
        <f t="shared" si="169"/>
        <v/>
      </c>
    </row>
    <row r="1697" spans="1:15" x14ac:dyDescent="0.2">
      <c r="B1697" s="58" t="s">
        <v>39</v>
      </c>
      <c r="C1697" s="56"/>
      <c r="D1697" s="56"/>
      <c r="E1697" s="56"/>
      <c r="F1697" s="56"/>
      <c r="G1697" s="4" t="e">
        <f>VLOOKUP(G1694,list2,5,FALSE)</f>
        <v>#REF!</v>
      </c>
      <c r="O1697" s="4" t="str">
        <f t="shared" si="169"/>
        <v/>
      </c>
    </row>
    <row r="1698" spans="1:15" x14ac:dyDescent="0.2">
      <c r="B1698" s="4" t="s">
        <v>34</v>
      </c>
      <c r="G1698" s="4" t="e">
        <f>VLOOKUP(G1694,list2,6,FALSE)</f>
        <v>#REF!</v>
      </c>
      <c r="O1698" s="4" t="e">
        <f t="shared" si="169"/>
        <v>#REF!</v>
      </c>
    </row>
    <row r="1699" spans="1:15" ht="12" thickBot="1" x14ac:dyDescent="0.25">
      <c r="O1699" s="4" t="str">
        <f t="shared" si="169"/>
        <v/>
      </c>
    </row>
    <row r="1700" spans="1:15" ht="12" thickBot="1" x14ac:dyDescent="0.25">
      <c r="A1700" s="39"/>
      <c r="B1700" s="41" t="s">
        <v>2</v>
      </c>
      <c r="C1700" s="41" t="s">
        <v>3</v>
      </c>
      <c r="D1700" s="41" t="s">
        <v>4</v>
      </c>
      <c r="E1700" s="41" t="s">
        <v>5</v>
      </c>
      <c r="F1700" s="41" t="s">
        <v>6</v>
      </c>
      <c r="G1700" s="41" t="s">
        <v>7</v>
      </c>
      <c r="H1700" s="41" t="s">
        <v>8</v>
      </c>
      <c r="I1700" s="41" t="s">
        <v>9</v>
      </c>
      <c r="J1700" s="41" t="s">
        <v>10</v>
      </c>
      <c r="K1700" s="41" t="s">
        <v>11</v>
      </c>
      <c r="L1700" s="41" t="s">
        <v>12</v>
      </c>
      <c r="M1700" s="41" t="s">
        <v>13</v>
      </c>
      <c r="N1700" s="71" t="s">
        <v>15</v>
      </c>
      <c r="O1700" s="4" t="str">
        <f t="shared" si="169"/>
        <v/>
      </c>
    </row>
    <row r="1701" spans="1:15" x14ac:dyDescent="0.2">
      <c r="A1701" s="42" t="s">
        <v>35</v>
      </c>
      <c r="B1701" s="43">
        <f>IF(Levée!C147&lt;&gt;"pa",Levée!C147,)</f>
        <v>0</v>
      </c>
      <c r="C1701" s="43">
        <f>IF(Levée!D147&lt;&gt;"pa",Levée!D147,)</f>
        <v>0</v>
      </c>
      <c r="D1701" s="43">
        <f>IF(Levée!E147&lt;&gt;"pa",Levée!E147,)</f>
        <v>0</v>
      </c>
      <c r="E1701" s="43">
        <f>IF(Levée!F147&lt;&gt;"pa",Levée!F147,)</f>
        <v>0</v>
      </c>
      <c r="F1701" s="43">
        <f>IF(Levée!G147&lt;&gt;"pa",Levée!G147,)</f>
        <v>0</v>
      </c>
      <c r="G1701" s="43">
        <f>IF(Levée!H147&lt;&gt;"pa",Levée!H147,)</f>
        <v>0</v>
      </c>
      <c r="H1701" s="43">
        <f>IF(Levée!I147&lt;&gt;"pa",Levée!I147,)</f>
        <v>0</v>
      </c>
      <c r="I1701" s="43">
        <f>IF(Levée!J147&lt;&gt;"pa",Levée!J147,)</f>
        <v>0</v>
      </c>
      <c r="J1701" s="43">
        <f>IF(Levée!K147&lt;&gt;"pa",Levée!K147,)</f>
        <v>0</v>
      </c>
      <c r="K1701" s="43">
        <f>IF(Levée!L147&lt;&gt;"pa",Levée!L147,)</f>
        <v>0</v>
      </c>
      <c r="L1701" s="43">
        <f>IF(Levée!M147&lt;&gt;"pa",Levée!M147,)</f>
        <v>0</v>
      </c>
      <c r="M1701" s="43">
        <f>IF(Levée!N147&lt;&gt;"pa",Levée!N147,)</f>
        <v>0</v>
      </c>
      <c r="N1701" s="68">
        <f>SUM(B1701:M1701)</f>
        <v>0</v>
      </c>
      <c r="O1701" s="4" t="str">
        <f t="shared" si="169"/>
        <v/>
      </c>
    </row>
    <row r="1702" spans="1:15" ht="12" thickBot="1" x14ac:dyDescent="0.25">
      <c r="A1702" s="42" t="s">
        <v>36</v>
      </c>
      <c r="B1702" s="43">
        <f>Pénalités!C147</f>
        <v>0</v>
      </c>
      <c r="C1702" s="43">
        <f>Pénalités!D147</f>
        <v>0</v>
      </c>
      <c r="D1702" s="43">
        <f>Pénalités!E147</f>
        <v>0</v>
      </c>
      <c r="E1702" s="43">
        <f>Pénalités!F147</f>
        <v>0</v>
      </c>
      <c r="F1702" s="43">
        <f>Pénalités!G147</f>
        <v>0</v>
      </c>
      <c r="G1702" s="43">
        <f>Pénalités!H147</f>
        <v>0</v>
      </c>
      <c r="H1702" s="43">
        <f>Pénalités!I147</f>
        <v>0</v>
      </c>
      <c r="I1702" s="43">
        <f>Pénalités!J147</f>
        <v>0</v>
      </c>
      <c r="J1702" s="43">
        <f>Pénalités!K147</f>
        <v>0</v>
      </c>
      <c r="K1702" s="43">
        <f>Pénalités!L147</f>
        <v>0</v>
      </c>
      <c r="L1702" s="43">
        <f>Pénalités!M147</f>
        <v>0</v>
      </c>
      <c r="M1702" s="43">
        <f>Pénalités!N147</f>
        <v>0</v>
      </c>
      <c r="N1702" s="69">
        <f>SUM(B1702:M1702)</f>
        <v>0</v>
      </c>
      <c r="O1702" s="4" t="str">
        <f t="shared" si="169"/>
        <v/>
      </c>
    </row>
    <row r="1703" spans="1:15" ht="12" thickBot="1" x14ac:dyDescent="0.25">
      <c r="A1703" s="44" t="s">
        <v>37</v>
      </c>
      <c r="B1703" s="45">
        <f t="shared" ref="B1703:M1703" si="172">+B1701-ABS(B1702)</f>
        <v>0</v>
      </c>
      <c r="C1703" s="46">
        <f t="shared" si="172"/>
        <v>0</v>
      </c>
      <c r="D1703" s="46">
        <f t="shared" si="172"/>
        <v>0</v>
      </c>
      <c r="E1703" s="46">
        <f t="shared" si="172"/>
        <v>0</v>
      </c>
      <c r="F1703" s="46">
        <f t="shared" si="172"/>
        <v>0</v>
      </c>
      <c r="G1703" s="46">
        <f t="shared" si="172"/>
        <v>0</v>
      </c>
      <c r="H1703" s="46">
        <f t="shared" si="172"/>
        <v>0</v>
      </c>
      <c r="I1703" s="46">
        <f t="shared" si="172"/>
        <v>0</v>
      </c>
      <c r="J1703" s="46">
        <f t="shared" si="172"/>
        <v>0</v>
      </c>
      <c r="K1703" s="46">
        <f t="shared" si="172"/>
        <v>0</v>
      </c>
      <c r="L1703" s="46">
        <f t="shared" si="172"/>
        <v>0</v>
      </c>
      <c r="M1703" s="46">
        <f t="shared" si="172"/>
        <v>0</v>
      </c>
      <c r="N1703" s="70">
        <f>IF(SUM(N1701:N1702)&lt;0,0,SUM(N1701:N1702))</f>
        <v>0</v>
      </c>
      <c r="O1703" s="4" t="str">
        <f t="shared" si="169"/>
        <v/>
      </c>
    </row>
    <row r="1704" spans="1:15" x14ac:dyDescent="0.2">
      <c r="O1704" s="4" t="str">
        <f t="shared" si="169"/>
        <v/>
      </c>
    </row>
    <row r="1705" spans="1:15" ht="12.75" x14ac:dyDescent="0.2">
      <c r="B1705" s="4" t="s">
        <v>30</v>
      </c>
      <c r="G1705" s="4" t="str">
        <f>VLOOKUP(G1706,list2,2,FALSE)</f>
        <v>case 143</v>
      </c>
      <c r="L1705" s="89"/>
      <c r="M1705" s="89"/>
      <c r="O1705" s="4" t="str">
        <f t="shared" si="169"/>
        <v/>
      </c>
    </row>
    <row r="1706" spans="1:15" ht="12.75" x14ac:dyDescent="0.2">
      <c r="B1706" s="4" t="s">
        <v>31</v>
      </c>
      <c r="G1706" s="4">
        <f>G1694+1</f>
        <v>143</v>
      </c>
      <c r="L1706" s="89" t="s">
        <v>38</v>
      </c>
      <c r="M1706" s="89"/>
      <c r="O1706" s="4" t="str">
        <f t="shared" si="169"/>
        <v/>
      </c>
    </row>
    <row r="1707" spans="1:15" ht="15.75" x14ac:dyDescent="0.25">
      <c r="B1707" s="4" t="s">
        <v>32</v>
      </c>
      <c r="G1707" s="4">
        <f>VLOOKUP(G1706,list2,3,FALSE)</f>
        <v>0</v>
      </c>
      <c r="L1707" s="90"/>
      <c r="M1707" s="90"/>
      <c r="O1707" s="4" t="str">
        <f t="shared" si="169"/>
        <v/>
      </c>
    </row>
    <row r="1708" spans="1:15" x14ac:dyDescent="0.2">
      <c r="B1708" s="56" t="s">
        <v>33</v>
      </c>
      <c r="G1708" s="4">
        <f>VLOOKUP(G1706,list2,4,FALSE)</f>
        <v>0</v>
      </c>
      <c r="O1708" s="4" t="str">
        <f t="shared" si="169"/>
        <v/>
      </c>
    </row>
    <row r="1709" spans="1:15" x14ac:dyDescent="0.2">
      <c r="B1709" s="58" t="s">
        <v>39</v>
      </c>
      <c r="C1709" s="56"/>
      <c r="D1709" s="56"/>
      <c r="E1709" s="56"/>
      <c r="F1709" s="56"/>
      <c r="G1709" s="4" t="e">
        <f>VLOOKUP(G1706,list2,5,FALSE)</f>
        <v>#REF!</v>
      </c>
      <c r="O1709" s="4" t="str">
        <f t="shared" si="169"/>
        <v/>
      </c>
    </row>
    <row r="1710" spans="1:15" x14ac:dyDescent="0.2">
      <c r="B1710" s="4" t="s">
        <v>34</v>
      </c>
      <c r="G1710" s="4" t="e">
        <f>VLOOKUP(G1706,list2,6,FALSE)</f>
        <v>#REF!</v>
      </c>
      <c r="O1710" s="4" t="e">
        <f t="shared" si="169"/>
        <v>#REF!</v>
      </c>
    </row>
    <row r="1711" spans="1:15" ht="12" thickBot="1" x14ac:dyDescent="0.25">
      <c r="O1711" s="4" t="str">
        <f t="shared" si="169"/>
        <v/>
      </c>
    </row>
    <row r="1712" spans="1:15" ht="12" thickBot="1" x14ac:dyDescent="0.25">
      <c r="A1712" s="39"/>
      <c r="B1712" s="41" t="s">
        <v>2</v>
      </c>
      <c r="C1712" s="41" t="s">
        <v>3</v>
      </c>
      <c r="D1712" s="41" t="s">
        <v>4</v>
      </c>
      <c r="E1712" s="41" t="s">
        <v>5</v>
      </c>
      <c r="F1712" s="41" t="s">
        <v>6</v>
      </c>
      <c r="G1712" s="41" t="s">
        <v>7</v>
      </c>
      <c r="H1712" s="41" t="s">
        <v>8</v>
      </c>
      <c r="I1712" s="41" t="s">
        <v>9</v>
      </c>
      <c r="J1712" s="41" t="s">
        <v>10</v>
      </c>
      <c r="K1712" s="41" t="s">
        <v>11</v>
      </c>
      <c r="L1712" s="41" t="s">
        <v>12</v>
      </c>
      <c r="M1712" s="41" t="s">
        <v>13</v>
      </c>
      <c r="N1712" s="71" t="s">
        <v>15</v>
      </c>
      <c r="O1712" s="4" t="str">
        <f t="shared" si="169"/>
        <v/>
      </c>
    </row>
    <row r="1713" spans="1:15" x14ac:dyDescent="0.2">
      <c r="A1713" s="42" t="s">
        <v>35</v>
      </c>
      <c r="B1713" s="43">
        <f>IF(Levée!C148&lt;&gt;"pa",Levée!C148,)</f>
        <v>0</v>
      </c>
      <c r="C1713" s="43">
        <f>IF(Levée!D148&lt;&gt;"pa",Levée!D148,)</f>
        <v>0</v>
      </c>
      <c r="D1713" s="43">
        <f>IF(Levée!E148&lt;&gt;"pa",Levée!E148,)</f>
        <v>0</v>
      </c>
      <c r="E1713" s="43">
        <f>IF(Levée!F148&lt;&gt;"pa",Levée!F148,)</f>
        <v>0</v>
      </c>
      <c r="F1713" s="43">
        <f>IF(Levée!G148&lt;&gt;"pa",Levée!G148,)</f>
        <v>0</v>
      </c>
      <c r="G1713" s="43">
        <f>IF(Levée!H148&lt;&gt;"pa",Levée!H148,)</f>
        <v>0</v>
      </c>
      <c r="H1713" s="43">
        <f>IF(Levée!I148&lt;&gt;"pa",Levée!I148,)</f>
        <v>0</v>
      </c>
      <c r="I1713" s="43">
        <f>IF(Levée!J148&lt;&gt;"pa",Levée!J148,)</f>
        <v>0</v>
      </c>
      <c r="J1713" s="43">
        <f>IF(Levée!K148&lt;&gt;"pa",Levée!K148,)</f>
        <v>0</v>
      </c>
      <c r="K1713" s="43">
        <f>IF(Levée!L148&lt;&gt;"pa",Levée!L148,)</f>
        <v>0</v>
      </c>
      <c r="L1713" s="43">
        <f>IF(Levée!M148&lt;&gt;"pa",Levée!M148,)</f>
        <v>0</v>
      </c>
      <c r="M1713" s="43">
        <f>IF(Levée!N148&lt;&gt;"pa",Levée!N148,)</f>
        <v>0</v>
      </c>
      <c r="N1713" s="68">
        <f>SUM(B1713:M1713)</f>
        <v>0</v>
      </c>
      <c r="O1713" s="4" t="str">
        <f t="shared" si="169"/>
        <v/>
      </c>
    </row>
    <row r="1714" spans="1:15" ht="12" thickBot="1" x14ac:dyDescent="0.25">
      <c r="A1714" s="42" t="s">
        <v>36</v>
      </c>
      <c r="B1714" s="43">
        <f>Pénalités!C148</f>
        <v>0</v>
      </c>
      <c r="C1714" s="43">
        <f>Pénalités!D148</f>
        <v>0</v>
      </c>
      <c r="D1714" s="43">
        <f>Pénalités!E148</f>
        <v>0</v>
      </c>
      <c r="E1714" s="43">
        <f>Pénalités!F148</f>
        <v>0</v>
      </c>
      <c r="F1714" s="43">
        <f>Pénalités!G148</f>
        <v>0</v>
      </c>
      <c r="G1714" s="43">
        <f>Pénalités!H148</f>
        <v>0</v>
      </c>
      <c r="H1714" s="43">
        <f>Pénalités!I148</f>
        <v>0</v>
      </c>
      <c r="I1714" s="43">
        <f>Pénalités!J148</f>
        <v>0</v>
      </c>
      <c r="J1714" s="43">
        <f>Pénalités!K148</f>
        <v>0</v>
      </c>
      <c r="K1714" s="43">
        <f>Pénalités!L148</f>
        <v>0</v>
      </c>
      <c r="L1714" s="43">
        <f>Pénalités!M148</f>
        <v>0</v>
      </c>
      <c r="M1714" s="43">
        <f>Pénalités!N148</f>
        <v>0</v>
      </c>
      <c r="N1714" s="69">
        <f>SUM(B1714:M1714)</f>
        <v>0</v>
      </c>
      <c r="O1714" s="4" t="str">
        <f t="shared" si="169"/>
        <v/>
      </c>
    </row>
    <row r="1715" spans="1:15" ht="12" thickBot="1" x14ac:dyDescent="0.25">
      <c r="A1715" s="44" t="s">
        <v>37</v>
      </c>
      <c r="B1715" s="45">
        <f t="shared" ref="B1715:M1715" si="173">+B1713-ABS(B1714)</f>
        <v>0</v>
      </c>
      <c r="C1715" s="46">
        <f t="shared" si="173"/>
        <v>0</v>
      </c>
      <c r="D1715" s="46">
        <f t="shared" si="173"/>
        <v>0</v>
      </c>
      <c r="E1715" s="46">
        <f t="shared" si="173"/>
        <v>0</v>
      </c>
      <c r="F1715" s="46">
        <f t="shared" si="173"/>
        <v>0</v>
      </c>
      <c r="G1715" s="46">
        <f t="shared" si="173"/>
        <v>0</v>
      </c>
      <c r="H1715" s="46">
        <f t="shared" si="173"/>
        <v>0</v>
      </c>
      <c r="I1715" s="46">
        <f t="shared" si="173"/>
        <v>0</v>
      </c>
      <c r="J1715" s="46">
        <f t="shared" si="173"/>
        <v>0</v>
      </c>
      <c r="K1715" s="46">
        <f t="shared" si="173"/>
        <v>0</v>
      </c>
      <c r="L1715" s="46">
        <f t="shared" si="173"/>
        <v>0</v>
      </c>
      <c r="M1715" s="46">
        <f t="shared" si="173"/>
        <v>0</v>
      </c>
      <c r="N1715" s="70">
        <f>IF(SUM(N1713:N1714)&lt;0,0,SUM(N1713:N1714))</f>
        <v>0</v>
      </c>
      <c r="O1715" s="4" t="str">
        <f t="shared" si="169"/>
        <v/>
      </c>
    </row>
    <row r="1716" spans="1:15" x14ac:dyDescent="0.2">
      <c r="O1716" s="4" t="str">
        <f t="shared" si="169"/>
        <v/>
      </c>
    </row>
    <row r="1717" spans="1:15" ht="12.75" x14ac:dyDescent="0.2">
      <c r="B1717" s="4" t="s">
        <v>30</v>
      </c>
      <c r="G1717" s="4" t="str">
        <f>VLOOKUP(G1718,list2,2,FALSE)</f>
        <v>case 144</v>
      </c>
      <c r="L1717" s="89"/>
      <c r="M1717" s="89"/>
      <c r="O1717" s="4" t="str">
        <f t="shared" si="169"/>
        <v/>
      </c>
    </row>
    <row r="1718" spans="1:15" ht="12.75" x14ac:dyDescent="0.2">
      <c r="B1718" s="4" t="s">
        <v>31</v>
      </c>
      <c r="G1718" s="4">
        <f>G1706+1</f>
        <v>144</v>
      </c>
      <c r="L1718" s="89" t="s">
        <v>38</v>
      </c>
      <c r="M1718" s="89"/>
      <c r="O1718" s="4" t="str">
        <f t="shared" si="169"/>
        <v/>
      </c>
    </row>
    <row r="1719" spans="1:15" ht="15.75" x14ac:dyDescent="0.25">
      <c r="B1719" s="4" t="s">
        <v>32</v>
      </c>
      <c r="G1719" s="4">
        <f>VLOOKUP(G1718,list2,3,FALSE)</f>
        <v>0</v>
      </c>
      <c r="L1719" s="90"/>
      <c r="M1719" s="90"/>
      <c r="O1719" s="4" t="str">
        <f t="shared" si="169"/>
        <v/>
      </c>
    </row>
    <row r="1720" spans="1:15" x14ac:dyDescent="0.2">
      <c r="B1720" s="56" t="s">
        <v>33</v>
      </c>
      <c r="G1720" s="4">
        <f>VLOOKUP(G1718,list2,4,FALSE)</f>
        <v>0</v>
      </c>
      <c r="O1720" s="4" t="str">
        <f t="shared" si="169"/>
        <v/>
      </c>
    </row>
    <row r="1721" spans="1:15" x14ac:dyDescent="0.2">
      <c r="B1721" s="58" t="s">
        <v>39</v>
      </c>
      <c r="C1721" s="56"/>
      <c r="D1721" s="56"/>
      <c r="E1721" s="56"/>
      <c r="F1721" s="56"/>
      <c r="G1721" s="4" t="e">
        <f>VLOOKUP(G1718,list2,5,FALSE)</f>
        <v>#REF!</v>
      </c>
      <c r="O1721" s="4" t="str">
        <f t="shared" si="169"/>
        <v/>
      </c>
    </row>
    <row r="1722" spans="1:15" x14ac:dyDescent="0.2">
      <c r="B1722" s="4" t="s">
        <v>34</v>
      </c>
      <c r="G1722" s="4" t="e">
        <f>VLOOKUP(G1718,list2,6,FALSE)</f>
        <v>#REF!</v>
      </c>
      <c r="O1722" s="4" t="e">
        <f t="shared" si="169"/>
        <v>#REF!</v>
      </c>
    </row>
    <row r="1723" spans="1:15" ht="12" thickBot="1" x14ac:dyDescent="0.25">
      <c r="O1723" s="4" t="str">
        <f t="shared" si="169"/>
        <v/>
      </c>
    </row>
    <row r="1724" spans="1:15" ht="12" thickBot="1" x14ac:dyDescent="0.25">
      <c r="A1724" s="39"/>
      <c r="B1724" s="41" t="s">
        <v>2</v>
      </c>
      <c r="C1724" s="41" t="s">
        <v>3</v>
      </c>
      <c r="D1724" s="41" t="s">
        <v>4</v>
      </c>
      <c r="E1724" s="41" t="s">
        <v>5</v>
      </c>
      <c r="F1724" s="41" t="s">
        <v>6</v>
      </c>
      <c r="G1724" s="41" t="s">
        <v>7</v>
      </c>
      <c r="H1724" s="41" t="s">
        <v>8</v>
      </c>
      <c r="I1724" s="41" t="s">
        <v>9</v>
      </c>
      <c r="J1724" s="41" t="s">
        <v>10</v>
      </c>
      <c r="K1724" s="41" t="s">
        <v>11</v>
      </c>
      <c r="L1724" s="41" t="s">
        <v>12</v>
      </c>
      <c r="M1724" s="41" t="s">
        <v>13</v>
      </c>
      <c r="N1724" s="71" t="s">
        <v>15</v>
      </c>
      <c r="O1724" s="4" t="str">
        <f t="shared" si="169"/>
        <v/>
      </c>
    </row>
    <row r="1725" spans="1:15" x14ac:dyDescent="0.2">
      <c r="A1725" s="42" t="s">
        <v>35</v>
      </c>
      <c r="B1725" s="43">
        <f>IF(Levée!C149&lt;&gt;"pa",Levée!C149,)</f>
        <v>0</v>
      </c>
      <c r="C1725" s="43">
        <f>IF(Levée!D149&lt;&gt;"pa",Levée!D149,)</f>
        <v>0</v>
      </c>
      <c r="D1725" s="43">
        <f>IF(Levée!E149&lt;&gt;"pa",Levée!E149,)</f>
        <v>0</v>
      </c>
      <c r="E1725" s="43">
        <f>IF(Levée!F149&lt;&gt;"pa",Levée!F149,)</f>
        <v>0</v>
      </c>
      <c r="F1725" s="43">
        <f>IF(Levée!G149&lt;&gt;"pa",Levée!G149,)</f>
        <v>0</v>
      </c>
      <c r="G1725" s="43">
        <f>IF(Levée!H149&lt;&gt;"pa",Levée!H149,)</f>
        <v>0</v>
      </c>
      <c r="H1725" s="43">
        <f>IF(Levée!I149&lt;&gt;"pa",Levée!I149,)</f>
        <v>0</v>
      </c>
      <c r="I1725" s="43">
        <f>IF(Levée!J149&lt;&gt;"pa",Levée!J149,)</f>
        <v>0</v>
      </c>
      <c r="J1725" s="43">
        <f>IF(Levée!K149&lt;&gt;"pa",Levée!K149,)</f>
        <v>0</v>
      </c>
      <c r="K1725" s="43">
        <f>IF(Levée!L149&lt;&gt;"pa",Levée!L149,)</f>
        <v>0</v>
      </c>
      <c r="L1725" s="43">
        <f>IF(Levée!M149&lt;&gt;"pa",Levée!M149,)</f>
        <v>0</v>
      </c>
      <c r="M1725" s="43">
        <f>IF(Levée!N149&lt;&gt;"pa",Levée!N149,)</f>
        <v>0</v>
      </c>
      <c r="N1725" s="68">
        <f>SUM(B1725:M1725)</f>
        <v>0</v>
      </c>
      <c r="O1725" s="4" t="str">
        <f t="shared" si="169"/>
        <v/>
      </c>
    </row>
    <row r="1726" spans="1:15" ht="12" thickBot="1" x14ac:dyDescent="0.25">
      <c r="A1726" s="42" t="s">
        <v>36</v>
      </c>
      <c r="B1726" s="43">
        <f>Pénalités!C149</f>
        <v>0</v>
      </c>
      <c r="C1726" s="43">
        <f>Pénalités!D149</f>
        <v>0</v>
      </c>
      <c r="D1726" s="43">
        <f>Pénalités!E149</f>
        <v>0</v>
      </c>
      <c r="E1726" s="43">
        <f>Pénalités!F149</f>
        <v>0</v>
      </c>
      <c r="F1726" s="43">
        <f>Pénalités!G149</f>
        <v>0</v>
      </c>
      <c r="G1726" s="43">
        <f>Pénalités!H149</f>
        <v>0</v>
      </c>
      <c r="H1726" s="43">
        <f>Pénalités!I149</f>
        <v>0</v>
      </c>
      <c r="I1726" s="43">
        <f>Pénalités!J149</f>
        <v>0</v>
      </c>
      <c r="J1726" s="43">
        <f>Pénalités!K149</f>
        <v>0</v>
      </c>
      <c r="K1726" s="43">
        <f>Pénalités!L149</f>
        <v>0</v>
      </c>
      <c r="L1726" s="43">
        <f>Pénalités!M149</f>
        <v>0</v>
      </c>
      <c r="M1726" s="43">
        <f>Pénalités!N149</f>
        <v>0</v>
      </c>
      <c r="N1726" s="69">
        <f>SUM(B1726:M1726)</f>
        <v>0</v>
      </c>
      <c r="O1726" s="4" t="str">
        <f t="shared" si="169"/>
        <v/>
      </c>
    </row>
    <row r="1727" spans="1:15" ht="12" thickBot="1" x14ac:dyDescent="0.25">
      <c r="A1727" s="44" t="s">
        <v>37</v>
      </c>
      <c r="B1727" s="45">
        <f t="shared" ref="B1727:M1727" si="174">+B1725-ABS(B1726)</f>
        <v>0</v>
      </c>
      <c r="C1727" s="46">
        <f t="shared" si="174"/>
        <v>0</v>
      </c>
      <c r="D1727" s="46">
        <f t="shared" si="174"/>
        <v>0</v>
      </c>
      <c r="E1727" s="46">
        <f t="shared" si="174"/>
        <v>0</v>
      </c>
      <c r="F1727" s="46">
        <f t="shared" si="174"/>
        <v>0</v>
      </c>
      <c r="G1727" s="46">
        <f t="shared" si="174"/>
        <v>0</v>
      </c>
      <c r="H1727" s="46">
        <f t="shared" si="174"/>
        <v>0</v>
      </c>
      <c r="I1727" s="46">
        <f t="shared" si="174"/>
        <v>0</v>
      </c>
      <c r="J1727" s="46">
        <f t="shared" si="174"/>
        <v>0</v>
      </c>
      <c r="K1727" s="46">
        <f t="shared" si="174"/>
        <v>0</v>
      </c>
      <c r="L1727" s="46">
        <f t="shared" si="174"/>
        <v>0</v>
      </c>
      <c r="M1727" s="46">
        <f t="shared" si="174"/>
        <v>0</v>
      </c>
      <c r="N1727" s="70">
        <f>IF(SUM(N1725:N1726)&lt;0,0,SUM(N1725:N1726))</f>
        <v>0</v>
      </c>
      <c r="O1727" s="4" t="str">
        <f t="shared" si="169"/>
        <v/>
      </c>
    </row>
    <row r="1728" spans="1:15" x14ac:dyDescent="0.2">
      <c r="O1728" s="4" t="str">
        <f t="shared" si="169"/>
        <v/>
      </c>
    </row>
    <row r="1729" spans="1:15" ht="12.75" x14ac:dyDescent="0.2">
      <c r="B1729" s="4" t="s">
        <v>30</v>
      </c>
      <c r="G1729" s="4" t="str">
        <f>VLOOKUP(G1730,list2,2,FALSE)</f>
        <v>case 145</v>
      </c>
      <c r="L1729" s="89"/>
      <c r="M1729" s="89"/>
      <c r="O1729" s="4" t="str">
        <f t="shared" si="169"/>
        <v/>
      </c>
    </row>
    <row r="1730" spans="1:15" ht="12.75" x14ac:dyDescent="0.2">
      <c r="B1730" s="4" t="s">
        <v>31</v>
      </c>
      <c r="G1730" s="4">
        <f>G1718+1</f>
        <v>145</v>
      </c>
      <c r="L1730" s="89" t="s">
        <v>38</v>
      </c>
      <c r="M1730" s="89"/>
      <c r="O1730" s="4" t="str">
        <f t="shared" si="169"/>
        <v/>
      </c>
    </row>
    <row r="1731" spans="1:15" ht="15.75" x14ac:dyDescent="0.25">
      <c r="B1731" s="4" t="s">
        <v>32</v>
      </c>
      <c r="G1731" s="4">
        <f>VLOOKUP(G1730,list2,3,FALSE)</f>
        <v>0</v>
      </c>
      <c r="L1731" s="90"/>
      <c r="M1731" s="90"/>
      <c r="O1731" s="4" t="str">
        <f t="shared" si="169"/>
        <v/>
      </c>
    </row>
    <row r="1732" spans="1:15" x14ac:dyDescent="0.2">
      <c r="B1732" s="56" t="s">
        <v>33</v>
      </c>
      <c r="G1732" s="4">
        <f>VLOOKUP(G1730,list2,4,FALSE)</f>
        <v>0</v>
      </c>
      <c r="O1732" s="4" t="str">
        <f t="shared" si="169"/>
        <v/>
      </c>
    </row>
    <row r="1733" spans="1:15" x14ac:dyDescent="0.2">
      <c r="B1733" s="58" t="s">
        <v>39</v>
      </c>
      <c r="C1733" s="56"/>
      <c r="D1733" s="56"/>
      <c r="E1733" s="56"/>
      <c r="F1733" s="56"/>
      <c r="G1733" s="4" t="e">
        <f>VLOOKUP(G1730,list2,5,FALSE)</f>
        <v>#REF!</v>
      </c>
      <c r="O1733" s="4" t="str">
        <f t="shared" si="169"/>
        <v/>
      </c>
    </row>
    <row r="1734" spans="1:15" x14ac:dyDescent="0.2">
      <c r="B1734" s="4" t="s">
        <v>34</v>
      </c>
      <c r="G1734" s="4" t="e">
        <f>VLOOKUP(G1730,list2,6,FALSE)</f>
        <v>#REF!</v>
      </c>
      <c r="O1734" s="4" t="e">
        <f t="shared" si="169"/>
        <v>#REF!</v>
      </c>
    </row>
    <row r="1735" spans="1:15" ht="12" thickBot="1" x14ac:dyDescent="0.25">
      <c r="O1735" s="4" t="str">
        <f t="shared" ref="O1735:O1798" si="175">IF(B1735="Remboursement :",G1735,"")</f>
        <v/>
      </c>
    </row>
    <row r="1736" spans="1:15" ht="12" thickBot="1" x14ac:dyDescent="0.25">
      <c r="A1736" s="39"/>
      <c r="B1736" s="41" t="s">
        <v>2</v>
      </c>
      <c r="C1736" s="41" t="s">
        <v>3</v>
      </c>
      <c r="D1736" s="41" t="s">
        <v>4</v>
      </c>
      <c r="E1736" s="41" t="s">
        <v>5</v>
      </c>
      <c r="F1736" s="41" t="s">
        <v>6</v>
      </c>
      <c r="G1736" s="41" t="s">
        <v>7</v>
      </c>
      <c r="H1736" s="41" t="s">
        <v>8</v>
      </c>
      <c r="I1736" s="41" t="s">
        <v>9</v>
      </c>
      <c r="J1736" s="41" t="s">
        <v>10</v>
      </c>
      <c r="K1736" s="41" t="s">
        <v>11</v>
      </c>
      <c r="L1736" s="41" t="s">
        <v>12</v>
      </c>
      <c r="M1736" s="41" t="s">
        <v>13</v>
      </c>
      <c r="N1736" s="71" t="s">
        <v>15</v>
      </c>
      <c r="O1736" s="4" t="str">
        <f t="shared" si="175"/>
        <v/>
      </c>
    </row>
    <row r="1737" spans="1:15" x14ac:dyDescent="0.2">
      <c r="A1737" s="42" t="s">
        <v>35</v>
      </c>
      <c r="B1737" s="43">
        <f>IF(Levée!C150&lt;&gt;"pa",Levée!C150,)</f>
        <v>0</v>
      </c>
      <c r="C1737" s="43">
        <f>IF(Levée!D150&lt;&gt;"pa",Levée!D150,)</f>
        <v>0</v>
      </c>
      <c r="D1737" s="43">
        <f>IF(Levée!E150&lt;&gt;"pa",Levée!E150,)</f>
        <v>0</v>
      </c>
      <c r="E1737" s="43">
        <f>IF(Levée!F150&lt;&gt;"pa",Levée!F150,)</f>
        <v>0</v>
      </c>
      <c r="F1737" s="43">
        <f>IF(Levée!G150&lt;&gt;"pa",Levée!G150,)</f>
        <v>0</v>
      </c>
      <c r="G1737" s="43">
        <f>IF(Levée!H150&lt;&gt;"pa",Levée!H150,)</f>
        <v>0</v>
      </c>
      <c r="H1737" s="43">
        <f>IF(Levée!I150&lt;&gt;"pa",Levée!I150,)</f>
        <v>0</v>
      </c>
      <c r="I1737" s="43">
        <f>IF(Levée!J150&lt;&gt;"pa",Levée!J150,)</f>
        <v>0</v>
      </c>
      <c r="J1737" s="43">
        <f>IF(Levée!K150&lt;&gt;"pa",Levée!K150,)</f>
        <v>0</v>
      </c>
      <c r="K1737" s="43">
        <f>IF(Levée!L150&lt;&gt;"pa",Levée!L150,)</f>
        <v>0</v>
      </c>
      <c r="L1737" s="43">
        <f>IF(Levée!M150&lt;&gt;"pa",Levée!M150,)</f>
        <v>0</v>
      </c>
      <c r="M1737" s="43">
        <f>IF(Levée!N150&lt;&gt;"pa",Levée!N150,)</f>
        <v>0</v>
      </c>
      <c r="N1737" s="68">
        <f>SUM(B1737:M1737)</f>
        <v>0</v>
      </c>
      <c r="O1737" s="4" t="str">
        <f t="shared" si="175"/>
        <v/>
      </c>
    </row>
    <row r="1738" spans="1:15" ht="12" thickBot="1" x14ac:dyDescent="0.25">
      <c r="A1738" s="42" t="s">
        <v>36</v>
      </c>
      <c r="B1738" s="43">
        <f>Pénalités!C150</f>
        <v>0</v>
      </c>
      <c r="C1738" s="43">
        <f>Pénalités!D150</f>
        <v>0</v>
      </c>
      <c r="D1738" s="43">
        <f>Pénalités!E150</f>
        <v>0</v>
      </c>
      <c r="E1738" s="43">
        <f>Pénalités!F150</f>
        <v>0</v>
      </c>
      <c r="F1738" s="43">
        <f>Pénalités!G150</f>
        <v>0</v>
      </c>
      <c r="G1738" s="43">
        <f>Pénalités!H150</f>
        <v>0</v>
      </c>
      <c r="H1738" s="43">
        <f>Pénalités!I150</f>
        <v>0</v>
      </c>
      <c r="I1738" s="43">
        <f>Pénalités!J150</f>
        <v>0</v>
      </c>
      <c r="J1738" s="43">
        <f>Pénalités!K150</f>
        <v>0</v>
      </c>
      <c r="K1738" s="43">
        <f>Pénalités!L150</f>
        <v>0</v>
      </c>
      <c r="L1738" s="43">
        <f>Pénalités!M150</f>
        <v>0</v>
      </c>
      <c r="M1738" s="43">
        <f>Pénalités!N150</f>
        <v>0</v>
      </c>
      <c r="N1738" s="69">
        <f>SUM(B1738:M1738)</f>
        <v>0</v>
      </c>
      <c r="O1738" s="4" t="str">
        <f t="shared" si="175"/>
        <v/>
      </c>
    </row>
    <row r="1739" spans="1:15" ht="12" thickBot="1" x14ac:dyDescent="0.25">
      <c r="A1739" s="44" t="s">
        <v>37</v>
      </c>
      <c r="B1739" s="45">
        <f t="shared" ref="B1739:M1739" si="176">+B1737-ABS(B1738)</f>
        <v>0</v>
      </c>
      <c r="C1739" s="46">
        <f t="shared" si="176"/>
        <v>0</v>
      </c>
      <c r="D1739" s="46">
        <f t="shared" si="176"/>
        <v>0</v>
      </c>
      <c r="E1739" s="46">
        <f t="shared" si="176"/>
        <v>0</v>
      </c>
      <c r="F1739" s="46">
        <f t="shared" si="176"/>
        <v>0</v>
      </c>
      <c r="G1739" s="46">
        <f t="shared" si="176"/>
        <v>0</v>
      </c>
      <c r="H1739" s="46">
        <f t="shared" si="176"/>
        <v>0</v>
      </c>
      <c r="I1739" s="46">
        <f t="shared" si="176"/>
        <v>0</v>
      </c>
      <c r="J1739" s="46">
        <f t="shared" si="176"/>
        <v>0</v>
      </c>
      <c r="K1739" s="46">
        <f t="shared" si="176"/>
        <v>0</v>
      </c>
      <c r="L1739" s="46">
        <f t="shared" si="176"/>
        <v>0</v>
      </c>
      <c r="M1739" s="46">
        <f t="shared" si="176"/>
        <v>0</v>
      </c>
      <c r="N1739" s="70">
        <f>IF(SUM(N1737:N1738)&lt;0,0,SUM(N1737:N1738))</f>
        <v>0</v>
      </c>
      <c r="O1739" s="4" t="str">
        <f t="shared" si="175"/>
        <v/>
      </c>
    </row>
    <row r="1740" spans="1:15" x14ac:dyDescent="0.2">
      <c r="O1740" s="4" t="str">
        <f t="shared" si="175"/>
        <v/>
      </c>
    </row>
    <row r="1741" spans="1:15" ht="12.75" x14ac:dyDescent="0.2">
      <c r="B1741" s="4" t="s">
        <v>30</v>
      </c>
      <c r="G1741" s="4" t="str">
        <f>VLOOKUP(G1742,list2,2,FALSE)</f>
        <v>case 146</v>
      </c>
      <c r="L1741" s="89"/>
      <c r="M1741" s="89"/>
      <c r="O1741" s="4" t="str">
        <f t="shared" si="175"/>
        <v/>
      </c>
    </row>
    <row r="1742" spans="1:15" ht="12.75" x14ac:dyDescent="0.2">
      <c r="B1742" s="4" t="s">
        <v>31</v>
      </c>
      <c r="G1742" s="4">
        <f>G1730+1</f>
        <v>146</v>
      </c>
      <c r="L1742" s="89" t="s">
        <v>38</v>
      </c>
      <c r="M1742" s="89"/>
      <c r="O1742" s="4" t="str">
        <f t="shared" si="175"/>
        <v/>
      </c>
    </row>
    <row r="1743" spans="1:15" ht="15.75" x14ac:dyDescent="0.25">
      <c r="B1743" s="4" t="s">
        <v>32</v>
      </c>
      <c r="G1743" s="4">
        <f>VLOOKUP(G1742,list2,3,FALSE)</f>
        <v>0</v>
      </c>
      <c r="L1743" s="90"/>
      <c r="M1743" s="90"/>
      <c r="O1743" s="4" t="str">
        <f t="shared" si="175"/>
        <v/>
      </c>
    </row>
    <row r="1744" spans="1:15" x14ac:dyDescent="0.2">
      <c r="B1744" s="56" t="s">
        <v>33</v>
      </c>
      <c r="C1744" s="56"/>
      <c r="G1744" s="4">
        <f>VLOOKUP(G1742,list2,4,FALSE)</f>
        <v>0</v>
      </c>
      <c r="O1744" s="4" t="str">
        <f t="shared" si="175"/>
        <v/>
      </c>
    </row>
    <row r="1745" spans="1:15" x14ac:dyDescent="0.2">
      <c r="B1745" s="58" t="s">
        <v>39</v>
      </c>
      <c r="C1745" s="56"/>
      <c r="D1745" s="56"/>
      <c r="E1745" s="56"/>
      <c r="F1745" s="56"/>
      <c r="G1745" s="4" t="e">
        <f>VLOOKUP(G1742,list2,5,FALSE)</f>
        <v>#REF!</v>
      </c>
      <c r="O1745" s="4" t="str">
        <f t="shared" si="175"/>
        <v/>
      </c>
    </row>
    <row r="1746" spans="1:15" x14ac:dyDescent="0.2">
      <c r="B1746" s="4" t="s">
        <v>34</v>
      </c>
      <c r="G1746" s="4" t="e">
        <f>VLOOKUP(G1742,list2,6,FALSE)</f>
        <v>#REF!</v>
      </c>
      <c r="O1746" s="4" t="e">
        <f t="shared" si="175"/>
        <v>#REF!</v>
      </c>
    </row>
    <row r="1747" spans="1:15" ht="12" thickBot="1" x14ac:dyDescent="0.25">
      <c r="O1747" s="4" t="str">
        <f t="shared" si="175"/>
        <v/>
      </c>
    </row>
    <row r="1748" spans="1:15" ht="12" thickBot="1" x14ac:dyDescent="0.25">
      <c r="A1748" s="39"/>
      <c r="B1748" s="41" t="s">
        <v>2</v>
      </c>
      <c r="C1748" s="41" t="s">
        <v>3</v>
      </c>
      <c r="D1748" s="41" t="s">
        <v>4</v>
      </c>
      <c r="E1748" s="41" t="s">
        <v>5</v>
      </c>
      <c r="F1748" s="41" t="s">
        <v>6</v>
      </c>
      <c r="G1748" s="41" t="s">
        <v>7</v>
      </c>
      <c r="H1748" s="41" t="s">
        <v>8</v>
      </c>
      <c r="I1748" s="41" t="s">
        <v>9</v>
      </c>
      <c r="J1748" s="41" t="s">
        <v>10</v>
      </c>
      <c r="K1748" s="41" t="s">
        <v>11</v>
      </c>
      <c r="L1748" s="41" t="s">
        <v>12</v>
      </c>
      <c r="M1748" s="41" t="s">
        <v>13</v>
      </c>
      <c r="N1748" s="71" t="s">
        <v>15</v>
      </c>
      <c r="O1748" s="4" t="str">
        <f t="shared" si="175"/>
        <v/>
      </c>
    </row>
    <row r="1749" spans="1:15" x14ac:dyDescent="0.2">
      <c r="A1749" s="42" t="s">
        <v>35</v>
      </c>
      <c r="B1749" s="43">
        <f>IF(Levée!C151&lt;&gt;"pa",Levée!C151,)</f>
        <v>0</v>
      </c>
      <c r="C1749" s="43">
        <f>IF(Levée!D151&lt;&gt;"pa",Levée!D151,)</f>
        <v>0</v>
      </c>
      <c r="D1749" s="43">
        <f>IF(Levée!E151&lt;&gt;"pa",Levée!E151,)</f>
        <v>0</v>
      </c>
      <c r="E1749" s="43">
        <f>IF(Levée!F151&lt;&gt;"pa",Levée!F151,)</f>
        <v>0</v>
      </c>
      <c r="F1749" s="43">
        <f>IF(Levée!G151&lt;&gt;"pa",Levée!G151,)</f>
        <v>0</v>
      </c>
      <c r="G1749" s="43">
        <f>IF(Levée!H151&lt;&gt;"pa",Levée!H151,)</f>
        <v>0</v>
      </c>
      <c r="H1749" s="43">
        <f>IF(Levée!I151&lt;&gt;"pa",Levée!I151,)</f>
        <v>0</v>
      </c>
      <c r="I1749" s="43">
        <f>IF(Levée!J151&lt;&gt;"pa",Levée!J151,)</f>
        <v>0</v>
      </c>
      <c r="J1749" s="43">
        <f>IF(Levée!K151&lt;&gt;"pa",Levée!K151,)</f>
        <v>0</v>
      </c>
      <c r="K1749" s="43">
        <f>IF(Levée!L151&lt;&gt;"pa",Levée!L151,)</f>
        <v>0</v>
      </c>
      <c r="L1749" s="43">
        <f>IF(Levée!M151&lt;&gt;"pa",Levée!M151,)</f>
        <v>0</v>
      </c>
      <c r="M1749" s="43">
        <f>IF(Levée!N151&lt;&gt;"pa",Levée!N151,)</f>
        <v>0</v>
      </c>
      <c r="N1749" s="68">
        <f>SUM(B1749:M1749)</f>
        <v>0</v>
      </c>
      <c r="O1749" s="4" t="str">
        <f t="shared" si="175"/>
        <v/>
      </c>
    </row>
    <row r="1750" spans="1:15" ht="12" thickBot="1" x14ac:dyDescent="0.25">
      <c r="A1750" s="42" t="s">
        <v>36</v>
      </c>
      <c r="B1750" s="43">
        <f>Pénalités!C151</f>
        <v>0</v>
      </c>
      <c r="C1750" s="43">
        <f>Pénalités!D151</f>
        <v>0</v>
      </c>
      <c r="D1750" s="43">
        <f>Pénalités!E151</f>
        <v>0</v>
      </c>
      <c r="E1750" s="43">
        <f>Pénalités!F151</f>
        <v>0</v>
      </c>
      <c r="F1750" s="43">
        <f>Pénalités!G151</f>
        <v>0</v>
      </c>
      <c r="G1750" s="43">
        <f>Pénalités!H151</f>
        <v>0</v>
      </c>
      <c r="H1750" s="43">
        <f>Pénalités!I151</f>
        <v>0</v>
      </c>
      <c r="I1750" s="43">
        <f>Pénalités!J151</f>
        <v>0</v>
      </c>
      <c r="J1750" s="43">
        <f>Pénalités!K151</f>
        <v>0</v>
      </c>
      <c r="K1750" s="43">
        <f>Pénalités!L151</f>
        <v>0</v>
      </c>
      <c r="L1750" s="43">
        <f>Pénalités!M151</f>
        <v>0</v>
      </c>
      <c r="M1750" s="43">
        <f>Pénalités!N151</f>
        <v>0</v>
      </c>
      <c r="N1750" s="69">
        <f>SUM(B1750:M1750)</f>
        <v>0</v>
      </c>
      <c r="O1750" s="4" t="str">
        <f t="shared" si="175"/>
        <v/>
      </c>
    </row>
    <row r="1751" spans="1:15" ht="12" thickBot="1" x14ac:dyDescent="0.25">
      <c r="A1751" s="44" t="s">
        <v>37</v>
      </c>
      <c r="B1751" s="45">
        <f t="shared" ref="B1751:M1751" si="177">+B1749-ABS(B1750)</f>
        <v>0</v>
      </c>
      <c r="C1751" s="46">
        <f t="shared" si="177"/>
        <v>0</v>
      </c>
      <c r="D1751" s="46">
        <f t="shared" si="177"/>
        <v>0</v>
      </c>
      <c r="E1751" s="46">
        <f t="shared" si="177"/>
        <v>0</v>
      </c>
      <c r="F1751" s="46">
        <f t="shared" si="177"/>
        <v>0</v>
      </c>
      <c r="G1751" s="46">
        <f t="shared" si="177"/>
        <v>0</v>
      </c>
      <c r="H1751" s="46">
        <f t="shared" si="177"/>
        <v>0</v>
      </c>
      <c r="I1751" s="46">
        <f t="shared" si="177"/>
        <v>0</v>
      </c>
      <c r="J1751" s="46">
        <f t="shared" si="177"/>
        <v>0</v>
      </c>
      <c r="K1751" s="46">
        <f t="shared" si="177"/>
        <v>0</v>
      </c>
      <c r="L1751" s="46">
        <f t="shared" si="177"/>
        <v>0</v>
      </c>
      <c r="M1751" s="46">
        <f t="shared" si="177"/>
        <v>0</v>
      </c>
      <c r="N1751" s="70">
        <f>IF(SUM(N1749:N1750)&lt;0,0,SUM(N1749:N1750))</f>
        <v>0</v>
      </c>
      <c r="O1751" s="4" t="str">
        <f t="shared" si="175"/>
        <v/>
      </c>
    </row>
    <row r="1752" spans="1:15" x14ac:dyDescent="0.2">
      <c r="O1752" s="4" t="str">
        <f t="shared" si="175"/>
        <v/>
      </c>
    </row>
    <row r="1753" spans="1:15" ht="12.75" x14ac:dyDescent="0.2">
      <c r="B1753" s="4" t="s">
        <v>30</v>
      </c>
      <c r="G1753" s="4" t="str">
        <f>VLOOKUP(G1754,list2,2,FALSE)</f>
        <v>case 147</v>
      </c>
      <c r="L1753" s="89"/>
      <c r="M1753" s="89"/>
      <c r="O1753" s="4" t="str">
        <f t="shared" si="175"/>
        <v/>
      </c>
    </row>
    <row r="1754" spans="1:15" ht="12.75" x14ac:dyDescent="0.2">
      <c r="B1754" s="4" t="s">
        <v>31</v>
      </c>
      <c r="G1754" s="4">
        <f>G1742+1</f>
        <v>147</v>
      </c>
      <c r="L1754" s="89" t="s">
        <v>38</v>
      </c>
      <c r="M1754" s="89"/>
      <c r="O1754" s="4" t="str">
        <f t="shared" si="175"/>
        <v/>
      </c>
    </row>
    <row r="1755" spans="1:15" ht="15.75" x14ac:dyDescent="0.25">
      <c r="B1755" s="4" t="s">
        <v>32</v>
      </c>
      <c r="G1755" s="4">
        <f>VLOOKUP(G1754,list2,3,FALSE)</f>
        <v>0</v>
      </c>
      <c r="L1755" s="90"/>
      <c r="M1755" s="90"/>
      <c r="O1755" s="4" t="str">
        <f t="shared" si="175"/>
        <v/>
      </c>
    </row>
    <row r="1756" spans="1:15" x14ac:dyDescent="0.2">
      <c r="B1756" s="56" t="s">
        <v>33</v>
      </c>
      <c r="G1756" s="4">
        <f>VLOOKUP(G1754,list2,4,FALSE)</f>
        <v>0</v>
      </c>
      <c r="O1756" s="4" t="str">
        <f t="shared" si="175"/>
        <v/>
      </c>
    </row>
    <row r="1757" spans="1:15" x14ac:dyDescent="0.2">
      <c r="B1757" s="58" t="s">
        <v>39</v>
      </c>
      <c r="C1757" s="56"/>
      <c r="D1757" s="56"/>
      <c r="E1757" s="56"/>
      <c r="F1757" s="56"/>
      <c r="G1757" s="4" t="e">
        <f>VLOOKUP(G1754,list2,5,FALSE)</f>
        <v>#REF!</v>
      </c>
      <c r="O1757" s="4" t="str">
        <f t="shared" si="175"/>
        <v/>
      </c>
    </row>
    <row r="1758" spans="1:15" x14ac:dyDescent="0.2">
      <c r="B1758" s="4" t="s">
        <v>34</v>
      </c>
      <c r="G1758" s="4" t="e">
        <f>VLOOKUP(G1754,list2,6,FALSE)</f>
        <v>#REF!</v>
      </c>
      <c r="O1758" s="4" t="e">
        <f t="shared" si="175"/>
        <v>#REF!</v>
      </c>
    </row>
    <row r="1759" spans="1:15" ht="12" thickBot="1" x14ac:dyDescent="0.25">
      <c r="O1759" s="4" t="str">
        <f t="shared" si="175"/>
        <v/>
      </c>
    </row>
    <row r="1760" spans="1:15" ht="12" thickBot="1" x14ac:dyDescent="0.25">
      <c r="A1760" s="39"/>
      <c r="B1760" s="41" t="s">
        <v>2</v>
      </c>
      <c r="C1760" s="41" t="s">
        <v>3</v>
      </c>
      <c r="D1760" s="41" t="s">
        <v>4</v>
      </c>
      <c r="E1760" s="41" t="s">
        <v>5</v>
      </c>
      <c r="F1760" s="41" t="s">
        <v>6</v>
      </c>
      <c r="G1760" s="41" t="s">
        <v>7</v>
      </c>
      <c r="H1760" s="41" t="s">
        <v>8</v>
      </c>
      <c r="I1760" s="41" t="s">
        <v>9</v>
      </c>
      <c r="J1760" s="41" t="s">
        <v>10</v>
      </c>
      <c r="K1760" s="41" t="s">
        <v>11</v>
      </c>
      <c r="L1760" s="41" t="s">
        <v>12</v>
      </c>
      <c r="M1760" s="41" t="s">
        <v>13</v>
      </c>
      <c r="N1760" s="71" t="s">
        <v>15</v>
      </c>
      <c r="O1760" s="4" t="str">
        <f t="shared" si="175"/>
        <v/>
      </c>
    </row>
    <row r="1761" spans="1:15" x14ac:dyDescent="0.2">
      <c r="A1761" s="42" t="s">
        <v>35</v>
      </c>
      <c r="B1761" s="43">
        <f>IF(Levée!C152&lt;&gt;"pa",Levée!C152,)</f>
        <v>0</v>
      </c>
      <c r="C1761" s="43">
        <f>IF(Levée!D152&lt;&gt;"pa",Levée!D152,)</f>
        <v>0</v>
      </c>
      <c r="D1761" s="43">
        <f>IF(Levée!E152&lt;&gt;"pa",Levée!E152,)</f>
        <v>0</v>
      </c>
      <c r="E1761" s="43">
        <f>IF(Levée!F152&lt;&gt;"pa",Levée!F152,)</f>
        <v>0</v>
      </c>
      <c r="F1761" s="43">
        <f>IF(Levée!G152&lt;&gt;"pa",Levée!G152,)</f>
        <v>0</v>
      </c>
      <c r="G1761" s="43">
        <f>IF(Levée!H152&lt;&gt;"pa",Levée!H152,)</f>
        <v>0</v>
      </c>
      <c r="H1761" s="43">
        <f>IF(Levée!I152&lt;&gt;"pa",Levée!I152,)</f>
        <v>0</v>
      </c>
      <c r="I1761" s="43">
        <f>IF(Levée!J152&lt;&gt;"pa",Levée!J152,)</f>
        <v>0</v>
      </c>
      <c r="J1761" s="43">
        <f>IF(Levée!K152&lt;&gt;"pa",Levée!K152,)</f>
        <v>0</v>
      </c>
      <c r="K1761" s="43">
        <f>IF(Levée!L152&lt;&gt;"pa",Levée!L152,)</f>
        <v>0</v>
      </c>
      <c r="L1761" s="43">
        <f>IF(Levée!M152&lt;&gt;"pa",Levée!M152,)</f>
        <v>0</v>
      </c>
      <c r="M1761" s="43">
        <f>IF(Levée!N152&lt;&gt;"pa",Levée!N152,)</f>
        <v>0</v>
      </c>
      <c r="N1761" s="68">
        <f>SUM(B1761:M1761)</f>
        <v>0</v>
      </c>
      <c r="O1761" s="4" t="str">
        <f t="shared" si="175"/>
        <v/>
      </c>
    </row>
    <row r="1762" spans="1:15" ht="12" thickBot="1" x14ac:dyDescent="0.25">
      <c r="A1762" s="42" t="s">
        <v>36</v>
      </c>
      <c r="B1762" s="43">
        <f>Pénalités!C152</f>
        <v>0</v>
      </c>
      <c r="C1762" s="43">
        <f>Pénalités!D152</f>
        <v>0</v>
      </c>
      <c r="D1762" s="43">
        <f>Pénalités!E152</f>
        <v>0</v>
      </c>
      <c r="E1762" s="43">
        <f>Pénalités!F152</f>
        <v>0</v>
      </c>
      <c r="F1762" s="43">
        <f>Pénalités!G152</f>
        <v>0</v>
      </c>
      <c r="G1762" s="43">
        <f>Pénalités!H152</f>
        <v>0</v>
      </c>
      <c r="H1762" s="43">
        <f>Pénalités!I152</f>
        <v>0</v>
      </c>
      <c r="I1762" s="43">
        <f>Pénalités!J152</f>
        <v>0</v>
      </c>
      <c r="J1762" s="43">
        <f>Pénalités!K152</f>
        <v>0</v>
      </c>
      <c r="K1762" s="43">
        <f>Pénalités!L152</f>
        <v>0</v>
      </c>
      <c r="L1762" s="43">
        <f>Pénalités!M152</f>
        <v>0</v>
      </c>
      <c r="M1762" s="43">
        <f>Pénalités!N152</f>
        <v>0</v>
      </c>
      <c r="N1762" s="69">
        <f>SUM(B1762:M1762)</f>
        <v>0</v>
      </c>
      <c r="O1762" s="4" t="str">
        <f t="shared" si="175"/>
        <v/>
      </c>
    </row>
    <row r="1763" spans="1:15" ht="12" thickBot="1" x14ac:dyDescent="0.25">
      <c r="A1763" s="44" t="s">
        <v>37</v>
      </c>
      <c r="B1763" s="45">
        <f t="shared" ref="B1763:M1763" si="178">+B1761-ABS(B1762)</f>
        <v>0</v>
      </c>
      <c r="C1763" s="46">
        <f t="shared" si="178"/>
        <v>0</v>
      </c>
      <c r="D1763" s="46">
        <f t="shared" si="178"/>
        <v>0</v>
      </c>
      <c r="E1763" s="46">
        <f t="shared" si="178"/>
        <v>0</v>
      </c>
      <c r="F1763" s="46">
        <f t="shared" si="178"/>
        <v>0</v>
      </c>
      <c r="G1763" s="46">
        <f t="shared" si="178"/>
        <v>0</v>
      </c>
      <c r="H1763" s="46">
        <f t="shared" si="178"/>
        <v>0</v>
      </c>
      <c r="I1763" s="46">
        <f t="shared" si="178"/>
        <v>0</v>
      </c>
      <c r="J1763" s="46">
        <f t="shared" si="178"/>
        <v>0</v>
      </c>
      <c r="K1763" s="46">
        <f t="shared" si="178"/>
        <v>0</v>
      </c>
      <c r="L1763" s="46">
        <f t="shared" si="178"/>
        <v>0</v>
      </c>
      <c r="M1763" s="46">
        <f t="shared" si="178"/>
        <v>0</v>
      </c>
      <c r="N1763" s="70">
        <f>IF(SUM(N1761:N1762)&lt;0,0,SUM(N1761:N1762))</f>
        <v>0</v>
      </c>
      <c r="O1763" s="4" t="str">
        <f t="shared" si="175"/>
        <v/>
      </c>
    </row>
    <row r="1764" spans="1:15" x14ac:dyDescent="0.2">
      <c r="O1764" s="4" t="str">
        <f t="shared" si="175"/>
        <v/>
      </c>
    </row>
    <row r="1765" spans="1:15" ht="12.75" x14ac:dyDescent="0.2">
      <c r="B1765" s="4" t="s">
        <v>30</v>
      </c>
      <c r="G1765" s="4" t="str">
        <f>VLOOKUP(G1766,list2,2,FALSE)</f>
        <v>case 148</v>
      </c>
      <c r="L1765" s="89"/>
      <c r="M1765" s="89"/>
      <c r="O1765" s="4" t="str">
        <f t="shared" si="175"/>
        <v/>
      </c>
    </row>
    <row r="1766" spans="1:15" ht="12.75" x14ac:dyDescent="0.2">
      <c r="B1766" s="4" t="s">
        <v>31</v>
      </c>
      <c r="G1766" s="4">
        <f>G1754+1</f>
        <v>148</v>
      </c>
      <c r="L1766" s="89" t="s">
        <v>38</v>
      </c>
      <c r="M1766" s="89"/>
      <c r="O1766" s="4" t="str">
        <f t="shared" si="175"/>
        <v/>
      </c>
    </row>
    <row r="1767" spans="1:15" ht="15.75" x14ac:dyDescent="0.25">
      <c r="B1767" s="4" t="s">
        <v>32</v>
      </c>
      <c r="G1767" s="4">
        <f>VLOOKUP(G1766,list2,3,FALSE)</f>
        <v>0</v>
      </c>
      <c r="L1767" s="90"/>
      <c r="M1767" s="90"/>
      <c r="O1767" s="4" t="str">
        <f t="shared" si="175"/>
        <v/>
      </c>
    </row>
    <row r="1768" spans="1:15" x14ac:dyDescent="0.2">
      <c r="B1768" s="56" t="s">
        <v>33</v>
      </c>
      <c r="G1768" s="4">
        <f>VLOOKUP(G1766,list2,4,FALSE)</f>
        <v>0</v>
      </c>
      <c r="O1768" s="4" t="str">
        <f t="shared" si="175"/>
        <v/>
      </c>
    </row>
    <row r="1769" spans="1:15" x14ac:dyDescent="0.2">
      <c r="B1769" s="58" t="s">
        <v>39</v>
      </c>
      <c r="C1769" s="56"/>
      <c r="D1769" s="56"/>
      <c r="E1769" s="56"/>
      <c r="F1769" s="56"/>
      <c r="G1769" s="4" t="e">
        <f>VLOOKUP(G1766,list2,5,FALSE)</f>
        <v>#REF!</v>
      </c>
      <c r="O1769" s="4" t="str">
        <f t="shared" si="175"/>
        <v/>
      </c>
    </row>
    <row r="1770" spans="1:15" x14ac:dyDescent="0.2">
      <c r="B1770" s="4" t="s">
        <v>34</v>
      </c>
      <c r="G1770" s="4" t="e">
        <f>VLOOKUP(G1766,list2,6,FALSE)</f>
        <v>#REF!</v>
      </c>
      <c r="O1770" s="4" t="e">
        <f t="shared" si="175"/>
        <v>#REF!</v>
      </c>
    </row>
    <row r="1771" spans="1:15" ht="12" thickBot="1" x14ac:dyDescent="0.25">
      <c r="O1771" s="4" t="str">
        <f t="shared" si="175"/>
        <v/>
      </c>
    </row>
    <row r="1772" spans="1:15" ht="12" thickBot="1" x14ac:dyDescent="0.25">
      <c r="A1772" s="39"/>
      <c r="B1772" s="41" t="s">
        <v>2</v>
      </c>
      <c r="C1772" s="41" t="s">
        <v>3</v>
      </c>
      <c r="D1772" s="41" t="s">
        <v>4</v>
      </c>
      <c r="E1772" s="41" t="s">
        <v>5</v>
      </c>
      <c r="F1772" s="41" t="s">
        <v>6</v>
      </c>
      <c r="G1772" s="41" t="s">
        <v>7</v>
      </c>
      <c r="H1772" s="41" t="s">
        <v>8</v>
      </c>
      <c r="I1772" s="41" t="s">
        <v>9</v>
      </c>
      <c r="J1772" s="41" t="s">
        <v>10</v>
      </c>
      <c r="K1772" s="41" t="s">
        <v>11</v>
      </c>
      <c r="L1772" s="41" t="s">
        <v>12</v>
      </c>
      <c r="M1772" s="41" t="s">
        <v>13</v>
      </c>
      <c r="N1772" s="71" t="s">
        <v>15</v>
      </c>
      <c r="O1772" s="4" t="str">
        <f t="shared" si="175"/>
        <v/>
      </c>
    </row>
    <row r="1773" spans="1:15" x14ac:dyDescent="0.2">
      <c r="A1773" s="42" t="s">
        <v>35</v>
      </c>
      <c r="B1773" s="43">
        <f>IF(Levée!C153&lt;&gt;"pa",Levée!C153,)</f>
        <v>0</v>
      </c>
      <c r="C1773" s="43">
        <f>IF(Levée!D153&lt;&gt;"pa",Levée!D153,)</f>
        <v>0</v>
      </c>
      <c r="D1773" s="43">
        <f>IF(Levée!E153&lt;&gt;"pa",Levée!E153,)</f>
        <v>0</v>
      </c>
      <c r="E1773" s="43">
        <f>IF(Levée!F153&lt;&gt;"pa",Levée!F153,)</f>
        <v>0</v>
      </c>
      <c r="F1773" s="43">
        <f>IF(Levée!G153&lt;&gt;"pa",Levée!G153,)</f>
        <v>0</v>
      </c>
      <c r="G1773" s="43">
        <f>IF(Levée!H153&lt;&gt;"pa",Levée!H153,)</f>
        <v>0</v>
      </c>
      <c r="H1773" s="43">
        <f>IF(Levée!I153&lt;&gt;"pa",Levée!I153,)</f>
        <v>0</v>
      </c>
      <c r="I1773" s="43">
        <f>IF(Levée!J153&lt;&gt;"pa",Levée!J153,)</f>
        <v>0</v>
      </c>
      <c r="J1773" s="43">
        <f>IF(Levée!K153&lt;&gt;"pa",Levée!K153,)</f>
        <v>0</v>
      </c>
      <c r="K1773" s="43">
        <f>IF(Levée!L153&lt;&gt;"pa",Levée!L153,)</f>
        <v>0</v>
      </c>
      <c r="L1773" s="43">
        <f>IF(Levée!M153&lt;&gt;"pa",Levée!M153,)</f>
        <v>0</v>
      </c>
      <c r="M1773" s="43">
        <f>IF(Levée!N153&lt;&gt;"pa",Levée!N153,)</f>
        <v>0</v>
      </c>
      <c r="N1773" s="68">
        <f>SUM(B1773:M1773)</f>
        <v>0</v>
      </c>
      <c r="O1773" s="4" t="str">
        <f t="shared" si="175"/>
        <v/>
      </c>
    </row>
    <row r="1774" spans="1:15" ht="12" thickBot="1" x14ac:dyDescent="0.25">
      <c r="A1774" s="42" t="s">
        <v>36</v>
      </c>
      <c r="B1774" s="43">
        <f>Pénalités!C153</f>
        <v>0</v>
      </c>
      <c r="C1774" s="43">
        <f>Pénalités!D153</f>
        <v>0</v>
      </c>
      <c r="D1774" s="43">
        <f>Pénalités!E153</f>
        <v>0</v>
      </c>
      <c r="E1774" s="43">
        <f>Pénalités!F153</f>
        <v>0</v>
      </c>
      <c r="F1774" s="43">
        <f>Pénalités!G153</f>
        <v>0</v>
      </c>
      <c r="G1774" s="43">
        <f>Pénalités!H153</f>
        <v>0</v>
      </c>
      <c r="H1774" s="43">
        <f>Pénalités!I153</f>
        <v>0</v>
      </c>
      <c r="I1774" s="43">
        <f>Pénalités!J153</f>
        <v>0</v>
      </c>
      <c r="J1774" s="43">
        <f>Pénalités!K153</f>
        <v>0</v>
      </c>
      <c r="K1774" s="43">
        <f>Pénalités!L153</f>
        <v>0</v>
      </c>
      <c r="L1774" s="43">
        <f>Pénalités!M153</f>
        <v>0</v>
      </c>
      <c r="M1774" s="43">
        <f>Pénalités!N153</f>
        <v>0</v>
      </c>
      <c r="N1774" s="69">
        <f>SUM(B1774:M1774)</f>
        <v>0</v>
      </c>
      <c r="O1774" s="4" t="str">
        <f t="shared" si="175"/>
        <v/>
      </c>
    </row>
    <row r="1775" spans="1:15" ht="12" thickBot="1" x14ac:dyDescent="0.25">
      <c r="A1775" s="44" t="s">
        <v>37</v>
      </c>
      <c r="B1775" s="45">
        <f t="shared" ref="B1775:M1775" si="179">+B1773-ABS(B1774)</f>
        <v>0</v>
      </c>
      <c r="C1775" s="46">
        <f t="shared" si="179"/>
        <v>0</v>
      </c>
      <c r="D1775" s="46">
        <f t="shared" si="179"/>
        <v>0</v>
      </c>
      <c r="E1775" s="46">
        <f t="shared" si="179"/>
        <v>0</v>
      </c>
      <c r="F1775" s="46">
        <f t="shared" si="179"/>
        <v>0</v>
      </c>
      <c r="G1775" s="46">
        <f t="shared" si="179"/>
        <v>0</v>
      </c>
      <c r="H1775" s="46">
        <f t="shared" si="179"/>
        <v>0</v>
      </c>
      <c r="I1775" s="46">
        <f t="shared" si="179"/>
        <v>0</v>
      </c>
      <c r="J1775" s="46">
        <f t="shared" si="179"/>
        <v>0</v>
      </c>
      <c r="K1775" s="46">
        <f t="shared" si="179"/>
        <v>0</v>
      </c>
      <c r="L1775" s="46">
        <f t="shared" si="179"/>
        <v>0</v>
      </c>
      <c r="M1775" s="46">
        <f t="shared" si="179"/>
        <v>0</v>
      </c>
      <c r="N1775" s="70">
        <f>IF(SUM(N1773:N1774)&lt;0,0,SUM(N1773:N1774))</f>
        <v>0</v>
      </c>
      <c r="O1775" s="4" t="str">
        <f t="shared" si="175"/>
        <v/>
      </c>
    </row>
    <row r="1776" spans="1:15" x14ac:dyDescent="0.2">
      <c r="O1776" s="4" t="str">
        <f t="shared" si="175"/>
        <v/>
      </c>
    </row>
    <row r="1777" spans="1:15" ht="12.75" x14ac:dyDescent="0.2">
      <c r="B1777" s="4" t="s">
        <v>30</v>
      </c>
      <c r="G1777" s="4" t="str">
        <f>VLOOKUP(G1778,list2,2,FALSE)</f>
        <v>case 149</v>
      </c>
      <c r="L1777" s="89"/>
      <c r="M1777" s="89"/>
      <c r="O1777" s="4" t="str">
        <f t="shared" si="175"/>
        <v/>
      </c>
    </row>
    <row r="1778" spans="1:15" ht="12.75" x14ac:dyDescent="0.2">
      <c r="B1778" s="4" t="s">
        <v>31</v>
      </c>
      <c r="G1778" s="4">
        <f>G1766+1</f>
        <v>149</v>
      </c>
      <c r="L1778" s="89" t="s">
        <v>38</v>
      </c>
      <c r="M1778" s="89"/>
      <c r="O1778" s="4" t="str">
        <f t="shared" si="175"/>
        <v/>
      </c>
    </row>
    <row r="1779" spans="1:15" ht="15.75" x14ac:dyDescent="0.25">
      <c r="B1779" s="4" t="s">
        <v>32</v>
      </c>
      <c r="G1779" s="4">
        <f>VLOOKUP(G1778,list2,3,FALSE)</f>
        <v>0</v>
      </c>
      <c r="L1779" s="90"/>
      <c r="M1779" s="90"/>
      <c r="O1779" s="4" t="str">
        <f t="shared" si="175"/>
        <v/>
      </c>
    </row>
    <row r="1780" spans="1:15" x14ac:dyDescent="0.2">
      <c r="B1780" s="56" t="s">
        <v>33</v>
      </c>
      <c r="G1780" s="4">
        <f>VLOOKUP(G1778,list2,4,FALSE)</f>
        <v>0</v>
      </c>
      <c r="O1780" s="4" t="str">
        <f t="shared" si="175"/>
        <v/>
      </c>
    </row>
    <row r="1781" spans="1:15" x14ac:dyDescent="0.2">
      <c r="B1781" s="58" t="s">
        <v>39</v>
      </c>
      <c r="C1781" s="56"/>
      <c r="D1781" s="56"/>
      <c r="E1781" s="56"/>
      <c r="F1781" s="56"/>
      <c r="G1781" s="4" t="e">
        <f>VLOOKUP(G1778,list2,5,FALSE)</f>
        <v>#REF!</v>
      </c>
      <c r="O1781" s="4" t="str">
        <f t="shared" si="175"/>
        <v/>
      </c>
    </row>
    <row r="1782" spans="1:15" x14ac:dyDescent="0.2">
      <c r="B1782" s="4" t="s">
        <v>34</v>
      </c>
      <c r="G1782" s="4" t="e">
        <f>VLOOKUP(G1778,list2,6,FALSE)</f>
        <v>#REF!</v>
      </c>
      <c r="O1782" s="4" t="e">
        <f t="shared" si="175"/>
        <v>#REF!</v>
      </c>
    </row>
    <row r="1783" spans="1:15" ht="12" thickBot="1" x14ac:dyDescent="0.25">
      <c r="O1783" s="4" t="str">
        <f t="shared" si="175"/>
        <v/>
      </c>
    </row>
    <row r="1784" spans="1:15" ht="12" thickBot="1" x14ac:dyDescent="0.25">
      <c r="A1784" s="39"/>
      <c r="B1784" s="41" t="s">
        <v>2</v>
      </c>
      <c r="C1784" s="41" t="s">
        <v>3</v>
      </c>
      <c r="D1784" s="41" t="s">
        <v>4</v>
      </c>
      <c r="E1784" s="41" t="s">
        <v>5</v>
      </c>
      <c r="F1784" s="41" t="s">
        <v>6</v>
      </c>
      <c r="G1784" s="41" t="s">
        <v>7</v>
      </c>
      <c r="H1784" s="41" t="s">
        <v>8</v>
      </c>
      <c r="I1784" s="41" t="s">
        <v>9</v>
      </c>
      <c r="J1784" s="41" t="s">
        <v>10</v>
      </c>
      <c r="K1784" s="41" t="s">
        <v>11</v>
      </c>
      <c r="L1784" s="41" t="s">
        <v>12</v>
      </c>
      <c r="M1784" s="41" t="s">
        <v>13</v>
      </c>
      <c r="N1784" s="71" t="s">
        <v>15</v>
      </c>
      <c r="O1784" s="4" t="str">
        <f t="shared" si="175"/>
        <v/>
      </c>
    </row>
    <row r="1785" spans="1:15" x14ac:dyDescent="0.2">
      <c r="A1785" s="42" t="s">
        <v>35</v>
      </c>
      <c r="B1785" s="43">
        <f>IF(Levée!C154&lt;&gt;"pa",Levée!C154,)</f>
        <v>0</v>
      </c>
      <c r="C1785" s="43">
        <f>IF(Levée!D154&lt;&gt;"pa",Levée!D154,)</f>
        <v>0</v>
      </c>
      <c r="D1785" s="43">
        <f>IF(Levée!E154&lt;&gt;"pa",Levée!E154,)</f>
        <v>0</v>
      </c>
      <c r="E1785" s="43">
        <f>IF(Levée!F154&lt;&gt;"pa",Levée!F154,)</f>
        <v>0</v>
      </c>
      <c r="F1785" s="43">
        <f>IF(Levée!G154&lt;&gt;"pa",Levée!G154,)</f>
        <v>0</v>
      </c>
      <c r="G1785" s="43">
        <f>IF(Levée!H154&lt;&gt;"pa",Levée!H154,)</f>
        <v>0</v>
      </c>
      <c r="H1785" s="43">
        <f>IF(Levée!I154&lt;&gt;"pa",Levée!I154,)</f>
        <v>0</v>
      </c>
      <c r="I1785" s="43">
        <f>IF(Levée!J154&lt;&gt;"pa",Levée!J154,)</f>
        <v>0</v>
      </c>
      <c r="J1785" s="43">
        <f>IF(Levée!K154&lt;&gt;"pa",Levée!K154,)</f>
        <v>0</v>
      </c>
      <c r="K1785" s="43">
        <f>IF(Levée!L154&lt;&gt;"pa",Levée!L154,)</f>
        <v>0</v>
      </c>
      <c r="L1785" s="43">
        <f>IF(Levée!M154&lt;&gt;"pa",Levée!M154,)</f>
        <v>0</v>
      </c>
      <c r="M1785" s="43">
        <f>IF(Levée!N154&lt;&gt;"pa",Levée!N154,)</f>
        <v>0</v>
      </c>
      <c r="N1785" s="68">
        <f>SUM(B1785:M1785)</f>
        <v>0</v>
      </c>
      <c r="O1785" s="4" t="str">
        <f t="shared" si="175"/>
        <v/>
      </c>
    </row>
    <row r="1786" spans="1:15" ht="12" thickBot="1" x14ac:dyDescent="0.25">
      <c r="A1786" s="42" t="s">
        <v>36</v>
      </c>
      <c r="B1786" s="43">
        <f>Pénalités!C154</f>
        <v>0</v>
      </c>
      <c r="C1786" s="43">
        <f>Pénalités!D154</f>
        <v>0</v>
      </c>
      <c r="D1786" s="43">
        <f>Pénalités!E154</f>
        <v>0</v>
      </c>
      <c r="E1786" s="43">
        <f>Pénalités!F154</f>
        <v>0</v>
      </c>
      <c r="F1786" s="43">
        <f>Pénalités!G154</f>
        <v>0</v>
      </c>
      <c r="G1786" s="43">
        <f>Pénalités!H154</f>
        <v>0</v>
      </c>
      <c r="H1786" s="43">
        <f>Pénalités!I154</f>
        <v>0</v>
      </c>
      <c r="I1786" s="43">
        <f>Pénalités!J154</f>
        <v>0</v>
      </c>
      <c r="J1786" s="43">
        <f>Pénalités!K154</f>
        <v>0</v>
      </c>
      <c r="K1786" s="43">
        <f>Pénalités!L154</f>
        <v>0</v>
      </c>
      <c r="L1786" s="43">
        <f>Pénalités!M154</f>
        <v>0</v>
      </c>
      <c r="M1786" s="43">
        <f>Pénalités!N154</f>
        <v>0</v>
      </c>
      <c r="N1786" s="69">
        <f>SUM(B1786:M1786)</f>
        <v>0</v>
      </c>
      <c r="O1786" s="4" t="str">
        <f t="shared" si="175"/>
        <v/>
      </c>
    </row>
    <row r="1787" spans="1:15" ht="12" thickBot="1" x14ac:dyDescent="0.25">
      <c r="A1787" s="44" t="s">
        <v>37</v>
      </c>
      <c r="B1787" s="45">
        <f t="shared" ref="B1787:M1787" si="180">+B1785-ABS(B1786)</f>
        <v>0</v>
      </c>
      <c r="C1787" s="46">
        <f t="shared" si="180"/>
        <v>0</v>
      </c>
      <c r="D1787" s="46">
        <f t="shared" si="180"/>
        <v>0</v>
      </c>
      <c r="E1787" s="46">
        <f t="shared" si="180"/>
        <v>0</v>
      </c>
      <c r="F1787" s="46">
        <f t="shared" si="180"/>
        <v>0</v>
      </c>
      <c r="G1787" s="46">
        <f t="shared" si="180"/>
        <v>0</v>
      </c>
      <c r="H1787" s="46">
        <f t="shared" si="180"/>
        <v>0</v>
      </c>
      <c r="I1787" s="46">
        <f t="shared" si="180"/>
        <v>0</v>
      </c>
      <c r="J1787" s="46">
        <f t="shared" si="180"/>
        <v>0</v>
      </c>
      <c r="K1787" s="46">
        <f t="shared" si="180"/>
        <v>0</v>
      </c>
      <c r="L1787" s="46">
        <f t="shared" si="180"/>
        <v>0</v>
      </c>
      <c r="M1787" s="46">
        <f t="shared" si="180"/>
        <v>0</v>
      </c>
      <c r="N1787" s="70">
        <f>IF(SUM(N1785:N1786)&lt;0,0,SUM(N1785:N1786))</f>
        <v>0</v>
      </c>
      <c r="O1787" s="4" t="str">
        <f t="shared" si="175"/>
        <v/>
      </c>
    </row>
    <row r="1788" spans="1:15" x14ac:dyDescent="0.2">
      <c r="O1788" s="4" t="str">
        <f t="shared" si="175"/>
        <v/>
      </c>
    </row>
    <row r="1789" spans="1:15" ht="12.75" x14ac:dyDescent="0.2">
      <c r="B1789" s="4" t="s">
        <v>30</v>
      </c>
      <c r="G1789" s="4" t="str">
        <f>VLOOKUP(G1790,list2,2,FALSE)</f>
        <v>case 150</v>
      </c>
      <c r="L1789" s="89"/>
      <c r="M1789" s="89"/>
      <c r="O1789" s="4" t="str">
        <f t="shared" si="175"/>
        <v/>
      </c>
    </row>
    <row r="1790" spans="1:15" ht="12.75" x14ac:dyDescent="0.2">
      <c r="B1790" s="4" t="s">
        <v>31</v>
      </c>
      <c r="G1790" s="4">
        <f>G1778+1</f>
        <v>150</v>
      </c>
      <c r="L1790" s="89" t="s">
        <v>38</v>
      </c>
      <c r="M1790" s="89"/>
      <c r="O1790" s="4" t="str">
        <f t="shared" si="175"/>
        <v/>
      </c>
    </row>
    <row r="1791" spans="1:15" ht="15.75" x14ac:dyDescent="0.25">
      <c r="B1791" s="4" t="s">
        <v>32</v>
      </c>
      <c r="G1791" s="4">
        <f>VLOOKUP(G1790,list2,3,FALSE)</f>
        <v>0</v>
      </c>
      <c r="L1791" s="90"/>
      <c r="M1791" s="90"/>
      <c r="O1791" s="4" t="str">
        <f t="shared" si="175"/>
        <v/>
      </c>
    </row>
    <row r="1792" spans="1:15" x14ac:dyDescent="0.2">
      <c r="B1792" s="56" t="s">
        <v>33</v>
      </c>
      <c r="G1792" s="4">
        <f>VLOOKUP(G1790,list2,4,FALSE)</f>
        <v>0</v>
      </c>
      <c r="O1792" s="4" t="str">
        <f t="shared" si="175"/>
        <v/>
      </c>
    </row>
    <row r="1793" spans="1:15" x14ac:dyDescent="0.2">
      <c r="B1793" s="58" t="s">
        <v>39</v>
      </c>
      <c r="C1793" s="56"/>
      <c r="D1793" s="56"/>
      <c r="E1793" s="56"/>
      <c r="F1793" s="56"/>
      <c r="G1793" s="4" t="e">
        <f>VLOOKUP(G1790,list2,5,FALSE)</f>
        <v>#REF!</v>
      </c>
      <c r="O1793" s="4" t="str">
        <f t="shared" si="175"/>
        <v/>
      </c>
    </row>
    <row r="1794" spans="1:15" x14ac:dyDescent="0.2">
      <c r="B1794" s="4" t="s">
        <v>34</v>
      </c>
      <c r="G1794" s="4" t="e">
        <f>VLOOKUP(G1790,list2,6,FALSE)</f>
        <v>#REF!</v>
      </c>
      <c r="O1794" s="4" t="e">
        <f t="shared" si="175"/>
        <v>#REF!</v>
      </c>
    </row>
    <row r="1795" spans="1:15" ht="12" thickBot="1" x14ac:dyDescent="0.25">
      <c r="O1795" s="4" t="str">
        <f t="shared" si="175"/>
        <v/>
      </c>
    </row>
    <row r="1796" spans="1:15" ht="12" thickBot="1" x14ac:dyDescent="0.25">
      <c r="A1796" s="39"/>
      <c r="B1796" s="41" t="s">
        <v>2</v>
      </c>
      <c r="C1796" s="41" t="s">
        <v>3</v>
      </c>
      <c r="D1796" s="41" t="s">
        <v>4</v>
      </c>
      <c r="E1796" s="41" t="s">
        <v>5</v>
      </c>
      <c r="F1796" s="41" t="s">
        <v>6</v>
      </c>
      <c r="G1796" s="41" t="s">
        <v>7</v>
      </c>
      <c r="H1796" s="41" t="s">
        <v>8</v>
      </c>
      <c r="I1796" s="41" t="s">
        <v>9</v>
      </c>
      <c r="J1796" s="41" t="s">
        <v>10</v>
      </c>
      <c r="K1796" s="41" t="s">
        <v>11</v>
      </c>
      <c r="L1796" s="41" t="s">
        <v>12</v>
      </c>
      <c r="M1796" s="41" t="s">
        <v>13</v>
      </c>
      <c r="N1796" s="71" t="s">
        <v>15</v>
      </c>
      <c r="O1796" s="4" t="str">
        <f t="shared" si="175"/>
        <v/>
      </c>
    </row>
    <row r="1797" spans="1:15" x14ac:dyDescent="0.2">
      <c r="A1797" s="42" t="s">
        <v>35</v>
      </c>
      <c r="B1797" s="43">
        <f>IF(Levée!C155&lt;&gt;"pa",Levée!C155,)</f>
        <v>0</v>
      </c>
      <c r="C1797" s="43">
        <f>IF(Levée!D155&lt;&gt;"pa",Levée!D155,)</f>
        <v>0</v>
      </c>
      <c r="D1797" s="43">
        <f>IF(Levée!E155&lt;&gt;"pa",Levée!E155,)</f>
        <v>0</v>
      </c>
      <c r="E1797" s="43">
        <f>IF(Levée!F155&lt;&gt;"pa",Levée!F155,)</f>
        <v>0</v>
      </c>
      <c r="F1797" s="43">
        <f>IF(Levée!G155&lt;&gt;"pa",Levée!G155,)</f>
        <v>0</v>
      </c>
      <c r="G1797" s="43">
        <f>IF(Levée!H155&lt;&gt;"pa",Levée!H155,)</f>
        <v>0</v>
      </c>
      <c r="H1797" s="43">
        <f>IF(Levée!I155&lt;&gt;"pa",Levée!I155,)</f>
        <v>0</v>
      </c>
      <c r="I1797" s="43">
        <f>IF(Levée!J155&lt;&gt;"pa",Levée!J155,)</f>
        <v>0</v>
      </c>
      <c r="J1797" s="43">
        <f>IF(Levée!K155&lt;&gt;"pa",Levée!K155,)</f>
        <v>0</v>
      </c>
      <c r="K1797" s="43">
        <f>IF(Levée!L155&lt;&gt;"pa",Levée!L155,)</f>
        <v>0</v>
      </c>
      <c r="L1797" s="43">
        <f>IF(Levée!M155&lt;&gt;"pa",Levée!M155,)</f>
        <v>0</v>
      </c>
      <c r="M1797" s="43">
        <f>IF(Levée!N155&lt;&gt;"pa",Levée!N155,)</f>
        <v>0</v>
      </c>
      <c r="N1797" s="68">
        <f>SUM(B1797:M1797)</f>
        <v>0</v>
      </c>
      <c r="O1797" s="4" t="str">
        <f t="shared" si="175"/>
        <v/>
      </c>
    </row>
    <row r="1798" spans="1:15" ht="12" thickBot="1" x14ac:dyDescent="0.25">
      <c r="A1798" s="42" t="s">
        <v>36</v>
      </c>
      <c r="B1798" s="43">
        <f>Pénalités!C155</f>
        <v>0</v>
      </c>
      <c r="C1798" s="43">
        <f>Pénalités!D155</f>
        <v>0</v>
      </c>
      <c r="D1798" s="43">
        <f>Pénalités!E155</f>
        <v>0</v>
      </c>
      <c r="E1798" s="43">
        <f>Pénalités!F155</f>
        <v>0</v>
      </c>
      <c r="F1798" s="43">
        <f>Pénalités!G155</f>
        <v>0</v>
      </c>
      <c r="G1798" s="43">
        <f>Pénalités!H155</f>
        <v>0</v>
      </c>
      <c r="H1798" s="43">
        <f>Pénalités!I155</f>
        <v>0</v>
      </c>
      <c r="I1798" s="43">
        <f>Pénalités!J155</f>
        <v>0</v>
      </c>
      <c r="J1798" s="43">
        <f>Pénalités!K155</f>
        <v>0</v>
      </c>
      <c r="K1798" s="43">
        <f>Pénalités!L155</f>
        <v>0</v>
      </c>
      <c r="L1798" s="43">
        <f>Pénalités!M155</f>
        <v>0</v>
      </c>
      <c r="M1798" s="43">
        <f>Pénalités!N155</f>
        <v>0</v>
      </c>
      <c r="N1798" s="69">
        <f>SUM(B1798:M1798)</f>
        <v>0</v>
      </c>
      <c r="O1798" s="4" t="str">
        <f t="shared" si="175"/>
        <v/>
      </c>
    </row>
    <row r="1799" spans="1:15" ht="12" thickBot="1" x14ac:dyDescent="0.25">
      <c r="A1799" s="44" t="s">
        <v>37</v>
      </c>
      <c r="B1799" s="45">
        <f t="shared" ref="B1799:M1799" si="181">+B1797-ABS(B1798)</f>
        <v>0</v>
      </c>
      <c r="C1799" s="46">
        <f t="shared" si="181"/>
        <v>0</v>
      </c>
      <c r="D1799" s="46">
        <f t="shared" si="181"/>
        <v>0</v>
      </c>
      <c r="E1799" s="46">
        <f t="shared" si="181"/>
        <v>0</v>
      </c>
      <c r="F1799" s="46">
        <f t="shared" si="181"/>
        <v>0</v>
      </c>
      <c r="G1799" s="46">
        <f t="shared" si="181"/>
        <v>0</v>
      </c>
      <c r="H1799" s="46">
        <f t="shared" si="181"/>
        <v>0</v>
      </c>
      <c r="I1799" s="46">
        <f t="shared" si="181"/>
        <v>0</v>
      </c>
      <c r="J1799" s="46">
        <f t="shared" si="181"/>
        <v>0</v>
      </c>
      <c r="K1799" s="46">
        <f t="shared" si="181"/>
        <v>0</v>
      </c>
      <c r="L1799" s="46">
        <f t="shared" si="181"/>
        <v>0</v>
      </c>
      <c r="M1799" s="46">
        <f t="shared" si="181"/>
        <v>0</v>
      </c>
      <c r="N1799" s="70">
        <f>IF(SUM(N1797:N1798)&lt;0,0,SUM(N1797:N1798))</f>
        <v>0</v>
      </c>
      <c r="O1799" s="4" t="str">
        <f t="shared" ref="O1799:O1848" si="182">IF(B1799="Remboursement :",G1799,"")</f>
        <v/>
      </c>
    </row>
    <row r="1800" spans="1:15" x14ac:dyDescent="0.2">
      <c r="O1800" s="4" t="str">
        <f t="shared" si="182"/>
        <v/>
      </c>
    </row>
    <row r="1801" spans="1:15" ht="12.75" x14ac:dyDescent="0.2">
      <c r="B1801" s="4" t="s">
        <v>30</v>
      </c>
      <c r="G1801" s="4" t="str">
        <f>VLOOKUP(G1802,list2,2,FALSE)</f>
        <v>case 151</v>
      </c>
      <c r="L1801" s="89"/>
      <c r="M1801" s="89"/>
      <c r="O1801" s="4" t="str">
        <f t="shared" si="182"/>
        <v/>
      </c>
    </row>
    <row r="1802" spans="1:15" ht="12.75" x14ac:dyDescent="0.2">
      <c r="B1802" s="4" t="s">
        <v>31</v>
      </c>
      <c r="G1802" s="4">
        <f>G1790+1</f>
        <v>151</v>
      </c>
      <c r="L1802" s="89" t="s">
        <v>38</v>
      </c>
      <c r="M1802" s="89"/>
      <c r="O1802" s="4" t="str">
        <f t="shared" si="182"/>
        <v/>
      </c>
    </row>
    <row r="1803" spans="1:15" ht="15.75" x14ac:dyDescent="0.25">
      <c r="B1803" s="4" t="s">
        <v>32</v>
      </c>
      <c r="G1803" s="4">
        <f>VLOOKUP(G1802,list2,3,FALSE)</f>
        <v>0</v>
      </c>
      <c r="L1803" s="90"/>
      <c r="M1803" s="90"/>
      <c r="O1803" s="4" t="str">
        <f t="shared" si="182"/>
        <v/>
      </c>
    </row>
    <row r="1804" spans="1:15" x14ac:dyDescent="0.2">
      <c r="B1804" s="56" t="s">
        <v>33</v>
      </c>
      <c r="G1804" s="4">
        <f>VLOOKUP(G1802,list2,4,FALSE)</f>
        <v>0</v>
      </c>
      <c r="O1804" s="4" t="str">
        <f t="shared" si="182"/>
        <v/>
      </c>
    </row>
    <row r="1805" spans="1:15" x14ac:dyDescent="0.2">
      <c r="B1805" s="58" t="s">
        <v>39</v>
      </c>
      <c r="C1805" s="56"/>
      <c r="D1805" s="56"/>
      <c r="E1805" s="56"/>
      <c r="F1805" s="56"/>
      <c r="G1805" s="4" t="e">
        <f>VLOOKUP(G1802,list2,5,FALSE)</f>
        <v>#REF!</v>
      </c>
      <c r="O1805" s="4" t="str">
        <f t="shared" si="182"/>
        <v/>
      </c>
    </row>
    <row r="1806" spans="1:15" x14ac:dyDescent="0.2">
      <c r="B1806" s="4" t="s">
        <v>34</v>
      </c>
      <c r="G1806" s="4" t="e">
        <f>VLOOKUP(G1802,list2,6,FALSE)</f>
        <v>#REF!</v>
      </c>
      <c r="O1806" s="4" t="e">
        <f t="shared" si="182"/>
        <v>#REF!</v>
      </c>
    </row>
    <row r="1807" spans="1:15" ht="12" thickBot="1" x14ac:dyDescent="0.25">
      <c r="O1807" s="4" t="str">
        <f t="shared" si="182"/>
        <v/>
      </c>
    </row>
    <row r="1808" spans="1:15" ht="12" thickBot="1" x14ac:dyDescent="0.25">
      <c r="A1808" s="39"/>
      <c r="B1808" s="41" t="s">
        <v>2</v>
      </c>
      <c r="C1808" s="41" t="s">
        <v>3</v>
      </c>
      <c r="D1808" s="41" t="s">
        <v>4</v>
      </c>
      <c r="E1808" s="41" t="s">
        <v>5</v>
      </c>
      <c r="F1808" s="41" t="s">
        <v>6</v>
      </c>
      <c r="G1808" s="41" t="s">
        <v>7</v>
      </c>
      <c r="H1808" s="41" t="s">
        <v>8</v>
      </c>
      <c r="I1808" s="41" t="s">
        <v>9</v>
      </c>
      <c r="J1808" s="41" t="s">
        <v>10</v>
      </c>
      <c r="K1808" s="41" t="s">
        <v>11</v>
      </c>
      <c r="L1808" s="41" t="s">
        <v>12</v>
      </c>
      <c r="M1808" s="41" t="s">
        <v>13</v>
      </c>
      <c r="N1808" s="71" t="s">
        <v>15</v>
      </c>
      <c r="O1808" s="4" t="str">
        <f t="shared" si="182"/>
        <v/>
      </c>
    </row>
    <row r="1809" spans="1:15" x14ac:dyDescent="0.2">
      <c r="A1809" s="42" t="s">
        <v>35</v>
      </c>
      <c r="B1809" s="43">
        <f>IF(Levée!C156&lt;&gt;"pa",Levée!C156,)</f>
        <v>0</v>
      </c>
      <c r="C1809" s="43">
        <f>IF(Levée!D156&lt;&gt;"pa",Levée!D156,)</f>
        <v>0</v>
      </c>
      <c r="D1809" s="43">
        <f>IF(Levée!E156&lt;&gt;"pa",Levée!E156,)</f>
        <v>0</v>
      </c>
      <c r="E1809" s="43">
        <f>IF(Levée!F156&lt;&gt;"pa",Levée!F156,)</f>
        <v>0</v>
      </c>
      <c r="F1809" s="43">
        <f>IF(Levée!G156&lt;&gt;"pa",Levée!G156,)</f>
        <v>0</v>
      </c>
      <c r="G1809" s="43">
        <f>IF(Levée!H156&lt;&gt;"pa",Levée!H156,)</f>
        <v>0</v>
      </c>
      <c r="H1809" s="43">
        <f>IF(Levée!I156&lt;&gt;"pa",Levée!I156,)</f>
        <v>0</v>
      </c>
      <c r="I1809" s="43">
        <f>IF(Levée!J156&lt;&gt;"pa",Levée!J156,)</f>
        <v>0</v>
      </c>
      <c r="J1809" s="43">
        <f>IF(Levée!K156&lt;&gt;"pa",Levée!K156,)</f>
        <v>0</v>
      </c>
      <c r="K1809" s="43">
        <f>IF(Levée!L156&lt;&gt;"pa",Levée!L156,)</f>
        <v>0</v>
      </c>
      <c r="L1809" s="43">
        <f>IF(Levée!M156&lt;&gt;"pa",Levée!M156,)</f>
        <v>0</v>
      </c>
      <c r="M1809" s="43">
        <f>IF(Levée!N156&lt;&gt;"pa",Levée!N156,)</f>
        <v>0</v>
      </c>
      <c r="N1809" s="68">
        <f>SUM(B1809:M1809)</f>
        <v>0</v>
      </c>
      <c r="O1809" s="4" t="str">
        <f t="shared" si="182"/>
        <v/>
      </c>
    </row>
    <row r="1810" spans="1:15" ht="12" thickBot="1" x14ac:dyDescent="0.25">
      <c r="A1810" s="42" t="s">
        <v>36</v>
      </c>
      <c r="B1810" s="43">
        <f>Pénalités!C156</f>
        <v>0</v>
      </c>
      <c r="C1810" s="43">
        <f>Pénalités!D156</f>
        <v>0</v>
      </c>
      <c r="D1810" s="43">
        <f>Pénalités!E156</f>
        <v>0</v>
      </c>
      <c r="E1810" s="43">
        <f>Pénalités!F156</f>
        <v>0</v>
      </c>
      <c r="F1810" s="43">
        <f>Pénalités!G156</f>
        <v>0</v>
      </c>
      <c r="G1810" s="43">
        <f>Pénalités!H156</f>
        <v>0</v>
      </c>
      <c r="H1810" s="43">
        <f>Pénalités!I156</f>
        <v>0</v>
      </c>
      <c r="I1810" s="43">
        <f>Pénalités!J156</f>
        <v>0</v>
      </c>
      <c r="J1810" s="43">
        <f>Pénalités!K156</f>
        <v>0</v>
      </c>
      <c r="K1810" s="43">
        <f>Pénalités!L156</f>
        <v>0</v>
      </c>
      <c r="L1810" s="43">
        <f>Pénalités!M156</f>
        <v>0</v>
      </c>
      <c r="M1810" s="43">
        <f>Pénalités!N156</f>
        <v>0</v>
      </c>
      <c r="N1810" s="69">
        <f>SUM(B1810:M1810)</f>
        <v>0</v>
      </c>
      <c r="O1810" s="4" t="str">
        <f t="shared" si="182"/>
        <v/>
      </c>
    </row>
    <row r="1811" spans="1:15" ht="12" thickBot="1" x14ac:dyDescent="0.25">
      <c r="A1811" s="44" t="s">
        <v>37</v>
      </c>
      <c r="B1811" s="45">
        <f t="shared" ref="B1811:M1811" si="183">+B1809-ABS(B1810)</f>
        <v>0</v>
      </c>
      <c r="C1811" s="46">
        <f t="shared" si="183"/>
        <v>0</v>
      </c>
      <c r="D1811" s="46">
        <f t="shared" si="183"/>
        <v>0</v>
      </c>
      <c r="E1811" s="46">
        <f t="shared" si="183"/>
        <v>0</v>
      </c>
      <c r="F1811" s="46">
        <f t="shared" si="183"/>
        <v>0</v>
      </c>
      <c r="G1811" s="46">
        <f t="shared" si="183"/>
        <v>0</v>
      </c>
      <c r="H1811" s="46">
        <f t="shared" si="183"/>
        <v>0</v>
      </c>
      <c r="I1811" s="46">
        <f t="shared" si="183"/>
        <v>0</v>
      </c>
      <c r="J1811" s="46">
        <f t="shared" si="183"/>
        <v>0</v>
      </c>
      <c r="K1811" s="46">
        <f t="shared" si="183"/>
        <v>0</v>
      </c>
      <c r="L1811" s="46">
        <f t="shared" si="183"/>
        <v>0</v>
      </c>
      <c r="M1811" s="46">
        <f t="shared" si="183"/>
        <v>0</v>
      </c>
      <c r="N1811" s="70">
        <f>IF(SUM(N1809:N1810)&lt;0,0,SUM(N1809:N1810))</f>
        <v>0</v>
      </c>
      <c r="O1811" s="4" t="str">
        <f t="shared" si="182"/>
        <v/>
      </c>
    </row>
    <row r="1812" spans="1:15" x14ac:dyDescent="0.2">
      <c r="O1812" s="4" t="str">
        <f t="shared" si="182"/>
        <v/>
      </c>
    </row>
    <row r="1813" spans="1:15" ht="12.75" x14ac:dyDescent="0.2">
      <c r="B1813" s="4" t="s">
        <v>30</v>
      </c>
      <c r="G1813" s="4" t="str">
        <f>VLOOKUP(G1814,list2,2,FALSE)</f>
        <v>case 152</v>
      </c>
      <c r="L1813" s="89"/>
      <c r="M1813" s="89"/>
      <c r="O1813" s="4" t="str">
        <f t="shared" si="182"/>
        <v/>
      </c>
    </row>
    <row r="1814" spans="1:15" ht="12.75" x14ac:dyDescent="0.2">
      <c r="B1814" s="4" t="s">
        <v>31</v>
      </c>
      <c r="G1814" s="4">
        <f>G1802+1</f>
        <v>152</v>
      </c>
      <c r="L1814" s="89" t="s">
        <v>38</v>
      </c>
      <c r="M1814" s="89"/>
      <c r="O1814" s="4" t="str">
        <f t="shared" si="182"/>
        <v/>
      </c>
    </row>
    <row r="1815" spans="1:15" ht="15.75" x14ac:dyDescent="0.25">
      <c r="B1815" s="4" t="s">
        <v>32</v>
      </c>
      <c r="G1815" s="4">
        <f>VLOOKUP(G1814,list2,3,FALSE)</f>
        <v>0</v>
      </c>
      <c r="L1815" s="90"/>
      <c r="M1815" s="90"/>
      <c r="O1815" s="4" t="str">
        <f t="shared" si="182"/>
        <v/>
      </c>
    </row>
    <row r="1816" spans="1:15" x14ac:dyDescent="0.2">
      <c r="B1816" s="56" t="s">
        <v>33</v>
      </c>
      <c r="G1816" s="4">
        <f>VLOOKUP(G1814,list2,4,FALSE)</f>
        <v>0</v>
      </c>
      <c r="O1816" s="4" t="str">
        <f t="shared" si="182"/>
        <v/>
      </c>
    </row>
    <row r="1817" spans="1:15" x14ac:dyDescent="0.2">
      <c r="B1817" s="58" t="s">
        <v>39</v>
      </c>
      <c r="C1817" s="56"/>
      <c r="D1817" s="56"/>
      <c r="E1817" s="56"/>
      <c r="F1817" s="56"/>
      <c r="G1817" s="4" t="e">
        <f>VLOOKUP(G1814,list2,5,FALSE)</f>
        <v>#REF!</v>
      </c>
      <c r="O1817" s="4" t="str">
        <f t="shared" si="182"/>
        <v/>
      </c>
    </row>
    <row r="1818" spans="1:15" x14ac:dyDescent="0.2">
      <c r="B1818" s="4" t="s">
        <v>34</v>
      </c>
      <c r="G1818" s="4" t="e">
        <f>VLOOKUP(G1814,list2,6,FALSE)</f>
        <v>#REF!</v>
      </c>
      <c r="O1818" s="4" t="e">
        <f t="shared" si="182"/>
        <v>#REF!</v>
      </c>
    </row>
    <row r="1819" spans="1:15" ht="12" thickBot="1" x14ac:dyDescent="0.25">
      <c r="O1819" s="4" t="str">
        <f t="shared" si="182"/>
        <v/>
      </c>
    </row>
    <row r="1820" spans="1:15" ht="12" thickBot="1" x14ac:dyDescent="0.25">
      <c r="A1820" s="39"/>
      <c r="B1820" s="41" t="s">
        <v>2</v>
      </c>
      <c r="C1820" s="41" t="s">
        <v>3</v>
      </c>
      <c r="D1820" s="41" t="s">
        <v>4</v>
      </c>
      <c r="E1820" s="41" t="s">
        <v>5</v>
      </c>
      <c r="F1820" s="41" t="s">
        <v>6</v>
      </c>
      <c r="G1820" s="41" t="s">
        <v>7</v>
      </c>
      <c r="H1820" s="41" t="s">
        <v>8</v>
      </c>
      <c r="I1820" s="41" t="s">
        <v>9</v>
      </c>
      <c r="J1820" s="41" t="s">
        <v>10</v>
      </c>
      <c r="K1820" s="41" t="s">
        <v>11</v>
      </c>
      <c r="L1820" s="41" t="s">
        <v>12</v>
      </c>
      <c r="M1820" s="41" t="s">
        <v>13</v>
      </c>
      <c r="N1820" s="71" t="s">
        <v>15</v>
      </c>
      <c r="O1820" s="4" t="str">
        <f t="shared" si="182"/>
        <v/>
      </c>
    </row>
    <row r="1821" spans="1:15" x14ac:dyDescent="0.2">
      <c r="A1821" s="42" t="s">
        <v>35</v>
      </c>
      <c r="B1821" s="43">
        <f>IF(Levée!C157&lt;&gt;"pa",Levée!C157,)</f>
        <v>0</v>
      </c>
      <c r="C1821" s="43">
        <f>IF(Levée!D157&lt;&gt;"pa",Levée!D157,)</f>
        <v>0</v>
      </c>
      <c r="D1821" s="43">
        <f>IF(Levée!E157&lt;&gt;"pa",Levée!E157,)</f>
        <v>0</v>
      </c>
      <c r="E1821" s="43">
        <f>IF(Levée!F157&lt;&gt;"pa",Levée!F157,)</f>
        <v>0</v>
      </c>
      <c r="F1821" s="43">
        <f>IF(Levée!G157&lt;&gt;"pa",Levée!G157,)</f>
        <v>0</v>
      </c>
      <c r="G1821" s="43">
        <f>IF(Levée!H157&lt;&gt;"pa",Levée!H157,)</f>
        <v>0</v>
      </c>
      <c r="H1821" s="43">
        <f>IF(Levée!I157&lt;&gt;"pa",Levée!I157,)</f>
        <v>0</v>
      </c>
      <c r="I1821" s="43">
        <f>IF(Levée!J157&lt;&gt;"pa",Levée!J157,)</f>
        <v>0</v>
      </c>
      <c r="J1821" s="43">
        <f>IF(Levée!K157&lt;&gt;"pa",Levée!K157,)</f>
        <v>0</v>
      </c>
      <c r="K1821" s="43">
        <f>IF(Levée!L157&lt;&gt;"pa",Levée!L157,)</f>
        <v>0</v>
      </c>
      <c r="L1821" s="43">
        <f>IF(Levée!M157&lt;&gt;"pa",Levée!M157,)</f>
        <v>0</v>
      </c>
      <c r="M1821" s="43">
        <f>IF(Levée!N157&lt;&gt;"pa",Levée!N157,)</f>
        <v>0</v>
      </c>
      <c r="N1821" s="68">
        <f>SUM(B1821:M1821)</f>
        <v>0</v>
      </c>
      <c r="O1821" s="4" t="str">
        <f t="shared" si="182"/>
        <v/>
      </c>
    </row>
    <row r="1822" spans="1:15" ht="12" thickBot="1" x14ac:dyDescent="0.25">
      <c r="A1822" s="42" t="s">
        <v>36</v>
      </c>
      <c r="B1822" s="43">
        <f>Pénalités!C157</f>
        <v>0</v>
      </c>
      <c r="C1822" s="43">
        <f>Pénalités!D157</f>
        <v>0</v>
      </c>
      <c r="D1822" s="43">
        <f>Pénalités!E157</f>
        <v>0</v>
      </c>
      <c r="E1822" s="43">
        <f>Pénalités!F157</f>
        <v>0</v>
      </c>
      <c r="F1822" s="43">
        <f>Pénalités!G157</f>
        <v>0</v>
      </c>
      <c r="G1822" s="43">
        <f>Pénalités!H157</f>
        <v>0</v>
      </c>
      <c r="H1822" s="43">
        <f>Pénalités!I157</f>
        <v>0</v>
      </c>
      <c r="I1822" s="43">
        <f>Pénalités!J157</f>
        <v>0</v>
      </c>
      <c r="J1822" s="43">
        <f>Pénalités!K157</f>
        <v>0</v>
      </c>
      <c r="K1822" s="43">
        <f>Pénalités!L157</f>
        <v>0</v>
      </c>
      <c r="L1822" s="43">
        <f>Pénalités!M157</f>
        <v>0</v>
      </c>
      <c r="M1822" s="43">
        <f>Pénalités!N157</f>
        <v>0</v>
      </c>
      <c r="N1822" s="69">
        <f>SUM(B1822:M1822)</f>
        <v>0</v>
      </c>
      <c r="O1822" s="4" t="str">
        <f t="shared" si="182"/>
        <v/>
      </c>
    </row>
    <row r="1823" spans="1:15" ht="12" thickBot="1" x14ac:dyDescent="0.25">
      <c r="A1823" s="44" t="s">
        <v>37</v>
      </c>
      <c r="B1823" s="45">
        <f t="shared" ref="B1823:M1823" si="184">+B1821-ABS(B1822)</f>
        <v>0</v>
      </c>
      <c r="C1823" s="46">
        <f t="shared" si="184"/>
        <v>0</v>
      </c>
      <c r="D1823" s="46">
        <f t="shared" si="184"/>
        <v>0</v>
      </c>
      <c r="E1823" s="46">
        <f t="shared" si="184"/>
        <v>0</v>
      </c>
      <c r="F1823" s="46">
        <f t="shared" si="184"/>
        <v>0</v>
      </c>
      <c r="G1823" s="46">
        <f t="shared" si="184"/>
        <v>0</v>
      </c>
      <c r="H1823" s="46">
        <f t="shared" si="184"/>
        <v>0</v>
      </c>
      <c r="I1823" s="46">
        <f t="shared" si="184"/>
        <v>0</v>
      </c>
      <c r="J1823" s="46">
        <f t="shared" si="184"/>
        <v>0</v>
      </c>
      <c r="K1823" s="46">
        <f t="shared" si="184"/>
        <v>0</v>
      </c>
      <c r="L1823" s="46">
        <f t="shared" si="184"/>
        <v>0</v>
      </c>
      <c r="M1823" s="46">
        <f t="shared" si="184"/>
        <v>0</v>
      </c>
      <c r="N1823" s="70">
        <f>IF(SUM(N1821:N1822)&lt;0,0,SUM(N1821:N1822))</f>
        <v>0</v>
      </c>
      <c r="O1823" s="4" t="str">
        <f t="shared" si="182"/>
        <v/>
      </c>
    </row>
    <row r="1824" spans="1:15" x14ac:dyDescent="0.2">
      <c r="O1824" s="4" t="str">
        <f t="shared" si="182"/>
        <v/>
      </c>
    </row>
    <row r="1825" spans="1:15" ht="12.75" x14ac:dyDescent="0.2">
      <c r="B1825" s="4" t="s">
        <v>30</v>
      </c>
      <c r="G1825" s="4" t="str">
        <f>VLOOKUP(G1826,list2,2,FALSE)</f>
        <v>case 153</v>
      </c>
      <c r="L1825" s="89"/>
      <c r="M1825" s="89"/>
      <c r="O1825" s="4" t="str">
        <f t="shared" si="182"/>
        <v/>
      </c>
    </row>
    <row r="1826" spans="1:15" ht="12.75" x14ac:dyDescent="0.2">
      <c r="B1826" s="4" t="s">
        <v>31</v>
      </c>
      <c r="G1826" s="4">
        <f>G1814+1</f>
        <v>153</v>
      </c>
      <c r="L1826" s="89" t="s">
        <v>38</v>
      </c>
      <c r="M1826" s="89"/>
      <c r="O1826" s="4" t="str">
        <f t="shared" si="182"/>
        <v/>
      </c>
    </row>
    <row r="1827" spans="1:15" ht="15.75" x14ac:dyDescent="0.25">
      <c r="B1827" s="4" t="s">
        <v>32</v>
      </c>
      <c r="G1827" s="4">
        <f>VLOOKUP(G1826,list2,3,FALSE)</f>
        <v>0</v>
      </c>
      <c r="L1827" s="90"/>
      <c r="M1827" s="90"/>
      <c r="O1827" s="4" t="str">
        <f t="shared" si="182"/>
        <v/>
      </c>
    </row>
    <row r="1828" spans="1:15" x14ac:dyDescent="0.2">
      <c r="B1828" s="56" t="s">
        <v>33</v>
      </c>
      <c r="G1828" s="4">
        <f>VLOOKUP(G1826,list2,4,FALSE)</f>
        <v>0</v>
      </c>
      <c r="O1828" s="4" t="str">
        <f t="shared" si="182"/>
        <v/>
      </c>
    </row>
    <row r="1829" spans="1:15" x14ac:dyDescent="0.2">
      <c r="B1829" s="58" t="s">
        <v>39</v>
      </c>
      <c r="C1829" s="56"/>
      <c r="D1829" s="56"/>
      <c r="E1829" s="56"/>
      <c r="F1829" s="56"/>
      <c r="G1829" s="4" t="e">
        <f>VLOOKUP(G1826,list2,5,FALSE)</f>
        <v>#REF!</v>
      </c>
      <c r="O1829" s="4" t="str">
        <f t="shared" si="182"/>
        <v/>
      </c>
    </row>
    <row r="1830" spans="1:15" x14ac:dyDescent="0.2">
      <c r="B1830" s="4" t="s">
        <v>34</v>
      </c>
      <c r="G1830" s="4" t="e">
        <f>VLOOKUP(G1826,list2,6,FALSE)</f>
        <v>#REF!</v>
      </c>
      <c r="O1830" s="4" t="e">
        <f t="shared" si="182"/>
        <v>#REF!</v>
      </c>
    </row>
    <row r="1831" spans="1:15" ht="12" thickBot="1" x14ac:dyDescent="0.25">
      <c r="O1831" s="4" t="str">
        <f t="shared" si="182"/>
        <v/>
      </c>
    </row>
    <row r="1832" spans="1:15" ht="12" thickBot="1" x14ac:dyDescent="0.25">
      <c r="A1832" s="39"/>
      <c r="B1832" s="41" t="s">
        <v>2</v>
      </c>
      <c r="C1832" s="41" t="s">
        <v>3</v>
      </c>
      <c r="D1832" s="41" t="s">
        <v>4</v>
      </c>
      <c r="E1832" s="41" t="s">
        <v>5</v>
      </c>
      <c r="F1832" s="41" t="s">
        <v>6</v>
      </c>
      <c r="G1832" s="41" t="s">
        <v>7</v>
      </c>
      <c r="H1832" s="41" t="s">
        <v>8</v>
      </c>
      <c r="I1832" s="41" t="s">
        <v>9</v>
      </c>
      <c r="J1832" s="41" t="s">
        <v>10</v>
      </c>
      <c r="K1832" s="41" t="s">
        <v>11</v>
      </c>
      <c r="L1832" s="41" t="s">
        <v>12</v>
      </c>
      <c r="M1832" s="41" t="s">
        <v>13</v>
      </c>
      <c r="N1832" s="71" t="s">
        <v>15</v>
      </c>
      <c r="O1832" s="4" t="str">
        <f t="shared" si="182"/>
        <v/>
      </c>
    </row>
    <row r="1833" spans="1:15" x14ac:dyDescent="0.2">
      <c r="A1833" s="42" t="s">
        <v>35</v>
      </c>
      <c r="B1833" s="43">
        <f>IF(Levée!C158&lt;&gt;"pa",Levée!C158,)</f>
        <v>0</v>
      </c>
      <c r="C1833" s="43">
        <f>IF(Levée!D158&lt;&gt;"pa",Levée!D158,)</f>
        <v>0</v>
      </c>
      <c r="D1833" s="43">
        <f>IF(Levée!E158&lt;&gt;"pa",Levée!E158,)</f>
        <v>0</v>
      </c>
      <c r="E1833" s="43">
        <f>IF(Levée!F158&lt;&gt;"pa",Levée!F158,)</f>
        <v>0</v>
      </c>
      <c r="F1833" s="43">
        <f>IF(Levée!G158&lt;&gt;"pa",Levée!G158,)</f>
        <v>0</v>
      </c>
      <c r="G1833" s="43">
        <f>IF(Levée!H158&lt;&gt;"pa",Levée!H158,)</f>
        <v>0</v>
      </c>
      <c r="H1833" s="43">
        <f>IF(Levée!I158&lt;&gt;"pa",Levée!I158,)</f>
        <v>0</v>
      </c>
      <c r="I1833" s="43">
        <f>IF(Levée!J158&lt;&gt;"pa",Levée!J158,)</f>
        <v>0</v>
      </c>
      <c r="J1833" s="43">
        <f>IF(Levée!K158&lt;&gt;"pa",Levée!K158,)</f>
        <v>0</v>
      </c>
      <c r="K1833" s="43">
        <f>IF(Levée!L158&lt;&gt;"pa",Levée!L158,)</f>
        <v>0</v>
      </c>
      <c r="L1833" s="43">
        <f>IF(Levée!M158&lt;&gt;"pa",Levée!M158,)</f>
        <v>0</v>
      </c>
      <c r="M1833" s="43">
        <f>IF(Levée!N158&lt;&gt;"pa",Levée!N158,)</f>
        <v>0</v>
      </c>
      <c r="N1833" s="68">
        <f>SUM(B1833:M1833)</f>
        <v>0</v>
      </c>
      <c r="O1833" s="4" t="str">
        <f t="shared" si="182"/>
        <v/>
      </c>
    </row>
    <row r="1834" spans="1:15" ht="12" thickBot="1" x14ac:dyDescent="0.25">
      <c r="A1834" s="42" t="s">
        <v>36</v>
      </c>
      <c r="B1834" s="43">
        <f>Pénalités!C158</f>
        <v>0</v>
      </c>
      <c r="C1834" s="43">
        <f>Pénalités!D158</f>
        <v>0</v>
      </c>
      <c r="D1834" s="43">
        <f>Pénalités!E158</f>
        <v>0</v>
      </c>
      <c r="E1834" s="43">
        <f>Pénalités!F158</f>
        <v>0</v>
      </c>
      <c r="F1834" s="43">
        <f>Pénalités!G158</f>
        <v>0</v>
      </c>
      <c r="G1834" s="43">
        <f>Pénalités!H158</f>
        <v>0</v>
      </c>
      <c r="H1834" s="43">
        <f>Pénalités!I158</f>
        <v>0</v>
      </c>
      <c r="I1834" s="43">
        <f>Pénalités!J158</f>
        <v>0</v>
      </c>
      <c r="J1834" s="43">
        <f>Pénalités!K158</f>
        <v>0</v>
      </c>
      <c r="K1834" s="43">
        <f>Pénalités!L158</f>
        <v>0</v>
      </c>
      <c r="L1834" s="43">
        <f>Pénalités!M158</f>
        <v>0</v>
      </c>
      <c r="M1834" s="43">
        <f>Pénalités!N158</f>
        <v>0</v>
      </c>
      <c r="N1834" s="69">
        <f>SUM(B1834:M1834)</f>
        <v>0</v>
      </c>
      <c r="O1834" s="4" t="str">
        <f t="shared" si="182"/>
        <v/>
      </c>
    </row>
    <row r="1835" spans="1:15" ht="12" thickBot="1" x14ac:dyDescent="0.25">
      <c r="A1835" s="44" t="s">
        <v>37</v>
      </c>
      <c r="B1835" s="45">
        <f t="shared" ref="B1835:M1835" si="185">+B1833-ABS(B1834)</f>
        <v>0</v>
      </c>
      <c r="C1835" s="46">
        <f t="shared" si="185"/>
        <v>0</v>
      </c>
      <c r="D1835" s="46">
        <f t="shared" si="185"/>
        <v>0</v>
      </c>
      <c r="E1835" s="46">
        <f t="shared" si="185"/>
        <v>0</v>
      </c>
      <c r="F1835" s="46">
        <f t="shared" si="185"/>
        <v>0</v>
      </c>
      <c r="G1835" s="46">
        <f t="shared" si="185"/>
        <v>0</v>
      </c>
      <c r="H1835" s="46">
        <f t="shared" si="185"/>
        <v>0</v>
      </c>
      <c r="I1835" s="46">
        <f t="shared" si="185"/>
        <v>0</v>
      </c>
      <c r="J1835" s="46">
        <f t="shared" si="185"/>
        <v>0</v>
      </c>
      <c r="K1835" s="46">
        <f t="shared" si="185"/>
        <v>0</v>
      </c>
      <c r="L1835" s="46">
        <f t="shared" si="185"/>
        <v>0</v>
      </c>
      <c r="M1835" s="46">
        <f t="shared" si="185"/>
        <v>0</v>
      </c>
      <c r="N1835" s="70">
        <f>IF(SUM(N1833:N1834)&lt;0,0,SUM(N1833:N1834))</f>
        <v>0</v>
      </c>
      <c r="O1835" s="4" t="str">
        <f t="shared" si="182"/>
        <v/>
      </c>
    </row>
    <row r="1836" spans="1:15" x14ac:dyDescent="0.2">
      <c r="O1836" s="4" t="str">
        <f t="shared" si="182"/>
        <v/>
      </c>
    </row>
    <row r="1837" spans="1:15" ht="12.75" x14ac:dyDescent="0.2">
      <c r="B1837" s="4" t="s">
        <v>30</v>
      </c>
      <c r="G1837" s="4" t="str">
        <f>VLOOKUP(G1838,list2,2,FALSE)</f>
        <v>case 154</v>
      </c>
      <c r="L1837" s="89"/>
      <c r="M1837" s="89"/>
      <c r="O1837" s="4" t="str">
        <f t="shared" si="182"/>
        <v/>
      </c>
    </row>
    <row r="1838" spans="1:15" ht="12.75" x14ac:dyDescent="0.2">
      <c r="B1838" s="4" t="s">
        <v>31</v>
      </c>
      <c r="G1838" s="4">
        <f>G1826+1</f>
        <v>154</v>
      </c>
      <c r="L1838" s="89" t="s">
        <v>38</v>
      </c>
      <c r="M1838" s="89"/>
      <c r="O1838" s="4" t="str">
        <f t="shared" si="182"/>
        <v/>
      </c>
    </row>
    <row r="1839" spans="1:15" ht="15.75" x14ac:dyDescent="0.25">
      <c r="B1839" s="4" t="s">
        <v>32</v>
      </c>
      <c r="G1839" s="4">
        <f>VLOOKUP(G1838,list2,3,FALSE)</f>
        <v>0</v>
      </c>
      <c r="L1839" s="90"/>
      <c r="M1839" s="90"/>
      <c r="O1839" s="4" t="str">
        <f t="shared" si="182"/>
        <v/>
      </c>
    </row>
    <row r="1840" spans="1:15" x14ac:dyDescent="0.2">
      <c r="B1840" s="56" t="s">
        <v>33</v>
      </c>
      <c r="G1840" s="4">
        <f>VLOOKUP(G1838,list2,4,FALSE)</f>
        <v>0</v>
      </c>
      <c r="O1840" s="4" t="str">
        <f t="shared" si="182"/>
        <v/>
      </c>
    </row>
    <row r="1841" spans="1:15" x14ac:dyDescent="0.2">
      <c r="B1841" s="58" t="s">
        <v>39</v>
      </c>
      <c r="C1841" s="56"/>
      <c r="D1841" s="56"/>
      <c r="E1841" s="56"/>
      <c r="F1841" s="56"/>
      <c r="G1841" s="4" t="e">
        <f>VLOOKUP(G1838,list2,5,FALSE)</f>
        <v>#REF!</v>
      </c>
      <c r="O1841" s="4" t="str">
        <f t="shared" si="182"/>
        <v/>
      </c>
    </row>
    <row r="1842" spans="1:15" x14ac:dyDescent="0.2">
      <c r="B1842" s="4" t="s">
        <v>34</v>
      </c>
      <c r="G1842" s="4" t="e">
        <f>VLOOKUP(G1838,list2,6,FALSE)</f>
        <v>#REF!</v>
      </c>
      <c r="O1842" s="4" t="e">
        <f t="shared" si="182"/>
        <v>#REF!</v>
      </c>
    </row>
    <row r="1843" spans="1:15" ht="12" thickBot="1" x14ac:dyDescent="0.25">
      <c r="O1843" s="4" t="str">
        <f t="shared" si="182"/>
        <v/>
      </c>
    </row>
    <row r="1844" spans="1:15" ht="12" thickBot="1" x14ac:dyDescent="0.25">
      <c r="A1844" s="39"/>
      <c r="B1844" s="41" t="s">
        <v>2</v>
      </c>
      <c r="C1844" s="41" t="s">
        <v>3</v>
      </c>
      <c r="D1844" s="41" t="s">
        <v>4</v>
      </c>
      <c r="E1844" s="41" t="s">
        <v>5</v>
      </c>
      <c r="F1844" s="41" t="s">
        <v>6</v>
      </c>
      <c r="G1844" s="41" t="s">
        <v>7</v>
      </c>
      <c r="H1844" s="41" t="s">
        <v>8</v>
      </c>
      <c r="I1844" s="41" t="s">
        <v>9</v>
      </c>
      <c r="J1844" s="41" t="s">
        <v>10</v>
      </c>
      <c r="K1844" s="41" t="s">
        <v>11</v>
      </c>
      <c r="L1844" s="41" t="s">
        <v>12</v>
      </c>
      <c r="M1844" s="41" t="s">
        <v>13</v>
      </c>
      <c r="N1844" s="71" t="s">
        <v>15</v>
      </c>
      <c r="O1844" s="4" t="str">
        <f t="shared" si="182"/>
        <v/>
      </c>
    </row>
    <row r="1845" spans="1:15" x14ac:dyDescent="0.2">
      <c r="A1845" s="42" t="s">
        <v>35</v>
      </c>
      <c r="B1845" s="43">
        <f>IF(Levée!C159&lt;&gt;"pa",Levée!C159,)</f>
        <v>0</v>
      </c>
      <c r="C1845" s="43">
        <f>IF(Levée!D159&lt;&gt;"pa",Levée!D159,)</f>
        <v>0</v>
      </c>
      <c r="D1845" s="43">
        <f>IF(Levée!E159&lt;&gt;"pa",Levée!E159,)</f>
        <v>0</v>
      </c>
      <c r="E1845" s="43">
        <f>IF(Levée!F159&lt;&gt;"pa",Levée!F159,)</f>
        <v>0</v>
      </c>
      <c r="F1845" s="43">
        <f>IF(Levée!G159&lt;&gt;"pa",Levée!G159,)</f>
        <v>0</v>
      </c>
      <c r="G1845" s="43">
        <f>IF(Levée!H159&lt;&gt;"pa",Levée!H159,)</f>
        <v>0</v>
      </c>
      <c r="H1845" s="43">
        <f>IF(Levée!I159&lt;&gt;"pa",Levée!I159,)</f>
        <v>0</v>
      </c>
      <c r="I1845" s="43">
        <f>IF(Levée!J159&lt;&gt;"pa",Levée!J159,)</f>
        <v>0</v>
      </c>
      <c r="J1845" s="43">
        <f>IF(Levée!K159&lt;&gt;"pa",Levée!K159,)</f>
        <v>0</v>
      </c>
      <c r="K1845" s="43">
        <f>IF(Levée!L159&lt;&gt;"pa",Levée!L159,)</f>
        <v>0</v>
      </c>
      <c r="L1845" s="43">
        <f>IF(Levée!M159&lt;&gt;"pa",Levée!M159,)</f>
        <v>0</v>
      </c>
      <c r="M1845" s="43">
        <f>IF(Levée!N159&lt;&gt;"pa",Levée!N159,)</f>
        <v>0</v>
      </c>
      <c r="N1845" s="68">
        <f>SUM(B1845:M1845)</f>
        <v>0</v>
      </c>
      <c r="O1845" s="4" t="str">
        <f t="shared" si="182"/>
        <v/>
      </c>
    </row>
    <row r="1846" spans="1:15" ht="12" thickBot="1" x14ac:dyDescent="0.25">
      <c r="A1846" s="42" t="s">
        <v>36</v>
      </c>
      <c r="B1846" s="43">
        <f>Pénalités!C159</f>
        <v>0</v>
      </c>
      <c r="C1846" s="43">
        <f>Pénalités!D159</f>
        <v>0</v>
      </c>
      <c r="D1846" s="43">
        <f>Pénalités!E159</f>
        <v>0</v>
      </c>
      <c r="E1846" s="43">
        <f>Pénalités!F159</f>
        <v>0</v>
      </c>
      <c r="F1846" s="43">
        <f>Pénalités!G159</f>
        <v>0</v>
      </c>
      <c r="G1846" s="43">
        <f>Pénalités!H159</f>
        <v>0</v>
      </c>
      <c r="H1846" s="43">
        <f>Pénalités!I159</f>
        <v>0</v>
      </c>
      <c r="I1846" s="43">
        <f>Pénalités!J159</f>
        <v>0</v>
      </c>
      <c r="J1846" s="43">
        <f>Pénalités!K159</f>
        <v>0</v>
      </c>
      <c r="K1846" s="43">
        <f>Pénalités!L159</f>
        <v>0</v>
      </c>
      <c r="L1846" s="43">
        <f>Pénalités!M159</f>
        <v>0</v>
      </c>
      <c r="M1846" s="43">
        <f>Pénalités!N159</f>
        <v>0</v>
      </c>
      <c r="N1846" s="69">
        <f>SUM(B1846:M1846)</f>
        <v>0</v>
      </c>
      <c r="O1846" s="4" t="str">
        <f t="shared" si="182"/>
        <v/>
      </c>
    </row>
    <row r="1847" spans="1:15" ht="12" thickBot="1" x14ac:dyDescent="0.25">
      <c r="A1847" s="44" t="s">
        <v>37</v>
      </c>
      <c r="B1847" s="45">
        <f t="shared" ref="B1847:M1847" si="186">+B1845-ABS(B1846)</f>
        <v>0</v>
      </c>
      <c r="C1847" s="46">
        <f t="shared" si="186"/>
        <v>0</v>
      </c>
      <c r="D1847" s="46">
        <f t="shared" si="186"/>
        <v>0</v>
      </c>
      <c r="E1847" s="46">
        <f t="shared" si="186"/>
        <v>0</v>
      </c>
      <c r="F1847" s="46">
        <f t="shared" si="186"/>
        <v>0</v>
      </c>
      <c r="G1847" s="46">
        <f t="shared" si="186"/>
        <v>0</v>
      </c>
      <c r="H1847" s="46">
        <f t="shared" si="186"/>
        <v>0</v>
      </c>
      <c r="I1847" s="46">
        <f t="shared" si="186"/>
        <v>0</v>
      </c>
      <c r="J1847" s="46">
        <f t="shared" si="186"/>
        <v>0</v>
      </c>
      <c r="K1847" s="46">
        <f t="shared" si="186"/>
        <v>0</v>
      </c>
      <c r="L1847" s="46">
        <f t="shared" si="186"/>
        <v>0</v>
      </c>
      <c r="M1847" s="46">
        <f t="shared" si="186"/>
        <v>0</v>
      </c>
      <c r="N1847" s="70">
        <f>IF(SUM(N1845:N1846)&lt;0,0,SUM(N1845:N1846))</f>
        <v>0</v>
      </c>
      <c r="O1847" s="4" t="str">
        <f t="shared" si="182"/>
        <v/>
      </c>
    </row>
    <row r="1848" spans="1:15" x14ac:dyDescent="0.2">
      <c r="O1848" s="4" t="str">
        <f t="shared" si="182"/>
        <v/>
      </c>
    </row>
    <row r="1849" spans="1:15" ht="12.75" x14ac:dyDescent="0.2">
      <c r="B1849" s="4" t="s">
        <v>30</v>
      </c>
      <c r="G1849" s="4" t="str">
        <f>VLOOKUP(G1850,list2,2,FALSE)</f>
        <v>case 155</v>
      </c>
      <c r="L1849" s="89"/>
      <c r="M1849" s="89"/>
    </row>
    <row r="1850" spans="1:15" ht="12.75" x14ac:dyDescent="0.2">
      <c r="B1850" s="4" t="s">
        <v>31</v>
      </c>
      <c r="G1850" s="4">
        <f>G1838+1</f>
        <v>155</v>
      </c>
      <c r="L1850" s="89" t="s">
        <v>38</v>
      </c>
      <c r="M1850" s="89"/>
    </row>
    <row r="1851" spans="1:15" ht="15.75" x14ac:dyDescent="0.25">
      <c r="B1851" s="4" t="s">
        <v>32</v>
      </c>
      <c r="G1851" s="4">
        <f>VLOOKUP(G1850,list2,3,FALSE)</f>
        <v>0</v>
      </c>
      <c r="L1851" s="90"/>
      <c r="M1851" s="90"/>
    </row>
    <row r="1852" spans="1:15" x14ac:dyDescent="0.2">
      <c r="B1852" s="56" t="s">
        <v>33</v>
      </c>
      <c r="G1852" s="4">
        <f>VLOOKUP(G1850,list2,4,FALSE)</f>
        <v>0</v>
      </c>
    </row>
    <row r="1853" spans="1:15" x14ac:dyDescent="0.2">
      <c r="B1853" s="58" t="s">
        <v>39</v>
      </c>
      <c r="C1853" s="56"/>
      <c r="D1853" s="56"/>
      <c r="E1853" s="56"/>
      <c r="F1853" s="56"/>
      <c r="G1853" s="4" t="e">
        <f>VLOOKUP(G1850,list2,5,FALSE)</f>
        <v>#REF!</v>
      </c>
    </row>
    <row r="1854" spans="1:15" x14ac:dyDescent="0.2">
      <c r="B1854" s="4" t="s">
        <v>34</v>
      </c>
      <c r="G1854" s="4" t="e">
        <f>VLOOKUP(G1850,list2,6,FALSE)</f>
        <v>#REF!</v>
      </c>
    </row>
    <row r="1855" spans="1:15" ht="12" thickBot="1" x14ac:dyDescent="0.25"/>
    <row r="1856" spans="1:15" ht="12" thickBot="1" x14ac:dyDescent="0.25">
      <c r="A1856" s="39"/>
      <c r="B1856" s="41" t="s">
        <v>2</v>
      </c>
      <c r="C1856" s="41" t="s">
        <v>3</v>
      </c>
      <c r="D1856" s="41" t="s">
        <v>4</v>
      </c>
      <c r="E1856" s="41" t="s">
        <v>5</v>
      </c>
      <c r="F1856" s="41" t="s">
        <v>6</v>
      </c>
      <c r="G1856" s="41" t="s">
        <v>7</v>
      </c>
      <c r="H1856" s="41" t="s">
        <v>8</v>
      </c>
      <c r="I1856" s="41" t="s">
        <v>9</v>
      </c>
      <c r="J1856" s="41" t="s">
        <v>10</v>
      </c>
      <c r="K1856" s="41" t="s">
        <v>11</v>
      </c>
      <c r="L1856" s="41" t="s">
        <v>12</v>
      </c>
      <c r="M1856" s="41" t="s">
        <v>13</v>
      </c>
      <c r="N1856" s="71" t="s">
        <v>15</v>
      </c>
    </row>
    <row r="1857" spans="1:14" x14ac:dyDescent="0.2">
      <c r="A1857" s="42" t="s">
        <v>35</v>
      </c>
      <c r="B1857" s="43">
        <f>IF(Levée!C160&lt;&gt;"pa",Levée!C160,)</f>
        <v>0</v>
      </c>
      <c r="C1857" s="43">
        <f>IF(Levée!D160&lt;&gt;"pa",Levée!D160,)</f>
        <v>0</v>
      </c>
      <c r="D1857" s="43">
        <f>IF(Levée!E160&lt;&gt;"pa",Levée!E160,)</f>
        <v>0</v>
      </c>
      <c r="E1857" s="43">
        <f>IF(Levée!F160&lt;&gt;"pa",Levée!F160,)</f>
        <v>0</v>
      </c>
      <c r="F1857" s="43">
        <f>IF(Levée!G160&lt;&gt;"pa",Levée!G160,)</f>
        <v>0</v>
      </c>
      <c r="G1857" s="43">
        <f>IF(Levée!H160&lt;&gt;"pa",Levée!H160,)</f>
        <v>0</v>
      </c>
      <c r="H1857" s="43">
        <f>IF(Levée!I160&lt;&gt;"pa",Levée!I160,)</f>
        <v>0</v>
      </c>
      <c r="I1857" s="43">
        <f>IF(Levée!J160&lt;&gt;"pa",Levée!J160,)</f>
        <v>0</v>
      </c>
      <c r="J1857" s="43">
        <f>IF(Levée!K160&lt;&gt;"pa",Levée!K160,)</f>
        <v>0</v>
      </c>
      <c r="K1857" s="43">
        <f>IF(Levée!L160&lt;&gt;"pa",Levée!L160,)</f>
        <v>0</v>
      </c>
      <c r="L1857" s="43">
        <f>IF(Levée!M160&lt;&gt;"pa",Levée!M160,)</f>
        <v>0</v>
      </c>
      <c r="M1857" s="43">
        <f>IF(Levée!N160&lt;&gt;"pa",Levée!N160,)</f>
        <v>0</v>
      </c>
      <c r="N1857" s="68">
        <f>SUM(B1857:M1857)</f>
        <v>0</v>
      </c>
    </row>
    <row r="1858" spans="1:14" ht="12" thickBot="1" x14ac:dyDescent="0.25">
      <c r="A1858" s="42" t="s">
        <v>36</v>
      </c>
      <c r="B1858" s="43">
        <f>Pénalités!C160</f>
        <v>0</v>
      </c>
      <c r="C1858" s="43">
        <f>Pénalités!D160</f>
        <v>0</v>
      </c>
      <c r="D1858" s="43">
        <f>Pénalités!E160</f>
        <v>0</v>
      </c>
      <c r="E1858" s="43">
        <f>Pénalités!F160</f>
        <v>0</v>
      </c>
      <c r="F1858" s="43">
        <f>Pénalités!G160</f>
        <v>0</v>
      </c>
      <c r="G1858" s="43">
        <f>Pénalités!H160</f>
        <v>0</v>
      </c>
      <c r="H1858" s="43">
        <f>Pénalités!I160</f>
        <v>0</v>
      </c>
      <c r="I1858" s="43">
        <f>Pénalités!J160</f>
        <v>0</v>
      </c>
      <c r="J1858" s="43">
        <f>Pénalités!K160</f>
        <v>0</v>
      </c>
      <c r="K1858" s="43">
        <f>Pénalités!L160</f>
        <v>0</v>
      </c>
      <c r="L1858" s="43">
        <f>Pénalités!M160</f>
        <v>0</v>
      </c>
      <c r="M1858" s="43">
        <f>Pénalités!N160</f>
        <v>0</v>
      </c>
      <c r="N1858" s="69">
        <f>SUM(B1858:M1858)</f>
        <v>0</v>
      </c>
    </row>
    <row r="1859" spans="1:14" ht="12" thickBot="1" x14ac:dyDescent="0.25">
      <c r="A1859" s="44" t="s">
        <v>37</v>
      </c>
      <c r="B1859" s="45">
        <f t="shared" ref="B1859:M1859" si="187">+B1857-ABS(B1858)</f>
        <v>0</v>
      </c>
      <c r="C1859" s="46">
        <f t="shared" si="187"/>
        <v>0</v>
      </c>
      <c r="D1859" s="46">
        <f t="shared" si="187"/>
        <v>0</v>
      </c>
      <c r="E1859" s="46">
        <f t="shared" si="187"/>
        <v>0</v>
      </c>
      <c r="F1859" s="46">
        <f t="shared" si="187"/>
        <v>0</v>
      </c>
      <c r="G1859" s="46">
        <f t="shared" si="187"/>
        <v>0</v>
      </c>
      <c r="H1859" s="46">
        <f t="shared" si="187"/>
        <v>0</v>
      </c>
      <c r="I1859" s="46">
        <f t="shared" si="187"/>
        <v>0</v>
      </c>
      <c r="J1859" s="46">
        <f t="shared" si="187"/>
        <v>0</v>
      </c>
      <c r="K1859" s="46">
        <f t="shared" si="187"/>
        <v>0</v>
      </c>
      <c r="L1859" s="46">
        <f t="shared" si="187"/>
        <v>0</v>
      </c>
      <c r="M1859" s="46">
        <f t="shared" si="187"/>
        <v>0</v>
      </c>
      <c r="N1859" s="70">
        <f>IF(SUM(N1857:N1858)&lt;0,0,SUM(N1857:N1858))</f>
        <v>0</v>
      </c>
    </row>
    <row r="1861" spans="1:14" ht="12.75" x14ac:dyDescent="0.2">
      <c r="B1861" s="4" t="s">
        <v>30</v>
      </c>
      <c r="G1861" s="4" t="str">
        <f>VLOOKUP(G1862,list2,2,FALSE)</f>
        <v>case 156</v>
      </c>
      <c r="L1861" s="89"/>
      <c r="M1861" s="89"/>
    </row>
    <row r="1862" spans="1:14" ht="12.75" x14ac:dyDescent="0.2">
      <c r="B1862" s="4" t="s">
        <v>31</v>
      </c>
      <c r="G1862" s="4">
        <f>G1850+1</f>
        <v>156</v>
      </c>
      <c r="L1862" s="89" t="s">
        <v>38</v>
      </c>
      <c r="M1862" s="89"/>
    </row>
    <row r="1863" spans="1:14" ht="15.75" x14ac:dyDescent="0.25">
      <c r="B1863" s="4" t="s">
        <v>32</v>
      </c>
      <c r="G1863" s="4">
        <f>VLOOKUP(G1862,list2,3,FALSE)</f>
        <v>0</v>
      </c>
      <c r="L1863" s="90"/>
      <c r="M1863" s="90"/>
    </row>
    <row r="1864" spans="1:14" x14ac:dyDescent="0.2">
      <c r="B1864" s="56" t="s">
        <v>33</v>
      </c>
      <c r="G1864" s="4">
        <f>VLOOKUP(G1862,list2,4,FALSE)</f>
        <v>0</v>
      </c>
    </row>
    <row r="1865" spans="1:14" x14ac:dyDescent="0.2">
      <c r="B1865" s="58" t="s">
        <v>39</v>
      </c>
      <c r="C1865" s="56"/>
      <c r="D1865" s="56"/>
      <c r="E1865" s="56"/>
      <c r="F1865" s="56"/>
      <c r="G1865" s="4" t="e">
        <f>VLOOKUP(G1862,list2,5,FALSE)</f>
        <v>#REF!</v>
      </c>
    </row>
    <row r="1866" spans="1:14" x14ac:dyDescent="0.2">
      <c r="B1866" s="4" t="s">
        <v>34</v>
      </c>
      <c r="G1866" s="4" t="e">
        <f>VLOOKUP(G1862,list2,6,FALSE)</f>
        <v>#REF!</v>
      </c>
    </row>
    <row r="1867" spans="1:14" ht="12" thickBot="1" x14ac:dyDescent="0.25"/>
    <row r="1868" spans="1:14" ht="12" thickBot="1" x14ac:dyDescent="0.25">
      <c r="A1868" s="39"/>
      <c r="B1868" s="41" t="s">
        <v>2</v>
      </c>
      <c r="C1868" s="41" t="s">
        <v>3</v>
      </c>
      <c r="D1868" s="41" t="s">
        <v>4</v>
      </c>
      <c r="E1868" s="41" t="s">
        <v>5</v>
      </c>
      <c r="F1868" s="41" t="s">
        <v>6</v>
      </c>
      <c r="G1868" s="41" t="s">
        <v>7</v>
      </c>
      <c r="H1868" s="41" t="s">
        <v>8</v>
      </c>
      <c r="I1868" s="41" t="s">
        <v>9</v>
      </c>
      <c r="J1868" s="41" t="s">
        <v>10</v>
      </c>
      <c r="K1868" s="41" t="s">
        <v>11</v>
      </c>
      <c r="L1868" s="41" t="s">
        <v>12</v>
      </c>
      <c r="M1868" s="41" t="s">
        <v>13</v>
      </c>
      <c r="N1868" s="71" t="s">
        <v>15</v>
      </c>
    </row>
    <row r="1869" spans="1:14" x14ac:dyDescent="0.2">
      <c r="A1869" s="42" t="s">
        <v>35</v>
      </c>
      <c r="B1869" s="43">
        <f>IF(Levée!C161&lt;&gt;"pa",Levée!C161,)</f>
        <v>0</v>
      </c>
      <c r="C1869" s="43">
        <f>IF(Levée!D161&lt;&gt;"pa",Levée!D161,)</f>
        <v>0</v>
      </c>
      <c r="D1869" s="43">
        <f>IF(Levée!E161&lt;&gt;"pa",Levée!E161,)</f>
        <v>0</v>
      </c>
      <c r="E1869" s="43">
        <f>IF(Levée!F161&lt;&gt;"pa",Levée!F161,)</f>
        <v>0</v>
      </c>
      <c r="F1869" s="43">
        <f>IF(Levée!G161&lt;&gt;"pa",Levée!G161,)</f>
        <v>0</v>
      </c>
      <c r="G1869" s="43">
        <f>IF(Levée!H161&lt;&gt;"pa",Levée!H161,)</f>
        <v>0</v>
      </c>
      <c r="H1869" s="43">
        <f>IF(Levée!I161&lt;&gt;"pa",Levée!I161,)</f>
        <v>0</v>
      </c>
      <c r="I1869" s="43">
        <f>IF(Levée!J161&lt;&gt;"pa",Levée!J161,)</f>
        <v>0</v>
      </c>
      <c r="J1869" s="43">
        <f>IF(Levée!K161&lt;&gt;"pa",Levée!K161,)</f>
        <v>0</v>
      </c>
      <c r="K1869" s="43">
        <f>IF(Levée!L161&lt;&gt;"pa",Levée!L161,)</f>
        <v>0</v>
      </c>
      <c r="L1869" s="43">
        <f>IF(Levée!M161&lt;&gt;"pa",Levée!M161,)</f>
        <v>0</v>
      </c>
      <c r="M1869" s="43">
        <f>IF(Levée!N161&lt;&gt;"pa",Levée!N161,)</f>
        <v>0</v>
      </c>
      <c r="N1869" s="68">
        <f>SUM(B1869:M1869)</f>
        <v>0</v>
      </c>
    </row>
    <row r="1870" spans="1:14" ht="12" thickBot="1" x14ac:dyDescent="0.25">
      <c r="A1870" s="42" t="s">
        <v>36</v>
      </c>
      <c r="B1870" s="43">
        <f>Pénalités!C161</f>
        <v>0</v>
      </c>
      <c r="C1870" s="43">
        <f>Pénalités!D161</f>
        <v>0</v>
      </c>
      <c r="D1870" s="43">
        <f>Pénalités!E161</f>
        <v>0</v>
      </c>
      <c r="E1870" s="43">
        <f>Pénalités!F161</f>
        <v>0</v>
      </c>
      <c r="F1870" s="43">
        <f>Pénalités!G161</f>
        <v>0</v>
      </c>
      <c r="G1870" s="43">
        <f>Pénalités!H161</f>
        <v>0</v>
      </c>
      <c r="H1870" s="43">
        <f>Pénalités!I161</f>
        <v>0</v>
      </c>
      <c r="I1870" s="43">
        <f>Pénalités!J161</f>
        <v>0</v>
      </c>
      <c r="J1870" s="43">
        <f>Pénalités!K161</f>
        <v>0</v>
      </c>
      <c r="K1870" s="43">
        <f>Pénalités!L161</f>
        <v>0</v>
      </c>
      <c r="L1870" s="43">
        <f>Pénalités!M161</f>
        <v>0</v>
      </c>
      <c r="M1870" s="43">
        <f>Pénalités!N161</f>
        <v>0</v>
      </c>
      <c r="N1870" s="69">
        <f>SUM(B1870:M1870)</f>
        <v>0</v>
      </c>
    </row>
    <row r="1871" spans="1:14" ht="12" thickBot="1" x14ac:dyDescent="0.25">
      <c r="A1871" s="44" t="s">
        <v>37</v>
      </c>
      <c r="B1871" s="45">
        <f t="shared" ref="B1871:M1871" si="188">+B1869-ABS(B1870)</f>
        <v>0</v>
      </c>
      <c r="C1871" s="46">
        <f t="shared" si="188"/>
        <v>0</v>
      </c>
      <c r="D1871" s="46">
        <f t="shared" si="188"/>
        <v>0</v>
      </c>
      <c r="E1871" s="46">
        <f t="shared" si="188"/>
        <v>0</v>
      </c>
      <c r="F1871" s="46">
        <f t="shared" si="188"/>
        <v>0</v>
      </c>
      <c r="G1871" s="46">
        <f t="shared" si="188"/>
        <v>0</v>
      </c>
      <c r="H1871" s="46">
        <f t="shared" si="188"/>
        <v>0</v>
      </c>
      <c r="I1871" s="46">
        <f t="shared" si="188"/>
        <v>0</v>
      </c>
      <c r="J1871" s="46">
        <f t="shared" si="188"/>
        <v>0</v>
      </c>
      <c r="K1871" s="46">
        <f t="shared" si="188"/>
        <v>0</v>
      </c>
      <c r="L1871" s="46">
        <f t="shared" si="188"/>
        <v>0</v>
      </c>
      <c r="M1871" s="46">
        <f t="shared" si="188"/>
        <v>0</v>
      </c>
      <c r="N1871" s="70">
        <f>IF(SUM(N1869:N1870)&lt;0,0,SUM(N1869:N1870))</f>
        <v>0</v>
      </c>
    </row>
    <row r="1873" spans="1:14" ht="12.75" x14ac:dyDescent="0.2">
      <c r="B1873" s="4" t="s">
        <v>30</v>
      </c>
      <c r="G1873" s="4" t="str">
        <f>VLOOKUP(G1874,list2,2,FALSE)</f>
        <v>case 157</v>
      </c>
      <c r="L1873" s="89"/>
      <c r="M1873" s="89"/>
    </row>
    <row r="1874" spans="1:14" ht="12.75" x14ac:dyDescent="0.2">
      <c r="B1874" s="4" t="s">
        <v>31</v>
      </c>
      <c r="G1874" s="4">
        <f>G1862+1</f>
        <v>157</v>
      </c>
      <c r="L1874" s="89" t="s">
        <v>38</v>
      </c>
      <c r="M1874" s="89"/>
    </row>
    <row r="1875" spans="1:14" ht="15.75" x14ac:dyDescent="0.25">
      <c r="B1875" s="4" t="s">
        <v>32</v>
      </c>
      <c r="G1875" s="4">
        <f>VLOOKUP(G1874,list2,3,FALSE)</f>
        <v>0</v>
      </c>
      <c r="L1875" s="90"/>
      <c r="M1875" s="90"/>
    </row>
    <row r="1876" spans="1:14" x14ac:dyDescent="0.2">
      <c r="B1876" s="56" t="s">
        <v>33</v>
      </c>
      <c r="G1876" s="4">
        <f>VLOOKUP(G1874,list2,4,FALSE)</f>
        <v>0</v>
      </c>
    </row>
    <row r="1877" spans="1:14" x14ac:dyDescent="0.2">
      <c r="B1877" s="58" t="s">
        <v>39</v>
      </c>
      <c r="C1877" s="56"/>
      <c r="D1877" s="56"/>
      <c r="E1877" s="56"/>
      <c r="F1877" s="56"/>
      <c r="G1877" s="4" t="e">
        <f>VLOOKUP(G1874,list2,5,FALSE)</f>
        <v>#REF!</v>
      </c>
    </row>
    <row r="1878" spans="1:14" x14ac:dyDescent="0.2">
      <c r="B1878" s="4" t="s">
        <v>34</v>
      </c>
      <c r="G1878" s="4" t="e">
        <f>VLOOKUP(G1874,list2,6,FALSE)</f>
        <v>#REF!</v>
      </c>
    </row>
    <row r="1879" spans="1:14" ht="12" thickBot="1" x14ac:dyDescent="0.25"/>
    <row r="1880" spans="1:14" ht="12" thickBot="1" x14ac:dyDescent="0.25">
      <c r="A1880" s="39"/>
      <c r="B1880" s="41" t="s">
        <v>2</v>
      </c>
      <c r="C1880" s="41" t="s">
        <v>3</v>
      </c>
      <c r="D1880" s="41" t="s">
        <v>4</v>
      </c>
      <c r="E1880" s="41" t="s">
        <v>5</v>
      </c>
      <c r="F1880" s="41" t="s">
        <v>6</v>
      </c>
      <c r="G1880" s="41" t="s">
        <v>7</v>
      </c>
      <c r="H1880" s="41" t="s">
        <v>8</v>
      </c>
      <c r="I1880" s="41" t="s">
        <v>9</v>
      </c>
      <c r="J1880" s="41" t="s">
        <v>10</v>
      </c>
      <c r="K1880" s="41" t="s">
        <v>11</v>
      </c>
      <c r="L1880" s="41" t="s">
        <v>12</v>
      </c>
      <c r="M1880" s="41" t="s">
        <v>13</v>
      </c>
      <c r="N1880" s="71" t="s">
        <v>15</v>
      </c>
    </row>
    <row r="1881" spans="1:14" x14ac:dyDescent="0.2">
      <c r="A1881" s="42" t="s">
        <v>35</v>
      </c>
      <c r="B1881" s="43">
        <f>IF(Levée!C162&lt;&gt;"pa",Levée!C162,)</f>
        <v>0</v>
      </c>
      <c r="C1881" s="43">
        <f>IF(Levée!D162&lt;&gt;"pa",Levée!D162,)</f>
        <v>0</v>
      </c>
      <c r="D1881" s="43">
        <f>IF(Levée!E162&lt;&gt;"pa",Levée!E162,)</f>
        <v>0</v>
      </c>
      <c r="E1881" s="43">
        <f>IF(Levée!F162&lt;&gt;"pa",Levée!F162,)</f>
        <v>0</v>
      </c>
      <c r="F1881" s="43">
        <f>IF(Levée!G162&lt;&gt;"pa",Levée!G162,)</f>
        <v>0</v>
      </c>
      <c r="G1881" s="43">
        <f>IF(Levée!H162&lt;&gt;"pa",Levée!H162,)</f>
        <v>0</v>
      </c>
      <c r="H1881" s="43">
        <f>IF(Levée!I162&lt;&gt;"pa",Levée!I162,)</f>
        <v>0</v>
      </c>
      <c r="I1881" s="43">
        <f>IF(Levée!J162&lt;&gt;"pa",Levée!J162,)</f>
        <v>0</v>
      </c>
      <c r="J1881" s="43">
        <f>IF(Levée!K162&lt;&gt;"pa",Levée!K162,)</f>
        <v>0</v>
      </c>
      <c r="K1881" s="43">
        <f>IF(Levée!L162&lt;&gt;"pa",Levée!L162,)</f>
        <v>0</v>
      </c>
      <c r="L1881" s="43">
        <f>IF(Levée!M162&lt;&gt;"pa",Levée!M162,)</f>
        <v>0</v>
      </c>
      <c r="M1881" s="43">
        <f>IF(Levée!N162&lt;&gt;"pa",Levée!N162,)</f>
        <v>0</v>
      </c>
      <c r="N1881" s="68">
        <f>SUM(B1881:M1881)</f>
        <v>0</v>
      </c>
    </row>
    <row r="1882" spans="1:14" ht="12" thickBot="1" x14ac:dyDescent="0.25">
      <c r="A1882" s="42" t="s">
        <v>36</v>
      </c>
      <c r="B1882" s="43">
        <f>Pénalités!C162</f>
        <v>0</v>
      </c>
      <c r="C1882" s="43">
        <f>Pénalités!D162</f>
        <v>0</v>
      </c>
      <c r="D1882" s="43">
        <f>Pénalités!E162</f>
        <v>0</v>
      </c>
      <c r="E1882" s="43">
        <f>Pénalités!F162</f>
        <v>0</v>
      </c>
      <c r="F1882" s="43">
        <f>Pénalités!G162</f>
        <v>0</v>
      </c>
      <c r="G1882" s="43">
        <f>Pénalités!H162</f>
        <v>0</v>
      </c>
      <c r="H1882" s="43">
        <f>Pénalités!I162</f>
        <v>0</v>
      </c>
      <c r="I1882" s="43">
        <f>Pénalités!J162</f>
        <v>0</v>
      </c>
      <c r="J1882" s="43">
        <f>Pénalités!K162</f>
        <v>0</v>
      </c>
      <c r="K1882" s="43">
        <f>Pénalités!L162</f>
        <v>0</v>
      </c>
      <c r="L1882" s="43">
        <f>Pénalités!M162</f>
        <v>0</v>
      </c>
      <c r="M1882" s="43">
        <f>Pénalités!N162</f>
        <v>0</v>
      </c>
      <c r="N1882" s="69">
        <f>SUM(B1882:M1882)</f>
        <v>0</v>
      </c>
    </row>
    <row r="1883" spans="1:14" ht="12" thickBot="1" x14ac:dyDescent="0.25">
      <c r="A1883" s="44" t="s">
        <v>37</v>
      </c>
      <c r="B1883" s="45">
        <f t="shared" ref="B1883:M1883" si="189">+B1881-ABS(B1882)</f>
        <v>0</v>
      </c>
      <c r="C1883" s="46">
        <f t="shared" si="189"/>
        <v>0</v>
      </c>
      <c r="D1883" s="46">
        <f t="shared" si="189"/>
        <v>0</v>
      </c>
      <c r="E1883" s="46">
        <f t="shared" si="189"/>
        <v>0</v>
      </c>
      <c r="F1883" s="46">
        <f t="shared" si="189"/>
        <v>0</v>
      </c>
      <c r="G1883" s="46">
        <f t="shared" si="189"/>
        <v>0</v>
      </c>
      <c r="H1883" s="46">
        <f t="shared" si="189"/>
        <v>0</v>
      </c>
      <c r="I1883" s="46">
        <f t="shared" si="189"/>
        <v>0</v>
      </c>
      <c r="J1883" s="46">
        <f t="shared" si="189"/>
        <v>0</v>
      </c>
      <c r="K1883" s="46">
        <f t="shared" si="189"/>
        <v>0</v>
      </c>
      <c r="L1883" s="46">
        <f t="shared" si="189"/>
        <v>0</v>
      </c>
      <c r="M1883" s="46">
        <f t="shared" si="189"/>
        <v>0</v>
      </c>
      <c r="N1883" s="70">
        <f>IF(SUM(N1881:N1882)&lt;0,0,SUM(N1881:N1882))</f>
        <v>0</v>
      </c>
    </row>
    <row r="1885" spans="1:14" ht="12.75" x14ac:dyDescent="0.2">
      <c r="B1885" s="4" t="s">
        <v>30</v>
      </c>
      <c r="G1885" s="4" t="str">
        <f>VLOOKUP(G1886,list2,2,FALSE)</f>
        <v>case 158</v>
      </c>
      <c r="L1885" s="89"/>
      <c r="M1885" s="89"/>
    </row>
    <row r="1886" spans="1:14" ht="12.75" x14ac:dyDescent="0.2">
      <c r="B1886" s="4" t="s">
        <v>31</v>
      </c>
      <c r="G1886" s="4">
        <f>G1874+1</f>
        <v>158</v>
      </c>
      <c r="L1886" s="89" t="s">
        <v>38</v>
      </c>
      <c r="M1886" s="89"/>
    </row>
    <row r="1887" spans="1:14" ht="15.75" x14ac:dyDescent="0.25">
      <c r="B1887" s="4" t="s">
        <v>32</v>
      </c>
      <c r="G1887" s="4">
        <f>VLOOKUP(G1886,list2,3,FALSE)</f>
        <v>0</v>
      </c>
      <c r="L1887" s="90"/>
      <c r="M1887" s="90"/>
    </row>
    <row r="1888" spans="1:14" x14ac:dyDescent="0.2">
      <c r="B1888" s="56" t="s">
        <v>33</v>
      </c>
      <c r="G1888" s="4">
        <f>VLOOKUP(G1886,list2,4,FALSE)</f>
        <v>0</v>
      </c>
    </row>
    <row r="1889" spans="1:14" x14ac:dyDescent="0.2">
      <c r="B1889" s="58" t="s">
        <v>39</v>
      </c>
      <c r="C1889" s="56"/>
      <c r="D1889" s="56"/>
      <c r="E1889" s="56"/>
      <c r="F1889" s="56"/>
      <c r="G1889" s="4" t="e">
        <f>VLOOKUP(G1886,list2,5,FALSE)</f>
        <v>#REF!</v>
      </c>
    </row>
    <row r="1890" spans="1:14" x14ac:dyDescent="0.2">
      <c r="B1890" s="4" t="s">
        <v>34</v>
      </c>
      <c r="G1890" s="4" t="e">
        <f>VLOOKUP(G1886,list2,6,FALSE)</f>
        <v>#REF!</v>
      </c>
    </row>
    <row r="1891" spans="1:14" ht="12" thickBot="1" x14ac:dyDescent="0.25"/>
    <row r="1892" spans="1:14" ht="12" thickBot="1" x14ac:dyDescent="0.25">
      <c r="A1892" s="39"/>
      <c r="B1892" s="41" t="s">
        <v>2</v>
      </c>
      <c r="C1892" s="41" t="s">
        <v>3</v>
      </c>
      <c r="D1892" s="41" t="s">
        <v>4</v>
      </c>
      <c r="E1892" s="41" t="s">
        <v>5</v>
      </c>
      <c r="F1892" s="41" t="s">
        <v>6</v>
      </c>
      <c r="G1892" s="41" t="s">
        <v>7</v>
      </c>
      <c r="H1892" s="41" t="s">
        <v>8</v>
      </c>
      <c r="I1892" s="41" t="s">
        <v>9</v>
      </c>
      <c r="J1892" s="41" t="s">
        <v>10</v>
      </c>
      <c r="K1892" s="41" t="s">
        <v>11</v>
      </c>
      <c r="L1892" s="41" t="s">
        <v>12</v>
      </c>
      <c r="M1892" s="41" t="s">
        <v>13</v>
      </c>
      <c r="N1892" s="71" t="s">
        <v>15</v>
      </c>
    </row>
    <row r="1893" spans="1:14" x14ac:dyDescent="0.2">
      <c r="A1893" s="42" t="s">
        <v>35</v>
      </c>
      <c r="B1893" s="43">
        <f>IF(Levée!C163&lt;&gt;"pa",Levée!C163,)</f>
        <v>0</v>
      </c>
      <c r="C1893" s="43">
        <f>IF(Levée!D163&lt;&gt;"pa",Levée!D163,)</f>
        <v>0</v>
      </c>
      <c r="D1893" s="43">
        <f>IF(Levée!E163&lt;&gt;"pa",Levée!E163,)</f>
        <v>0</v>
      </c>
      <c r="E1893" s="43">
        <f>IF(Levée!F163&lt;&gt;"pa",Levée!F163,)</f>
        <v>0</v>
      </c>
      <c r="F1893" s="43">
        <f>IF(Levée!G163&lt;&gt;"pa",Levée!G163,)</f>
        <v>0</v>
      </c>
      <c r="G1893" s="43">
        <f>IF(Levée!H163&lt;&gt;"pa",Levée!H163,)</f>
        <v>0</v>
      </c>
      <c r="H1893" s="43">
        <f>IF(Levée!I163&lt;&gt;"pa",Levée!I163,)</f>
        <v>0</v>
      </c>
      <c r="I1893" s="43">
        <f>IF(Levée!J163&lt;&gt;"pa",Levée!J163,)</f>
        <v>0</v>
      </c>
      <c r="J1893" s="43">
        <f>IF(Levée!K163&lt;&gt;"pa",Levée!K163,)</f>
        <v>0</v>
      </c>
      <c r="K1893" s="43">
        <f>IF(Levée!L163&lt;&gt;"pa",Levée!L163,)</f>
        <v>0</v>
      </c>
      <c r="L1893" s="43">
        <f>IF(Levée!M163&lt;&gt;"pa",Levée!M163,)</f>
        <v>0</v>
      </c>
      <c r="M1893" s="43">
        <f>IF(Levée!N163&lt;&gt;"pa",Levée!N163,)</f>
        <v>0</v>
      </c>
      <c r="N1893" s="68">
        <f>SUM(B1893:M1893)</f>
        <v>0</v>
      </c>
    </row>
    <row r="1894" spans="1:14" ht="12" thickBot="1" x14ac:dyDescent="0.25">
      <c r="A1894" s="42" t="s">
        <v>36</v>
      </c>
      <c r="B1894" s="43">
        <f>Pénalités!C163</f>
        <v>0</v>
      </c>
      <c r="C1894" s="43">
        <f>Pénalités!D163</f>
        <v>0</v>
      </c>
      <c r="D1894" s="43">
        <f>Pénalités!E163</f>
        <v>0</v>
      </c>
      <c r="E1894" s="43">
        <f>Pénalités!F163</f>
        <v>0</v>
      </c>
      <c r="F1894" s="43">
        <f>Pénalités!G163</f>
        <v>0</v>
      </c>
      <c r="G1894" s="43">
        <f>Pénalités!H163</f>
        <v>0</v>
      </c>
      <c r="H1894" s="43">
        <f>Pénalités!I163</f>
        <v>0</v>
      </c>
      <c r="I1894" s="43">
        <f>Pénalités!J163</f>
        <v>0</v>
      </c>
      <c r="J1894" s="43">
        <f>Pénalités!K163</f>
        <v>0</v>
      </c>
      <c r="K1894" s="43">
        <f>Pénalités!L163</f>
        <v>0</v>
      </c>
      <c r="L1894" s="43">
        <f>Pénalités!M163</f>
        <v>0</v>
      </c>
      <c r="M1894" s="43">
        <f>Pénalités!N163</f>
        <v>0</v>
      </c>
      <c r="N1894" s="69">
        <f>SUM(B1894:M1894)</f>
        <v>0</v>
      </c>
    </row>
    <row r="1895" spans="1:14" ht="12" thickBot="1" x14ac:dyDescent="0.25">
      <c r="A1895" s="44" t="s">
        <v>37</v>
      </c>
      <c r="B1895" s="45">
        <f t="shared" ref="B1895:M1895" si="190">+B1893-ABS(B1894)</f>
        <v>0</v>
      </c>
      <c r="C1895" s="46">
        <f t="shared" si="190"/>
        <v>0</v>
      </c>
      <c r="D1895" s="46">
        <f t="shared" si="190"/>
        <v>0</v>
      </c>
      <c r="E1895" s="46">
        <f t="shared" si="190"/>
        <v>0</v>
      </c>
      <c r="F1895" s="46">
        <f t="shared" si="190"/>
        <v>0</v>
      </c>
      <c r="G1895" s="46">
        <f t="shared" si="190"/>
        <v>0</v>
      </c>
      <c r="H1895" s="46">
        <f t="shared" si="190"/>
        <v>0</v>
      </c>
      <c r="I1895" s="46">
        <f t="shared" si="190"/>
        <v>0</v>
      </c>
      <c r="J1895" s="46">
        <f t="shared" si="190"/>
        <v>0</v>
      </c>
      <c r="K1895" s="46">
        <f t="shared" si="190"/>
        <v>0</v>
      </c>
      <c r="L1895" s="46">
        <f t="shared" si="190"/>
        <v>0</v>
      </c>
      <c r="M1895" s="46">
        <f t="shared" si="190"/>
        <v>0</v>
      </c>
      <c r="N1895" s="70">
        <f>IF(SUM(N1893:N1894)&lt;0,0,SUM(N1893:N1894))</f>
        <v>0</v>
      </c>
    </row>
    <row r="1897" spans="1:14" ht="12.75" x14ac:dyDescent="0.2">
      <c r="B1897" s="4" t="s">
        <v>30</v>
      </c>
      <c r="G1897" s="4" t="str">
        <f>VLOOKUP(G1898,list2,2,FALSE)</f>
        <v>case 159</v>
      </c>
      <c r="L1897" s="89"/>
      <c r="M1897" s="89"/>
    </row>
    <row r="1898" spans="1:14" ht="12.75" x14ac:dyDescent="0.2">
      <c r="B1898" s="4" t="s">
        <v>31</v>
      </c>
      <c r="G1898" s="4">
        <f>G1886+1</f>
        <v>159</v>
      </c>
      <c r="L1898" s="89" t="s">
        <v>38</v>
      </c>
      <c r="M1898" s="89"/>
    </row>
    <row r="1899" spans="1:14" ht="15.75" x14ac:dyDescent="0.25">
      <c r="B1899" s="4" t="s">
        <v>32</v>
      </c>
      <c r="G1899" s="4">
        <f>VLOOKUP(G1898,list2,3,FALSE)</f>
        <v>0</v>
      </c>
      <c r="L1899" s="90"/>
      <c r="M1899" s="90"/>
    </row>
    <row r="1900" spans="1:14" x14ac:dyDescent="0.2">
      <c r="B1900" s="56" t="s">
        <v>33</v>
      </c>
      <c r="G1900" s="4">
        <f>VLOOKUP(G1898,list2,4,FALSE)</f>
        <v>0</v>
      </c>
    </row>
    <row r="1901" spans="1:14" x14ac:dyDescent="0.2">
      <c r="B1901" s="58" t="s">
        <v>39</v>
      </c>
      <c r="C1901" s="56"/>
      <c r="D1901" s="56"/>
      <c r="E1901" s="56"/>
      <c r="F1901" s="56"/>
      <c r="G1901" s="4" t="e">
        <f>VLOOKUP(G1898,list2,5,FALSE)</f>
        <v>#REF!</v>
      </c>
    </row>
    <row r="1902" spans="1:14" x14ac:dyDescent="0.2">
      <c r="B1902" s="4" t="s">
        <v>34</v>
      </c>
      <c r="G1902" s="4" t="e">
        <f>VLOOKUP(G1898,list2,6,FALSE)</f>
        <v>#REF!</v>
      </c>
    </row>
    <row r="1903" spans="1:14" ht="12" thickBot="1" x14ac:dyDescent="0.25"/>
    <row r="1904" spans="1:14" ht="12" thickBot="1" x14ac:dyDescent="0.25">
      <c r="A1904" s="39"/>
      <c r="B1904" s="41" t="s">
        <v>2</v>
      </c>
      <c r="C1904" s="41" t="s">
        <v>3</v>
      </c>
      <c r="D1904" s="41" t="s">
        <v>4</v>
      </c>
      <c r="E1904" s="41" t="s">
        <v>5</v>
      </c>
      <c r="F1904" s="41" t="s">
        <v>6</v>
      </c>
      <c r="G1904" s="41" t="s">
        <v>7</v>
      </c>
      <c r="H1904" s="41" t="s">
        <v>8</v>
      </c>
      <c r="I1904" s="41" t="s">
        <v>9</v>
      </c>
      <c r="J1904" s="41" t="s">
        <v>10</v>
      </c>
      <c r="K1904" s="41" t="s">
        <v>11</v>
      </c>
      <c r="L1904" s="41" t="s">
        <v>12</v>
      </c>
      <c r="M1904" s="41" t="s">
        <v>13</v>
      </c>
      <c r="N1904" s="71" t="s">
        <v>15</v>
      </c>
    </row>
    <row r="1905" spans="1:14" x14ac:dyDescent="0.2">
      <c r="A1905" s="42" t="s">
        <v>35</v>
      </c>
      <c r="B1905" s="43">
        <f>IF(Levée!C164&lt;&gt;"pa",Levée!C164,)</f>
        <v>0</v>
      </c>
      <c r="C1905" s="43">
        <f>IF(Levée!D164&lt;&gt;"pa",Levée!D164,)</f>
        <v>0</v>
      </c>
      <c r="D1905" s="43">
        <f>IF(Levée!E164&lt;&gt;"pa",Levée!E164,)</f>
        <v>0</v>
      </c>
      <c r="E1905" s="43">
        <f>IF(Levée!F164&lt;&gt;"pa",Levée!F164,)</f>
        <v>0</v>
      </c>
      <c r="F1905" s="43">
        <f>IF(Levée!G164&lt;&gt;"pa",Levée!G164,)</f>
        <v>0</v>
      </c>
      <c r="G1905" s="43">
        <f>IF(Levée!H164&lt;&gt;"pa",Levée!H164,)</f>
        <v>0</v>
      </c>
      <c r="H1905" s="43">
        <f>IF(Levée!I164&lt;&gt;"pa",Levée!I164,)</f>
        <v>0</v>
      </c>
      <c r="I1905" s="43">
        <f>IF(Levée!J164&lt;&gt;"pa",Levée!J164,)</f>
        <v>0</v>
      </c>
      <c r="J1905" s="43">
        <f>IF(Levée!K164&lt;&gt;"pa",Levée!K164,)</f>
        <v>0</v>
      </c>
      <c r="K1905" s="43">
        <f>IF(Levée!L164&lt;&gt;"pa",Levée!L164,)</f>
        <v>0</v>
      </c>
      <c r="L1905" s="43">
        <f>IF(Levée!M164&lt;&gt;"pa",Levée!M164,)</f>
        <v>0</v>
      </c>
      <c r="M1905" s="43">
        <f>IF(Levée!N164&lt;&gt;"pa",Levée!N164,)</f>
        <v>0</v>
      </c>
      <c r="N1905" s="68">
        <f>SUM(B1905:M1905)</f>
        <v>0</v>
      </c>
    </row>
    <row r="1906" spans="1:14" ht="12" thickBot="1" x14ac:dyDescent="0.25">
      <c r="A1906" s="42" t="s">
        <v>36</v>
      </c>
      <c r="B1906" s="43">
        <f>Pénalités!C164</f>
        <v>0</v>
      </c>
      <c r="C1906" s="43">
        <f>Pénalités!D164</f>
        <v>0</v>
      </c>
      <c r="D1906" s="43">
        <f>Pénalités!E164</f>
        <v>0</v>
      </c>
      <c r="E1906" s="43">
        <f>Pénalités!F164</f>
        <v>0</v>
      </c>
      <c r="F1906" s="43">
        <f>Pénalités!G164</f>
        <v>0</v>
      </c>
      <c r="G1906" s="43">
        <f>Pénalités!H164</f>
        <v>0</v>
      </c>
      <c r="H1906" s="43">
        <f>Pénalités!I164</f>
        <v>0</v>
      </c>
      <c r="I1906" s="43">
        <f>Pénalités!J164</f>
        <v>0</v>
      </c>
      <c r="J1906" s="43">
        <f>Pénalités!K164</f>
        <v>0</v>
      </c>
      <c r="K1906" s="43">
        <f>Pénalités!L164</f>
        <v>0</v>
      </c>
      <c r="L1906" s="43">
        <f>Pénalités!M164</f>
        <v>0</v>
      </c>
      <c r="M1906" s="43">
        <f>Pénalités!N164</f>
        <v>0</v>
      </c>
      <c r="N1906" s="69">
        <f>SUM(B1906:M1906)</f>
        <v>0</v>
      </c>
    </row>
    <row r="1907" spans="1:14" ht="12" thickBot="1" x14ac:dyDescent="0.25">
      <c r="A1907" s="44" t="s">
        <v>37</v>
      </c>
      <c r="B1907" s="45">
        <f t="shared" ref="B1907:M1907" si="191">+B1905-ABS(B1906)</f>
        <v>0</v>
      </c>
      <c r="C1907" s="46">
        <f t="shared" si="191"/>
        <v>0</v>
      </c>
      <c r="D1907" s="46">
        <f t="shared" si="191"/>
        <v>0</v>
      </c>
      <c r="E1907" s="46">
        <f t="shared" si="191"/>
        <v>0</v>
      </c>
      <c r="F1907" s="46">
        <f t="shared" si="191"/>
        <v>0</v>
      </c>
      <c r="G1907" s="46">
        <f t="shared" si="191"/>
        <v>0</v>
      </c>
      <c r="H1907" s="46">
        <f t="shared" si="191"/>
        <v>0</v>
      </c>
      <c r="I1907" s="46">
        <f t="shared" si="191"/>
        <v>0</v>
      </c>
      <c r="J1907" s="46">
        <f t="shared" si="191"/>
        <v>0</v>
      </c>
      <c r="K1907" s="46">
        <f t="shared" si="191"/>
        <v>0</v>
      </c>
      <c r="L1907" s="46">
        <f t="shared" si="191"/>
        <v>0</v>
      </c>
      <c r="M1907" s="46">
        <f t="shared" si="191"/>
        <v>0</v>
      </c>
      <c r="N1907" s="70">
        <f>IF(SUM(N1905:N1906)&lt;0,0,SUM(N1905:N1906))</f>
        <v>0</v>
      </c>
    </row>
    <row r="1909" spans="1:14" ht="12.75" x14ac:dyDescent="0.2">
      <c r="B1909" s="4" t="s">
        <v>30</v>
      </c>
      <c r="G1909" s="4" t="str">
        <f>VLOOKUP(G1910,list2,2,FALSE)</f>
        <v>case 160</v>
      </c>
      <c r="L1909" s="89"/>
      <c r="M1909" s="89"/>
    </row>
    <row r="1910" spans="1:14" ht="12.75" x14ac:dyDescent="0.2">
      <c r="B1910" s="4" t="s">
        <v>31</v>
      </c>
      <c r="G1910" s="4">
        <f>G1898+1</f>
        <v>160</v>
      </c>
      <c r="L1910" s="89" t="s">
        <v>38</v>
      </c>
      <c r="M1910" s="89"/>
    </row>
    <row r="1911" spans="1:14" ht="15.75" x14ac:dyDescent="0.25">
      <c r="B1911" s="4" t="s">
        <v>32</v>
      </c>
      <c r="G1911" s="4">
        <f>VLOOKUP(G1910,list2,3,FALSE)</f>
        <v>0</v>
      </c>
      <c r="L1911" s="90"/>
      <c r="M1911" s="90"/>
    </row>
    <row r="1912" spans="1:14" x14ac:dyDescent="0.2">
      <c r="B1912" s="56" t="s">
        <v>33</v>
      </c>
      <c r="G1912" s="4">
        <f>VLOOKUP(G1910,list2,4,FALSE)</f>
        <v>0</v>
      </c>
    </row>
    <row r="1913" spans="1:14" x14ac:dyDescent="0.2">
      <c r="B1913" s="58" t="s">
        <v>39</v>
      </c>
      <c r="C1913" s="56"/>
      <c r="D1913" s="56"/>
      <c r="E1913" s="56"/>
      <c r="F1913" s="56"/>
      <c r="G1913" s="4" t="e">
        <f>VLOOKUP(G1910,list2,5,FALSE)</f>
        <v>#REF!</v>
      </c>
    </row>
    <row r="1914" spans="1:14" x14ac:dyDescent="0.2">
      <c r="B1914" s="4" t="s">
        <v>34</v>
      </c>
      <c r="G1914" s="4" t="e">
        <f>VLOOKUP(G1910,list2,6,FALSE)</f>
        <v>#REF!</v>
      </c>
    </row>
    <row r="1915" spans="1:14" ht="12" thickBot="1" x14ac:dyDescent="0.25"/>
    <row r="1916" spans="1:14" ht="12" thickBot="1" x14ac:dyDescent="0.25">
      <c r="A1916" s="39"/>
      <c r="B1916" s="41" t="s">
        <v>2</v>
      </c>
      <c r="C1916" s="41" t="s">
        <v>3</v>
      </c>
      <c r="D1916" s="41" t="s">
        <v>4</v>
      </c>
      <c r="E1916" s="41" t="s">
        <v>5</v>
      </c>
      <c r="F1916" s="41" t="s">
        <v>6</v>
      </c>
      <c r="G1916" s="41" t="s">
        <v>7</v>
      </c>
      <c r="H1916" s="41" t="s">
        <v>8</v>
      </c>
      <c r="I1916" s="41" t="s">
        <v>9</v>
      </c>
      <c r="J1916" s="41" t="s">
        <v>10</v>
      </c>
      <c r="K1916" s="41" t="s">
        <v>11</v>
      </c>
      <c r="L1916" s="41" t="s">
        <v>12</v>
      </c>
      <c r="M1916" s="41" t="s">
        <v>13</v>
      </c>
      <c r="N1916" s="71" t="s">
        <v>15</v>
      </c>
    </row>
    <row r="1917" spans="1:14" x14ac:dyDescent="0.2">
      <c r="A1917" s="42" t="s">
        <v>35</v>
      </c>
      <c r="B1917" s="43">
        <f>IF(Levée!C165&lt;&gt;"pa",Levée!C165,)</f>
        <v>0</v>
      </c>
      <c r="C1917" s="43">
        <f>IF(Levée!D165&lt;&gt;"pa",Levée!D165,)</f>
        <v>0</v>
      </c>
      <c r="D1917" s="43">
        <f>IF(Levée!E165&lt;&gt;"pa",Levée!E165,)</f>
        <v>0</v>
      </c>
      <c r="E1917" s="43">
        <f>IF(Levée!F165&lt;&gt;"pa",Levée!F165,)</f>
        <v>0</v>
      </c>
      <c r="F1917" s="43">
        <f>IF(Levée!G165&lt;&gt;"pa",Levée!G165,)</f>
        <v>0</v>
      </c>
      <c r="G1917" s="43">
        <f>IF(Levée!H165&lt;&gt;"pa",Levée!H165,)</f>
        <v>0</v>
      </c>
      <c r="H1917" s="43">
        <f>IF(Levée!I165&lt;&gt;"pa",Levée!I165,)</f>
        <v>0</v>
      </c>
      <c r="I1917" s="43">
        <f>IF(Levée!J165&lt;&gt;"pa",Levée!J165,)</f>
        <v>0</v>
      </c>
      <c r="J1917" s="43">
        <f>IF(Levée!K165&lt;&gt;"pa",Levée!K165,)</f>
        <v>0</v>
      </c>
      <c r="K1917" s="43">
        <f>IF(Levée!L165&lt;&gt;"pa",Levée!L165,)</f>
        <v>0</v>
      </c>
      <c r="L1917" s="43">
        <f>IF(Levée!M165&lt;&gt;"pa",Levée!M165,)</f>
        <v>0</v>
      </c>
      <c r="M1917" s="43">
        <f>IF(Levée!N165&lt;&gt;"pa",Levée!N165,)</f>
        <v>0</v>
      </c>
      <c r="N1917" s="68">
        <f>SUM(B1917:M1917)</f>
        <v>0</v>
      </c>
    </row>
    <row r="1918" spans="1:14" ht="12" thickBot="1" x14ac:dyDescent="0.25">
      <c r="A1918" s="42" t="s">
        <v>36</v>
      </c>
      <c r="B1918" s="43">
        <f>Pénalités!C165</f>
        <v>0</v>
      </c>
      <c r="C1918" s="43">
        <f>Pénalités!D165</f>
        <v>0</v>
      </c>
      <c r="D1918" s="43">
        <f>Pénalités!E165</f>
        <v>0</v>
      </c>
      <c r="E1918" s="43">
        <f>Pénalités!F165</f>
        <v>0</v>
      </c>
      <c r="F1918" s="43">
        <f>Pénalités!G165</f>
        <v>0</v>
      </c>
      <c r="G1918" s="43">
        <f>Pénalités!H165</f>
        <v>0</v>
      </c>
      <c r="H1918" s="43">
        <f>Pénalités!I165</f>
        <v>0</v>
      </c>
      <c r="I1918" s="43">
        <f>Pénalités!J165</f>
        <v>0</v>
      </c>
      <c r="J1918" s="43">
        <f>Pénalités!K165</f>
        <v>0</v>
      </c>
      <c r="K1918" s="43">
        <f>Pénalités!L165</f>
        <v>0</v>
      </c>
      <c r="L1918" s="43">
        <f>Pénalités!M165</f>
        <v>0</v>
      </c>
      <c r="M1918" s="43">
        <f>Pénalités!N165</f>
        <v>0</v>
      </c>
      <c r="N1918" s="69">
        <f>SUM(B1918:M1918)</f>
        <v>0</v>
      </c>
    </row>
    <row r="1919" spans="1:14" ht="12" thickBot="1" x14ac:dyDescent="0.25">
      <c r="A1919" s="44" t="s">
        <v>37</v>
      </c>
      <c r="B1919" s="45">
        <f t="shared" ref="B1919:M1919" si="192">+B1917-ABS(B1918)</f>
        <v>0</v>
      </c>
      <c r="C1919" s="46">
        <f t="shared" si="192"/>
        <v>0</v>
      </c>
      <c r="D1919" s="46">
        <f t="shared" si="192"/>
        <v>0</v>
      </c>
      <c r="E1919" s="46">
        <f t="shared" si="192"/>
        <v>0</v>
      </c>
      <c r="F1919" s="46">
        <f t="shared" si="192"/>
        <v>0</v>
      </c>
      <c r="G1919" s="46">
        <f t="shared" si="192"/>
        <v>0</v>
      </c>
      <c r="H1919" s="46">
        <f t="shared" si="192"/>
        <v>0</v>
      </c>
      <c r="I1919" s="46">
        <f t="shared" si="192"/>
        <v>0</v>
      </c>
      <c r="J1919" s="46">
        <f t="shared" si="192"/>
        <v>0</v>
      </c>
      <c r="K1919" s="46">
        <f t="shared" si="192"/>
        <v>0</v>
      </c>
      <c r="L1919" s="46">
        <f t="shared" si="192"/>
        <v>0</v>
      </c>
      <c r="M1919" s="46">
        <f t="shared" si="192"/>
        <v>0</v>
      </c>
      <c r="N1919" s="70">
        <f>IF(SUM(N1917:N1918)&lt;0,0,SUM(N1917:N1918))</f>
        <v>0</v>
      </c>
    </row>
    <row r="1921" spans="1:14" ht="12.75" x14ac:dyDescent="0.2">
      <c r="B1921" s="4" t="s">
        <v>30</v>
      </c>
      <c r="G1921" s="4" t="str">
        <f>VLOOKUP(G1922,list2,2,FALSE)</f>
        <v>case 161</v>
      </c>
      <c r="L1921" s="89"/>
      <c r="M1921" s="89"/>
    </row>
    <row r="1922" spans="1:14" ht="12.75" x14ac:dyDescent="0.2">
      <c r="B1922" s="4" t="s">
        <v>31</v>
      </c>
      <c r="G1922" s="4">
        <f t="shared" ref="G1922" si="193">G1910+1</f>
        <v>161</v>
      </c>
      <c r="L1922" s="89" t="s">
        <v>38</v>
      </c>
      <c r="M1922" s="89"/>
    </row>
    <row r="1923" spans="1:14" ht="15.75" x14ac:dyDescent="0.25">
      <c r="B1923" s="4" t="s">
        <v>32</v>
      </c>
      <c r="G1923" s="4">
        <f>VLOOKUP(G1922,list2,3,FALSE)</f>
        <v>0</v>
      </c>
      <c r="L1923" s="90"/>
      <c r="M1923" s="90"/>
    </row>
    <row r="1924" spans="1:14" x14ac:dyDescent="0.2">
      <c r="B1924" s="56" t="s">
        <v>33</v>
      </c>
      <c r="G1924" s="4">
        <f>VLOOKUP(G1922,list2,4,FALSE)</f>
        <v>0</v>
      </c>
    </row>
    <row r="1925" spans="1:14" x14ac:dyDescent="0.2">
      <c r="B1925" s="58" t="s">
        <v>39</v>
      </c>
      <c r="C1925" s="56"/>
      <c r="D1925" s="56"/>
      <c r="E1925" s="56"/>
      <c r="F1925" s="56"/>
      <c r="G1925" s="4" t="e">
        <f>VLOOKUP(G1922,list2,5,FALSE)</f>
        <v>#REF!</v>
      </c>
    </row>
    <row r="1926" spans="1:14" x14ac:dyDescent="0.2">
      <c r="B1926" s="4" t="s">
        <v>34</v>
      </c>
      <c r="G1926" s="4" t="e">
        <f>VLOOKUP(G1922,list2,6,FALSE)</f>
        <v>#REF!</v>
      </c>
    </row>
    <row r="1927" spans="1:14" ht="12" thickBot="1" x14ac:dyDescent="0.25"/>
    <row r="1928" spans="1:14" ht="12" thickBot="1" x14ac:dyDescent="0.25">
      <c r="A1928" s="39"/>
      <c r="B1928" s="41" t="s">
        <v>2</v>
      </c>
      <c r="C1928" s="41" t="s">
        <v>3</v>
      </c>
      <c r="D1928" s="41" t="s">
        <v>4</v>
      </c>
      <c r="E1928" s="41" t="s">
        <v>5</v>
      </c>
      <c r="F1928" s="41" t="s">
        <v>6</v>
      </c>
      <c r="G1928" s="41" t="s">
        <v>7</v>
      </c>
      <c r="H1928" s="41" t="s">
        <v>8</v>
      </c>
      <c r="I1928" s="41" t="s">
        <v>9</v>
      </c>
      <c r="J1928" s="41" t="s">
        <v>10</v>
      </c>
      <c r="K1928" s="41" t="s">
        <v>11</v>
      </c>
      <c r="L1928" s="41" t="s">
        <v>12</v>
      </c>
      <c r="M1928" s="41" t="s">
        <v>13</v>
      </c>
      <c r="N1928" s="71" t="s">
        <v>15</v>
      </c>
    </row>
    <row r="1929" spans="1:14" x14ac:dyDescent="0.2">
      <c r="A1929" s="42" t="s">
        <v>35</v>
      </c>
      <c r="B1929" s="43">
        <f>IF(Levée!C166&lt;&gt;"pa",Levée!C166,)</f>
        <v>0</v>
      </c>
      <c r="C1929" s="43">
        <f>IF(Levée!D166&lt;&gt;"pa",Levée!D166,)</f>
        <v>0</v>
      </c>
      <c r="D1929" s="43">
        <f>IF(Levée!E166&lt;&gt;"pa",Levée!E166,)</f>
        <v>0</v>
      </c>
      <c r="E1929" s="43">
        <f>IF(Levée!F166&lt;&gt;"pa",Levée!F166,)</f>
        <v>0</v>
      </c>
      <c r="F1929" s="43">
        <f>IF(Levée!G166&lt;&gt;"pa",Levée!G166,)</f>
        <v>0</v>
      </c>
      <c r="G1929" s="43">
        <f>IF(Levée!H166&lt;&gt;"pa",Levée!H166,)</f>
        <v>0</v>
      </c>
      <c r="H1929" s="43">
        <f>IF(Levée!I166&lt;&gt;"pa",Levée!I166,)</f>
        <v>0</v>
      </c>
      <c r="I1929" s="43">
        <f>IF(Levée!J166&lt;&gt;"pa",Levée!J166,)</f>
        <v>0</v>
      </c>
      <c r="J1929" s="43">
        <f>IF(Levée!K166&lt;&gt;"pa",Levée!K166,)</f>
        <v>0</v>
      </c>
      <c r="K1929" s="43">
        <f>IF(Levée!L166&lt;&gt;"pa",Levée!L166,)</f>
        <v>0</v>
      </c>
      <c r="L1929" s="43">
        <f>IF(Levée!M166&lt;&gt;"pa",Levée!M166,)</f>
        <v>0</v>
      </c>
      <c r="M1929" s="43">
        <f>IF(Levée!N166&lt;&gt;"pa",Levée!N166,)</f>
        <v>0</v>
      </c>
      <c r="N1929" s="68">
        <f t="shared" ref="N1929:N1930" si="194">SUM(B1929:M1929)</f>
        <v>0</v>
      </c>
    </row>
    <row r="1930" spans="1:14" ht="12" thickBot="1" x14ac:dyDescent="0.25">
      <c r="A1930" s="42" t="s">
        <v>36</v>
      </c>
      <c r="B1930" s="43">
        <f>Pénalités!C166</f>
        <v>0</v>
      </c>
      <c r="C1930" s="43">
        <f>Pénalités!D166</f>
        <v>0</v>
      </c>
      <c r="D1930" s="43">
        <f>Pénalités!E166</f>
        <v>0</v>
      </c>
      <c r="E1930" s="43">
        <f>Pénalités!F166</f>
        <v>0</v>
      </c>
      <c r="F1930" s="43">
        <f>Pénalités!G166</f>
        <v>0</v>
      </c>
      <c r="G1930" s="43">
        <f>Pénalités!H166</f>
        <v>0</v>
      </c>
      <c r="H1930" s="43">
        <f>Pénalités!I166</f>
        <v>0</v>
      </c>
      <c r="I1930" s="43">
        <f>Pénalités!J166</f>
        <v>0</v>
      </c>
      <c r="J1930" s="43">
        <f>Pénalités!K166</f>
        <v>0</v>
      </c>
      <c r="K1930" s="43">
        <f>Pénalités!L166</f>
        <v>0</v>
      </c>
      <c r="L1930" s="43">
        <f>Pénalités!M166</f>
        <v>0</v>
      </c>
      <c r="M1930" s="43">
        <f>Pénalités!N166</f>
        <v>0</v>
      </c>
      <c r="N1930" s="69">
        <f t="shared" si="194"/>
        <v>0</v>
      </c>
    </row>
    <row r="1931" spans="1:14" ht="12" thickBot="1" x14ac:dyDescent="0.25">
      <c r="A1931" s="44" t="s">
        <v>37</v>
      </c>
      <c r="B1931" s="45">
        <f t="shared" ref="B1931:M1931" si="195">+B1929-ABS(B1930)</f>
        <v>0</v>
      </c>
      <c r="C1931" s="46">
        <f t="shared" si="195"/>
        <v>0</v>
      </c>
      <c r="D1931" s="46">
        <f t="shared" si="195"/>
        <v>0</v>
      </c>
      <c r="E1931" s="46">
        <f t="shared" si="195"/>
        <v>0</v>
      </c>
      <c r="F1931" s="46">
        <f t="shared" si="195"/>
        <v>0</v>
      </c>
      <c r="G1931" s="46">
        <f t="shared" si="195"/>
        <v>0</v>
      </c>
      <c r="H1931" s="46">
        <f t="shared" si="195"/>
        <v>0</v>
      </c>
      <c r="I1931" s="46">
        <f t="shared" si="195"/>
        <v>0</v>
      </c>
      <c r="J1931" s="46">
        <f t="shared" si="195"/>
        <v>0</v>
      </c>
      <c r="K1931" s="46">
        <f t="shared" si="195"/>
        <v>0</v>
      </c>
      <c r="L1931" s="46">
        <f t="shared" si="195"/>
        <v>0</v>
      </c>
      <c r="M1931" s="46">
        <f t="shared" si="195"/>
        <v>0</v>
      </c>
      <c r="N1931" s="70">
        <f t="shared" ref="N1931" si="196">IF(SUM(N1929:N1930)&lt;0,0,SUM(N1929:N1930))</f>
        <v>0</v>
      </c>
    </row>
    <row r="1933" spans="1:14" ht="12.75" x14ac:dyDescent="0.2">
      <c r="B1933" s="4" t="s">
        <v>30</v>
      </c>
      <c r="G1933" s="4" t="str">
        <f>VLOOKUP(G1934,list2,2,FALSE)</f>
        <v>case 162</v>
      </c>
      <c r="L1933" s="89"/>
      <c r="M1933" s="89"/>
    </row>
    <row r="1934" spans="1:14" ht="12.75" x14ac:dyDescent="0.2">
      <c r="B1934" s="4" t="s">
        <v>31</v>
      </c>
      <c r="G1934" s="4">
        <f t="shared" ref="G1934" si="197">G1922+1</f>
        <v>162</v>
      </c>
      <c r="L1934" s="89" t="s">
        <v>38</v>
      </c>
      <c r="M1934" s="89"/>
    </row>
    <row r="1935" spans="1:14" ht="15.75" x14ac:dyDescent="0.25">
      <c r="B1935" s="4" t="s">
        <v>32</v>
      </c>
      <c r="G1935" s="4">
        <f>VLOOKUP(G1934,list2,3,FALSE)</f>
        <v>0</v>
      </c>
      <c r="L1935" s="90"/>
      <c r="M1935" s="90"/>
    </row>
    <row r="1936" spans="1:14" x14ac:dyDescent="0.2">
      <c r="B1936" s="56" t="s">
        <v>33</v>
      </c>
      <c r="G1936" s="4">
        <f>VLOOKUP(G1934,list2,4,FALSE)</f>
        <v>0</v>
      </c>
    </row>
    <row r="1937" spans="1:14" x14ac:dyDescent="0.2">
      <c r="B1937" s="58" t="s">
        <v>39</v>
      </c>
      <c r="C1937" s="56"/>
      <c r="D1937" s="56"/>
      <c r="E1937" s="56"/>
      <c r="F1937" s="56"/>
      <c r="G1937" s="4" t="e">
        <f>VLOOKUP(G1934,list2,5,FALSE)</f>
        <v>#REF!</v>
      </c>
    </row>
    <row r="1938" spans="1:14" x14ac:dyDescent="0.2">
      <c r="B1938" s="4" t="s">
        <v>34</v>
      </c>
      <c r="G1938" s="4" t="e">
        <f>VLOOKUP(G1934,list2,6,FALSE)</f>
        <v>#REF!</v>
      </c>
    </row>
    <row r="1939" spans="1:14" ht="12" thickBot="1" x14ac:dyDescent="0.25"/>
    <row r="1940" spans="1:14" ht="12" thickBot="1" x14ac:dyDescent="0.25">
      <c r="A1940" s="39"/>
      <c r="B1940" s="41" t="s">
        <v>2</v>
      </c>
      <c r="C1940" s="41" t="s">
        <v>3</v>
      </c>
      <c r="D1940" s="41" t="s">
        <v>4</v>
      </c>
      <c r="E1940" s="41" t="s">
        <v>5</v>
      </c>
      <c r="F1940" s="41" t="s">
        <v>6</v>
      </c>
      <c r="G1940" s="41" t="s">
        <v>7</v>
      </c>
      <c r="H1940" s="41" t="s">
        <v>8</v>
      </c>
      <c r="I1940" s="41" t="s">
        <v>9</v>
      </c>
      <c r="J1940" s="41" t="s">
        <v>10</v>
      </c>
      <c r="K1940" s="41" t="s">
        <v>11</v>
      </c>
      <c r="L1940" s="41" t="s">
        <v>12</v>
      </c>
      <c r="M1940" s="41" t="s">
        <v>13</v>
      </c>
      <c r="N1940" s="71" t="s">
        <v>15</v>
      </c>
    </row>
    <row r="1941" spans="1:14" x14ac:dyDescent="0.2">
      <c r="A1941" s="42" t="s">
        <v>35</v>
      </c>
      <c r="B1941" s="43">
        <f>IF(Levée!C167&lt;&gt;"pa",Levée!C167,)</f>
        <v>0</v>
      </c>
      <c r="C1941" s="43">
        <f>IF(Levée!D167&lt;&gt;"pa",Levée!D167,)</f>
        <v>0</v>
      </c>
      <c r="D1941" s="43">
        <f>IF(Levée!E167&lt;&gt;"pa",Levée!E167,)</f>
        <v>0</v>
      </c>
      <c r="E1941" s="43">
        <f>IF(Levée!F167&lt;&gt;"pa",Levée!F167,)</f>
        <v>0</v>
      </c>
      <c r="F1941" s="43">
        <f>IF(Levée!G167&lt;&gt;"pa",Levée!G167,)</f>
        <v>0</v>
      </c>
      <c r="G1941" s="43">
        <f>IF(Levée!H167&lt;&gt;"pa",Levée!H167,)</f>
        <v>0</v>
      </c>
      <c r="H1941" s="43">
        <f>IF(Levée!I167&lt;&gt;"pa",Levée!I167,)</f>
        <v>0</v>
      </c>
      <c r="I1941" s="43">
        <f>IF(Levée!J167&lt;&gt;"pa",Levée!J167,)</f>
        <v>0</v>
      </c>
      <c r="J1941" s="43">
        <f>IF(Levée!K167&lt;&gt;"pa",Levée!K167,)</f>
        <v>0</v>
      </c>
      <c r="K1941" s="43">
        <f>IF(Levée!L167&lt;&gt;"pa",Levée!L167,)</f>
        <v>0</v>
      </c>
      <c r="L1941" s="43">
        <f>IF(Levée!M167&lt;&gt;"pa",Levée!M167,)</f>
        <v>0</v>
      </c>
      <c r="M1941" s="43">
        <f>IF(Levée!N167&lt;&gt;"pa",Levée!N167,)</f>
        <v>0</v>
      </c>
      <c r="N1941" s="68">
        <f t="shared" ref="N1941:N1942" si="198">SUM(B1941:M1941)</f>
        <v>0</v>
      </c>
    </row>
    <row r="1942" spans="1:14" ht="12" thickBot="1" x14ac:dyDescent="0.25">
      <c r="A1942" s="42" t="s">
        <v>36</v>
      </c>
      <c r="B1942" s="43">
        <f>Pénalités!C167</f>
        <v>0</v>
      </c>
      <c r="C1942" s="43">
        <f>Pénalités!D167</f>
        <v>0</v>
      </c>
      <c r="D1942" s="43">
        <f>Pénalités!E167</f>
        <v>0</v>
      </c>
      <c r="E1942" s="43">
        <f>Pénalités!F167</f>
        <v>0</v>
      </c>
      <c r="F1942" s="43">
        <f>Pénalités!G167</f>
        <v>0</v>
      </c>
      <c r="G1942" s="43">
        <f>Pénalités!H167</f>
        <v>0</v>
      </c>
      <c r="H1942" s="43">
        <f>Pénalités!I167</f>
        <v>0</v>
      </c>
      <c r="I1942" s="43">
        <f>Pénalités!J167</f>
        <v>0</v>
      </c>
      <c r="J1942" s="43">
        <f>Pénalités!K167</f>
        <v>0</v>
      </c>
      <c r="K1942" s="43">
        <f>Pénalités!L167</f>
        <v>0</v>
      </c>
      <c r="L1942" s="43">
        <f>Pénalités!M167</f>
        <v>0</v>
      </c>
      <c r="M1942" s="43">
        <f>Pénalités!N167</f>
        <v>0</v>
      </c>
      <c r="N1942" s="69">
        <f t="shared" si="198"/>
        <v>0</v>
      </c>
    </row>
    <row r="1943" spans="1:14" ht="12" thickBot="1" x14ac:dyDescent="0.25">
      <c r="A1943" s="44" t="s">
        <v>37</v>
      </c>
      <c r="B1943" s="45">
        <f t="shared" ref="B1943:M1943" si="199">+B1941-ABS(B1942)</f>
        <v>0</v>
      </c>
      <c r="C1943" s="46">
        <f t="shared" si="199"/>
        <v>0</v>
      </c>
      <c r="D1943" s="46">
        <f t="shared" si="199"/>
        <v>0</v>
      </c>
      <c r="E1943" s="46">
        <f t="shared" si="199"/>
        <v>0</v>
      </c>
      <c r="F1943" s="46">
        <f t="shared" si="199"/>
        <v>0</v>
      </c>
      <c r="G1943" s="46">
        <f t="shared" si="199"/>
        <v>0</v>
      </c>
      <c r="H1943" s="46">
        <f t="shared" si="199"/>
        <v>0</v>
      </c>
      <c r="I1943" s="46">
        <f t="shared" si="199"/>
        <v>0</v>
      </c>
      <c r="J1943" s="46">
        <f t="shared" si="199"/>
        <v>0</v>
      </c>
      <c r="K1943" s="46">
        <f t="shared" si="199"/>
        <v>0</v>
      </c>
      <c r="L1943" s="46">
        <f t="shared" si="199"/>
        <v>0</v>
      </c>
      <c r="M1943" s="46">
        <f t="shared" si="199"/>
        <v>0</v>
      </c>
      <c r="N1943" s="70">
        <f t="shared" ref="N1943" si="200">IF(SUM(N1941:N1942)&lt;0,0,SUM(N1941:N1942))</f>
        <v>0</v>
      </c>
    </row>
    <row r="1945" spans="1:14" ht="12.75" x14ac:dyDescent="0.2">
      <c r="B1945" s="4" t="s">
        <v>30</v>
      </c>
      <c r="G1945" s="4" t="str">
        <f>VLOOKUP(G1946,list2,2,FALSE)</f>
        <v>case163</v>
      </c>
      <c r="L1945" s="89"/>
      <c r="M1945" s="89"/>
    </row>
    <row r="1946" spans="1:14" ht="12.75" x14ac:dyDescent="0.2">
      <c r="B1946" s="4" t="s">
        <v>31</v>
      </c>
      <c r="G1946" s="4">
        <f t="shared" ref="G1946" si="201">G1934+1</f>
        <v>163</v>
      </c>
      <c r="L1946" s="89" t="s">
        <v>38</v>
      </c>
      <c r="M1946" s="89"/>
    </row>
    <row r="1947" spans="1:14" ht="15.75" x14ac:dyDescent="0.25">
      <c r="B1947" s="4" t="s">
        <v>32</v>
      </c>
      <c r="G1947" s="4">
        <f>VLOOKUP(G1946,list2,3,FALSE)</f>
        <v>0</v>
      </c>
      <c r="L1947" s="90"/>
      <c r="M1947" s="90"/>
    </row>
    <row r="1948" spans="1:14" x14ac:dyDescent="0.2">
      <c r="B1948" s="56" t="s">
        <v>33</v>
      </c>
      <c r="G1948" s="4">
        <f>VLOOKUP(G1946,list2,4,FALSE)</f>
        <v>0</v>
      </c>
    </row>
    <row r="1949" spans="1:14" x14ac:dyDescent="0.2">
      <c r="B1949" s="58" t="s">
        <v>39</v>
      </c>
      <c r="C1949" s="56"/>
      <c r="D1949" s="56"/>
      <c r="E1949" s="56"/>
      <c r="F1949" s="56"/>
      <c r="G1949" s="4" t="e">
        <f>VLOOKUP(G1946,list2,5,FALSE)</f>
        <v>#REF!</v>
      </c>
    </row>
    <row r="1950" spans="1:14" x14ac:dyDescent="0.2">
      <c r="B1950" s="4" t="s">
        <v>34</v>
      </c>
      <c r="G1950" s="4" t="e">
        <f>VLOOKUP(G1946,list2,6,FALSE)</f>
        <v>#REF!</v>
      </c>
    </row>
    <row r="1951" spans="1:14" ht="12" thickBot="1" x14ac:dyDescent="0.25"/>
    <row r="1952" spans="1:14" ht="12" thickBot="1" x14ac:dyDescent="0.25">
      <c r="A1952" s="39"/>
      <c r="B1952" s="41" t="s">
        <v>2</v>
      </c>
      <c r="C1952" s="41" t="s">
        <v>3</v>
      </c>
      <c r="D1952" s="41" t="s">
        <v>4</v>
      </c>
      <c r="E1952" s="41" t="s">
        <v>5</v>
      </c>
      <c r="F1952" s="41" t="s">
        <v>6</v>
      </c>
      <c r="G1952" s="41" t="s">
        <v>7</v>
      </c>
      <c r="H1952" s="41" t="s">
        <v>8</v>
      </c>
      <c r="I1952" s="41" t="s">
        <v>9</v>
      </c>
      <c r="J1952" s="41" t="s">
        <v>10</v>
      </c>
      <c r="K1952" s="41" t="s">
        <v>11</v>
      </c>
      <c r="L1952" s="41" t="s">
        <v>12</v>
      </c>
      <c r="M1952" s="41" t="s">
        <v>13</v>
      </c>
      <c r="N1952" s="71" t="s">
        <v>15</v>
      </c>
    </row>
    <row r="1953" spans="1:14" x14ac:dyDescent="0.2">
      <c r="A1953" s="42" t="s">
        <v>35</v>
      </c>
      <c r="B1953" s="43">
        <f>IF(Levée!C168&lt;&gt;"pa",Levée!C168,)</f>
        <v>0</v>
      </c>
      <c r="C1953" s="43">
        <f>IF(Levée!D168&lt;&gt;"pa",Levée!D168,)</f>
        <v>0</v>
      </c>
      <c r="D1953" s="43">
        <f>IF(Levée!E168&lt;&gt;"pa",Levée!E168,)</f>
        <v>0</v>
      </c>
      <c r="E1953" s="43">
        <f>IF(Levée!F168&lt;&gt;"pa",Levée!F168,)</f>
        <v>0</v>
      </c>
      <c r="F1953" s="43">
        <f>IF(Levée!G168&lt;&gt;"pa",Levée!G168,)</f>
        <v>0</v>
      </c>
      <c r="G1953" s="43">
        <f>IF(Levée!H168&lt;&gt;"pa",Levée!H168,)</f>
        <v>0</v>
      </c>
      <c r="H1953" s="43">
        <f>IF(Levée!I168&lt;&gt;"pa",Levée!I168,)</f>
        <v>0</v>
      </c>
      <c r="I1953" s="43">
        <f>IF(Levée!J168&lt;&gt;"pa",Levée!J168,)</f>
        <v>0</v>
      </c>
      <c r="J1953" s="43">
        <f>IF(Levée!K168&lt;&gt;"pa",Levée!K168,)</f>
        <v>0</v>
      </c>
      <c r="K1953" s="43">
        <f>IF(Levée!L168&lt;&gt;"pa",Levée!L168,)</f>
        <v>0</v>
      </c>
      <c r="L1953" s="43">
        <f>IF(Levée!M168&lt;&gt;"pa",Levée!M168,)</f>
        <v>0</v>
      </c>
      <c r="M1953" s="43">
        <f>IF(Levée!N168&lt;&gt;"pa",Levée!N168,)</f>
        <v>0</v>
      </c>
      <c r="N1953" s="68">
        <f t="shared" ref="N1953:N1954" si="202">SUM(B1953:M1953)</f>
        <v>0</v>
      </c>
    </row>
    <row r="1954" spans="1:14" ht="12" thickBot="1" x14ac:dyDescent="0.25">
      <c r="A1954" s="42" t="s">
        <v>36</v>
      </c>
      <c r="B1954" s="43">
        <f>Pénalités!C168</f>
        <v>0</v>
      </c>
      <c r="C1954" s="43">
        <f>Pénalités!D168</f>
        <v>0</v>
      </c>
      <c r="D1954" s="43">
        <f>Pénalités!E168</f>
        <v>0</v>
      </c>
      <c r="E1954" s="43">
        <f>Pénalités!F168</f>
        <v>0</v>
      </c>
      <c r="F1954" s="43">
        <f>Pénalités!G168</f>
        <v>0</v>
      </c>
      <c r="G1954" s="43">
        <f>Pénalités!H168</f>
        <v>0</v>
      </c>
      <c r="H1954" s="43">
        <f>Pénalités!I168</f>
        <v>0</v>
      </c>
      <c r="I1954" s="43">
        <f>Pénalités!J168</f>
        <v>0</v>
      </c>
      <c r="J1954" s="43">
        <f>Pénalités!K168</f>
        <v>0</v>
      </c>
      <c r="K1954" s="43">
        <f>Pénalités!L168</f>
        <v>0</v>
      </c>
      <c r="L1954" s="43">
        <f>Pénalités!M168</f>
        <v>0</v>
      </c>
      <c r="M1954" s="43">
        <f>Pénalités!N168</f>
        <v>0</v>
      </c>
      <c r="N1954" s="69">
        <f t="shared" si="202"/>
        <v>0</v>
      </c>
    </row>
    <row r="1955" spans="1:14" ht="12" thickBot="1" x14ac:dyDescent="0.25">
      <c r="A1955" s="44" t="s">
        <v>37</v>
      </c>
      <c r="B1955" s="45">
        <f t="shared" ref="B1955:M1955" si="203">+B1953-ABS(B1954)</f>
        <v>0</v>
      </c>
      <c r="C1955" s="46">
        <f t="shared" si="203"/>
        <v>0</v>
      </c>
      <c r="D1955" s="46">
        <f t="shared" si="203"/>
        <v>0</v>
      </c>
      <c r="E1955" s="46">
        <f t="shared" si="203"/>
        <v>0</v>
      </c>
      <c r="F1955" s="46">
        <f t="shared" si="203"/>
        <v>0</v>
      </c>
      <c r="G1955" s="46">
        <f t="shared" si="203"/>
        <v>0</v>
      </c>
      <c r="H1955" s="46">
        <f t="shared" si="203"/>
        <v>0</v>
      </c>
      <c r="I1955" s="46">
        <f t="shared" si="203"/>
        <v>0</v>
      </c>
      <c r="J1955" s="46">
        <f t="shared" si="203"/>
        <v>0</v>
      </c>
      <c r="K1955" s="46">
        <f t="shared" si="203"/>
        <v>0</v>
      </c>
      <c r="L1955" s="46">
        <f t="shared" si="203"/>
        <v>0</v>
      </c>
      <c r="M1955" s="46">
        <f t="shared" si="203"/>
        <v>0</v>
      </c>
      <c r="N1955" s="70">
        <f t="shared" ref="N1955" si="204">IF(SUM(N1953:N1954)&lt;0,0,SUM(N1953:N1954))</f>
        <v>0</v>
      </c>
    </row>
    <row r="1957" spans="1:14" ht="12.75" x14ac:dyDescent="0.2">
      <c r="B1957" s="4" t="s">
        <v>30</v>
      </c>
      <c r="G1957" s="4" t="str">
        <f>VLOOKUP(G1958,list2,2,FALSE)</f>
        <v>case 164</v>
      </c>
      <c r="L1957" s="93"/>
      <c r="M1957" s="93"/>
    </row>
    <row r="1958" spans="1:14" ht="12.75" x14ac:dyDescent="0.2">
      <c r="B1958" s="4" t="s">
        <v>31</v>
      </c>
      <c r="G1958" s="4">
        <f t="shared" ref="G1958" si="205">G1946+1</f>
        <v>164</v>
      </c>
      <c r="L1958" s="93" t="s">
        <v>38</v>
      </c>
      <c r="M1958" s="93"/>
    </row>
    <row r="1959" spans="1:14" ht="15.75" x14ac:dyDescent="0.25">
      <c r="B1959" s="4" t="s">
        <v>32</v>
      </c>
      <c r="G1959" s="4">
        <f>VLOOKUP(G1958,list2,3,FALSE)</f>
        <v>0</v>
      </c>
      <c r="L1959" s="94"/>
      <c r="M1959" s="94"/>
    </row>
    <row r="1960" spans="1:14" x14ac:dyDescent="0.2">
      <c r="B1960" s="56" t="s">
        <v>33</v>
      </c>
      <c r="G1960" s="4">
        <f>VLOOKUP(G1958,list2,4,FALSE)</f>
        <v>0</v>
      </c>
    </row>
    <row r="1961" spans="1:14" x14ac:dyDescent="0.2">
      <c r="B1961" s="58" t="s">
        <v>39</v>
      </c>
      <c r="C1961" s="56"/>
      <c r="D1961" s="56"/>
      <c r="E1961" s="56"/>
      <c r="F1961" s="56"/>
      <c r="G1961" s="4" t="e">
        <f>VLOOKUP(G1958,list2,5,FALSE)</f>
        <v>#REF!</v>
      </c>
    </row>
    <row r="1962" spans="1:14" x14ac:dyDescent="0.2">
      <c r="B1962" s="4" t="s">
        <v>34</v>
      </c>
      <c r="G1962" s="4" t="e">
        <f>VLOOKUP(G1958,list2,6,FALSE)</f>
        <v>#REF!</v>
      </c>
    </row>
    <row r="1963" spans="1:14" ht="12" thickBot="1" x14ac:dyDescent="0.25"/>
    <row r="1964" spans="1:14" ht="12" thickBot="1" x14ac:dyDescent="0.25">
      <c r="A1964" s="39"/>
      <c r="B1964" s="41" t="s">
        <v>2</v>
      </c>
      <c r="C1964" s="41" t="s">
        <v>3</v>
      </c>
      <c r="D1964" s="41" t="s">
        <v>4</v>
      </c>
      <c r="E1964" s="41" t="s">
        <v>5</v>
      </c>
      <c r="F1964" s="41" t="s">
        <v>6</v>
      </c>
      <c r="G1964" s="41" t="s">
        <v>7</v>
      </c>
      <c r="H1964" s="41" t="s">
        <v>8</v>
      </c>
      <c r="I1964" s="41" t="s">
        <v>9</v>
      </c>
      <c r="J1964" s="41" t="s">
        <v>10</v>
      </c>
      <c r="K1964" s="41" t="s">
        <v>11</v>
      </c>
      <c r="L1964" s="41" t="s">
        <v>12</v>
      </c>
      <c r="M1964" s="41" t="s">
        <v>13</v>
      </c>
      <c r="N1964" s="71" t="s">
        <v>15</v>
      </c>
    </row>
    <row r="1965" spans="1:14" x14ac:dyDescent="0.2">
      <c r="A1965" s="42" t="s">
        <v>35</v>
      </c>
      <c r="B1965" s="43">
        <f>IF(Levée!C169&lt;&gt;"pa",Levée!C169,)</f>
        <v>0</v>
      </c>
      <c r="C1965" s="43">
        <f>IF(Levée!D169&lt;&gt;"pa",Levée!D169,)</f>
        <v>0</v>
      </c>
      <c r="D1965" s="43">
        <f>IF(Levée!E169&lt;&gt;"pa",Levée!E169,)</f>
        <v>0</v>
      </c>
      <c r="E1965" s="43">
        <f>IF(Levée!F169&lt;&gt;"pa",Levée!F169,)</f>
        <v>0</v>
      </c>
      <c r="F1965" s="43">
        <f>IF(Levée!G169&lt;&gt;"pa",Levée!G169,)</f>
        <v>0</v>
      </c>
      <c r="G1965" s="43">
        <f>IF(Levée!H169&lt;&gt;"pa",Levée!H169,)</f>
        <v>0</v>
      </c>
      <c r="H1965" s="43">
        <f>IF(Levée!I169&lt;&gt;"pa",Levée!I169,)</f>
        <v>0</v>
      </c>
      <c r="I1965" s="43">
        <f>IF(Levée!J169&lt;&gt;"pa",Levée!J169,)</f>
        <v>0</v>
      </c>
      <c r="J1965" s="43">
        <f>IF(Levée!K169&lt;&gt;"pa",Levée!K169,)</f>
        <v>0</v>
      </c>
      <c r="K1965" s="43">
        <f>IF(Levée!L169&lt;&gt;"pa",Levée!L169,)</f>
        <v>0</v>
      </c>
      <c r="L1965" s="43">
        <f>IF(Levée!M169&lt;&gt;"pa",Levée!M169,)</f>
        <v>0</v>
      </c>
      <c r="M1965" s="43">
        <f>IF(Levée!N169&lt;&gt;"pa",Levée!N169,)</f>
        <v>0</v>
      </c>
      <c r="N1965" s="68">
        <f t="shared" ref="N1965:N1966" si="206">SUM(B1965:M1965)</f>
        <v>0</v>
      </c>
    </row>
    <row r="1966" spans="1:14" ht="12" thickBot="1" x14ac:dyDescent="0.25">
      <c r="A1966" s="42" t="s">
        <v>36</v>
      </c>
      <c r="B1966" s="43">
        <f>Pénalités!C169</f>
        <v>0</v>
      </c>
      <c r="C1966" s="43">
        <f>Pénalités!D169</f>
        <v>0</v>
      </c>
      <c r="D1966" s="43">
        <f>Pénalités!E169</f>
        <v>0</v>
      </c>
      <c r="E1966" s="43">
        <f>Pénalités!F169</f>
        <v>0</v>
      </c>
      <c r="F1966" s="43">
        <f>Pénalités!G169</f>
        <v>0</v>
      </c>
      <c r="G1966" s="43">
        <f>Pénalités!H169</f>
        <v>0</v>
      </c>
      <c r="H1966" s="43">
        <f>Pénalités!I169</f>
        <v>0</v>
      </c>
      <c r="I1966" s="43">
        <f>Pénalités!J169</f>
        <v>0</v>
      </c>
      <c r="J1966" s="43">
        <f>Pénalités!K169</f>
        <v>0</v>
      </c>
      <c r="K1966" s="43">
        <f>Pénalités!L169</f>
        <v>0</v>
      </c>
      <c r="L1966" s="43">
        <f>Pénalités!M169</f>
        <v>0</v>
      </c>
      <c r="M1966" s="43">
        <f>Pénalités!N169</f>
        <v>0</v>
      </c>
      <c r="N1966" s="69">
        <f t="shared" si="206"/>
        <v>0</v>
      </c>
    </row>
    <row r="1967" spans="1:14" ht="12" thickBot="1" x14ac:dyDescent="0.25">
      <c r="A1967" s="44" t="s">
        <v>37</v>
      </c>
      <c r="B1967" s="45">
        <f t="shared" ref="B1967:M1967" si="207">+B1965-ABS(B1966)</f>
        <v>0</v>
      </c>
      <c r="C1967" s="46">
        <f t="shared" si="207"/>
        <v>0</v>
      </c>
      <c r="D1967" s="46">
        <f t="shared" si="207"/>
        <v>0</v>
      </c>
      <c r="E1967" s="46">
        <f t="shared" si="207"/>
        <v>0</v>
      </c>
      <c r="F1967" s="46">
        <f t="shared" si="207"/>
        <v>0</v>
      </c>
      <c r="G1967" s="46">
        <f t="shared" si="207"/>
        <v>0</v>
      </c>
      <c r="H1967" s="46">
        <f t="shared" si="207"/>
        <v>0</v>
      </c>
      <c r="I1967" s="46">
        <f t="shared" si="207"/>
        <v>0</v>
      </c>
      <c r="J1967" s="46">
        <f t="shared" si="207"/>
        <v>0</v>
      </c>
      <c r="K1967" s="46">
        <f t="shared" si="207"/>
        <v>0</v>
      </c>
      <c r="L1967" s="46">
        <f t="shared" si="207"/>
        <v>0</v>
      </c>
      <c r="M1967" s="46">
        <f t="shared" si="207"/>
        <v>0</v>
      </c>
      <c r="N1967" s="70">
        <f t="shared" ref="N1967" si="208">IF(SUM(N1965:N1966)&lt;0,0,SUM(N1965:N1966))</f>
        <v>0</v>
      </c>
    </row>
    <row r="1969" spans="1:15" ht="12.75" x14ac:dyDescent="0.2">
      <c r="B1969" s="4" t="s">
        <v>30</v>
      </c>
      <c r="G1969" s="4" t="str">
        <f>VLOOKUP(G1970,list2,2,FALSE)</f>
        <v>case 165</v>
      </c>
      <c r="L1969" s="93"/>
      <c r="M1969" s="93"/>
    </row>
    <row r="1970" spans="1:15" ht="12.75" x14ac:dyDescent="0.2">
      <c r="B1970" s="4" t="s">
        <v>31</v>
      </c>
      <c r="G1970" s="4">
        <f t="shared" ref="G1970" si="209">G1958+1</f>
        <v>165</v>
      </c>
      <c r="L1970" s="93" t="s">
        <v>38</v>
      </c>
      <c r="M1970" s="93"/>
    </row>
    <row r="1971" spans="1:15" ht="15.75" x14ac:dyDescent="0.25">
      <c r="B1971" s="4" t="s">
        <v>32</v>
      </c>
      <c r="G1971" s="4">
        <f>VLOOKUP(G1970,list2,3,FALSE)</f>
        <v>0</v>
      </c>
      <c r="L1971" s="94"/>
      <c r="M1971" s="94"/>
    </row>
    <row r="1972" spans="1:15" x14ac:dyDescent="0.2">
      <c r="B1972" s="56" t="s">
        <v>33</v>
      </c>
      <c r="G1972" s="4">
        <f>VLOOKUP(G1970,list2,4,FALSE)</f>
        <v>0</v>
      </c>
    </row>
    <row r="1973" spans="1:15" x14ac:dyDescent="0.2">
      <c r="B1973" s="58" t="s">
        <v>39</v>
      </c>
      <c r="C1973" s="56"/>
      <c r="D1973" s="56"/>
      <c r="E1973" s="56"/>
      <c r="F1973" s="56"/>
      <c r="G1973" s="4" t="e">
        <f>VLOOKUP(G1970,list2,5,FALSE)</f>
        <v>#REF!</v>
      </c>
    </row>
    <row r="1974" spans="1:15" x14ac:dyDescent="0.2">
      <c r="B1974" s="4" t="s">
        <v>34</v>
      </c>
      <c r="G1974" s="4" t="e">
        <f>VLOOKUP(G1970,list2,6,FALSE)</f>
        <v>#REF!</v>
      </c>
    </row>
    <row r="1975" spans="1:15" ht="12" thickBot="1" x14ac:dyDescent="0.25"/>
    <row r="1976" spans="1:15" ht="12" thickBot="1" x14ac:dyDescent="0.25">
      <c r="A1976" s="39"/>
      <c r="B1976" s="41" t="s">
        <v>2</v>
      </c>
      <c r="C1976" s="41" t="s">
        <v>3</v>
      </c>
      <c r="D1976" s="41" t="s">
        <v>4</v>
      </c>
      <c r="E1976" s="41" t="s">
        <v>5</v>
      </c>
      <c r="F1976" s="41" t="s">
        <v>6</v>
      </c>
      <c r="G1976" s="41" t="s">
        <v>7</v>
      </c>
      <c r="H1976" s="41" t="s">
        <v>8</v>
      </c>
      <c r="I1976" s="41" t="s">
        <v>9</v>
      </c>
      <c r="J1976" s="41" t="s">
        <v>10</v>
      </c>
      <c r="K1976" s="41" t="s">
        <v>11</v>
      </c>
      <c r="L1976" s="41" t="s">
        <v>12</v>
      </c>
      <c r="M1976" s="41" t="s">
        <v>13</v>
      </c>
      <c r="N1976" s="71" t="s">
        <v>15</v>
      </c>
    </row>
    <row r="1977" spans="1:15" x14ac:dyDescent="0.2">
      <c r="A1977" s="42" t="s">
        <v>35</v>
      </c>
      <c r="B1977" s="43">
        <f>IF(Levée!C170&lt;&gt;"pa",Levée!C170,)</f>
        <v>0</v>
      </c>
      <c r="C1977" s="43">
        <f>IF(Levée!D170&lt;&gt;"pa",Levée!D170,)</f>
        <v>0</v>
      </c>
      <c r="D1977" s="43">
        <f>IF(Levée!E170&lt;&gt;"pa",Levée!E170,)</f>
        <v>0</v>
      </c>
      <c r="E1977" s="43">
        <f>IF(Levée!F170&lt;&gt;"pa",Levée!F170,)</f>
        <v>0</v>
      </c>
      <c r="F1977" s="43">
        <f>IF(Levée!G170&lt;&gt;"pa",Levée!G170,)</f>
        <v>0</v>
      </c>
      <c r="G1977" s="43">
        <f>IF(Levée!H170&lt;&gt;"pa",Levée!H170,)</f>
        <v>0</v>
      </c>
      <c r="H1977" s="43">
        <f>IF(Levée!I170&lt;&gt;"pa",Levée!I170,)</f>
        <v>0</v>
      </c>
      <c r="I1977" s="43">
        <f>IF(Levée!J170&lt;&gt;"pa",Levée!J170,)</f>
        <v>0</v>
      </c>
      <c r="J1977" s="43">
        <f>IF(Levée!K170&lt;&gt;"pa",Levée!K170,)</f>
        <v>0</v>
      </c>
      <c r="K1977" s="43">
        <f>IF(Levée!L170&lt;&gt;"pa",Levée!L170,)</f>
        <v>0</v>
      </c>
      <c r="L1977" s="43">
        <f>IF(Levée!M170&lt;&gt;"pa",Levée!M170,)</f>
        <v>0</v>
      </c>
      <c r="M1977" s="43">
        <f>IF(Levée!N170&lt;&gt;"pa",Levée!N170,)</f>
        <v>0</v>
      </c>
      <c r="N1977" s="68">
        <f t="shared" ref="N1977:N1978" si="210">SUM(B1977:M1977)</f>
        <v>0</v>
      </c>
    </row>
    <row r="1978" spans="1:15" ht="12" thickBot="1" x14ac:dyDescent="0.25">
      <c r="A1978" s="42" t="s">
        <v>36</v>
      </c>
      <c r="B1978" s="43">
        <f>Pénalités!C170</f>
        <v>0</v>
      </c>
      <c r="C1978" s="43">
        <f>Pénalités!D170</f>
        <v>0</v>
      </c>
      <c r="D1978" s="43">
        <f>Pénalités!E170</f>
        <v>0</v>
      </c>
      <c r="E1978" s="43">
        <f>Pénalités!F170</f>
        <v>0</v>
      </c>
      <c r="F1978" s="43">
        <f>Pénalités!G170</f>
        <v>0</v>
      </c>
      <c r="G1978" s="43">
        <f>Pénalités!H170</f>
        <v>0</v>
      </c>
      <c r="H1978" s="43">
        <f>Pénalités!I170</f>
        <v>0</v>
      </c>
      <c r="I1978" s="43">
        <f>Pénalités!J170</f>
        <v>0</v>
      </c>
      <c r="J1978" s="43">
        <f>Pénalités!K170</f>
        <v>0</v>
      </c>
      <c r="K1978" s="43">
        <f>Pénalités!L170</f>
        <v>0</v>
      </c>
      <c r="L1978" s="43">
        <f>Pénalités!M170</f>
        <v>0</v>
      </c>
      <c r="M1978" s="43">
        <f>Pénalités!N170</f>
        <v>0</v>
      </c>
      <c r="N1978" s="69">
        <f t="shared" si="210"/>
        <v>0</v>
      </c>
    </row>
    <row r="1979" spans="1:15" ht="12" thickBot="1" x14ac:dyDescent="0.25">
      <c r="A1979" s="44" t="s">
        <v>37</v>
      </c>
      <c r="B1979" s="45">
        <f t="shared" ref="B1979:M1979" si="211">+B1977-ABS(B1978)</f>
        <v>0</v>
      </c>
      <c r="C1979" s="46">
        <f t="shared" si="211"/>
        <v>0</v>
      </c>
      <c r="D1979" s="46">
        <f t="shared" si="211"/>
        <v>0</v>
      </c>
      <c r="E1979" s="46">
        <f t="shared" si="211"/>
        <v>0</v>
      </c>
      <c r="F1979" s="46">
        <f t="shared" si="211"/>
        <v>0</v>
      </c>
      <c r="G1979" s="46">
        <f t="shared" si="211"/>
        <v>0</v>
      </c>
      <c r="H1979" s="46">
        <f t="shared" si="211"/>
        <v>0</v>
      </c>
      <c r="I1979" s="46">
        <f t="shared" si="211"/>
        <v>0</v>
      </c>
      <c r="J1979" s="46">
        <f t="shared" si="211"/>
        <v>0</v>
      </c>
      <c r="K1979" s="46">
        <f t="shared" si="211"/>
        <v>0</v>
      </c>
      <c r="L1979" s="46">
        <f t="shared" si="211"/>
        <v>0</v>
      </c>
      <c r="M1979" s="46">
        <f t="shared" si="211"/>
        <v>0</v>
      </c>
      <c r="N1979" s="70">
        <f t="shared" ref="N1979" si="212">IF(SUM(N1977:N1978)&lt;0,0,SUM(N1977:N1978))</f>
        <v>0</v>
      </c>
    </row>
    <row r="1980" spans="1:15" s="91" customFormat="1" x14ac:dyDescent="0.2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66"/>
      <c r="O1980" s="4"/>
    </row>
    <row r="1981" spans="1:15" ht="12.75" x14ac:dyDescent="0.2">
      <c r="B1981" s="4" t="s">
        <v>30</v>
      </c>
      <c r="G1981" s="4" t="str">
        <f>VLOOKUP(G1982,'Répartition de Fin d''année'!A3:D202,2,FALSE)</f>
        <v>case 166</v>
      </c>
      <c r="L1981" s="93"/>
      <c r="M1981" s="93"/>
    </row>
    <row r="1982" spans="1:15" ht="12.75" x14ac:dyDescent="0.2">
      <c r="B1982" s="4" t="s">
        <v>31</v>
      </c>
      <c r="G1982" s="4">
        <f t="shared" ref="G1982" si="213">G1970+1</f>
        <v>166</v>
      </c>
      <c r="L1982" s="93" t="s">
        <v>38</v>
      </c>
      <c r="M1982" s="93"/>
    </row>
    <row r="1983" spans="1:15" ht="15.75" x14ac:dyDescent="0.25">
      <c r="B1983" s="4" t="s">
        <v>32</v>
      </c>
      <c r="G1983" s="4">
        <f>VLOOKUP(G1982,'Répartition de Fin d''année'!A3:D202,3,FALSE)</f>
        <v>0</v>
      </c>
      <c r="L1983" s="94"/>
      <c r="M1983" s="94"/>
    </row>
    <row r="1984" spans="1:15" x14ac:dyDescent="0.2">
      <c r="B1984" s="56" t="s">
        <v>33</v>
      </c>
      <c r="G1984" s="4">
        <f>VLOOKUP(G1982,'Répartition de Fin d''année'!A3:D202,4,FALSE)</f>
        <v>0</v>
      </c>
    </row>
    <row r="1985" spans="1:15" x14ac:dyDescent="0.2">
      <c r="B1985" s="58" t="s">
        <v>39</v>
      </c>
      <c r="C1985" s="56"/>
      <c r="D1985" s="56"/>
      <c r="E1985" s="56"/>
      <c r="F1985" s="56"/>
      <c r="G1985" s="4" t="e">
        <f>VLOOKUP(G1982,'Répartition de Fin d''année'!A3:D202,5,FALSE)</f>
        <v>#REF!</v>
      </c>
    </row>
    <row r="1986" spans="1:15" x14ac:dyDescent="0.2">
      <c r="B1986" s="4" t="s">
        <v>34</v>
      </c>
      <c r="G1986" s="4" t="e">
        <f>VLOOKUP(G1982,'Répartition de Fin d''année'!A3:D202,6,FALSE)</f>
        <v>#REF!</v>
      </c>
    </row>
    <row r="1987" spans="1:15" ht="12" thickBot="1" x14ac:dyDescent="0.25"/>
    <row r="1988" spans="1:15" ht="12" thickBot="1" x14ac:dyDescent="0.25">
      <c r="A1988" s="39"/>
      <c r="B1988" s="41" t="s">
        <v>2</v>
      </c>
      <c r="C1988" s="41" t="s">
        <v>3</v>
      </c>
      <c r="D1988" s="41" t="s">
        <v>4</v>
      </c>
      <c r="E1988" s="41" t="s">
        <v>5</v>
      </c>
      <c r="F1988" s="41" t="s">
        <v>6</v>
      </c>
      <c r="G1988" s="41" t="s">
        <v>7</v>
      </c>
      <c r="H1988" s="41" t="s">
        <v>8</v>
      </c>
      <c r="I1988" s="41" t="s">
        <v>9</v>
      </c>
      <c r="J1988" s="41" t="s">
        <v>10</v>
      </c>
      <c r="K1988" s="41" t="s">
        <v>11</v>
      </c>
      <c r="L1988" s="41" t="s">
        <v>12</v>
      </c>
      <c r="M1988" s="41" t="s">
        <v>13</v>
      </c>
      <c r="N1988" s="71" t="s">
        <v>15</v>
      </c>
    </row>
    <row r="1989" spans="1:15" x14ac:dyDescent="0.2">
      <c r="A1989" s="42" t="s">
        <v>35</v>
      </c>
      <c r="B1989" s="43">
        <f>IF(Levée!C171&lt;&gt;"pa",Levée!C171,)</f>
        <v>0</v>
      </c>
      <c r="C1989" s="43">
        <f>IF(Levée!D171&lt;&gt;"pa",Levée!D171,)</f>
        <v>0</v>
      </c>
      <c r="D1989" s="43">
        <f>IF(Levée!E171&lt;&gt;"pa",Levée!E171,)</f>
        <v>0</v>
      </c>
      <c r="E1989" s="43">
        <f>IF(Levée!F171&lt;&gt;"pa",Levée!F171,)</f>
        <v>0</v>
      </c>
      <c r="F1989" s="43">
        <f>IF(Levée!G171&lt;&gt;"pa",Levée!G171,)</f>
        <v>0</v>
      </c>
      <c r="G1989" s="43">
        <f>IF(Levée!H171&lt;&gt;"pa",Levée!H171,)</f>
        <v>0</v>
      </c>
      <c r="H1989" s="43">
        <f>IF(Levée!I171&lt;&gt;"pa",Levée!I171,)</f>
        <v>0</v>
      </c>
      <c r="I1989" s="43">
        <f>IF(Levée!J171&lt;&gt;"pa",Levée!J171,)</f>
        <v>0</v>
      </c>
      <c r="J1989" s="43">
        <f>IF(Levée!K171&lt;&gt;"pa",Levée!K171,)</f>
        <v>0</v>
      </c>
      <c r="K1989" s="43">
        <f>IF(Levée!L171&lt;&gt;"pa",Levée!L171,)</f>
        <v>0</v>
      </c>
      <c r="L1989" s="43">
        <f>IF(Levée!M171&lt;&gt;"pa",Levée!M171,)</f>
        <v>0</v>
      </c>
      <c r="M1989" s="43">
        <f>IF(Levée!N171&lt;&gt;"pa",Levée!N171,)</f>
        <v>0</v>
      </c>
      <c r="N1989" s="68">
        <f t="shared" ref="N1989:N1990" si="214">SUM(B1989:M1989)</f>
        <v>0</v>
      </c>
    </row>
    <row r="1990" spans="1:15" ht="12" thickBot="1" x14ac:dyDescent="0.25">
      <c r="A1990" s="42" t="s">
        <v>36</v>
      </c>
      <c r="B1990" s="43">
        <f>Pénalités!C171</f>
        <v>0</v>
      </c>
      <c r="C1990" s="43">
        <f>Pénalités!D171</f>
        <v>0</v>
      </c>
      <c r="D1990" s="43">
        <f>Pénalités!E171</f>
        <v>0</v>
      </c>
      <c r="E1990" s="43">
        <f>Pénalités!F171</f>
        <v>0</v>
      </c>
      <c r="F1990" s="43">
        <f>Pénalités!G171</f>
        <v>0</v>
      </c>
      <c r="G1990" s="43">
        <f>Pénalités!H171</f>
        <v>0</v>
      </c>
      <c r="H1990" s="43">
        <f>Pénalités!I171</f>
        <v>0</v>
      </c>
      <c r="I1990" s="43">
        <f>Pénalités!J171</f>
        <v>0</v>
      </c>
      <c r="J1990" s="43">
        <f>Pénalités!K171</f>
        <v>0</v>
      </c>
      <c r="K1990" s="43">
        <f>Pénalités!L171</f>
        <v>0</v>
      </c>
      <c r="L1990" s="43">
        <f>Pénalités!M171</f>
        <v>0</v>
      </c>
      <c r="M1990" s="43">
        <f>Pénalités!N171</f>
        <v>0</v>
      </c>
      <c r="N1990" s="69">
        <f t="shared" si="214"/>
        <v>0</v>
      </c>
    </row>
    <row r="1991" spans="1:15" ht="12" thickBot="1" x14ac:dyDescent="0.25">
      <c r="A1991" s="44" t="s">
        <v>37</v>
      </c>
      <c r="B1991" s="45">
        <f t="shared" ref="B1991:M1991" si="215">+B1989-ABS(B1990)</f>
        <v>0</v>
      </c>
      <c r="C1991" s="46">
        <f t="shared" si="215"/>
        <v>0</v>
      </c>
      <c r="D1991" s="46">
        <f t="shared" si="215"/>
        <v>0</v>
      </c>
      <c r="E1991" s="46">
        <f t="shared" si="215"/>
        <v>0</v>
      </c>
      <c r="F1991" s="46">
        <f t="shared" si="215"/>
        <v>0</v>
      </c>
      <c r="G1991" s="46">
        <f t="shared" si="215"/>
        <v>0</v>
      </c>
      <c r="H1991" s="46">
        <f t="shared" si="215"/>
        <v>0</v>
      </c>
      <c r="I1991" s="46">
        <f t="shared" si="215"/>
        <v>0</v>
      </c>
      <c r="J1991" s="46">
        <f t="shared" si="215"/>
        <v>0</v>
      </c>
      <c r="K1991" s="46">
        <f t="shared" si="215"/>
        <v>0</v>
      </c>
      <c r="L1991" s="46">
        <f t="shared" si="215"/>
        <v>0</v>
      </c>
      <c r="M1991" s="46">
        <f t="shared" si="215"/>
        <v>0</v>
      </c>
      <c r="N1991" s="70">
        <f t="shared" ref="N1991" si="216">IF(SUM(N1989:N1990)&lt;0,0,SUM(N1989:N1990))</f>
        <v>0</v>
      </c>
    </row>
    <row r="1992" spans="1:15" s="91" customFormat="1" x14ac:dyDescent="0.2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66"/>
      <c r="O1992" s="4"/>
    </row>
    <row r="1993" spans="1:15" s="91" customFormat="1" ht="12.75" x14ac:dyDescent="0.2">
      <c r="A1993" s="4"/>
      <c r="B1993" s="4" t="s">
        <v>30</v>
      </c>
      <c r="C1993" s="4"/>
      <c r="D1993" s="4"/>
      <c r="E1993" s="4"/>
      <c r="F1993" s="4"/>
      <c r="G1993" s="4" t="str">
        <f>VLOOKUP(G1994,'Répartition de Fin d''année'!A3:D202,2,FALSE)</f>
        <v>case 167</v>
      </c>
      <c r="H1993" s="4"/>
      <c r="I1993" s="4"/>
      <c r="J1993" s="4"/>
      <c r="K1993" s="4"/>
      <c r="L1993" s="93"/>
      <c r="M1993" s="93"/>
      <c r="N1993" s="66"/>
      <c r="O1993" s="4"/>
    </row>
    <row r="1994" spans="1:15" s="91" customFormat="1" ht="12.75" x14ac:dyDescent="0.2">
      <c r="A1994" s="4"/>
      <c r="B1994" s="4" t="s">
        <v>31</v>
      </c>
      <c r="C1994" s="4"/>
      <c r="D1994" s="4"/>
      <c r="E1994" s="4"/>
      <c r="F1994" s="4"/>
      <c r="G1994" s="4">
        <f t="shared" ref="G1994:G2054" si="217">G1982+1</f>
        <v>167</v>
      </c>
      <c r="H1994" s="4"/>
      <c r="I1994" s="4"/>
      <c r="J1994" s="4"/>
      <c r="K1994" s="4"/>
      <c r="L1994" s="93" t="s">
        <v>38</v>
      </c>
      <c r="M1994" s="93"/>
      <c r="N1994" s="66"/>
      <c r="O1994" s="4"/>
    </row>
    <row r="1995" spans="1:15" s="91" customFormat="1" ht="15.75" x14ac:dyDescent="0.25">
      <c r="A1995" s="4"/>
      <c r="B1995" s="4" t="s">
        <v>32</v>
      </c>
      <c r="C1995" s="4"/>
      <c r="D1995" s="4"/>
      <c r="E1995" s="4"/>
      <c r="F1995" s="4"/>
      <c r="G1995" s="4">
        <f>VLOOKUP(G1994,'Répartition de Fin d''année'!A15:D214,3,FALSE)</f>
        <v>0</v>
      </c>
      <c r="H1995" s="4"/>
      <c r="I1995" s="4"/>
      <c r="J1995" s="4"/>
      <c r="K1995" s="4"/>
      <c r="L1995" s="94"/>
      <c r="M1995" s="94"/>
      <c r="N1995" s="66"/>
      <c r="O1995" s="4"/>
    </row>
    <row r="1996" spans="1:15" s="91" customFormat="1" x14ac:dyDescent="0.2">
      <c r="A1996" s="4"/>
      <c r="B1996" s="56" t="s">
        <v>33</v>
      </c>
      <c r="C1996" s="4"/>
      <c r="D1996" s="4"/>
      <c r="E1996" s="4"/>
      <c r="F1996" s="4"/>
      <c r="G1996" s="4">
        <f>VLOOKUP(G1994,'Répartition de Fin d''année'!A15:D214,4,FALSE)</f>
        <v>0</v>
      </c>
      <c r="H1996" s="4"/>
      <c r="I1996" s="4"/>
      <c r="J1996" s="4"/>
      <c r="K1996" s="4"/>
      <c r="L1996" s="4"/>
      <c r="M1996" s="4"/>
      <c r="N1996" s="66"/>
      <c r="O1996" s="4"/>
    </row>
    <row r="1997" spans="1:15" s="91" customFormat="1" x14ac:dyDescent="0.2">
      <c r="A1997" s="4"/>
      <c r="B1997" s="58" t="s">
        <v>39</v>
      </c>
      <c r="C1997" s="56"/>
      <c r="D1997" s="56"/>
      <c r="E1997" s="56"/>
      <c r="F1997" s="56"/>
      <c r="G1997" s="4" t="e">
        <f>VLOOKUP(G1994,'Répartition de Fin d''année'!A15:D214,5,FALSE)</f>
        <v>#REF!</v>
      </c>
      <c r="H1997" s="4"/>
      <c r="I1997" s="4"/>
      <c r="J1997" s="4"/>
      <c r="K1997" s="4"/>
      <c r="L1997" s="4"/>
      <c r="M1997" s="4"/>
      <c r="N1997" s="66"/>
      <c r="O1997" s="4"/>
    </row>
    <row r="1998" spans="1:15" s="91" customFormat="1" x14ac:dyDescent="0.2">
      <c r="A1998" s="4"/>
      <c r="B1998" s="4" t="s">
        <v>34</v>
      </c>
      <c r="C1998" s="4"/>
      <c r="D1998" s="4"/>
      <c r="E1998" s="4"/>
      <c r="F1998" s="4"/>
      <c r="G1998" s="4" t="e">
        <f>VLOOKUP(G1994,'Répartition de Fin d''année'!A15:D214,6,FALSE)</f>
        <v>#REF!</v>
      </c>
      <c r="H1998" s="4"/>
      <c r="I1998" s="4"/>
      <c r="J1998" s="4"/>
      <c r="K1998" s="4"/>
      <c r="L1998" s="4"/>
      <c r="M1998" s="4"/>
      <c r="N1998" s="66"/>
      <c r="O1998" s="4"/>
    </row>
    <row r="1999" spans="1:15" s="91" customFormat="1" ht="12" thickBot="1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66"/>
      <c r="O1999" s="4"/>
    </row>
    <row r="2000" spans="1:15" s="91" customFormat="1" ht="12" thickBot="1" x14ac:dyDescent="0.25">
      <c r="A2000" s="39"/>
      <c r="B2000" s="41" t="s">
        <v>2</v>
      </c>
      <c r="C2000" s="41" t="s">
        <v>3</v>
      </c>
      <c r="D2000" s="41" t="s">
        <v>4</v>
      </c>
      <c r="E2000" s="41" t="s">
        <v>5</v>
      </c>
      <c r="F2000" s="41" t="s">
        <v>6</v>
      </c>
      <c r="G2000" s="41" t="s">
        <v>7</v>
      </c>
      <c r="H2000" s="41" t="s">
        <v>8</v>
      </c>
      <c r="I2000" s="41" t="s">
        <v>9</v>
      </c>
      <c r="J2000" s="41" t="s">
        <v>10</v>
      </c>
      <c r="K2000" s="41" t="s">
        <v>11</v>
      </c>
      <c r="L2000" s="41" t="s">
        <v>12</v>
      </c>
      <c r="M2000" s="41" t="s">
        <v>13</v>
      </c>
      <c r="N2000" s="71" t="s">
        <v>15</v>
      </c>
      <c r="O2000" s="4"/>
    </row>
    <row r="2001" spans="1:15" s="91" customFormat="1" x14ac:dyDescent="0.2">
      <c r="A2001" s="42" t="s">
        <v>35</v>
      </c>
      <c r="B2001" s="43">
        <f>IF(Levée!C172&lt;&gt;"pa",Levée!C172,)</f>
        <v>0</v>
      </c>
      <c r="C2001" s="43">
        <f>IF(Levée!D172&lt;&gt;"pa",Levée!D172,)</f>
        <v>0</v>
      </c>
      <c r="D2001" s="43">
        <f>IF(Levée!E172&lt;&gt;"pa",Levée!E172,)</f>
        <v>0</v>
      </c>
      <c r="E2001" s="43">
        <f>IF(Levée!F172&lt;&gt;"pa",Levée!F172,)</f>
        <v>0</v>
      </c>
      <c r="F2001" s="43">
        <f>IF(Levée!G172&lt;&gt;"pa",Levée!G172,)</f>
        <v>0</v>
      </c>
      <c r="G2001" s="43">
        <f>IF(Levée!H172&lt;&gt;"pa",Levée!H172,)</f>
        <v>0</v>
      </c>
      <c r="H2001" s="43">
        <f>IF(Levée!I172&lt;&gt;"pa",Levée!I172,)</f>
        <v>0</v>
      </c>
      <c r="I2001" s="43">
        <f>IF(Levée!J172&lt;&gt;"pa",Levée!J172,)</f>
        <v>0</v>
      </c>
      <c r="J2001" s="43">
        <f>IF(Levée!K172&lt;&gt;"pa",Levée!K172,)</f>
        <v>0</v>
      </c>
      <c r="K2001" s="43">
        <f>IF(Levée!L172&lt;&gt;"pa",Levée!L172,)</f>
        <v>0</v>
      </c>
      <c r="L2001" s="43">
        <f>IF(Levée!M172&lt;&gt;"pa",Levée!M172,)</f>
        <v>0</v>
      </c>
      <c r="M2001" s="43">
        <f>IF(Levée!N172&lt;&gt;"pa",Levée!N172,)</f>
        <v>0</v>
      </c>
      <c r="N2001" s="68">
        <f t="shared" ref="N2001:N2002" si="218">SUM(B2001:M2001)</f>
        <v>0</v>
      </c>
      <c r="O2001" s="4"/>
    </row>
    <row r="2002" spans="1:15" s="91" customFormat="1" ht="12" thickBot="1" x14ac:dyDescent="0.25">
      <c r="A2002" s="42" t="s">
        <v>36</v>
      </c>
      <c r="B2002" s="43">
        <f>Pénalités!C189</f>
        <v>0</v>
      </c>
      <c r="C2002" s="43">
        <f>Pénalités!D189</f>
        <v>0</v>
      </c>
      <c r="D2002" s="43">
        <f>Pénalités!E189</f>
        <v>0</v>
      </c>
      <c r="E2002" s="43">
        <f>Pénalités!F189</f>
        <v>0</v>
      </c>
      <c r="F2002" s="43">
        <f>Pénalités!G189</f>
        <v>0</v>
      </c>
      <c r="G2002" s="43">
        <f>Pénalités!H189</f>
        <v>0</v>
      </c>
      <c r="H2002" s="43">
        <f>Pénalités!I189</f>
        <v>0</v>
      </c>
      <c r="I2002" s="43">
        <f>Pénalités!J189</f>
        <v>0</v>
      </c>
      <c r="J2002" s="43">
        <f>Pénalités!K189</f>
        <v>0</v>
      </c>
      <c r="K2002" s="43">
        <f>Pénalités!L189</f>
        <v>0</v>
      </c>
      <c r="L2002" s="43">
        <f>Pénalités!M189</f>
        <v>0</v>
      </c>
      <c r="M2002" s="43">
        <f>Pénalités!N189</f>
        <v>0</v>
      </c>
      <c r="N2002" s="69">
        <f t="shared" si="218"/>
        <v>0</v>
      </c>
      <c r="O2002" s="4"/>
    </row>
    <row r="2003" spans="1:15" s="91" customFormat="1" ht="12" thickBot="1" x14ac:dyDescent="0.25">
      <c r="A2003" s="44" t="s">
        <v>37</v>
      </c>
      <c r="B2003" s="45">
        <f t="shared" ref="B2003:M2003" si="219">+B2001-ABS(B2002)</f>
        <v>0</v>
      </c>
      <c r="C2003" s="46">
        <f t="shared" si="219"/>
        <v>0</v>
      </c>
      <c r="D2003" s="46">
        <f t="shared" si="219"/>
        <v>0</v>
      </c>
      <c r="E2003" s="46">
        <f t="shared" si="219"/>
        <v>0</v>
      </c>
      <c r="F2003" s="46">
        <f t="shared" si="219"/>
        <v>0</v>
      </c>
      <c r="G2003" s="46">
        <f t="shared" si="219"/>
        <v>0</v>
      </c>
      <c r="H2003" s="46">
        <f t="shared" si="219"/>
        <v>0</v>
      </c>
      <c r="I2003" s="46">
        <f t="shared" si="219"/>
        <v>0</v>
      </c>
      <c r="J2003" s="46">
        <f t="shared" si="219"/>
        <v>0</v>
      </c>
      <c r="K2003" s="46">
        <f t="shared" si="219"/>
        <v>0</v>
      </c>
      <c r="L2003" s="46">
        <f t="shared" si="219"/>
        <v>0</v>
      </c>
      <c r="M2003" s="46">
        <f t="shared" si="219"/>
        <v>0</v>
      </c>
      <c r="N2003" s="70">
        <f t="shared" ref="N2003:N2063" si="220">IF(SUM(N2001:N2002)&lt;0,0,SUM(N2001:N2002))</f>
        <v>0</v>
      </c>
      <c r="O2003" s="4"/>
    </row>
    <row r="2004" spans="1:15" s="91" customFormat="1" x14ac:dyDescent="0.2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66"/>
      <c r="O2004" s="4"/>
    </row>
    <row r="2005" spans="1:15" s="91" customFormat="1" ht="12.75" x14ac:dyDescent="0.2">
      <c r="A2005" s="4"/>
      <c r="B2005" s="4" t="s">
        <v>30</v>
      </c>
      <c r="C2005" s="4"/>
      <c r="D2005" s="4"/>
      <c r="E2005" s="4"/>
      <c r="F2005" s="4"/>
      <c r="G2005" s="4" t="str">
        <f>VLOOKUP(G2006,'Répartition de Fin d''année'!A27:D226,2,FALSE)</f>
        <v>case 168</v>
      </c>
      <c r="H2005" s="4"/>
      <c r="I2005" s="4"/>
      <c r="J2005" s="4"/>
      <c r="K2005" s="4"/>
      <c r="L2005" s="93"/>
      <c r="M2005" s="93"/>
      <c r="N2005" s="66"/>
      <c r="O2005" s="4"/>
    </row>
    <row r="2006" spans="1:15" s="91" customFormat="1" ht="12.75" x14ac:dyDescent="0.2">
      <c r="A2006" s="4"/>
      <c r="B2006" s="4" t="s">
        <v>31</v>
      </c>
      <c r="C2006" s="4"/>
      <c r="D2006" s="4"/>
      <c r="E2006" s="4"/>
      <c r="F2006" s="4"/>
      <c r="G2006" s="4">
        <f t="shared" si="217"/>
        <v>168</v>
      </c>
      <c r="H2006" s="4"/>
      <c r="I2006" s="4"/>
      <c r="J2006" s="4"/>
      <c r="K2006" s="4"/>
      <c r="L2006" s="93" t="s">
        <v>38</v>
      </c>
      <c r="M2006" s="93"/>
      <c r="N2006" s="66"/>
      <c r="O2006" s="4"/>
    </row>
    <row r="2007" spans="1:15" s="91" customFormat="1" ht="15.75" x14ac:dyDescent="0.25">
      <c r="A2007" s="4"/>
      <c r="B2007" s="4" t="s">
        <v>32</v>
      </c>
      <c r="C2007" s="4"/>
      <c r="D2007" s="4"/>
      <c r="E2007" s="4"/>
      <c r="F2007" s="4"/>
      <c r="G2007" s="4">
        <f>VLOOKUP(G2006,'Répartition de Fin d''année'!A27:D226,3,FALSE)</f>
        <v>0</v>
      </c>
      <c r="H2007" s="4"/>
      <c r="I2007" s="4"/>
      <c r="J2007" s="4"/>
      <c r="K2007" s="4"/>
      <c r="L2007" s="94"/>
      <c r="M2007" s="94"/>
      <c r="N2007" s="66"/>
      <c r="O2007" s="4"/>
    </row>
    <row r="2008" spans="1:15" s="91" customFormat="1" x14ac:dyDescent="0.2">
      <c r="A2008" s="4"/>
      <c r="B2008" s="56" t="s">
        <v>33</v>
      </c>
      <c r="C2008" s="4"/>
      <c r="D2008" s="4"/>
      <c r="E2008" s="4"/>
      <c r="F2008" s="4"/>
      <c r="G2008" s="4">
        <f>VLOOKUP(G2006,'Répartition de Fin d''année'!A27:D226,4,FALSE)</f>
        <v>0</v>
      </c>
      <c r="H2008" s="4"/>
      <c r="I2008" s="4"/>
      <c r="J2008" s="4"/>
      <c r="K2008" s="4"/>
      <c r="L2008" s="4"/>
      <c r="M2008" s="4"/>
      <c r="N2008" s="66"/>
      <c r="O2008" s="4"/>
    </row>
    <row r="2009" spans="1:15" s="91" customFormat="1" x14ac:dyDescent="0.2">
      <c r="A2009" s="4"/>
      <c r="B2009" s="58" t="s">
        <v>39</v>
      </c>
      <c r="C2009" s="56"/>
      <c r="D2009" s="56"/>
      <c r="E2009" s="56"/>
      <c r="F2009" s="56"/>
      <c r="G2009" s="4" t="e">
        <f>VLOOKUP(G2006,'Répartition de Fin d''année'!A27:D226,5,FALSE)</f>
        <v>#REF!</v>
      </c>
      <c r="H2009" s="4"/>
      <c r="I2009" s="4"/>
      <c r="J2009" s="4"/>
      <c r="K2009" s="4"/>
      <c r="L2009" s="4"/>
      <c r="M2009" s="4"/>
      <c r="N2009" s="66"/>
      <c r="O2009" s="4"/>
    </row>
    <row r="2010" spans="1:15" s="91" customFormat="1" x14ac:dyDescent="0.2">
      <c r="A2010" s="4"/>
      <c r="B2010" s="4" t="s">
        <v>34</v>
      </c>
      <c r="C2010" s="4"/>
      <c r="D2010" s="4"/>
      <c r="E2010" s="4"/>
      <c r="F2010" s="4"/>
      <c r="G2010" s="4" t="e">
        <f>VLOOKUP(G2006,'Répartition de Fin d''année'!A27:D226,6,FALSE)</f>
        <v>#REF!</v>
      </c>
      <c r="H2010" s="4"/>
      <c r="I2010" s="4"/>
      <c r="J2010" s="4"/>
      <c r="K2010" s="4"/>
      <c r="L2010" s="4"/>
      <c r="M2010" s="4"/>
      <c r="N2010" s="66"/>
      <c r="O2010" s="4"/>
    </row>
    <row r="2011" spans="1:15" s="91" customFormat="1" ht="12" thickBot="1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66"/>
      <c r="O2011" s="4"/>
    </row>
    <row r="2012" spans="1:15" s="91" customFormat="1" ht="12" thickBot="1" x14ac:dyDescent="0.25">
      <c r="A2012" s="39"/>
      <c r="B2012" s="41" t="s">
        <v>2</v>
      </c>
      <c r="C2012" s="41" t="s">
        <v>3</v>
      </c>
      <c r="D2012" s="41" t="s">
        <v>4</v>
      </c>
      <c r="E2012" s="41" t="s">
        <v>5</v>
      </c>
      <c r="F2012" s="41" t="s">
        <v>6</v>
      </c>
      <c r="G2012" s="41" t="s">
        <v>7</v>
      </c>
      <c r="H2012" s="41" t="s">
        <v>8</v>
      </c>
      <c r="I2012" s="41" t="s">
        <v>9</v>
      </c>
      <c r="J2012" s="41" t="s">
        <v>10</v>
      </c>
      <c r="K2012" s="41" t="s">
        <v>11</v>
      </c>
      <c r="L2012" s="41" t="s">
        <v>12</v>
      </c>
      <c r="M2012" s="41" t="s">
        <v>13</v>
      </c>
      <c r="N2012" s="71" t="s">
        <v>15</v>
      </c>
      <c r="O2012" s="4"/>
    </row>
    <row r="2013" spans="1:15" s="91" customFormat="1" x14ac:dyDescent="0.2">
      <c r="A2013" s="42" t="s">
        <v>35</v>
      </c>
      <c r="B2013" s="43">
        <f>IF(Levée!C173&lt;&gt;"pa",Levée!C173,)</f>
        <v>0</v>
      </c>
      <c r="C2013" s="43">
        <f>IF(Levée!D173&lt;&gt;"pa",Levée!D173,)</f>
        <v>0</v>
      </c>
      <c r="D2013" s="43">
        <f>IF(Levée!E173&lt;&gt;"pa",Levée!E173,)</f>
        <v>0</v>
      </c>
      <c r="E2013" s="43">
        <f>IF(Levée!F173&lt;&gt;"pa",Levée!F173,)</f>
        <v>0</v>
      </c>
      <c r="F2013" s="43">
        <f>IF(Levée!G173&lt;&gt;"pa",Levée!G173,)</f>
        <v>0</v>
      </c>
      <c r="G2013" s="43">
        <f>IF(Levée!H173&lt;&gt;"pa",Levée!H173,)</f>
        <v>0</v>
      </c>
      <c r="H2013" s="43">
        <f>IF(Levée!I173&lt;&gt;"pa",Levée!I173,)</f>
        <v>0</v>
      </c>
      <c r="I2013" s="43">
        <f>IF(Levée!J173&lt;&gt;"pa",Levée!J173,)</f>
        <v>0</v>
      </c>
      <c r="J2013" s="43">
        <f>IF(Levée!K173&lt;&gt;"pa",Levée!K173,)</f>
        <v>0</v>
      </c>
      <c r="K2013" s="43">
        <f>IF(Levée!L173&lt;&gt;"pa",Levée!L173,)</f>
        <v>0</v>
      </c>
      <c r="L2013" s="43">
        <f>IF(Levée!M173&lt;&gt;"pa",Levée!M173,)</f>
        <v>0</v>
      </c>
      <c r="M2013" s="43">
        <f>IF(Levée!N173&lt;&gt;"pa",Levée!N173,)</f>
        <v>0</v>
      </c>
      <c r="N2013" s="68">
        <f t="shared" ref="N2013:N2014" si="221">SUM(B2013:M2013)</f>
        <v>0</v>
      </c>
      <c r="O2013" s="4"/>
    </row>
    <row r="2014" spans="1:15" s="91" customFormat="1" ht="12" thickBot="1" x14ac:dyDescent="0.25">
      <c r="A2014" s="42" t="s">
        <v>36</v>
      </c>
      <c r="B2014" s="43">
        <f>Pénalités!C190</f>
        <v>0</v>
      </c>
      <c r="C2014" s="43">
        <f>Pénalités!D190</f>
        <v>0</v>
      </c>
      <c r="D2014" s="43">
        <f>Pénalités!E190</f>
        <v>0</v>
      </c>
      <c r="E2014" s="43">
        <f>Pénalités!F190</f>
        <v>0</v>
      </c>
      <c r="F2014" s="43">
        <f>Pénalités!G190</f>
        <v>0</v>
      </c>
      <c r="G2014" s="43">
        <f>Pénalités!H190</f>
        <v>0</v>
      </c>
      <c r="H2014" s="43">
        <f>Pénalités!I190</f>
        <v>0</v>
      </c>
      <c r="I2014" s="43">
        <f>Pénalités!J190</f>
        <v>0</v>
      </c>
      <c r="J2014" s="43">
        <f>Pénalités!K190</f>
        <v>0</v>
      </c>
      <c r="K2014" s="43">
        <f>Pénalités!L190</f>
        <v>0</v>
      </c>
      <c r="L2014" s="43">
        <f>Pénalités!M190</f>
        <v>0</v>
      </c>
      <c r="M2014" s="43">
        <f>Pénalités!N190</f>
        <v>0</v>
      </c>
      <c r="N2014" s="69">
        <f t="shared" si="221"/>
        <v>0</v>
      </c>
      <c r="O2014" s="4"/>
    </row>
    <row r="2015" spans="1:15" s="91" customFormat="1" ht="12" thickBot="1" x14ac:dyDescent="0.25">
      <c r="A2015" s="44" t="s">
        <v>37</v>
      </c>
      <c r="B2015" s="45">
        <f t="shared" ref="B2015:M2015" si="222">+B2013-ABS(B2014)</f>
        <v>0</v>
      </c>
      <c r="C2015" s="46">
        <f t="shared" si="222"/>
        <v>0</v>
      </c>
      <c r="D2015" s="46">
        <f t="shared" si="222"/>
        <v>0</v>
      </c>
      <c r="E2015" s="46">
        <f t="shared" si="222"/>
        <v>0</v>
      </c>
      <c r="F2015" s="46">
        <f t="shared" si="222"/>
        <v>0</v>
      </c>
      <c r="G2015" s="46">
        <f t="shared" si="222"/>
        <v>0</v>
      </c>
      <c r="H2015" s="46">
        <f t="shared" si="222"/>
        <v>0</v>
      </c>
      <c r="I2015" s="46">
        <f t="shared" si="222"/>
        <v>0</v>
      </c>
      <c r="J2015" s="46">
        <f t="shared" si="222"/>
        <v>0</v>
      </c>
      <c r="K2015" s="46">
        <f t="shared" si="222"/>
        <v>0</v>
      </c>
      <c r="L2015" s="46">
        <f t="shared" si="222"/>
        <v>0</v>
      </c>
      <c r="M2015" s="46">
        <f t="shared" si="222"/>
        <v>0</v>
      </c>
      <c r="N2015" s="70">
        <f t="shared" si="220"/>
        <v>0</v>
      </c>
      <c r="O2015" s="4"/>
    </row>
    <row r="2016" spans="1:15" s="91" customFormat="1" x14ac:dyDescent="0.2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66"/>
      <c r="O2016" s="4"/>
    </row>
    <row r="2017" spans="1:15" s="91" customFormat="1" ht="12.75" x14ac:dyDescent="0.2">
      <c r="A2017" s="4"/>
      <c r="B2017" s="4" t="s">
        <v>30</v>
      </c>
      <c r="C2017" s="4"/>
      <c r="D2017" s="4"/>
      <c r="E2017" s="4"/>
      <c r="F2017" s="4"/>
      <c r="G2017" s="4" t="str">
        <f>VLOOKUP(G2018,'Répartition de Fin d''année'!A39:D238,2,FALSE)</f>
        <v>case 169</v>
      </c>
      <c r="H2017" s="4"/>
      <c r="I2017" s="4"/>
      <c r="J2017" s="4"/>
      <c r="K2017" s="4"/>
      <c r="L2017" s="93"/>
      <c r="M2017" s="93"/>
      <c r="N2017" s="66"/>
      <c r="O2017" s="4"/>
    </row>
    <row r="2018" spans="1:15" s="91" customFormat="1" ht="12.75" x14ac:dyDescent="0.2">
      <c r="A2018" s="4"/>
      <c r="B2018" s="4" t="s">
        <v>31</v>
      </c>
      <c r="C2018" s="4"/>
      <c r="D2018" s="4"/>
      <c r="E2018" s="4"/>
      <c r="F2018" s="4"/>
      <c r="G2018" s="4">
        <f t="shared" si="217"/>
        <v>169</v>
      </c>
      <c r="H2018" s="4"/>
      <c r="I2018" s="4"/>
      <c r="J2018" s="4"/>
      <c r="K2018" s="4"/>
      <c r="L2018" s="93" t="s">
        <v>38</v>
      </c>
      <c r="M2018" s="93"/>
      <c r="N2018" s="66"/>
      <c r="O2018" s="4"/>
    </row>
    <row r="2019" spans="1:15" s="91" customFormat="1" ht="15.75" x14ac:dyDescent="0.25">
      <c r="A2019" s="4"/>
      <c r="B2019" s="4" t="s">
        <v>32</v>
      </c>
      <c r="C2019" s="4"/>
      <c r="D2019" s="4"/>
      <c r="E2019" s="4"/>
      <c r="F2019" s="4"/>
      <c r="G2019" s="4">
        <f>VLOOKUP(G2018,'Répartition de Fin d''année'!A39:D238,3,FALSE)</f>
        <v>0</v>
      </c>
      <c r="H2019" s="4"/>
      <c r="I2019" s="4"/>
      <c r="J2019" s="4"/>
      <c r="K2019" s="4"/>
      <c r="L2019" s="94"/>
      <c r="M2019" s="94"/>
      <c r="N2019" s="66"/>
      <c r="O2019" s="4"/>
    </row>
    <row r="2020" spans="1:15" s="91" customFormat="1" x14ac:dyDescent="0.2">
      <c r="A2020" s="4"/>
      <c r="B2020" s="56" t="s">
        <v>33</v>
      </c>
      <c r="C2020" s="4"/>
      <c r="D2020" s="4"/>
      <c r="E2020" s="4"/>
      <c r="F2020" s="4"/>
      <c r="G2020" s="4">
        <f>VLOOKUP(G2018,'Répartition de Fin d''année'!A39:D238,4,FALSE)</f>
        <v>0</v>
      </c>
      <c r="H2020" s="4"/>
      <c r="I2020" s="4"/>
      <c r="J2020" s="4"/>
      <c r="K2020" s="4"/>
      <c r="L2020" s="4"/>
      <c r="M2020" s="4"/>
      <c r="N2020" s="66"/>
      <c r="O2020" s="4"/>
    </row>
    <row r="2021" spans="1:15" s="91" customFormat="1" x14ac:dyDescent="0.2">
      <c r="A2021" s="4"/>
      <c r="B2021" s="58" t="s">
        <v>39</v>
      </c>
      <c r="C2021" s="56"/>
      <c r="D2021" s="56"/>
      <c r="E2021" s="56"/>
      <c r="F2021" s="56"/>
      <c r="G2021" s="4" t="e">
        <f>VLOOKUP(G2018,'Répartition de Fin d''année'!A39:D238,5,FALSE)</f>
        <v>#REF!</v>
      </c>
      <c r="H2021" s="4"/>
      <c r="I2021" s="4"/>
      <c r="J2021" s="4"/>
      <c r="K2021" s="4"/>
      <c r="L2021" s="4"/>
      <c r="M2021" s="4"/>
      <c r="N2021" s="66"/>
      <c r="O2021" s="4"/>
    </row>
    <row r="2022" spans="1:15" s="91" customFormat="1" x14ac:dyDescent="0.2">
      <c r="A2022" s="4"/>
      <c r="B2022" s="4" t="s">
        <v>34</v>
      </c>
      <c r="C2022" s="4"/>
      <c r="D2022" s="4"/>
      <c r="E2022" s="4"/>
      <c r="F2022" s="4"/>
      <c r="G2022" s="4" t="e">
        <f>VLOOKUP(G2018,'Répartition de Fin d''année'!A39:D238,6,FALSE)</f>
        <v>#REF!</v>
      </c>
      <c r="H2022" s="4"/>
      <c r="I2022" s="4"/>
      <c r="J2022" s="4"/>
      <c r="K2022" s="4"/>
      <c r="L2022" s="4"/>
      <c r="M2022" s="4"/>
      <c r="N2022" s="66"/>
      <c r="O2022" s="4"/>
    </row>
    <row r="2023" spans="1:15" s="91" customFormat="1" ht="12" thickBot="1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66"/>
      <c r="O2023" s="4"/>
    </row>
    <row r="2024" spans="1:15" s="91" customFormat="1" ht="12" thickBot="1" x14ac:dyDescent="0.25">
      <c r="A2024" s="39"/>
      <c r="B2024" s="41" t="s">
        <v>2</v>
      </c>
      <c r="C2024" s="41" t="s">
        <v>3</v>
      </c>
      <c r="D2024" s="41" t="s">
        <v>4</v>
      </c>
      <c r="E2024" s="41" t="s">
        <v>5</v>
      </c>
      <c r="F2024" s="41" t="s">
        <v>6</v>
      </c>
      <c r="G2024" s="41" t="s">
        <v>7</v>
      </c>
      <c r="H2024" s="41" t="s">
        <v>8</v>
      </c>
      <c r="I2024" s="41" t="s">
        <v>9</v>
      </c>
      <c r="J2024" s="41" t="s">
        <v>10</v>
      </c>
      <c r="K2024" s="41" t="s">
        <v>11</v>
      </c>
      <c r="L2024" s="41" t="s">
        <v>12</v>
      </c>
      <c r="M2024" s="41" t="s">
        <v>13</v>
      </c>
      <c r="N2024" s="71" t="s">
        <v>15</v>
      </c>
      <c r="O2024" s="4"/>
    </row>
    <row r="2025" spans="1:15" s="91" customFormat="1" x14ac:dyDescent="0.2">
      <c r="A2025" s="42" t="s">
        <v>35</v>
      </c>
      <c r="B2025" s="43">
        <f>IF(Levée!C174&lt;&gt;"pa",Levée!C174,)</f>
        <v>0</v>
      </c>
      <c r="C2025" s="43">
        <f>IF(Levée!D174&lt;&gt;"pa",Levée!D174,)</f>
        <v>0</v>
      </c>
      <c r="D2025" s="43">
        <f>IF(Levée!E174&lt;&gt;"pa",Levée!E174,)</f>
        <v>0</v>
      </c>
      <c r="E2025" s="43">
        <f>IF(Levée!F174&lt;&gt;"pa",Levée!F174,)</f>
        <v>0</v>
      </c>
      <c r="F2025" s="43">
        <f>IF(Levée!G174&lt;&gt;"pa",Levée!G174,)</f>
        <v>0</v>
      </c>
      <c r="G2025" s="43">
        <f>IF(Levée!H174&lt;&gt;"pa",Levée!H174,)</f>
        <v>0</v>
      </c>
      <c r="H2025" s="43">
        <f>IF(Levée!I174&lt;&gt;"pa",Levée!I174,)</f>
        <v>0</v>
      </c>
      <c r="I2025" s="43">
        <f>IF(Levée!J174&lt;&gt;"pa",Levée!J174,)</f>
        <v>0</v>
      </c>
      <c r="J2025" s="43">
        <f>IF(Levée!K174&lt;&gt;"pa",Levée!K174,)</f>
        <v>0</v>
      </c>
      <c r="K2025" s="43">
        <f>IF(Levée!L174&lt;&gt;"pa",Levée!L174,)</f>
        <v>0</v>
      </c>
      <c r="L2025" s="43">
        <f>IF(Levée!M174&lt;&gt;"pa",Levée!M174,)</f>
        <v>0</v>
      </c>
      <c r="M2025" s="43">
        <f>IF(Levée!N174&lt;&gt;"pa",Levée!N174,)</f>
        <v>0</v>
      </c>
      <c r="N2025" s="68">
        <f t="shared" ref="N2025:N2026" si="223">SUM(B2025:M2025)</f>
        <v>0</v>
      </c>
      <c r="O2025" s="4"/>
    </row>
    <row r="2026" spans="1:15" s="91" customFormat="1" ht="12" thickBot="1" x14ac:dyDescent="0.25">
      <c r="A2026" s="42" t="s">
        <v>36</v>
      </c>
      <c r="B2026" s="43">
        <f>Pénalités!C191</f>
        <v>0</v>
      </c>
      <c r="C2026" s="43">
        <f>Pénalités!D191</f>
        <v>0</v>
      </c>
      <c r="D2026" s="43">
        <f>Pénalités!E191</f>
        <v>0</v>
      </c>
      <c r="E2026" s="43">
        <f>Pénalités!F191</f>
        <v>0</v>
      </c>
      <c r="F2026" s="43">
        <f>Pénalités!G191</f>
        <v>0</v>
      </c>
      <c r="G2026" s="43">
        <f>Pénalités!H191</f>
        <v>0</v>
      </c>
      <c r="H2026" s="43">
        <f>Pénalités!I191</f>
        <v>0</v>
      </c>
      <c r="I2026" s="43">
        <f>Pénalités!J191</f>
        <v>0</v>
      </c>
      <c r="J2026" s="43">
        <f>Pénalités!K191</f>
        <v>0</v>
      </c>
      <c r="K2026" s="43">
        <f>Pénalités!L191</f>
        <v>0</v>
      </c>
      <c r="L2026" s="43">
        <f>Pénalités!M191</f>
        <v>0</v>
      </c>
      <c r="M2026" s="43">
        <f>Pénalités!N191</f>
        <v>0</v>
      </c>
      <c r="N2026" s="69">
        <f t="shared" si="223"/>
        <v>0</v>
      </c>
      <c r="O2026" s="4"/>
    </row>
    <row r="2027" spans="1:15" s="91" customFormat="1" ht="12" thickBot="1" x14ac:dyDescent="0.25">
      <c r="A2027" s="44" t="s">
        <v>37</v>
      </c>
      <c r="B2027" s="45">
        <f t="shared" ref="B2027:M2027" si="224">+B2025-ABS(B2026)</f>
        <v>0</v>
      </c>
      <c r="C2027" s="46">
        <f t="shared" si="224"/>
        <v>0</v>
      </c>
      <c r="D2027" s="46">
        <f t="shared" si="224"/>
        <v>0</v>
      </c>
      <c r="E2027" s="46">
        <f t="shared" si="224"/>
        <v>0</v>
      </c>
      <c r="F2027" s="46">
        <f t="shared" si="224"/>
        <v>0</v>
      </c>
      <c r="G2027" s="46">
        <f t="shared" si="224"/>
        <v>0</v>
      </c>
      <c r="H2027" s="46">
        <f t="shared" si="224"/>
        <v>0</v>
      </c>
      <c r="I2027" s="46">
        <f t="shared" si="224"/>
        <v>0</v>
      </c>
      <c r="J2027" s="46">
        <f t="shared" si="224"/>
        <v>0</v>
      </c>
      <c r="K2027" s="46">
        <f t="shared" si="224"/>
        <v>0</v>
      </c>
      <c r="L2027" s="46">
        <f t="shared" si="224"/>
        <v>0</v>
      </c>
      <c r="M2027" s="46">
        <f t="shared" si="224"/>
        <v>0</v>
      </c>
      <c r="N2027" s="70">
        <f t="shared" si="220"/>
        <v>0</v>
      </c>
      <c r="O2027" s="4"/>
    </row>
    <row r="2028" spans="1:15" s="91" customFormat="1" x14ac:dyDescent="0.2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66"/>
      <c r="O2028" s="4"/>
    </row>
    <row r="2029" spans="1:15" s="91" customFormat="1" ht="12.75" x14ac:dyDescent="0.2">
      <c r="A2029" s="4"/>
      <c r="B2029" s="4" t="s">
        <v>30</v>
      </c>
      <c r="C2029" s="4"/>
      <c r="D2029" s="4"/>
      <c r="E2029" s="4"/>
      <c r="F2029" s="4"/>
      <c r="G2029" s="4" t="str">
        <f>VLOOKUP(G2030,'Répartition de Fin d''année'!A51:D250,2,FALSE)</f>
        <v>case 170</v>
      </c>
      <c r="H2029" s="4"/>
      <c r="I2029" s="4"/>
      <c r="J2029" s="4"/>
      <c r="K2029" s="4"/>
      <c r="L2029" s="93"/>
      <c r="M2029" s="93"/>
      <c r="N2029" s="66"/>
      <c r="O2029" s="4"/>
    </row>
    <row r="2030" spans="1:15" s="91" customFormat="1" ht="12.75" x14ac:dyDescent="0.2">
      <c r="A2030" s="4"/>
      <c r="B2030" s="4" t="s">
        <v>31</v>
      </c>
      <c r="C2030" s="4"/>
      <c r="D2030" s="4"/>
      <c r="E2030" s="4"/>
      <c r="F2030" s="4"/>
      <c r="G2030" s="4">
        <f t="shared" si="217"/>
        <v>170</v>
      </c>
      <c r="H2030" s="4"/>
      <c r="I2030" s="4"/>
      <c r="J2030" s="4"/>
      <c r="K2030" s="4"/>
      <c r="L2030" s="93" t="s">
        <v>38</v>
      </c>
      <c r="M2030" s="93"/>
      <c r="N2030" s="66"/>
      <c r="O2030" s="4"/>
    </row>
    <row r="2031" spans="1:15" s="91" customFormat="1" ht="15.75" x14ac:dyDescent="0.25">
      <c r="A2031" s="4"/>
      <c r="B2031" s="4" t="s">
        <v>32</v>
      </c>
      <c r="C2031" s="4"/>
      <c r="D2031" s="4"/>
      <c r="E2031" s="4"/>
      <c r="F2031" s="4"/>
      <c r="G2031" s="4">
        <f>VLOOKUP(G2030,'Répartition de Fin d''année'!A51:D250,3,FALSE)</f>
        <v>0</v>
      </c>
      <c r="H2031" s="4"/>
      <c r="I2031" s="4"/>
      <c r="J2031" s="4"/>
      <c r="K2031" s="4"/>
      <c r="L2031" s="94"/>
      <c r="M2031" s="94"/>
      <c r="N2031" s="66"/>
      <c r="O2031" s="4"/>
    </row>
    <row r="2032" spans="1:15" s="91" customFormat="1" x14ac:dyDescent="0.2">
      <c r="A2032" s="4"/>
      <c r="B2032" s="56" t="s">
        <v>33</v>
      </c>
      <c r="C2032" s="4"/>
      <c r="D2032" s="4"/>
      <c r="E2032" s="4"/>
      <c r="F2032" s="4"/>
      <c r="G2032" s="4">
        <f>VLOOKUP(G2030,'Répartition de Fin d''année'!A51:D250,4,FALSE)</f>
        <v>0</v>
      </c>
      <c r="H2032" s="4"/>
      <c r="I2032" s="4"/>
      <c r="J2032" s="4"/>
      <c r="K2032" s="4"/>
      <c r="L2032" s="4"/>
      <c r="M2032" s="4"/>
      <c r="N2032" s="66"/>
      <c r="O2032" s="4"/>
    </row>
    <row r="2033" spans="1:15" s="91" customFormat="1" x14ac:dyDescent="0.2">
      <c r="A2033" s="4"/>
      <c r="B2033" s="58" t="s">
        <v>39</v>
      </c>
      <c r="C2033" s="56"/>
      <c r="D2033" s="56"/>
      <c r="E2033" s="56"/>
      <c r="F2033" s="56"/>
      <c r="G2033" s="4" t="e">
        <f>VLOOKUP(G2030,'Répartition de Fin d''année'!A51:D250,5,FALSE)</f>
        <v>#REF!</v>
      </c>
      <c r="H2033" s="4"/>
      <c r="I2033" s="4"/>
      <c r="J2033" s="4"/>
      <c r="K2033" s="4"/>
      <c r="L2033" s="4"/>
      <c r="M2033" s="4"/>
      <c r="N2033" s="66"/>
      <c r="O2033" s="4"/>
    </row>
    <row r="2034" spans="1:15" s="91" customFormat="1" x14ac:dyDescent="0.2">
      <c r="A2034" s="4"/>
      <c r="B2034" s="4" t="s">
        <v>34</v>
      </c>
      <c r="C2034" s="4"/>
      <c r="D2034" s="4"/>
      <c r="E2034" s="4"/>
      <c r="F2034" s="4"/>
      <c r="G2034" s="4" t="e">
        <f>VLOOKUP(G2030,'Répartition de Fin d''année'!A51:D250,6,FALSE)</f>
        <v>#REF!</v>
      </c>
      <c r="H2034" s="4"/>
      <c r="I2034" s="4"/>
      <c r="J2034" s="4"/>
      <c r="K2034" s="4"/>
      <c r="L2034" s="4"/>
      <c r="M2034" s="4"/>
      <c r="N2034" s="66"/>
      <c r="O2034" s="4"/>
    </row>
    <row r="2035" spans="1:15" s="91" customFormat="1" ht="12" thickBot="1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66"/>
      <c r="O2035" s="4"/>
    </row>
    <row r="2036" spans="1:15" s="91" customFormat="1" ht="12" thickBot="1" x14ac:dyDescent="0.25">
      <c r="A2036" s="39"/>
      <c r="B2036" s="41" t="s">
        <v>2</v>
      </c>
      <c r="C2036" s="41" t="s">
        <v>3</v>
      </c>
      <c r="D2036" s="41" t="s">
        <v>4</v>
      </c>
      <c r="E2036" s="41" t="s">
        <v>5</v>
      </c>
      <c r="F2036" s="41" t="s">
        <v>6</v>
      </c>
      <c r="G2036" s="41" t="s">
        <v>7</v>
      </c>
      <c r="H2036" s="41" t="s">
        <v>8</v>
      </c>
      <c r="I2036" s="41" t="s">
        <v>9</v>
      </c>
      <c r="J2036" s="41" t="s">
        <v>10</v>
      </c>
      <c r="K2036" s="41" t="s">
        <v>11</v>
      </c>
      <c r="L2036" s="41" t="s">
        <v>12</v>
      </c>
      <c r="M2036" s="41" t="s">
        <v>13</v>
      </c>
      <c r="N2036" s="71" t="s">
        <v>15</v>
      </c>
      <c r="O2036" s="4"/>
    </row>
    <row r="2037" spans="1:15" s="91" customFormat="1" x14ac:dyDescent="0.2">
      <c r="A2037" s="42" t="s">
        <v>35</v>
      </c>
      <c r="B2037" s="43">
        <f>IF(Levée!C175&lt;&gt;"pa",Levée!C175,)</f>
        <v>0</v>
      </c>
      <c r="C2037" s="43">
        <f>IF(Levée!D175&lt;&gt;"pa",Levée!D175,)</f>
        <v>0</v>
      </c>
      <c r="D2037" s="43">
        <f>IF(Levée!E175&lt;&gt;"pa",Levée!E175,)</f>
        <v>0</v>
      </c>
      <c r="E2037" s="43">
        <f>IF(Levée!F175&lt;&gt;"pa",Levée!F175,)</f>
        <v>0</v>
      </c>
      <c r="F2037" s="43">
        <f>IF(Levée!G175&lt;&gt;"pa",Levée!G175,)</f>
        <v>0</v>
      </c>
      <c r="G2037" s="43">
        <f>IF(Levée!H175&lt;&gt;"pa",Levée!H175,)</f>
        <v>0</v>
      </c>
      <c r="H2037" s="43">
        <f>IF(Levée!I175&lt;&gt;"pa",Levée!I175,)</f>
        <v>0</v>
      </c>
      <c r="I2037" s="43">
        <f>IF(Levée!J175&lt;&gt;"pa",Levée!J175,)</f>
        <v>0</v>
      </c>
      <c r="J2037" s="43">
        <f>IF(Levée!K175&lt;&gt;"pa",Levée!K175,)</f>
        <v>0</v>
      </c>
      <c r="K2037" s="43">
        <f>IF(Levée!L175&lt;&gt;"pa",Levée!L175,)</f>
        <v>0</v>
      </c>
      <c r="L2037" s="43">
        <f>IF(Levée!M175&lt;&gt;"pa",Levée!M175,)</f>
        <v>0</v>
      </c>
      <c r="M2037" s="43">
        <f>IF(Levée!N175&lt;&gt;"pa",Levée!N175,)</f>
        <v>0</v>
      </c>
      <c r="N2037" s="68">
        <f t="shared" ref="N2037:N2038" si="225">SUM(B2037:M2037)</f>
        <v>0</v>
      </c>
      <c r="O2037" s="4"/>
    </row>
    <row r="2038" spans="1:15" s="91" customFormat="1" ht="12" thickBot="1" x14ac:dyDescent="0.25">
      <c r="A2038" s="42" t="s">
        <v>36</v>
      </c>
      <c r="B2038" s="43">
        <f>Pénalités!C192</f>
        <v>0</v>
      </c>
      <c r="C2038" s="43">
        <f>Pénalités!D192</f>
        <v>0</v>
      </c>
      <c r="D2038" s="43">
        <f>Pénalités!E192</f>
        <v>0</v>
      </c>
      <c r="E2038" s="43">
        <f>Pénalités!F192</f>
        <v>0</v>
      </c>
      <c r="F2038" s="43">
        <f>Pénalités!G192</f>
        <v>0</v>
      </c>
      <c r="G2038" s="43">
        <f>Pénalités!H192</f>
        <v>0</v>
      </c>
      <c r="H2038" s="43">
        <f>Pénalités!I192</f>
        <v>0</v>
      </c>
      <c r="I2038" s="43">
        <f>Pénalités!J192</f>
        <v>0</v>
      </c>
      <c r="J2038" s="43">
        <f>Pénalités!K192</f>
        <v>0</v>
      </c>
      <c r="K2038" s="43">
        <f>Pénalités!L192</f>
        <v>0</v>
      </c>
      <c r="L2038" s="43">
        <f>Pénalités!M192</f>
        <v>0</v>
      </c>
      <c r="M2038" s="43">
        <f>Pénalités!N192</f>
        <v>0</v>
      </c>
      <c r="N2038" s="69">
        <f t="shared" si="225"/>
        <v>0</v>
      </c>
      <c r="O2038" s="4"/>
    </row>
    <row r="2039" spans="1:15" s="91" customFormat="1" ht="12" thickBot="1" x14ac:dyDescent="0.25">
      <c r="A2039" s="44" t="s">
        <v>37</v>
      </c>
      <c r="B2039" s="45">
        <f t="shared" ref="B2039:M2039" si="226">+B2037-ABS(B2038)</f>
        <v>0</v>
      </c>
      <c r="C2039" s="46">
        <f t="shared" si="226"/>
        <v>0</v>
      </c>
      <c r="D2039" s="46">
        <f t="shared" si="226"/>
        <v>0</v>
      </c>
      <c r="E2039" s="46">
        <f t="shared" si="226"/>
        <v>0</v>
      </c>
      <c r="F2039" s="46">
        <f t="shared" si="226"/>
        <v>0</v>
      </c>
      <c r="G2039" s="46">
        <f t="shared" si="226"/>
        <v>0</v>
      </c>
      <c r="H2039" s="46">
        <f t="shared" si="226"/>
        <v>0</v>
      </c>
      <c r="I2039" s="46">
        <f t="shared" si="226"/>
        <v>0</v>
      </c>
      <c r="J2039" s="46">
        <f t="shared" si="226"/>
        <v>0</v>
      </c>
      <c r="K2039" s="46">
        <f t="shared" si="226"/>
        <v>0</v>
      </c>
      <c r="L2039" s="46">
        <f t="shared" si="226"/>
        <v>0</v>
      </c>
      <c r="M2039" s="46">
        <f t="shared" si="226"/>
        <v>0</v>
      </c>
      <c r="N2039" s="70">
        <f t="shared" si="220"/>
        <v>0</v>
      </c>
      <c r="O2039" s="4"/>
    </row>
    <row r="2040" spans="1:15" s="91" customFormat="1" x14ac:dyDescent="0.2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66"/>
      <c r="O2040" s="4"/>
    </row>
    <row r="2041" spans="1:15" s="91" customFormat="1" ht="12.75" x14ac:dyDescent="0.2">
      <c r="A2041" s="4"/>
      <c r="B2041" s="4" t="s">
        <v>30</v>
      </c>
      <c r="C2041" s="4"/>
      <c r="D2041" s="4"/>
      <c r="E2041" s="4"/>
      <c r="F2041" s="4"/>
      <c r="G2041" s="4" t="str">
        <f>VLOOKUP(G2042,'Répartition de Fin d''année'!A63:D262,2,FALSE)</f>
        <v>case 171</v>
      </c>
      <c r="H2041" s="4"/>
      <c r="I2041" s="4"/>
      <c r="J2041" s="4"/>
      <c r="K2041" s="4"/>
      <c r="L2041" s="93"/>
      <c r="M2041" s="93"/>
      <c r="N2041" s="66"/>
      <c r="O2041" s="4"/>
    </row>
    <row r="2042" spans="1:15" s="91" customFormat="1" ht="12.75" x14ac:dyDescent="0.2">
      <c r="A2042" s="4"/>
      <c r="B2042" s="4" t="s">
        <v>31</v>
      </c>
      <c r="C2042" s="4"/>
      <c r="D2042" s="4"/>
      <c r="E2042" s="4"/>
      <c r="F2042" s="4"/>
      <c r="G2042" s="4">
        <f t="shared" si="217"/>
        <v>171</v>
      </c>
      <c r="H2042" s="4"/>
      <c r="I2042" s="4"/>
      <c r="J2042" s="4"/>
      <c r="K2042" s="4"/>
      <c r="L2042" s="93" t="s">
        <v>38</v>
      </c>
      <c r="M2042" s="93"/>
      <c r="N2042" s="66"/>
      <c r="O2042" s="4"/>
    </row>
    <row r="2043" spans="1:15" s="91" customFormat="1" ht="15.75" x14ac:dyDescent="0.25">
      <c r="A2043" s="4"/>
      <c r="B2043" s="4" t="s">
        <v>32</v>
      </c>
      <c r="C2043" s="4"/>
      <c r="D2043" s="4"/>
      <c r="E2043" s="4"/>
      <c r="F2043" s="4"/>
      <c r="G2043" s="4">
        <f>VLOOKUP(G2042,'Répartition de Fin d''année'!A63:D262,3,FALSE)</f>
        <v>0</v>
      </c>
      <c r="H2043" s="4"/>
      <c r="I2043" s="4"/>
      <c r="J2043" s="4"/>
      <c r="K2043" s="4"/>
      <c r="L2043" s="94"/>
      <c r="M2043" s="94"/>
      <c r="N2043" s="66"/>
      <c r="O2043" s="4"/>
    </row>
    <row r="2044" spans="1:15" s="91" customFormat="1" x14ac:dyDescent="0.2">
      <c r="A2044" s="4"/>
      <c r="B2044" s="56" t="s">
        <v>33</v>
      </c>
      <c r="C2044" s="4"/>
      <c r="D2044" s="4"/>
      <c r="E2044" s="4"/>
      <c r="F2044" s="4"/>
      <c r="G2044" s="4">
        <f>VLOOKUP(G2042,'Répartition de Fin d''année'!A63:D262,4,FALSE)</f>
        <v>0</v>
      </c>
      <c r="H2044" s="4"/>
      <c r="I2044" s="4"/>
      <c r="J2044" s="4"/>
      <c r="K2044" s="4"/>
      <c r="L2044" s="4"/>
      <c r="M2044" s="4"/>
      <c r="N2044" s="66"/>
      <c r="O2044" s="4"/>
    </row>
    <row r="2045" spans="1:15" s="91" customFormat="1" x14ac:dyDescent="0.2">
      <c r="A2045" s="4"/>
      <c r="B2045" s="58" t="s">
        <v>39</v>
      </c>
      <c r="C2045" s="56"/>
      <c r="D2045" s="56"/>
      <c r="E2045" s="56"/>
      <c r="F2045" s="56"/>
      <c r="G2045" s="4" t="e">
        <f>VLOOKUP(G2042,'Répartition de Fin d''année'!A63:D262,5,FALSE)</f>
        <v>#REF!</v>
      </c>
      <c r="H2045" s="4"/>
      <c r="I2045" s="4"/>
      <c r="J2045" s="4"/>
      <c r="K2045" s="4"/>
      <c r="L2045" s="4"/>
      <c r="M2045" s="4"/>
      <c r="N2045" s="66"/>
      <c r="O2045" s="4"/>
    </row>
    <row r="2046" spans="1:15" s="91" customFormat="1" x14ac:dyDescent="0.2">
      <c r="A2046" s="4"/>
      <c r="B2046" s="4" t="s">
        <v>34</v>
      </c>
      <c r="C2046" s="4"/>
      <c r="D2046" s="4"/>
      <c r="E2046" s="4"/>
      <c r="F2046" s="4"/>
      <c r="G2046" s="4" t="e">
        <f>VLOOKUP(G2042,'Répartition de Fin d''année'!A63:D262,6,FALSE)</f>
        <v>#REF!</v>
      </c>
      <c r="H2046" s="4"/>
      <c r="I2046" s="4"/>
      <c r="J2046" s="4"/>
      <c r="K2046" s="4"/>
      <c r="L2046" s="4"/>
      <c r="M2046" s="4"/>
      <c r="N2046" s="66"/>
      <c r="O2046" s="4"/>
    </row>
    <row r="2047" spans="1:15" s="91" customFormat="1" ht="12" thickBot="1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66"/>
      <c r="O2047" s="4"/>
    </row>
    <row r="2048" spans="1:15" s="91" customFormat="1" ht="12" thickBot="1" x14ac:dyDescent="0.25">
      <c r="A2048" s="39"/>
      <c r="B2048" s="41" t="s">
        <v>2</v>
      </c>
      <c r="C2048" s="41" t="s">
        <v>3</v>
      </c>
      <c r="D2048" s="41" t="s">
        <v>4</v>
      </c>
      <c r="E2048" s="41" t="s">
        <v>5</v>
      </c>
      <c r="F2048" s="41" t="s">
        <v>6</v>
      </c>
      <c r="G2048" s="41" t="s">
        <v>7</v>
      </c>
      <c r="H2048" s="41" t="s">
        <v>8</v>
      </c>
      <c r="I2048" s="41" t="s">
        <v>9</v>
      </c>
      <c r="J2048" s="41" t="s">
        <v>10</v>
      </c>
      <c r="K2048" s="41" t="s">
        <v>11</v>
      </c>
      <c r="L2048" s="41" t="s">
        <v>12</v>
      </c>
      <c r="M2048" s="41" t="s">
        <v>13</v>
      </c>
      <c r="N2048" s="71" t="s">
        <v>15</v>
      </c>
      <c r="O2048" s="4"/>
    </row>
    <row r="2049" spans="1:15" s="91" customFormat="1" x14ac:dyDescent="0.2">
      <c r="A2049" s="42" t="s">
        <v>35</v>
      </c>
      <c r="B2049" s="43">
        <f>IF(Levée!C176&lt;&gt;"pa",Levée!C176,)</f>
        <v>0</v>
      </c>
      <c r="C2049" s="43">
        <f>IF(Levée!D176&lt;&gt;"pa",Levée!D176,)</f>
        <v>0</v>
      </c>
      <c r="D2049" s="43">
        <f>IF(Levée!E176&lt;&gt;"pa",Levée!E176,)</f>
        <v>0</v>
      </c>
      <c r="E2049" s="43">
        <f>IF(Levée!F176&lt;&gt;"pa",Levée!F176,)</f>
        <v>0</v>
      </c>
      <c r="F2049" s="43">
        <f>IF(Levée!G176&lt;&gt;"pa",Levée!G176,)</f>
        <v>0</v>
      </c>
      <c r="G2049" s="43">
        <f>IF(Levée!H176&lt;&gt;"pa",Levée!H176,)</f>
        <v>0</v>
      </c>
      <c r="H2049" s="43">
        <f>IF(Levée!I176&lt;&gt;"pa",Levée!I176,)</f>
        <v>0</v>
      </c>
      <c r="I2049" s="43">
        <f>IF(Levée!J176&lt;&gt;"pa",Levée!J176,)</f>
        <v>0</v>
      </c>
      <c r="J2049" s="43">
        <f>IF(Levée!K176&lt;&gt;"pa",Levée!K176,)</f>
        <v>0</v>
      </c>
      <c r="K2049" s="43">
        <f>IF(Levée!L176&lt;&gt;"pa",Levée!L176,)</f>
        <v>0</v>
      </c>
      <c r="L2049" s="43">
        <f>IF(Levée!M176&lt;&gt;"pa",Levée!M176,)</f>
        <v>0</v>
      </c>
      <c r="M2049" s="43">
        <f>IF(Levée!N176&lt;&gt;"pa",Levée!N176,)</f>
        <v>0</v>
      </c>
      <c r="N2049" s="68">
        <f t="shared" ref="N2049:N2050" si="227">SUM(B2049:M2049)</f>
        <v>0</v>
      </c>
      <c r="O2049" s="4"/>
    </row>
    <row r="2050" spans="1:15" s="91" customFormat="1" ht="12" thickBot="1" x14ac:dyDescent="0.25">
      <c r="A2050" s="42" t="s">
        <v>36</v>
      </c>
      <c r="B2050" s="43">
        <f>Pénalités!C193</f>
        <v>0</v>
      </c>
      <c r="C2050" s="43">
        <f>Pénalités!D193</f>
        <v>0</v>
      </c>
      <c r="D2050" s="43">
        <f>Pénalités!E193</f>
        <v>0</v>
      </c>
      <c r="E2050" s="43">
        <f>Pénalités!F193</f>
        <v>0</v>
      </c>
      <c r="F2050" s="43">
        <f>Pénalités!G193</f>
        <v>0</v>
      </c>
      <c r="G2050" s="43">
        <f>Pénalités!H193</f>
        <v>0</v>
      </c>
      <c r="H2050" s="43">
        <f>Pénalités!I193</f>
        <v>0</v>
      </c>
      <c r="I2050" s="43">
        <f>Pénalités!J193</f>
        <v>0</v>
      </c>
      <c r="J2050" s="43">
        <f>Pénalités!K193</f>
        <v>0</v>
      </c>
      <c r="K2050" s="43">
        <f>Pénalités!L193</f>
        <v>0</v>
      </c>
      <c r="L2050" s="43">
        <f>Pénalités!M193</f>
        <v>0</v>
      </c>
      <c r="M2050" s="43">
        <f>Pénalités!N193</f>
        <v>0</v>
      </c>
      <c r="N2050" s="69">
        <f t="shared" si="227"/>
        <v>0</v>
      </c>
      <c r="O2050" s="4"/>
    </row>
    <row r="2051" spans="1:15" s="91" customFormat="1" ht="12" thickBot="1" x14ac:dyDescent="0.25">
      <c r="A2051" s="44" t="s">
        <v>37</v>
      </c>
      <c r="B2051" s="45">
        <f t="shared" ref="B2051:M2051" si="228">+B2049-ABS(B2050)</f>
        <v>0</v>
      </c>
      <c r="C2051" s="46">
        <f t="shared" si="228"/>
        <v>0</v>
      </c>
      <c r="D2051" s="46">
        <f t="shared" si="228"/>
        <v>0</v>
      </c>
      <c r="E2051" s="46">
        <f t="shared" si="228"/>
        <v>0</v>
      </c>
      <c r="F2051" s="46">
        <f t="shared" si="228"/>
        <v>0</v>
      </c>
      <c r="G2051" s="46">
        <f t="shared" si="228"/>
        <v>0</v>
      </c>
      <c r="H2051" s="46">
        <f t="shared" si="228"/>
        <v>0</v>
      </c>
      <c r="I2051" s="46">
        <f t="shared" si="228"/>
        <v>0</v>
      </c>
      <c r="J2051" s="46">
        <f t="shared" si="228"/>
        <v>0</v>
      </c>
      <c r="K2051" s="46">
        <f t="shared" si="228"/>
        <v>0</v>
      </c>
      <c r="L2051" s="46">
        <f t="shared" si="228"/>
        <v>0</v>
      </c>
      <c r="M2051" s="46">
        <f t="shared" si="228"/>
        <v>0</v>
      </c>
      <c r="N2051" s="70">
        <f t="shared" si="220"/>
        <v>0</v>
      </c>
      <c r="O2051" s="4"/>
    </row>
    <row r="2052" spans="1:15" s="91" customFormat="1" x14ac:dyDescent="0.2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66"/>
      <c r="O2052" s="4"/>
    </row>
    <row r="2053" spans="1:15" s="91" customFormat="1" ht="12.75" x14ac:dyDescent="0.2">
      <c r="A2053" s="4"/>
      <c r="B2053" s="4" t="s">
        <v>30</v>
      </c>
      <c r="C2053" s="4"/>
      <c r="D2053" s="4"/>
      <c r="E2053" s="4"/>
      <c r="F2053" s="4"/>
      <c r="G2053" s="4" t="str">
        <f>VLOOKUP(G2054,'Répartition de Fin d''année'!A75:D274,2,FALSE)</f>
        <v>case 172</v>
      </c>
      <c r="H2053" s="4"/>
      <c r="I2053" s="4"/>
      <c r="J2053" s="4"/>
      <c r="K2053" s="4"/>
      <c r="L2053" s="93"/>
      <c r="M2053" s="93"/>
      <c r="N2053" s="66"/>
      <c r="O2053" s="4"/>
    </row>
    <row r="2054" spans="1:15" s="91" customFormat="1" ht="12.75" x14ac:dyDescent="0.2">
      <c r="A2054" s="4"/>
      <c r="B2054" s="4" t="s">
        <v>31</v>
      </c>
      <c r="C2054" s="4"/>
      <c r="D2054" s="4"/>
      <c r="E2054" s="4"/>
      <c r="F2054" s="4"/>
      <c r="G2054" s="4">
        <f t="shared" si="217"/>
        <v>172</v>
      </c>
      <c r="H2054" s="4"/>
      <c r="I2054" s="4"/>
      <c r="J2054" s="4"/>
      <c r="K2054" s="4"/>
      <c r="L2054" s="93" t="s">
        <v>38</v>
      </c>
      <c r="M2054" s="93"/>
      <c r="N2054" s="66"/>
      <c r="O2054" s="4"/>
    </row>
    <row r="2055" spans="1:15" s="91" customFormat="1" ht="15.75" x14ac:dyDescent="0.25">
      <c r="A2055" s="4"/>
      <c r="B2055" s="4" t="s">
        <v>32</v>
      </c>
      <c r="C2055" s="4"/>
      <c r="D2055" s="4"/>
      <c r="E2055" s="4"/>
      <c r="F2055" s="4"/>
      <c r="G2055" s="4">
        <f>VLOOKUP(G2054,'Répartition de Fin d''année'!A75:D274,3,FALSE)</f>
        <v>0</v>
      </c>
      <c r="H2055" s="4"/>
      <c r="I2055" s="4"/>
      <c r="J2055" s="4"/>
      <c r="K2055" s="4"/>
      <c r="L2055" s="94"/>
      <c r="M2055" s="94"/>
      <c r="N2055" s="66"/>
      <c r="O2055" s="4"/>
    </row>
    <row r="2056" spans="1:15" s="91" customFormat="1" x14ac:dyDescent="0.2">
      <c r="A2056" s="4"/>
      <c r="B2056" s="56" t="s">
        <v>33</v>
      </c>
      <c r="C2056" s="4"/>
      <c r="D2056" s="4"/>
      <c r="E2056" s="4"/>
      <c r="F2056" s="4"/>
      <c r="G2056" s="4">
        <f>VLOOKUP(G2054,'Répartition de Fin d''année'!A75:D274,4,FALSE)</f>
        <v>0</v>
      </c>
      <c r="H2056" s="4"/>
      <c r="I2056" s="4"/>
      <c r="J2056" s="4"/>
      <c r="K2056" s="4"/>
      <c r="L2056" s="4"/>
      <c r="M2056" s="4"/>
      <c r="N2056" s="66"/>
      <c r="O2056" s="4"/>
    </row>
    <row r="2057" spans="1:15" s="91" customFormat="1" x14ac:dyDescent="0.2">
      <c r="A2057" s="4"/>
      <c r="B2057" s="58" t="s">
        <v>39</v>
      </c>
      <c r="C2057" s="56"/>
      <c r="D2057" s="56"/>
      <c r="E2057" s="56"/>
      <c r="F2057" s="56"/>
      <c r="G2057" s="4" t="e">
        <f>VLOOKUP(G2054,'Répartition de Fin d''année'!A75:D274,5,FALSE)</f>
        <v>#REF!</v>
      </c>
      <c r="H2057" s="4"/>
      <c r="I2057" s="4"/>
      <c r="J2057" s="4"/>
      <c r="K2057" s="4"/>
      <c r="L2057" s="4"/>
      <c r="M2057" s="4"/>
      <c r="N2057" s="66"/>
      <c r="O2057" s="4"/>
    </row>
    <row r="2058" spans="1:15" s="91" customFormat="1" x14ac:dyDescent="0.2">
      <c r="A2058" s="4"/>
      <c r="B2058" s="4" t="s">
        <v>34</v>
      </c>
      <c r="C2058" s="4"/>
      <c r="D2058" s="4"/>
      <c r="E2058" s="4"/>
      <c r="F2058" s="4"/>
      <c r="G2058" s="4" t="e">
        <f>VLOOKUP(G2054,'Répartition de Fin d''année'!A75:D274,6,FALSE)</f>
        <v>#REF!</v>
      </c>
      <c r="H2058" s="4"/>
      <c r="I2058" s="4"/>
      <c r="J2058" s="4"/>
      <c r="K2058" s="4"/>
      <c r="L2058" s="4"/>
      <c r="M2058" s="4"/>
      <c r="N2058" s="66"/>
      <c r="O2058" s="4"/>
    </row>
    <row r="2059" spans="1:15" s="91" customFormat="1" ht="12" thickBot="1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66"/>
      <c r="O2059" s="4"/>
    </row>
    <row r="2060" spans="1:15" s="91" customFormat="1" ht="12" thickBot="1" x14ac:dyDescent="0.25">
      <c r="A2060" s="39"/>
      <c r="B2060" s="41" t="s">
        <v>2</v>
      </c>
      <c r="C2060" s="41" t="s">
        <v>3</v>
      </c>
      <c r="D2060" s="41" t="s">
        <v>4</v>
      </c>
      <c r="E2060" s="41" t="s">
        <v>5</v>
      </c>
      <c r="F2060" s="41" t="s">
        <v>6</v>
      </c>
      <c r="G2060" s="41" t="s">
        <v>7</v>
      </c>
      <c r="H2060" s="41" t="s">
        <v>8</v>
      </c>
      <c r="I2060" s="41" t="s">
        <v>9</v>
      </c>
      <c r="J2060" s="41" t="s">
        <v>10</v>
      </c>
      <c r="K2060" s="41" t="s">
        <v>11</v>
      </c>
      <c r="L2060" s="41" t="s">
        <v>12</v>
      </c>
      <c r="M2060" s="41" t="s">
        <v>13</v>
      </c>
      <c r="N2060" s="71" t="s">
        <v>15</v>
      </c>
      <c r="O2060" s="4"/>
    </row>
    <row r="2061" spans="1:15" s="91" customFormat="1" x14ac:dyDescent="0.2">
      <c r="A2061" s="42" t="s">
        <v>35</v>
      </c>
      <c r="B2061" s="43">
        <f>IF(Levée!C177&lt;&gt;"pa",Levée!C177,)</f>
        <v>0</v>
      </c>
      <c r="C2061" s="43">
        <f>IF(Levée!D177&lt;&gt;"pa",Levée!D177,)</f>
        <v>0</v>
      </c>
      <c r="D2061" s="43">
        <f>IF(Levée!E177&lt;&gt;"pa",Levée!E177,)</f>
        <v>0</v>
      </c>
      <c r="E2061" s="43">
        <f>IF(Levée!F177&lt;&gt;"pa",Levée!F177,)</f>
        <v>0</v>
      </c>
      <c r="F2061" s="43">
        <f>IF(Levée!G177&lt;&gt;"pa",Levée!G177,)</f>
        <v>0</v>
      </c>
      <c r="G2061" s="43">
        <f>IF(Levée!H177&lt;&gt;"pa",Levée!H177,)</f>
        <v>0</v>
      </c>
      <c r="H2061" s="43">
        <f>IF(Levée!I177&lt;&gt;"pa",Levée!I177,)</f>
        <v>0</v>
      </c>
      <c r="I2061" s="43">
        <f>IF(Levée!J177&lt;&gt;"pa",Levée!J177,)</f>
        <v>0</v>
      </c>
      <c r="J2061" s="43">
        <f>IF(Levée!K177&lt;&gt;"pa",Levée!K177,)</f>
        <v>0</v>
      </c>
      <c r="K2061" s="43">
        <f>IF(Levée!L177&lt;&gt;"pa",Levée!L177,)</f>
        <v>0</v>
      </c>
      <c r="L2061" s="43">
        <f>IF(Levée!M177&lt;&gt;"pa",Levée!M177,)</f>
        <v>0</v>
      </c>
      <c r="M2061" s="43">
        <f>IF(Levée!N177&lt;&gt;"pa",Levée!N177,)</f>
        <v>0</v>
      </c>
      <c r="N2061" s="68">
        <f t="shared" ref="N2061:N2062" si="229">SUM(B2061:M2061)</f>
        <v>0</v>
      </c>
      <c r="O2061" s="4"/>
    </row>
    <row r="2062" spans="1:15" s="91" customFormat="1" ht="12" thickBot="1" x14ac:dyDescent="0.25">
      <c r="A2062" s="42" t="s">
        <v>36</v>
      </c>
      <c r="B2062" s="43">
        <f>Pénalités!C194</f>
        <v>0</v>
      </c>
      <c r="C2062" s="43">
        <f>Pénalités!D194</f>
        <v>0</v>
      </c>
      <c r="D2062" s="43">
        <f>Pénalités!E194</f>
        <v>0</v>
      </c>
      <c r="E2062" s="43">
        <f>Pénalités!F194</f>
        <v>0</v>
      </c>
      <c r="F2062" s="43">
        <f>Pénalités!G194</f>
        <v>0</v>
      </c>
      <c r="G2062" s="43">
        <f>Pénalités!H194</f>
        <v>0</v>
      </c>
      <c r="H2062" s="43">
        <f>Pénalités!I194</f>
        <v>0</v>
      </c>
      <c r="I2062" s="43">
        <f>Pénalités!J194</f>
        <v>0</v>
      </c>
      <c r="J2062" s="43">
        <f>Pénalités!K194</f>
        <v>0</v>
      </c>
      <c r="K2062" s="43">
        <f>Pénalités!L194</f>
        <v>0</v>
      </c>
      <c r="L2062" s="43">
        <f>Pénalités!M194</f>
        <v>0</v>
      </c>
      <c r="M2062" s="43">
        <f>Pénalités!N194</f>
        <v>0</v>
      </c>
      <c r="N2062" s="69">
        <f t="shared" si="229"/>
        <v>0</v>
      </c>
      <c r="O2062" s="4"/>
    </row>
    <row r="2063" spans="1:15" s="91" customFormat="1" ht="12" thickBot="1" x14ac:dyDescent="0.25">
      <c r="A2063" s="44" t="s">
        <v>37</v>
      </c>
      <c r="B2063" s="45">
        <f t="shared" ref="B2063:M2063" si="230">+B2061-ABS(B2062)</f>
        <v>0</v>
      </c>
      <c r="C2063" s="46">
        <f t="shared" si="230"/>
        <v>0</v>
      </c>
      <c r="D2063" s="46">
        <f t="shared" si="230"/>
        <v>0</v>
      </c>
      <c r="E2063" s="46">
        <f t="shared" si="230"/>
        <v>0</v>
      </c>
      <c r="F2063" s="46">
        <f t="shared" si="230"/>
        <v>0</v>
      </c>
      <c r="G2063" s="46">
        <f t="shared" si="230"/>
        <v>0</v>
      </c>
      <c r="H2063" s="46">
        <f t="shared" si="230"/>
        <v>0</v>
      </c>
      <c r="I2063" s="46">
        <f t="shared" si="230"/>
        <v>0</v>
      </c>
      <c r="J2063" s="46">
        <f t="shared" si="230"/>
        <v>0</v>
      </c>
      <c r="K2063" s="46">
        <f t="shared" si="230"/>
        <v>0</v>
      </c>
      <c r="L2063" s="46">
        <f t="shared" si="230"/>
        <v>0</v>
      </c>
      <c r="M2063" s="46">
        <f t="shared" si="230"/>
        <v>0</v>
      </c>
      <c r="N2063" s="70">
        <f t="shared" si="220"/>
        <v>0</v>
      </c>
      <c r="O2063" s="4"/>
    </row>
    <row r="2064" spans="1:15" s="91" customFormat="1" x14ac:dyDescent="0.2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66"/>
      <c r="O2064" s="4"/>
    </row>
    <row r="2065" spans="1:15" s="91" customFormat="1" ht="12.75" x14ac:dyDescent="0.2">
      <c r="A2065" s="4"/>
      <c r="B2065" s="4" t="s">
        <v>30</v>
      </c>
      <c r="C2065" s="4"/>
      <c r="D2065" s="4"/>
      <c r="E2065" s="4"/>
      <c r="F2065" s="4"/>
      <c r="G2065" s="4" t="str">
        <f>VLOOKUP(G2066,'Répartition de Fin d''année'!A87:D286,2,FALSE)</f>
        <v>case 173</v>
      </c>
      <c r="H2065" s="4"/>
      <c r="I2065" s="4"/>
      <c r="J2065" s="4"/>
      <c r="K2065" s="4"/>
      <c r="L2065" s="93"/>
      <c r="M2065" s="93"/>
      <c r="N2065" s="66"/>
      <c r="O2065" s="4"/>
    </row>
    <row r="2066" spans="1:15" s="91" customFormat="1" ht="12.75" x14ac:dyDescent="0.2">
      <c r="A2066" s="4"/>
      <c r="B2066" s="4" t="s">
        <v>31</v>
      </c>
      <c r="C2066" s="4"/>
      <c r="D2066" s="4"/>
      <c r="E2066" s="4"/>
      <c r="F2066" s="4"/>
      <c r="G2066" s="4">
        <f t="shared" ref="G2066:G2126" si="231">G2054+1</f>
        <v>173</v>
      </c>
      <c r="H2066" s="4"/>
      <c r="I2066" s="4"/>
      <c r="J2066" s="4"/>
      <c r="K2066" s="4"/>
      <c r="L2066" s="93" t="s">
        <v>38</v>
      </c>
      <c r="M2066" s="93"/>
      <c r="N2066" s="66"/>
      <c r="O2066" s="4"/>
    </row>
    <row r="2067" spans="1:15" s="91" customFormat="1" ht="15.75" x14ac:dyDescent="0.25">
      <c r="A2067" s="4"/>
      <c r="B2067" s="4" t="s">
        <v>32</v>
      </c>
      <c r="C2067" s="4"/>
      <c r="D2067" s="4"/>
      <c r="E2067" s="4"/>
      <c r="F2067" s="4"/>
      <c r="G2067" s="4">
        <f>VLOOKUP(G2066,'Répartition de Fin d''année'!A87:D286,3,FALSE)</f>
        <v>0</v>
      </c>
      <c r="H2067" s="4"/>
      <c r="I2067" s="4"/>
      <c r="J2067" s="4"/>
      <c r="K2067" s="4"/>
      <c r="L2067" s="94"/>
      <c r="M2067" s="94"/>
      <c r="N2067" s="66"/>
      <c r="O2067" s="4"/>
    </row>
    <row r="2068" spans="1:15" s="91" customFormat="1" x14ac:dyDescent="0.2">
      <c r="A2068" s="4"/>
      <c r="B2068" s="56" t="s">
        <v>33</v>
      </c>
      <c r="C2068" s="4"/>
      <c r="D2068" s="4"/>
      <c r="E2068" s="4"/>
      <c r="F2068" s="4"/>
      <c r="G2068" s="4">
        <f>VLOOKUP(G2066,'Répartition de Fin d''année'!A87:D286,4,FALSE)</f>
        <v>0</v>
      </c>
      <c r="H2068" s="4"/>
      <c r="I2068" s="4"/>
      <c r="J2068" s="4"/>
      <c r="K2068" s="4"/>
      <c r="L2068" s="4"/>
      <c r="M2068" s="4"/>
      <c r="N2068" s="66"/>
      <c r="O2068" s="4"/>
    </row>
    <row r="2069" spans="1:15" s="91" customFormat="1" x14ac:dyDescent="0.2">
      <c r="A2069" s="4"/>
      <c r="B2069" s="58" t="s">
        <v>39</v>
      </c>
      <c r="C2069" s="56"/>
      <c r="D2069" s="56"/>
      <c r="E2069" s="56"/>
      <c r="F2069" s="56"/>
      <c r="G2069" s="4" t="e">
        <f>VLOOKUP(G2066,'Répartition de Fin d''année'!A87:D286,5,FALSE)</f>
        <v>#REF!</v>
      </c>
      <c r="H2069" s="4"/>
      <c r="I2069" s="4"/>
      <c r="J2069" s="4"/>
      <c r="K2069" s="4"/>
      <c r="L2069" s="4"/>
      <c r="M2069" s="4"/>
      <c r="N2069" s="66"/>
      <c r="O2069" s="4"/>
    </row>
    <row r="2070" spans="1:15" s="91" customFormat="1" x14ac:dyDescent="0.2">
      <c r="A2070" s="4"/>
      <c r="B2070" s="4" t="s">
        <v>34</v>
      </c>
      <c r="C2070" s="4"/>
      <c r="D2070" s="4"/>
      <c r="E2070" s="4"/>
      <c r="F2070" s="4"/>
      <c r="G2070" s="4" t="e">
        <f>VLOOKUP(G2066,'Répartition de Fin d''année'!A87:D286,6,FALSE)</f>
        <v>#REF!</v>
      </c>
      <c r="H2070" s="4"/>
      <c r="I2070" s="4"/>
      <c r="J2070" s="4"/>
      <c r="K2070" s="4"/>
      <c r="L2070" s="4"/>
      <c r="M2070" s="4"/>
      <c r="N2070" s="66"/>
      <c r="O2070" s="4"/>
    </row>
    <row r="2071" spans="1:15" s="91" customFormat="1" ht="12" thickBot="1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66"/>
      <c r="O2071" s="4"/>
    </row>
    <row r="2072" spans="1:15" s="91" customFormat="1" ht="12" thickBot="1" x14ac:dyDescent="0.25">
      <c r="A2072" s="39"/>
      <c r="B2072" s="41" t="s">
        <v>2</v>
      </c>
      <c r="C2072" s="41" t="s">
        <v>3</v>
      </c>
      <c r="D2072" s="41" t="s">
        <v>4</v>
      </c>
      <c r="E2072" s="41" t="s">
        <v>5</v>
      </c>
      <c r="F2072" s="41" t="s">
        <v>6</v>
      </c>
      <c r="G2072" s="41" t="s">
        <v>7</v>
      </c>
      <c r="H2072" s="41" t="s">
        <v>8</v>
      </c>
      <c r="I2072" s="41" t="s">
        <v>9</v>
      </c>
      <c r="J2072" s="41" t="s">
        <v>10</v>
      </c>
      <c r="K2072" s="41" t="s">
        <v>11</v>
      </c>
      <c r="L2072" s="41" t="s">
        <v>12</v>
      </c>
      <c r="M2072" s="41" t="s">
        <v>13</v>
      </c>
      <c r="N2072" s="71" t="s">
        <v>15</v>
      </c>
      <c r="O2072" s="4"/>
    </row>
    <row r="2073" spans="1:15" s="91" customFormat="1" x14ac:dyDescent="0.2">
      <c r="A2073" s="42" t="s">
        <v>35</v>
      </c>
      <c r="B2073" s="43">
        <f>IF(Levée!C178&lt;&gt;"pa",Levée!C178,)</f>
        <v>0</v>
      </c>
      <c r="C2073" s="43">
        <f>IF(Levée!D178&lt;&gt;"pa",Levée!D178,)</f>
        <v>0</v>
      </c>
      <c r="D2073" s="43">
        <f>IF(Levée!E178&lt;&gt;"pa",Levée!E178,)</f>
        <v>0</v>
      </c>
      <c r="E2073" s="43">
        <f>IF(Levée!F178&lt;&gt;"pa",Levée!F178,)</f>
        <v>0</v>
      </c>
      <c r="F2073" s="43">
        <f>IF(Levée!G178&lt;&gt;"pa",Levée!G178,)</f>
        <v>0</v>
      </c>
      <c r="G2073" s="43">
        <f>IF(Levée!H178&lt;&gt;"pa",Levée!H178,)</f>
        <v>0</v>
      </c>
      <c r="H2073" s="43">
        <f>IF(Levée!I178&lt;&gt;"pa",Levée!I178,)</f>
        <v>0</v>
      </c>
      <c r="I2073" s="43">
        <f>IF(Levée!J178&lt;&gt;"pa",Levée!J178,)</f>
        <v>0</v>
      </c>
      <c r="J2073" s="43">
        <f>IF(Levée!K178&lt;&gt;"pa",Levée!K178,)</f>
        <v>0</v>
      </c>
      <c r="K2073" s="43">
        <f>IF(Levée!L178&lt;&gt;"pa",Levée!L178,)</f>
        <v>0</v>
      </c>
      <c r="L2073" s="43">
        <f>IF(Levée!M178&lt;&gt;"pa",Levée!M178,)</f>
        <v>0</v>
      </c>
      <c r="M2073" s="43">
        <f>IF(Levée!N178&lt;&gt;"pa",Levée!N178,)</f>
        <v>0</v>
      </c>
      <c r="N2073" s="68">
        <f t="shared" ref="N2073:N2074" si="232">SUM(B2073:M2073)</f>
        <v>0</v>
      </c>
      <c r="O2073" s="4"/>
    </row>
    <row r="2074" spans="1:15" s="91" customFormat="1" ht="12" thickBot="1" x14ac:dyDescent="0.25">
      <c r="A2074" s="42" t="s">
        <v>36</v>
      </c>
      <c r="B2074" s="43">
        <f>Pénalités!C195</f>
        <v>0</v>
      </c>
      <c r="C2074" s="43">
        <f>Pénalités!D195</f>
        <v>0</v>
      </c>
      <c r="D2074" s="43">
        <f>Pénalités!E195</f>
        <v>0</v>
      </c>
      <c r="E2074" s="43">
        <f>Pénalités!F195</f>
        <v>0</v>
      </c>
      <c r="F2074" s="43">
        <f>Pénalités!G195</f>
        <v>0</v>
      </c>
      <c r="G2074" s="43">
        <f>Pénalités!H195</f>
        <v>0</v>
      </c>
      <c r="H2074" s="43">
        <f>Pénalités!I195</f>
        <v>0</v>
      </c>
      <c r="I2074" s="43">
        <f>Pénalités!J195</f>
        <v>0</v>
      </c>
      <c r="J2074" s="43">
        <f>Pénalités!K195</f>
        <v>0</v>
      </c>
      <c r="K2074" s="43">
        <f>Pénalités!L195</f>
        <v>0</v>
      </c>
      <c r="L2074" s="43">
        <f>Pénalités!M195</f>
        <v>0</v>
      </c>
      <c r="M2074" s="43">
        <f>Pénalités!N195</f>
        <v>0</v>
      </c>
      <c r="N2074" s="69">
        <f t="shared" si="232"/>
        <v>0</v>
      </c>
      <c r="O2074" s="4"/>
    </row>
    <row r="2075" spans="1:15" s="91" customFormat="1" ht="12" thickBot="1" x14ac:dyDescent="0.25">
      <c r="A2075" s="44" t="s">
        <v>37</v>
      </c>
      <c r="B2075" s="45">
        <f t="shared" ref="B2075:M2075" si="233">+B2073-ABS(B2074)</f>
        <v>0</v>
      </c>
      <c r="C2075" s="46">
        <f t="shared" si="233"/>
        <v>0</v>
      </c>
      <c r="D2075" s="46">
        <f t="shared" si="233"/>
        <v>0</v>
      </c>
      <c r="E2075" s="46">
        <f t="shared" si="233"/>
        <v>0</v>
      </c>
      <c r="F2075" s="46">
        <f t="shared" si="233"/>
        <v>0</v>
      </c>
      <c r="G2075" s="46">
        <f t="shared" si="233"/>
        <v>0</v>
      </c>
      <c r="H2075" s="46">
        <f t="shared" si="233"/>
        <v>0</v>
      </c>
      <c r="I2075" s="46">
        <f t="shared" si="233"/>
        <v>0</v>
      </c>
      <c r="J2075" s="46">
        <f t="shared" si="233"/>
        <v>0</v>
      </c>
      <c r="K2075" s="46">
        <f t="shared" si="233"/>
        <v>0</v>
      </c>
      <c r="L2075" s="46">
        <f t="shared" si="233"/>
        <v>0</v>
      </c>
      <c r="M2075" s="46">
        <f t="shared" si="233"/>
        <v>0</v>
      </c>
      <c r="N2075" s="70">
        <f t="shared" ref="N2075:N2135" si="234">IF(SUM(N2073:N2074)&lt;0,0,SUM(N2073:N2074))</f>
        <v>0</v>
      </c>
      <c r="O2075" s="4"/>
    </row>
    <row r="2076" spans="1:15" s="91" customFormat="1" x14ac:dyDescent="0.2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66"/>
      <c r="O2076" s="4"/>
    </row>
    <row r="2077" spans="1:15" s="91" customFormat="1" ht="12.75" x14ac:dyDescent="0.2">
      <c r="A2077" s="4"/>
      <c r="B2077" s="4" t="s">
        <v>30</v>
      </c>
      <c r="C2077" s="4"/>
      <c r="D2077" s="4"/>
      <c r="E2077" s="4"/>
      <c r="F2077" s="4"/>
      <c r="G2077" s="4" t="str">
        <f>VLOOKUP(G2078,'Répartition de Fin d''année'!A99:D298,2,FALSE)</f>
        <v>case 174</v>
      </c>
      <c r="H2077" s="4"/>
      <c r="I2077" s="4"/>
      <c r="J2077" s="4"/>
      <c r="K2077" s="4"/>
      <c r="L2077" s="93"/>
      <c r="M2077" s="93"/>
      <c r="N2077" s="66"/>
      <c r="O2077" s="4"/>
    </row>
    <row r="2078" spans="1:15" s="91" customFormat="1" ht="12.75" x14ac:dyDescent="0.2">
      <c r="A2078" s="4"/>
      <c r="B2078" s="4" t="s">
        <v>31</v>
      </c>
      <c r="C2078" s="4"/>
      <c r="D2078" s="4"/>
      <c r="E2078" s="4"/>
      <c r="F2078" s="4"/>
      <c r="G2078" s="4">
        <f t="shared" si="231"/>
        <v>174</v>
      </c>
      <c r="H2078" s="4"/>
      <c r="I2078" s="4"/>
      <c r="J2078" s="4"/>
      <c r="K2078" s="4"/>
      <c r="L2078" s="93" t="s">
        <v>38</v>
      </c>
      <c r="M2078" s="93"/>
      <c r="N2078" s="66"/>
      <c r="O2078" s="4"/>
    </row>
    <row r="2079" spans="1:15" s="91" customFormat="1" ht="15.75" x14ac:dyDescent="0.25">
      <c r="A2079" s="4"/>
      <c r="B2079" s="4" t="s">
        <v>32</v>
      </c>
      <c r="C2079" s="4"/>
      <c r="D2079" s="4"/>
      <c r="E2079" s="4"/>
      <c r="F2079" s="4"/>
      <c r="G2079" s="4">
        <f>VLOOKUP(G2078,'Répartition de Fin d''année'!A99:D298,3,FALSE)</f>
        <v>0</v>
      </c>
      <c r="H2079" s="4"/>
      <c r="I2079" s="4"/>
      <c r="J2079" s="4"/>
      <c r="K2079" s="4"/>
      <c r="L2079" s="94"/>
      <c r="M2079" s="94"/>
      <c r="N2079" s="66"/>
      <c r="O2079" s="4"/>
    </row>
    <row r="2080" spans="1:15" s="91" customFormat="1" x14ac:dyDescent="0.2">
      <c r="A2080" s="4"/>
      <c r="B2080" s="56" t="s">
        <v>33</v>
      </c>
      <c r="C2080" s="4"/>
      <c r="D2080" s="4"/>
      <c r="E2080" s="4"/>
      <c r="F2080" s="4"/>
      <c r="G2080" s="4">
        <f>VLOOKUP(G2078,'Répartition de Fin d''année'!A99:D298,4,FALSE)</f>
        <v>0</v>
      </c>
      <c r="H2080" s="4"/>
      <c r="I2080" s="4"/>
      <c r="J2080" s="4"/>
      <c r="K2080" s="4"/>
      <c r="L2080" s="4"/>
      <c r="M2080" s="4"/>
      <c r="N2080" s="66"/>
      <c r="O2080" s="4"/>
    </row>
    <row r="2081" spans="1:15" s="91" customFormat="1" x14ac:dyDescent="0.2">
      <c r="A2081" s="4"/>
      <c r="B2081" s="58" t="s">
        <v>39</v>
      </c>
      <c r="C2081" s="56"/>
      <c r="D2081" s="56"/>
      <c r="E2081" s="56"/>
      <c r="F2081" s="56"/>
      <c r="G2081" s="4" t="e">
        <f>VLOOKUP(G2078,'Répartition de Fin d''année'!A99:D298,5,FALSE)</f>
        <v>#REF!</v>
      </c>
      <c r="H2081" s="4"/>
      <c r="I2081" s="4"/>
      <c r="J2081" s="4"/>
      <c r="K2081" s="4"/>
      <c r="L2081" s="4"/>
      <c r="M2081" s="4"/>
      <c r="N2081" s="66"/>
      <c r="O2081" s="4"/>
    </row>
    <row r="2082" spans="1:15" s="91" customFormat="1" x14ac:dyDescent="0.2">
      <c r="A2082" s="4"/>
      <c r="B2082" s="4" t="s">
        <v>34</v>
      </c>
      <c r="C2082" s="4"/>
      <c r="D2082" s="4"/>
      <c r="E2082" s="4"/>
      <c r="F2082" s="4"/>
      <c r="G2082" s="4" t="e">
        <f>VLOOKUP(G2078,'Répartition de Fin d''année'!A99:D298,6,FALSE)</f>
        <v>#REF!</v>
      </c>
      <c r="H2082" s="4"/>
      <c r="I2082" s="4"/>
      <c r="J2082" s="4"/>
      <c r="K2082" s="4"/>
      <c r="L2082" s="4"/>
      <c r="M2082" s="4"/>
      <c r="N2082" s="66"/>
      <c r="O2082" s="4"/>
    </row>
    <row r="2083" spans="1:15" s="91" customFormat="1" ht="12" thickBot="1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66"/>
      <c r="O2083" s="4"/>
    </row>
    <row r="2084" spans="1:15" s="91" customFormat="1" ht="12" thickBot="1" x14ac:dyDescent="0.25">
      <c r="A2084" s="39"/>
      <c r="B2084" s="41" t="s">
        <v>2</v>
      </c>
      <c r="C2084" s="41" t="s">
        <v>3</v>
      </c>
      <c r="D2084" s="41" t="s">
        <v>4</v>
      </c>
      <c r="E2084" s="41" t="s">
        <v>5</v>
      </c>
      <c r="F2084" s="41" t="s">
        <v>6</v>
      </c>
      <c r="G2084" s="41" t="s">
        <v>7</v>
      </c>
      <c r="H2084" s="41" t="s">
        <v>8</v>
      </c>
      <c r="I2084" s="41" t="s">
        <v>9</v>
      </c>
      <c r="J2084" s="41" t="s">
        <v>10</v>
      </c>
      <c r="K2084" s="41" t="s">
        <v>11</v>
      </c>
      <c r="L2084" s="41" t="s">
        <v>12</v>
      </c>
      <c r="M2084" s="41" t="s">
        <v>13</v>
      </c>
      <c r="N2084" s="71" t="s">
        <v>15</v>
      </c>
      <c r="O2084" s="4"/>
    </row>
    <row r="2085" spans="1:15" s="91" customFormat="1" x14ac:dyDescent="0.2">
      <c r="A2085" s="42" t="s">
        <v>35</v>
      </c>
      <c r="B2085" s="43">
        <f>IF(Levée!C179&lt;&gt;"pa",Levée!C179,)</f>
        <v>0</v>
      </c>
      <c r="C2085" s="43">
        <f>IF(Levée!D179&lt;&gt;"pa",Levée!D179,)</f>
        <v>0</v>
      </c>
      <c r="D2085" s="43">
        <f>IF(Levée!E179&lt;&gt;"pa",Levée!E179,)</f>
        <v>0</v>
      </c>
      <c r="E2085" s="43">
        <f>IF(Levée!F179&lt;&gt;"pa",Levée!F179,)</f>
        <v>0</v>
      </c>
      <c r="F2085" s="43">
        <f>IF(Levée!G179&lt;&gt;"pa",Levée!G179,)</f>
        <v>0</v>
      </c>
      <c r="G2085" s="43">
        <f>IF(Levée!H179&lt;&gt;"pa",Levée!H179,)</f>
        <v>0</v>
      </c>
      <c r="H2085" s="43">
        <f>IF(Levée!I179&lt;&gt;"pa",Levée!I179,)</f>
        <v>0</v>
      </c>
      <c r="I2085" s="43">
        <f>IF(Levée!J179&lt;&gt;"pa",Levée!J179,)</f>
        <v>0</v>
      </c>
      <c r="J2085" s="43">
        <f>IF(Levée!K179&lt;&gt;"pa",Levée!K179,)</f>
        <v>0</v>
      </c>
      <c r="K2085" s="43">
        <f>IF(Levée!L179&lt;&gt;"pa",Levée!L179,)</f>
        <v>0</v>
      </c>
      <c r="L2085" s="43">
        <f>IF(Levée!M179&lt;&gt;"pa",Levée!M179,)</f>
        <v>0</v>
      </c>
      <c r="M2085" s="43">
        <f>IF(Levée!N179&lt;&gt;"pa",Levée!N179,)</f>
        <v>0</v>
      </c>
      <c r="N2085" s="68">
        <f t="shared" ref="N2085:N2086" si="235">SUM(B2085:M2085)</f>
        <v>0</v>
      </c>
      <c r="O2085" s="4"/>
    </row>
    <row r="2086" spans="1:15" s="91" customFormat="1" ht="12" thickBot="1" x14ac:dyDescent="0.25">
      <c r="A2086" s="42" t="s">
        <v>36</v>
      </c>
      <c r="B2086" s="43">
        <f>Pénalités!C196</f>
        <v>0</v>
      </c>
      <c r="C2086" s="43">
        <f>Pénalités!D196</f>
        <v>0</v>
      </c>
      <c r="D2086" s="43">
        <f>Pénalités!E196</f>
        <v>0</v>
      </c>
      <c r="E2086" s="43">
        <f>Pénalités!F196</f>
        <v>0</v>
      </c>
      <c r="F2086" s="43">
        <f>Pénalités!G196</f>
        <v>0</v>
      </c>
      <c r="G2086" s="43">
        <f>Pénalités!H196</f>
        <v>0</v>
      </c>
      <c r="H2086" s="43">
        <f>Pénalités!I196</f>
        <v>0</v>
      </c>
      <c r="I2086" s="43">
        <f>Pénalités!J196</f>
        <v>0</v>
      </c>
      <c r="J2086" s="43">
        <f>Pénalités!K196</f>
        <v>0</v>
      </c>
      <c r="K2086" s="43">
        <f>Pénalités!L196</f>
        <v>0</v>
      </c>
      <c r="L2086" s="43">
        <f>Pénalités!M196</f>
        <v>0</v>
      </c>
      <c r="M2086" s="43">
        <f>Pénalités!N196</f>
        <v>0</v>
      </c>
      <c r="N2086" s="69">
        <f t="shared" si="235"/>
        <v>0</v>
      </c>
      <c r="O2086" s="4"/>
    </row>
    <row r="2087" spans="1:15" s="91" customFormat="1" ht="12" thickBot="1" x14ac:dyDescent="0.25">
      <c r="A2087" s="44" t="s">
        <v>37</v>
      </c>
      <c r="B2087" s="45">
        <f t="shared" ref="B2087:M2087" si="236">+B2085-ABS(B2086)</f>
        <v>0</v>
      </c>
      <c r="C2087" s="46">
        <f t="shared" si="236"/>
        <v>0</v>
      </c>
      <c r="D2087" s="46">
        <f t="shared" si="236"/>
        <v>0</v>
      </c>
      <c r="E2087" s="46">
        <f t="shared" si="236"/>
        <v>0</v>
      </c>
      <c r="F2087" s="46">
        <f t="shared" si="236"/>
        <v>0</v>
      </c>
      <c r="G2087" s="46">
        <f t="shared" si="236"/>
        <v>0</v>
      </c>
      <c r="H2087" s="46">
        <f t="shared" si="236"/>
        <v>0</v>
      </c>
      <c r="I2087" s="46">
        <f t="shared" si="236"/>
        <v>0</v>
      </c>
      <c r="J2087" s="46">
        <f t="shared" si="236"/>
        <v>0</v>
      </c>
      <c r="K2087" s="46">
        <f t="shared" si="236"/>
        <v>0</v>
      </c>
      <c r="L2087" s="46">
        <f t="shared" si="236"/>
        <v>0</v>
      </c>
      <c r="M2087" s="46">
        <f t="shared" si="236"/>
        <v>0</v>
      </c>
      <c r="N2087" s="70">
        <f t="shared" si="234"/>
        <v>0</v>
      </c>
      <c r="O2087" s="4"/>
    </row>
    <row r="2088" spans="1:15" s="91" customFormat="1" x14ac:dyDescent="0.2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66"/>
      <c r="O2088" s="4"/>
    </row>
    <row r="2089" spans="1:15" s="91" customFormat="1" ht="12.75" x14ac:dyDescent="0.2">
      <c r="A2089" s="4"/>
      <c r="B2089" s="4" t="s">
        <v>30</v>
      </c>
      <c r="C2089" s="4"/>
      <c r="D2089" s="4"/>
      <c r="E2089" s="4"/>
      <c r="F2089" s="4"/>
      <c r="G2089" s="4" t="str">
        <f>VLOOKUP(G2090,'Répartition de Fin d''année'!A111:D310,2,FALSE)</f>
        <v>case 175</v>
      </c>
      <c r="H2089" s="4"/>
      <c r="I2089" s="4"/>
      <c r="J2089" s="4"/>
      <c r="K2089" s="4"/>
      <c r="L2089" s="93"/>
      <c r="M2089" s="93"/>
      <c r="N2089" s="66"/>
      <c r="O2089" s="4"/>
    </row>
    <row r="2090" spans="1:15" s="91" customFormat="1" ht="12.75" x14ac:dyDescent="0.2">
      <c r="A2090" s="4"/>
      <c r="B2090" s="4" t="s">
        <v>31</v>
      </c>
      <c r="C2090" s="4"/>
      <c r="D2090" s="4"/>
      <c r="E2090" s="4"/>
      <c r="F2090" s="4"/>
      <c r="G2090" s="4">
        <f t="shared" si="231"/>
        <v>175</v>
      </c>
      <c r="H2090" s="4"/>
      <c r="I2090" s="4"/>
      <c r="J2090" s="4"/>
      <c r="K2090" s="4"/>
      <c r="L2090" s="93" t="s">
        <v>38</v>
      </c>
      <c r="M2090" s="93"/>
      <c r="N2090" s="66"/>
      <c r="O2090" s="4"/>
    </row>
    <row r="2091" spans="1:15" s="91" customFormat="1" ht="15.75" x14ac:dyDescent="0.25">
      <c r="A2091" s="4"/>
      <c r="B2091" s="4" t="s">
        <v>32</v>
      </c>
      <c r="C2091" s="4"/>
      <c r="D2091" s="4"/>
      <c r="E2091" s="4"/>
      <c r="F2091" s="4"/>
      <c r="G2091" s="4">
        <f>VLOOKUP(G2090,'Répartition de Fin d''année'!A111:D310,3,FALSE)</f>
        <v>0</v>
      </c>
      <c r="H2091" s="4"/>
      <c r="I2091" s="4"/>
      <c r="J2091" s="4"/>
      <c r="K2091" s="4"/>
      <c r="L2091" s="94"/>
      <c r="M2091" s="94"/>
      <c r="N2091" s="66"/>
      <c r="O2091" s="4"/>
    </row>
    <row r="2092" spans="1:15" s="91" customFormat="1" x14ac:dyDescent="0.2">
      <c r="A2092" s="4"/>
      <c r="B2092" s="56" t="s">
        <v>33</v>
      </c>
      <c r="C2092" s="4"/>
      <c r="D2092" s="4"/>
      <c r="E2092" s="4"/>
      <c r="F2092" s="4"/>
      <c r="G2092" s="4">
        <f>VLOOKUP(G2090,'Répartition de Fin d''année'!A111:D310,4,FALSE)</f>
        <v>0</v>
      </c>
      <c r="H2092" s="4"/>
      <c r="I2092" s="4"/>
      <c r="J2092" s="4"/>
      <c r="K2092" s="4"/>
      <c r="L2092" s="4"/>
      <c r="M2092" s="4"/>
      <c r="N2092" s="66"/>
      <c r="O2092" s="4"/>
    </row>
    <row r="2093" spans="1:15" s="91" customFormat="1" x14ac:dyDescent="0.2">
      <c r="A2093" s="4"/>
      <c r="B2093" s="58" t="s">
        <v>39</v>
      </c>
      <c r="C2093" s="56"/>
      <c r="D2093" s="56"/>
      <c r="E2093" s="56"/>
      <c r="F2093" s="56"/>
      <c r="G2093" s="4" t="e">
        <f>VLOOKUP(G2090,'Répartition de Fin d''année'!A111:D310,5,FALSE)</f>
        <v>#REF!</v>
      </c>
      <c r="H2093" s="4"/>
      <c r="I2093" s="4"/>
      <c r="J2093" s="4"/>
      <c r="K2093" s="4"/>
      <c r="L2093" s="4"/>
      <c r="M2093" s="4"/>
      <c r="N2093" s="66"/>
      <c r="O2093" s="4"/>
    </row>
    <row r="2094" spans="1:15" s="91" customFormat="1" x14ac:dyDescent="0.2">
      <c r="A2094" s="4"/>
      <c r="B2094" s="4" t="s">
        <v>34</v>
      </c>
      <c r="C2094" s="4"/>
      <c r="D2094" s="4"/>
      <c r="E2094" s="4"/>
      <c r="F2094" s="4"/>
      <c r="G2094" s="4" t="e">
        <f>VLOOKUP(G2090,'Répartition de Fin d''année'!A111:D310,6,FALSE)</f>
        <v>#REF!</v>
      </c>
      <c r="H2094" s="4"/>
      <c r="I2094" s="4"/>
      <c r="J2094" s="4"/>
      <c r="K2094" s="4"/>
      <c r="L2094" s="4"/>
      <c r="M2094" s="4"/>
      <c r="N2094" s="66"/>
      <c r="O2094" s="4"/>
    </row>
    <row r="2095" spans="1:15" s="91" customFormat="1" ht="12" thickBot="1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66"/>
      <c r="O2095" s="4"/>
    </row>
    <row r="2096" spans="1:15" s="91" customFormat="1" ht="12" thickBot="1" x14ac:dyDescent="0.25">
      <c r="A2096" s="39"/>
      <c r="B2096" s="41" t="s">
        <v>2</v>
      </c>
      <c r="C2096" s="41" t="s">
        <v>3</v>
      </c>
      <c r="D2096" s="41" t="s">
        <v>4</v>
      </c>
      <c r="E2096" s="41" t="s">
        <v>5</v>
      </c>
      <c r="F2096" s="41" t="s">
        <v>6</v>
      </c>
      <c r="G2096" s="41" t="s">
        <v>7</v>
      </c>
      <c r="H2096" s="41" t="s">
        <v>8</v>
      </c>
      <c r="I2096" s="41" t="s">
        <v>9</v>
      </c>
      <c r="J2096" s="41" t="s">
        <v>10</v>
      </c>
      <c r="K2096" s="41" t="s">
        <v>11</v>
      </c>
      <c r="L2096" s="41" t="s">
        <v>12</v>
      </c>
      <c r="M2096" s="41" t="s">
        <v>13</v>
      </c>
      <c r="N2096" s="71" t="s">
        <v>15</v>
      </c>
      <c r="O2096" s="4"/>
    </row>
    <row r="2097" spans="1:15" s="91" customFormat="1" x14ac:dyDescent="0.2">
      <c r="A2097" s="42" t="s">
        <v>35</v>
      </c>
      <c r="B2097" s="43">
        <f>IF(Levée!C180&lt;&gt;"pa",Levée!C180,)</f>
        <v>0</v>
      </c>
      <c r="C2097" s="43">
        <f>IF(Levée!D180&lt;&gt;"pa",Levée!D180,)</f>
        <v>0</v>
      </c>
      <c r="D2097" s="43">
        <f>IF(Levée!E180&lt;&gt;"pa",Levée!E180,)</f>
        <v>0</v>
      </c>
      <c r="E2097" s="43">
        <f>IF(Levée!F180&lt;&gt;"pa",Levée!F180,)</f>
        <v>0</v>
      </c>
      <c r="F2097" s="43">
        <f>IF(Levée!G180&lt;&gt;"pa",Levée!G180,)</f>
        <v>0</v>
      </c>
      <c r="G2097" s="43">
        <f>IF(Levée!H180&lt;&gt;"pa",Levée!H180,)</f>
        <v>0</v>
      </c>
      <c r="H2097" s="43">
        <f>IF(Levée!I180&lt;&gt;"pa",Levée!I180,)</f>
        <v>0</v>
      </c>
      <c r="I2097" s="43">
        <f>IF(Levée!J180&lt;&gt;"pa",Levée!J180,)</f>
        <v>0</v>
      </c>
      <c r="J2097" s="43">
        <f>IF(Levée!K180&lt;&gt;"pa",Levée!K180,)</f>
        <v>0</v>
      </c>
      <c r="K2097" s="43">
        <f>IF(Levée!L180&lt;&gt;"pa",Levée!L180,)</f>
        <v>0</v>
      </c>
      <c r="L2097" s="43">
        <f>IF(Levée!M180&lt;&gt;"pa",Levée!M180,)</f>
        <v>0</v>
      </c>
      <c r="M2097" s="43">
        <f>IF(Levée!N180&lt;&gt;"pa",Levée!N180,)</f>
        <v>0</v>
      </c>
      <c r="N2097" s="68">
        <f t="shared" ref="N2097:N2098" si="237">SUM(B2097:M2097)</f>
        <v>0</v>
      </c>
      <c r="O2097" s="4"/>
    </row>
    <row r="2098" spans="1:15" s="91" customFormat="1" ht="12" thickBot="1" x14ac:dyDescent="0.25">
      <c r="A2098" s="42" t="s">
        <v>36</v>
      </c>
      <c r="B2098" s="43">
        <f>Pénalités!C197</f>
        <v>0</v>
      </c>
      <c r="C2098" s="43">
        <f>Pénalités!D197</f>
        <v>0</v>
      </c>
      <c r="D2098" s="43">
        <f>Pénalités!E197</f>
        <v>0</v>
      </c>
      <c r="E2098" s="43">
        <f>Pénalités!F197</f>
        <v>0</v>
      </c>
      <c r="F2098" s="43">
        <f>Pénalités!G197</f>
        <v>0</v>
      </c>
      <c r="G2098" s="43">
        <f>Pénalités!H197</f>
        <v>0</v>
      </c>
      <c r="H2098" s="43">
        <f>Pénalités!I197</f>
        <v>0</v>
      </c>
      <c r="I2098" s="43">
        <f>Pénalités!J197</f>
        <v>0</v>
      </c>
      <c r="J2098" s="43">
        <f>Pénalités!K197</f>
        <v>0</v>
      </c>
      <c r="K2098" s="43">
        <f>Pénalités!L197</f>
        <v>0</v>
      </c>
      <c r="L2098" s="43">
        <f>Pénalités!M197</f>
        <v>0</v>
      </c>
      <c r="M2098" s="43">
        <f>Pénalités!N197</f>
        <v>0</v>
      </c>
      <c r="N2098" s="69">
        <f t="shared" si="237"/>
        <v>0</v>
      </c>
      <c r="O2098" s="4"/>
    </row>
    <row r="2099" spans="1:15" s="91" customFormat="1" ht="12" thickBot="1" x14ac:dyDescent="0.25">
      <c r="A2099" s="44" t="s">
        <v>37</v>
      </c>
      <c r="B2099" s="45">
        <f t="shared" ref="B2099:M2099" si="238">+B2097-ABS(B2098)</f>
        <v>0</v>
      </c>
      <c r="C2099" s="46">
        <f t="shared" si="238"/>
        <v>0</v>
      </c>
      <c r="D2099" s="46">
        <f t="shared" si="238"/>
        <v>0</v>
      </c>
      <c r="E2099" s="46">
        <f t="shared" si="238"/>
        <v>0</v>
      </c>
      <c r="F2099" s="46">
        <f t="shared" si="238"/>
        <v>0</v>
      </c>
      <c r="G2099" s="46">
        <f t="shared" si="238"/>
        <v>0</v>
      </c>
      <c r="H2099" s="46">
        <f t="shared" si="238"/>
        <v>0</v>
      </c>
      <c r="I2099" s="46">
        <f t="shared" si="238"/>
        <v>0</v>
      </c>
      <c r="J2099" s="46">
        <f t="shared" si="238"/>
        <v>0</v>
      </c>
      <c r="K2099" s="46">
        <f t="shared" si="238"/>
        <v>0</v>
      </c>
      <c r="L2099" s="46">
        <f t="shared" si="238"/>
        <v>0</v>
      </c>
      <c r="M2099" s="46">
        <f t="shared" si="238"/>
        <v>0</v>
      </c>
      <c r="N2099" s="70">
        <f t="shared" si="234"/>
        <v>0</v>
      </c>
      <c r="O2099" s="4"/>
    </row>
    <row r="2100" spans="1:15" s="91" customFormat="1" x14ac:dyDescent="0.2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66"/>
      <c r="O2100" s="4"/>
    </row>
    <row r="2101" spans="1:15" s="91" customFormat="1" ht="12.75" x14ac:dyDescent="0.2">
      <c r="A2101" s="4"/>
      <c r="B2101" s="4" t="s">
        <v>30</v>
      </c>
      <c r="C2101" s="4"/>
      <c r="D2101" s="4"/>
      <c r="E2101" s="4"/>
      <c r="F2101" s="4"/>
      <c r="G2101" s="4" t="str">
        <f>VLOOKUP(G2102,'Répartition de Fin d''année'!A123:D322,2,FALSE)</f>
        <v>case 176</v>
      </c>
      <c r="H2101" s="4"/>
      <c r="I2101" s="4"/>
      <c r="J2101" s="4"/>
      <c r="K2101" s="4"/>
      <c r="L2101" s="93"/>
      <c r="M2101" s="93"/>
      <c r="N2101" s="66"/>
      <c r="O2101" s="4"/>
    </row>
    <row r="2102" spans="1:15" s="91" customFormat="1" ht="12.75" x14ac:dyDescent="0.2">
      <c r="A2102" s="4"/>
      <c r="B2102" s="4" t="s">
        <v>31</v>
      </c>
      <c r="C2102" s="4"/>
      <c r="D2102" s="4"/>
      <c r="E2102" s="4"/>
      <c r="F2102" s="4"/>
      <c r="G2102" s="4">
        <f t="shared" si="231"/>
        <v>176</v>
      </c>
      <c r="H2102" s="4"/>
      <c r="I2102" s="4"/>
      <c r="J2102" s="4"/>
      <c r="K2102" s="4"/>
      <c r="L2102" s="93" t="s">
        <v>38</v>
      </c>
      <c r="M2102" s="93"/>
      <c r="N2102" s="66"/>
      <c r="O2102" s="4"/>
    </row>
    <row r="2103" spans="1:15" s="91" customFormat="1" ht="15.75" x14ac:dyDescent="0.25">
      <c r="A2103" s="4"/>
      <c r="B2103" s="4" t="s">
        <v>32</v>
      </c>
      <c r="C2103" s="4"/>
      <c r="D2103" s="4"/>
      <c r="E2103" s="4"/>
      <c r="F2103" s="4"/>
      <c r="G2103" s="4">
        <f>VLOOKUP(G2102,'Répartition de Fin d''année'!A123:D322,3,FALSE)</f>
        <v>0</v>
      </c>
      <c r="H2103" s="4"/>
      <c r="I2103" s="4"/>
      <c r="J2103" s="4"/>
      <c r="K2103" s="4"/>
      <c r="L2103" s="94"/>
      <c r="M2103" s="94"/>
      <c r="N2103" s="66"/>
      <c r="O2103" s="4"/>
    </row>
    <row r="2104" spans="1:15" s="91" customFormat="1" x14ac:dyDescent="0.2">
      <c r="A2104" s="4"/>
      <c r="B2104" s="56" t="s">
        <v>33</v>
      </c>
      <c r="C2104" s="4"/>
      <c r="D2104" s="4"/>
      <c r="E2104" s="4"/>
      <c r="F2104" s="4"/>
      <c r="G2104" s="4">
        <f>VLOOKUP(G2102,'Répartition de Fin d''année'!A123:D322,4,FALSE)</f>
        <v>0</v>
      </c>
      <c r="H2104" s="4"/>
      <c r="I2104" s="4"/>
      <c r="J2104" s="4"/>
      <c r="K2104" s="4"/>
      <c r="L2104" s="4"/>
      <c r="M2104" s="4"/>
      <c r="N2104" s="66"/>
      <c r="O2104" s="4"/>
    </row>
    <row r="2105" spans="1:15" s="91" customFormat="1" x14ac:dyDescent="0.2">
      <c r="A2105" s="4"/>
      <c r="B2105" s="58" t="s">
        <v>39</v>
      </c>
      <c r="C2105" s="56"/>
      <c r="D2105" s="56"/>
      <c r="E2105" s="56"/>
      <c r="F2105" s="56"/>
      <c r="G2105" s="4" t="e">
        <f>VLOOKUP(G2102,'Répartition de Fin d''année'!A123:D322,5,FALSE)</f>
        <v>#REF!</v>
      </c>
      <c r="H2105" s="4"/>
      <c r="I2105" s="4"/>
      <c r="J2105" s="4"/>
      <c r="K2105" s="4"/>
      <c r="L2105" s="4"/>
      <c r="M2105" s="4"/>
      <c r="N2105" s="66"/>
      <c r="O2105" s="4"/>
    </row>
    <row r="2106" spans="1:15" s="91" customFormat="1" x14ac:dyDescent="0.2">
      <c r="A2106" s="4"/>
      <c r="B2106" s="4" t="s">
        <v>34</v>
      </c>
      <c r="C2106" s="4"/>
      <c r="D2106" s="4"/>
      <c r="E2106" s="4"/>
      <c r="F2106" s="4"/>
      <c r="G2106" s="4" t="e">
        <f>VLOOKUP(G2102,'Répartition de Fin d''année'!A123:D322,6,FALSE)</f>
        <v>#REF!</v>
      </c>
      <c r="H2106" s="4"/>
      <c r="I2106" s="4"/>
      <c r="J2106" s="4"/>
      <c r="K2106" s="4"/>
      <c r="L2106" s="4"/>
      <c r="M2106" s="4"/>
      <c r="N2106" s="66"/>
      <c r="O2106" s="4"/>
    </row>
    <row r="2107" spans="1:15" s="91" customFormat="1" ht="12" thickBot="1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66"/>
      <c r="O2107" s="4"/>
    </row>
    <row r="2108" spans="1:15" s="91" customFormat="1" ht="12" thickBot="1" x14ac:dyDescent="0.25">
      <c r="A2108" s="39"/>
      <c r="B2108" s="41" t="s">
        <v>2</v>
      </c>
      <c r="C2108" s="41" t="s">
        <v>3</v>
      </c>
      <c r="D2108" s="41" t="s">
        <v>4</v>
      </c>
      <c r="E2108" s="41" t="s">
        <v>5</v>
      </c>
      <c r="F2108" s="41" t="s">
        <v>6</v>
      </c>
      <c r="G2108" s="41" t="s">
        <v>7</v>
      </c>
      <c r="H2108" s="41" t="s">
        <v>8</v>
      </c>
      <c r="I2108" s="41" t="s">
        <v>9</v>
      </c>
      <c r="J2108" s="41" t="s">
        <v>10</v>
      </c>
      <c r="K2108" s="41" t="s">
        <v>11</v>
      </c>
      <c r="L2108" s="41" t="s">
        <v>12</v>
      </c>
      <c r="M2108" s="41" t="s">
        <v>13</v>
      </c>
      <c r="N2108" s="71" t="s">
        <v>15</v>
      </c>
      <c r="O2108" s="4"/>
    </row>
    <row r="2109" spans="1:15" s="91" customFormat="1" x14ac:dyDescent="0.2">
      <c r="A2109" s="42" t="s">
        <v>35</v>
      </c>
      <c r="B2109" s="43">
        <f>IF(Levée!C181&lt;&gt;"pa",Levée!C181,)</f>
        <v>0</v>
      </c>
      <c r="C2109" s="43">
        <f>IF(Levée!D181&lt;&gt;"pa",Levée!D181,)</f>
        <v>0</v>
      </c>
      <c r="D2109" s="43">
        <f>IF(Levée!E181&lt;&gt;"pa",Levée!E181,)</f>
        <v>0</v>
      </c>
      <c r="E2109" s="43">
        <f>IF(Levée!F181&lt;&gt;"pa",Levée!F181,)</f>
        <v>0</v>
      </c>
      <c r="F2109" s="43">
        <f>IF(Levée!G181&lt;&gt;"pa",Levée!G181,)</f>
        <v>0</v>
      </c>
      <c r="G2109" s="43">
        <f>IF(Levée!H181&lt;&gt;"pa",Levée!H181,)</f>
        <v>0</v>
      </c>
      <c r="H2109" s="43">
        <f>IF(Levée!I181&lt;&gt;"pa",Levée!I181,)</f>
        <v>0</v>
      </c>
      <c r="I2109" s="43">
        <f>IF(Levée!J181&lt;&gt;"pa",Levée!J181,)</f>
        <v>0</v>
      </c>
      <c r="J2109" s="43">
        <f>IF(Levée!K181&lt;&gt;"pa",Levée!K181,)</f>
        <v>0</v>
      </c>
      <c r="K2109" s="43">
        <f>IF(Levée!L181&lt;&gt;"pa",Levée!L181,)</f>
        <v>0</v>
      </c>
      <c r="L2109" s="43">
        <f>IF(Levée!M181&lt;&gt;"pa",Levée!M181,)</f>
        <v>0</v>
      </c>
      <c r="M2109" s="43">
        <f>IF(Levée!N181&lt;&gt;"pa",Levée!N181,)</f>
        <v>0</v>
      </c>
      <c r="N2109" s="68">
        <f t="shared" ref="N2109:N2110" si="239">SUM(B2109:M2109)</f>
        <v>0</v>
      </c>
      <c r="O2109" s="4"/>
    </row>
    <row r="2110" spans="1:15" s="91" customFormat="1" ht="12" thickBot="1" x14ac:dyDescent="0.25">
      <c r="A2110" s="42" t="s">
        <v>36</v>
      </c>
      <c r="B2110" s="43">
        <f>Pénalités!C198</f>
        <v>0</v>
      </c>
      <c r="C2110" s="43">
        <f>Pénalités!D198</f>
        <v>0</v>
      </c>
      <c r="D2110" s="43">
        <f>Pénalités!E198</f>
        <v>0</v>
      </c>
      <c r="E2110" s="43">
        <f>Pénalités!F198</f>
        <v>0</v>
      </c>
      <c r="F2110" s="43">
        <f>Pénalités!G198</f>
        <v>0</v>
      </c>
      <c r="G2110" s="43">
        <f>Pénalités!H198</f>
        <v>0</v>
      </c>
      <c r="H2110" s="43">
        <f>Pénalités!I198</f>
        <v>0</v>
      </c>
      <c r="I2110" s="43">
        <f>Pénalités!J198</f>
        <v>0</v>
      </c>
      <c r="J2110" s="43">
        <f>Pénalités!K198</f>
        <v>0</v>
      </c>
      <c r="K2110" s="43">
        <f>Pénalités!L198</f>
        <v>0</v>
      </c>
      <c r="L2110" s="43">
        <f>Pénalités!M198</f>
        <v>0</v>
      </c>
      <c r="M2110" s="43">
        <f>Pénalités!N198</f>
        <v>0</v>
      </c>
      <c r="N2110" s="69">
        <f t="shared" si="239"/>
        <v>0</v>
      </c>
      <c r="O2110" s="4"/>
    </row>
    <row r="2111" spans="1:15" s="91" customFormat="1" ht="12" thickBot="1" x14ac:dyDescent="0.25">
      <c r="A2111" s="44" t="s">
        <v>37</v>
      </c>
      <c r="B2111" s="45">
        <f t="shared" ref="B2111:M2111" si="240">+B2109-ABS(B2110)</f>
        <v>0</v>
      </c>
      <c r="C2111" s="46">
        <f t="shared" si="240"/>
        <v>0</v>
      </c>
      <c r="D2111" s="46">
        <f t="shared" si="240"/>
        <v>0</v>
      </c>
      <c r="E2111" s="46">
        <f t="shared" si="240"/>
        <v>0</v>
      </c>
      <c r="F2111" s="46">
        <f t="shared" si="240"/>
        <v>0</v>
      </c>
      <c r="G2111" s="46">
        <f t="shared" si="240"/>
        <v>0</v>
      </c>
      <c r="H2111" s="46">
        <f t="shared" si="240"/>
        <v>0</v>
      </c>
      <c r="I2111" s="46">
        <f t="shared" si="240"/>
        <v>0</v>
      </c>
      <c r="J2111" s="46">
        <f t="shared" si="240"/>
        <v>0</v>
      </c>
      <c r="K2111" s="46">
        <f t="shared" si="240"/>
        <v>0</v>
      </c>
      <c r="L2111" s="46">
        <f t="shared" si="240"/>
        <v>0</v>
      </c>
      <c r="M2111" s="46">
        <f t="shared" si="240"/>
        <v>0</v>
      </c>
      <c r="N2111" s="70">
        <f t="shared" si="234"/>
        <v>0</v>
      </c>
      <c r="O2111" s="4"/>
    </row>
    <row r="2112" spans="1:15" s="91" customFormat="1" x14ac:dyDescent="0.2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66"/>
      <c r="O2112" s="4"/>
    </row>
    <row r="2113" spans="1:15" s="91" customFormat="1" ht="12.75" x14ac:dyDescent="0.2">
      <c r="A2113" s="4"/>
      <c r="B2113" s="4" t="s">
        <v>30</v>
      </c>
      <c r="C2113" s="4"/>
      <c r="D2113" s="4"/>
      <c r="E2113" s="4"/>
      <c r="F2113" s="4"/>
      <c r="G2113" s="4" t="str">
        <f>VLOOKUP(G2114,'Répartition de Fin d''année'!A135:D334,2,FALSE)</f>
        <v>case 177</v>
      </c>
      <c r="H2113" s="4"/>
      <c r="I2113" s="4"/>
      <c r="J2113" s="4"/>
      <c r="K2113" s="4"/>
      <c r="L2113" s="93"/>
      <c r="M2113" s="93"/>
      <c r="N2113" s="66"/>
      <c r="O2113" s="4"/>
    </row>
    <row r="2114" spans="1:15" s="91" customFormat="1" ht="12.75" x14ac:dyDescent="0.2">
      <c r="A2114" s="4"/>
      <c r="B2114" s="4" t="s">
        <v>31</v>
      </c>
      <c r="C2114" s="4"/>
      <c r="D2114" s="4"/>
      <c r="E2114" s="4"/>
      <c r="F2114" s="4"/>
      <c r="G2114" s="4">
        <f t="shared" si="231"/>
        <v>177</v>
      </c>
      <c r="H2114" s="4"/>
      <c r="I2114" s="4"/>
      <c r="J2114" s="4"/>
      <c r="K2114" s="4"/>
      <c r="L2114" s="93" t="s">
        <v>38</v>
      </c>
      <c r="M2114" s="93"/>
      <c r="N2114" s="66"/>
      <c r="O2114" s="4"/>
    </row>
    <row r="2115" spans="1:15" s="91" customFormat="1" ht="15.75" x14ac:dyDescent="0.25">
      <c r="A2115" s="4"/>
      <c r="B2115" s="4" t="s">
        <v>32</v>
      </c>
      <c r="C2115" s="4"/>
      <c r="D2115" s="4"/>
      <c r="E2115" s="4"/>
      <c r="F2115" s="4"/>
      <c r="G2115" s="4">
        <f>VLOOKUP(G2114,'Répartition de Fin d''année'!A135:D334,3,FALSE)</f>
        <v>0</v>
      </c>
      <c r="H2115" s="4"/>
      <c r="I2115" s="4"/>
      <c r="J2115" s="4"/>
      <c r="K2115" s="4"/>
      <c r="L2115" s="94"/>
      <c r="M2115" s="94"/>
      <c r="N2115" s="66"/>
      <c r="O2115" s="4"/>
    </row>
    <row r="2116" spans="1:15" s="91" customFormat="1" x14ac:dyDescent="0.2">
      <c r="A2116" s="4"/>
      <c r="B2116" s="56" t="s">
        <v>33</v>
      </c>
      <c r="C2116" s="4"/>
      <c r="D2116" s="4"/>
      <c r="E2116" s="4"/>
      <c r="F2116" s="4"/>
      <c r="G2116" s="4">
        <f>VLOOKUP(G2114,'Répartition de Fin d''année'!A135:D334,4,FALSE)</f>
        <v>0</v>
      </c>
      <c r="H2116" s="4"/>
      <c r="I2116" s="4"/>
      <c r="J2116" s="4"/>
      <c r="K2116" s="4"/>
      <c r="L2116" s="4"/>
      <c r="M2116" s="4"/>
      <c r="N2116" s="66"/>
      <c r="O2116" s="4"/>
    </row>
    <row r="2117" spans="1:15" s="91" customFormat="1" x14ac:dyDescent="0.2">
      <c r="A2117" s="4"/>
      <c r="B2117" s="58" t="s">
        <v>39</v>
      </c>
      <c r="C2117" s="56"/>
      <c r="D2117" s="56"/>
      <c r="E2117" s="56"/>
      <c r="F2117" s="56"/>
      <c r="G2117" s="4" t="e">
        <f>VLOOKUP(G2114,'Répartition de Fin d''année'!A135:D334,5,FALSE)</f>
        <v>#REF!</v>
      </c>
      <c r="H2117" s="4"/>
      <c r="I2117" s="4"/>
      <c r="J2117" s="4"/>
      <c r="K2117" s="4"/>
      <c r="L2117" s="4"/>
      <c r="M2117" s="4"/>
      <c r="N2117" s="66"/>
      <c r="O2117" s="4"/>
    </row>
    <row r="2118" spans="1:15" s="91" customFormat="1" x14ac:dyDescent="0.2">
      <c r="A2118" s="4"/>
      <c r="B2118" s="4" t="s">
        <v>34</v>
      </c>
      <c r="C2118" s="4"/>
      <c r="D2118" s="4"/>
      <c r="E2118" s="4"/>
      <c r="F2118" s="4"/>
      <c r="G2118" s="4" t="e">
        <f>VLOOKUP(G2114,'Répartition de Fin d''année'!A135:D334,6,FALSE)</f>
        <v>#REF!</v>
      </c>
      <c r="H2118" s="4"/>
      <c r="I2118" s="4"/>
      <c r="J2118" s="4"/>
      <c r="K2118" s="4"/>
      <c r="L2118" s="4"/>
      <c r="M2118" s="4"/>
      <c r="N2118" s="66"/>
      <c r="O2118" s="4"/>
    </row>
    <row r="2119" spans="1:15" s="91" customFormat="1" ht="12" thickBot="1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66"/>
      <c r="O2119" s="4"/>
    </row>
    <row r="2120" spans="1:15" s="91" customFormat="1" ht="12" thickBot="1" x14ac:dyDescent="0.25">
      <c r="A2120" s="39"/>
      <c r="B2120" s="41" t="s">
        <v>2</v>
      </c>
      <c r="C2120" s="41" t="s">
        <v>3</v>
      </c>
      <c r="D2120" s="41" t="s">
        <v>4</v>
      </c>
      <c r="E2120" s="41" t="s">
        <v>5</v>
      </c>
      <c r="F2120" s="41" t="s">
        <v>6</v>
      </c>
      <c r="G2120" s="41" t="s">
        <v>7</v>
      </c>
      <c r="H2120" s="41" t="s">
        <v>8</v>
      </c>
      <c r="I2120" s="41" t="s">
        <v>9</v>
      </c>
      <c r="J2120" s="41" t="s">
        <v>10</v>
      </c>
      <c r="K2120" s="41" t="s">
        <v>11</v>
      </c>
      <c r="L2120" s="41" t="s">
        <v>12</v>
      </c>
      <c r="M2120" s="41" t="s">
        <v>13</v>
      </c>
      <c r="N2120" s="71" t="s">
        <v>15</v>
      </c>
      <c r="O2120" s="4"/>
    </row>
    <row r="2121" spans="1:15" s="91" customFormat="1" x14ac:dyDescent="0.2">
      <c r="A2121" s="42" t="s">
        <v>35</v>
      </c>
      <c r="B2121" s="43">
        <f>IF(Levée!C182&lt;&gt;"pa",Levée!C182,)</f>
        <v>0</v>
      </c>
      <c r="C2121" s="43">
        <f>IF(Levée!D182&lt;&gt;"pa",Levée!D182,)</f>
        <v>0</v>
      </c>
      <c r="D2121" s="43">
        <f>IF(Levée!E182&lt;&gt;"pa",Levée!E182,)</f>
        <v>0</v>
      </c>
      <c r="E2121" s="43">
        <f>IF(Levée!F182&lt;&gt;"pa",Levée!F182,)</f>
        <v>0</v>
      </c>
      <c r="F2121" s="43">
        <f>IF(Levée!G182&lt;&gt;"pa",Levée!G182,)</f>
        <v>0</v>
      </c>
      <c r="G2121" s="43">
        <f>IF(Levée!H182&lt;&gt;"pa",Levée!H182,)</f>
        <v>0</v>
      </c>
      <c r="H2121" s="43">
        <f>IF(Levée!I182&lt;&gt;"pa",Levée!I182,)</f>
        <v>0</v>
      </c>
      <c r="I2121" s="43">
        <f>IF(Levée!J182&lt;&gt;"pa",Levée!J182,)</f>
        <v>0</v>
      </c>
      <c r="J2121" s="43">
        <f>IF(Levée!K182&lt;&gt;"pa",Levée!K182,)</f>
        <v>0</v>
      </c>
      <c r="K2121" s="43">
        <f>IF(Levée!L182&lt;&gt;"pa",Levée!L182,)</f>
        <v>0</v>
      </c>
      <c r="L2121" s="43">
        <f>IF(Levée!M182&lt;&gt;"pa",Levée!M182,)</f>
        <v>0</v>
      </c>
      <c r="M2121" s="43">
        <f>IF(Levée!N182&lt;&gt;"pa",Levée!N182,)</f>
        <v>0</v>
      </c>
      <c r="N2121" s="68">
        <f t="shared" ref="N2121:N2122" si="241">SUM(B2121:M2121)</f>
        <v>0</v>
      </c>
      <c r="O2121" s="4"/>
    </row>
    <row r="2122" spans="1:15" s="91" customFormat="1" ht="12" thickBot="1" x14ac:dyDescent="0.25">
      <c r="A2122" s="42" t="s">
        <v>36</v>
      </c>
      <c r="B2122" s="43">
        <f>Pénalités!C199</f>
        <v>0</v>
      </c>
      <c r="C2122" s="43">
        <f>Pénalités!D199</f>
        <v>0</v>
      </c>
      <c r="D2122" s="43">
        <f>Pénalités!E199</f>
        <v>0</v>
      </c>
      <c r="E2122" s="43">
        <f>Pénalités!F199</f>
        <v>0</v>
      </c>
      <c r="F2122" s="43">
        <f>Pénalités!G199</f>
        <v>0</v>
      </c>
      <c r="G2122" s="43">
        <f>Pénalités!H199</f>
        <v>0</v>
      </c>
      <c r="H2122" s="43">
        <f>Pénalités!I199</f>
        <v>0</v>
      </c>
      <c r="I2122" s="43">
        <f>Pénalités!J199</f>
        <v>0</v>
      </c>
      <c r="J2122" s="43">
        <f>Pénalités!K199</f>
        <v>0</v>
      </c>
      <c r="K2122" s="43">
        <f>Pénalités!L199</f>
        <v>0</v>
      </c>
      <c r="L2122" s="43">
        <f>Pénalités!M199</f>
        <v>0</v>
      </c>
      <c r="M2122" s="43">
        <f>Pénalités!N199</f>
        <v>0</v>
      </c>
      <c r="N2122" s="69">
        <f t="shared" si="241"/>
        <v>0</v>
      </c>
      <c r="O2122" s="4"/>
    </row>
    <row r="2123" spans="1:15" s="91" customFormat="1" ht="12" thickBot="1" x14ac:dyDescent="0.25">
      <c r="A2123" s="44" t="s">
        <v>37</v>
      </c>
      <c r="B2123" s="45">
        <f t="shared" ref="B2123:M2123" si="242">+B2121-ABS(B2122)</f>
        <v>0</v>
      </c>
      <c r="C2123" s="46">
        <f t="shared" si="242"/>
        <v>0</v>
      </c>
      <c r="D2123" s="46">
        <f t="shared" si="242"/>
        <v>0</v>
      </c>
      <c r="E2123" s="46">
        <f t="shared" si="242"/>
        <v>0</v>
      </c>
      <c r="F2123" s="46">
        <f t="shared" si="242"/>
        <v>0</v>
      </c>
      <c r="G2123" s="46">
        <f t="shared" si="242"/>
        <v>0</v>
      </c>
      <c r="H2123" s="46">
        <f t="shared" si="242"/>
        <v>0</v>
      </c>
      <c r="I2123" s="46">
        <f t="shared" si="242"/>
        <v>0</v>
      </c>
      <c r="J2123" s="46">
        <f t="shared" si="242"/>
        <v>0</v>
      </c>
      <c r="K2123" s="46">
        <f t="shared" si="242"/>
        <v>0</v>
      </c>
      <c r="L2123" s="46">
        <f t="shared" si="242"/>
        <v>0</v>
      </c>
      <c r="M2123" s="46">
        <f t="shared" si="242"/>
        <v>0</v>
      </c>
      <c r="N2123" s="70">
        <f t="shared" si="234"/>
        <v>0</v>
      </c>
      <c r="O2123" s="4"/>
    </row>
    <row r="2124" spans="1:15" s="91" customFormat="1" x14ac:dyDescent="0.2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66"/>
      <c r="O2124" s="4"/>
    </row>
    <row r="2125" spans="1:15" s="91" customFormat="1" ht="12.75" x14ac:dyDescent="0.2">
      <c r="A2125" s="4"/>
      <c r="B2125" s="4" t="s">
        <v>30</v>
      </c>
      <c r="C2125" s="4"/>
      <c r="D2125" s="4"/>
      <c r="E2125" s="4"/>
      <c r="F2125" s="4"/>
      <c r="G2125" s="4" t="str">
        <f>VLOOKUP(G2126,'Répartition de Fin d''année'!A147:D346,2,FALSE)</f>
        <v>case 178</v>
      </c>
      <c r="H2125" s="4"/>
      <c r="I2125" s="4"/>
      <c r="J2125" s="4"/>
      <c r="K2125" s="4"/>
      <c r="L2125" s="93"/>
      <c r="M2125" s="93"/>
      <c r="N2125" s="66"/>
      <c r="O2125" s="4"/>
    </row>
    <row r="2126" spans="1:15" s="91" customFormat="1" ht="12.75" x14ac:dyDescent="0.2">
      <c r="A2126" s="4"/>
      <c r="B2126" s="4" t="s">
        <v>31</v>
      </c>
      <c r="C2126" s="4"/>
      <c r="D2126" s="4"/>
      <c r="E2126" s="4"/>
      <c r="F2126" s="4"/>
      <c r="G2126" s="4">
        <f t="shared" si="231"/>
        <v>178</v>
      </c>
      <c r="H2126" s="4"/>
      <c r="I2126" s="4"/>
      <c r="J2126" s="4"/>
      <c r="K2126" s="4"/>
      <c r="L2126" s="93" t="s">
        <v>38</v>
      </c>
      <c r="M2126" s="93"/>
      <c r="N2126" s="66"/>
      <c r="O2126" s="4"/>
    </row>
    <row r="2127" spans="1:15" s="91" customFormat="1" ht="15.75" x14ac:dyDescent="0.25">
      <c r="A2127" s="4"/>
      <c r="B2127" s="4" t="s">
        <v>32</v>
      </c>
      <c r="C2127" s="4"/>
      <c r="D2127" s="4"/>
      <c r="E2127" s="4"/>
      <c r="F2127" s="4"/>
      <c r="G2127" s="4">
        <f>VLOOKUP(G2126,'Répartition de Fin d''année'!A147:D346,3,FALSE)</f>
        <v>0</v>
      </c>
      <c r="H2127" s="4"/>
      <c r="I2127" s="4"/>
      <c r="J2127" s="4"/>
      <c r="K2127" s="4"/>
      <c r="L2127" s="94"/>
      <c r="M2127" s="94"/>
      <c r="N2127" s="66"/>
      <c r="O2127" s="4"/>
    </row>
    <row r="2128" spans="1:15" s="91" customFormat="1" x14ac:dyDescent="0.2">
      <c r="A2128" s="4"/>
      <c r="B2128" s="56" t="s">
        <v>33</v>
      </c>
      <c r="C2128" s="4"/>
      <c r="D2128" s="4"/>
      <c r="E2128" s="4"/>
      <c r="F2128" s="4"/>
      <c r="G2128" s="4">
        <f>VLOOKUP(G2126,'Répartition de Fin d''année'!A147:D346,4,FALSE)</f>
        <v>0</v>
      </c>
      <c r="H2128" s="4"/>
      <c r="I2128" s="4"/>
      <c r="J2128" s="4"/>
      <c r="K2128" s="4"/>
      <c r="L2128" s="4"/>
      <c r="M2128" s="4"/>
      <c r="N2128" s="66"/>
      <c r="O2128" s="4"/>
    </row>
    <row r="2129" spans="1:15" s="91" customFormat="1" x14ac:dyDescent="0.2">
      <c r="A2129" s="4"/>
      <c r="B2129" s="58" t="s">
        <v>39</v>
      </c>
      <c r="C2129" s="56"/>
      <c r="D2129" s="56"/>
      <c r="E2129" s="56"/>
      <c r="F2129" s="56"/>
      <c r="G2129" s="4" t="e">
        <f>VLOOKUP(G2126,'Répartition de Fin d''année'!A147:D346,5,FALSE)</f>
        <v>#REF!</v>
      </c>
      <c r="H2129" s="4"/>
      <c r="I2129" s="4"/>
      <c r="J2129" s="4"/>
      <c r="K2129" s="4"/>
      <c r="L2129" s="4"/>
      <c r="M2129" s="4"/>
      <c r="N2129" s="66"/>
      <c r="O2129" s="4"/>
    </row>
    <row r="2130" spans="1:15" s="91" customFormat="1" x14ac:dyDescent="0.2">
      <c r="A2130" s="4"/>
      <c r="B2130" s="4" t="s">
        <v>34</v>
      </c>
      <c r="C2130" s="4"/>
      <c r="D2130" s="4"/>
      <c r="E2130" s="4"/>
      <c r="F2130" s="4"/>
      <c r="G2130" s="4" t="e">
        <f>VLOOKUP(G2126,'Répartition de Fin d''année'!A147:D346,6,FALSE)</f>
        <v>#REF!</v>
      </c>
      <c r="H2130" s="4"/>
      <c r="I2130" s="4"/>
      <c r="J2130" s="4"/>
      <c r="K2130" s="4"/>
      <c r="L2130" s="4"/>
      <c r="M2130" s="4"/>
      <c r="N2130" s="66"/>
      <c r="O2130" s="4"/>
    </row>
    <row r="2131" spans="1:15" s="91" customFormat="1" ht="12" thickBot="1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66"/>
      <c r="O2131" s="4"/>
    </row>
    <row r="2132" spans="1:15" s="91" customFormat="1" ht="12" thickBot="1" x14ac:dyDescent="0.25">
      <c r="A2132" s="39"/>
      <c r="B2132" s="41" t="s">
        <v>2</v>
      </c>
      <c r="C2132" s="41" t="s">
        <v>3</v>
      </c>
      <c r="D2132" s="41" t="s">
        <v>4</v>
      </c>
      <c r="E2132" s="41" t="s">
        <v>5</v>
      </c>
      <c r="F2132" s="41" t="s">
        <v>6</v>
      </c>
      <c r="G2132" s="41" t="s">
        <v>7</v>
      </c>
      <c r="H2132" s="41" t="s">
        <v>8</v>
      </c>
      <c r="I2132" s="41" t="s">
        <v>9</v>
      </c>
      <c r="J2132" s="41" t="s">
        <v>10</v>
      </c>
      <c r="K2132" s="41" t="s">
        <v>11</v>
      </c>
      <c r="L2132" s="41" t="s">
        <v>12</v>
      </c>
      <c r="M2132" s="41" t="s">
        <v>13</v>
      </c>
      <c r="N2132" s="71" t="s">
        <v>15</v>
      </c>
      <c r="O2132" s="4"/>
    </row>
    <row r="2133" spans="1:15" s="91" customFormat="1" x14ac:dyDescent="0.2">
      <c r="A2133" s="42" t="s">
        <v>35</v>
      </c>
      <c r="B2133" s="43">
        <f>IF(Levée!C183&lt;&gt;"pa",Levée!C183,)</f>
        <v>0</v>
      </c>
      <c r="C2133" s="43">
        <f>IF(Levée!D183&lt;&gt;"pa",Levée!D183,)</f>
        <v>0</v>
      </c>
      <c r="D2133" s="43">
        <f>IF(Levée!E183&lt;&gt;"pa",Levée!E183,)</f>
        <v>0</v>
      </c>
      <c r="E2133" s="43">
        <f>IF(Levée!F183&lt;&gt;"pa",Levée!F183,)</f>
        <v>0</v>
      </c>
      <c r="F2133" s="43">
        <f>IF(Levée!G183&lt;&gt;"pa",Levée!G183,)</f>
        <v>0</v>
      </c>
      <c r="G2133" s="43">
        <f>IF(Levée!H183&lt;&gt;"pa",Levée!H183,)</f>
        <v>0</v>
      </c>
      <c r="H2133" s="43">
        <f>IF(Levée!I183&lt;&gt;"pa",Levée!I183,)</f>
        <v>0</v>
      </c>
      <c r="I2133" s="43">
        <f>IF(Levée!J183&lt;&gt;"pa",Levée!J183,)</f>
        <v>0</v>
      </c>
      <c r="J2133" s="43">
        <f>IF(Levée!K183&lt;&gt;"pa",Levée!K183,)</f>
        <v>0</v>
      </c>
      <c r="K2133" s="43">
        <f>IF(Levée!L183&lt;&gt;"pa",Levée!L183,)</f>
        <v>0</v>
      </c>
      <c r="L2133" s="43">
        <f>IF(Levée!M183&lt;&gt;"pa",Levée!M183,)</f>
        <v>0</v>
      </c>
      <c r="M2133" s="43">
        <f>IF(Levée!N183&lt;&gt;"pa",Levée!N183,)</f>
        <v>0</v>
      </c>
      <c r="N2133" s="68">
        <f t="shared" ref="N2133:N2134" si="243">SUM(B2133:M2133)</f>
        <v>0</v>
      </c>
      <c r="O2133" s="4"/>
    </row>
    <row r="2134" spans="1:15" s="91" customFormat="1" ht="12" thickBot="1" x14ac:dyDescent="0.25">
      <c r="A2134" s="42" t="s">
        <v>36</v>
      </c>
      <c r="B2134" s="43">
        <f>Pénalités!C200</f>
        <v>0</v>
      </c>
      <c r="C2134" s="43">
        <f>Pénalités!D200</f>
        <v>0</v>
      </c>
      <c r="D2134" s="43">
        <f>Pénalités!E200</f>
        <v>0</v>
      </c>
      <c r="E2134" s="43">
        <f>Pénalités!F200</f>
        <v>0</v>
      </c>
      <c r="F2134" s="43">
        <f>Pénalités!G200</f>
        <v>0</v>
      </c>
      <c r="G2134" s="43">
        <f>Pénalités!H200</f>
        <v>0</v>
      </c>
      <c r="H2134" s="43">
        <f>Pénalités!I200</f>
        <v>0</v>
      </c>
      <c r="I2134" s="43">
        <f>Pénalités!J200</f>
        <v>0</v>
      </c>
      <c r="J2134" s="43">
        <f>Pénalités!K200</f>
        <v>0</v>
      </c>
      <c r="K2134" s="43">
        <f>Pénalités!L200</f>
        <v>0</v>
      </c>
      <c r="L2134" s="43">
        <f>Pénalités!M200</f>
        <v>0</v>
      </c>
      <c r="M2134" s="43">
        <f>Pénalités!N200</f>
        <v>0</v>
      </c>
      <c r="N2134" s="69">
        <f t="shared" si="243"/>
        <v>0</v>
      </c>
      <c r="O2134" s="4"/>
    </row>
    <row r="2135" spans="1:15" s="91" customFormat="1" ht="12" thickBot="1" x14ac:dyDescent="0.25">
      <c r="A2135" s="44" t="s">
        <v>37</v>
      </c>
      <c r="B2135" s="45">
        <f t="shared" ref="B2135:M2135" si="244">+B2133-ABS(B2134)</f>
        <v>0</v>
      </c>
      <c r="C2135" s="46">
        <f t="shared" si="244"/>
        <v>0</v>
      </c>
      <c r="D2135" s="46">
        <f t="shared" si="244"/>
        <v>0</v>
      </c>
      <c r="E2135" s="46">
        <f t="shared" si="244"/>
        <v>0</v>
      </c>
      <c r="F2135" s="46">
        <f t="shared" si="244"/>
        <v>0</v>
      </c>
      <c r="G2135" s="46">
        <f t="shared" si="244"/>
        <v>0</v>
      </c>
      <c r="H2135" s="46">
        <f t="shared" si="244"/>
        <v>0</v>
      </c>
      <c r="I2135" s="46">
        <f t="shared" si="244"/>
        <v>0</v>
      </c>
      <c r="J2135" s="46">
        <f t="shared" si="244"/>
        <v>0</v>
      </c>
      <c r="K2135" s="46">
        <f t="shared" si="244"/>
        <v>0</v>
      </c>
      <c r="L2135" s="46">
        <f t="shared" si="244"/>
        <v>0</v>
      </c>
      <c r="M2135" s="46">
        <f t="shared" si="244"/>
        <v>0</v>
      </c>
      <c r="N2135" s="70">
        <f t="shared" si="234"/>
        <v>0</v>
      </c>
      <c r="O2135" s="4"/>
    </row>
    <row r="2136" spans="1:15" s="91" customFormat="1" x14ac:dyDescent="0.2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66"/>
      <c r="O2136" s="4"/>
    </row>
    <row r="2137" spans="1:15" s="91" customFormat="1" ht="12.75" x14ac:dyDescent="0.2">
      <c r="A2137" s="4"/>
      <c r="B2137" s="4" t="s">
        <v>30</v>
      </c>
      <c r="C2137" s="4"/>
      <c r="D2137" s="4"/>
      <c r="E2137" s="4"/>
      <c r="F2137" s="4"/>
      <c r="G2137" s="4" t="str">
        <f>VLOOKUP(G2138,'Répartition de Fin d''année'!A159:D358,2,FALSE)</f>
        <v>case 179</v>
      </c>
      <c r="H2137" s="4"/>
      <c r="I2137" s="4"/>
      <c r="J2137" s="4"/>
      <c r="K2137" s="4"/>
      <c r="L2137" s="93"/>
      <c r="M2137" s="93"/>
      <c r="N2137" s="66"/>
      <c r="O2137" s="4"/>
    </row>
    <row r="2138" spans="1:15" s="91" customFormat="1" ht="12.75" x14ac:dyDescent="0.2">
      <c r="A2138" s="4"/>
      <c r="B2138" s="4" t="s">
        <v>31</v>
      </c>
      <c r="C2138" s="4"/>
      <c r="D2138" s="4"/>
      <c r="E2138" s="4"/>
      <c r="F2138" s="4"/>
      <c r="G2138" s="4">
        <f t="shared" ref="G2138:G2186" si="245">G2126+1</f>
        <v>179</v>
      </c>
      <c r="H2138" s="4"/>
      <c r="I2138" s="4"/>
      <c r="J2138" s="4"/>
      <c r="K2138" s="4"/>
      <c r="L2138" s="93" t="s">
        <v>38</v>
      </c>
      <c r="M2138" s="93"/>
      <c r="N2138" s="66"/>
      <c r="O2138" s="4"/>
    </row>
    <row r="2139" spans="1:15" s="91" customFormat="1" ht="15.75" x14ac:dyDescent="0.25">
      <c r="A2139" s="4"/>
      <c r="B2139" s="4" t="s">
        <v>32</v>
      </c>
      <c r="C2139" s="4"/>
      <c r="D2139" s="4"/>
      <c r="E2139" s="4"/>
      <c r="F2139" s="4"/>
      <c r="G2139" s="4">
        <f>VLOOKUP(G2138,'Répartition de Fin d''année'!A159:D358,3,FALSE)</f>
        <v>0</v>
      </c>
      <c r="H2139" s="4"/>
      <c r="I2139" s="4"/>
      <c r="J2139" s="4"/>
      <c r="K2139" s="4"/>
      <c r="L2139" s="94"/>
      <c r="M2139" s="94"/>
      <c r="N2139" s="66"/>
      <c r="O2139" s="4"/>
    </row>
    <row r="2140" spans="1:15" s="91" customFormat="1" x14ac:dyDescent="0.2">
      <c r="A2140" s="4"/>
      <c r="B2140" s="56" t="s">
        <v>33</v>
      </c>
      <c r="C2140" s="4"/>
      <c r="D2140" s="4"/>
      <c r="E2140" s="4"/>
      <c r="F2140" s="4"/>
      <c r="G2140" s="4">
        <f>VLOOKUP(G2138,'Répartition de Fin d''année'!A159:D358,4,FALSE)</f>
        <v>0</v>
      </c>
      <c r="H2140" s="4"/>
      <c r="I2140" s="4"/>
      <c r="J2140" s="4"/>
      <c r="K2140" s="4"/>
      <c r="L2140" s="4"/>
      <c r="M2140" s="4"/>
      <c r="N2140" s="66"/>
      <c r="O2140" s="4"/>
    </row>
    <row r="2141" spans="1:15" s="91" customFormat="1" x14ac:dyDescent="0.2">
      <c r="A2141" s="4"/>
      <c r="B2141" s="58" t="s">
        <v>39</v>
      </c>
      <c r="C2141" s="56"/>
      <c r="D2141" s="56"/>
      <c r="E2141" s="56"/>
      <c r="F2141" s="56"/>
      <c r="G2141" s="4" t="e">
        <f>VLOOKUP(G2138,'Répartition de Fin d''année'!A159:D358,5,FALSE)</f>
        <v>#REF!</v>
      </c>
      <c r="H2141" s="4"/>
      <c r="I2141" s="4"/>
      <c r="J2141" s="4"/>
      <c r="K2141" s="4"/>
      <c r="L2141" s="4"/>
      <c r="M2141" s="4"/>
      <c r="N2141" s="66"/>
      <c r="O2141" s="4"/>
    </row>
    <row r="2142" spans="1:15" s="91" customFormat="1" x14ac:dyDescent="0.2">
      <c r="A2142" s="4"/>
      <c r="B2142" s="4" t="s">
        <v>34</v>
      </c>
      <c r="C2142" s="4"/>
      <c r="D2142" s="4"/>
      <c r="E2142" s="4"/>
      <c r="F2142" s="4"/>
      <c r="G2142" s="4" t="e">
        <f>VLOOKUP(G2138,'Répartition de Fin d''année'!A159:D358,6,FALSE)</f>
        <v>#REF!</v>
      </c>
      <c r="H2142" s="4"/>
      <c r="I2142" s="4"/>
      <c r="J2142" s="4"/>
      <c r="K2142" s="4"/>
      <c r="L2142" s="4"/>
      <c r="M2142" s="4"/>
      <c r="N2142" s="66"/>
      <c r="O2142" s="4"/>
    </row>
    <row r="2143" spans="1:15" s="91" customFormat="1" ht="12" thickBot="1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66"/>
      <c r="O2143" s="4"/>
    </row>
    <row r="2144" spans="1:15" s="91" customFormat="1" ht="12" thickBot="1" x14ac:dyDescent="0.25">
      <c r="A2144" s="39"/>
      <c r="B2144" s="41" t="s">
        <v>2</v>
      </c>
      <c r="C2144" s="41" t="s">
        <v>3</v>
      </c>
      <c r="D2144" s="41" t="s">
        <v>4</v>
      </c>
      <c r="E2144" s="41" t="s">
        <v>5</v>
      </c>
      <c r="F2144" s="41" t="s">
        <v>6</v>
      </c>
      <c r="G2144" s="41" t="s">
        <v>7</v>
      </c>
      <c r="H2144" s="41" t="s">
        <v>8</v>
      </c>
      <c r="I2144" s="41" t="s">
        <v>9</v>
      </c>
      <c r="J2144" s="41" t="s">
        <v>10</v>
      </c>
      <c r="K2144" s="41" t="s">
        <v>11</v>
      </c>
      <c r="L2144" s="41" t="s">
        <v>12</v>
      </c>
      <c r="M2144" s="41" t="s">
        <v>13</v>
      </c>
      <c r="N2144" s="71" t="s">
        <v>15</v>
      </c>
      <c r="O2144" s="4"/>
    </row>
    <row r="2145" spans="1:15" s="91" customFormat="1" x14ac:dyDescent="0.2">
      <c r="A2145" s="42" t="s">
        <v>35</v>
      </c>
      <c r="B2145" s="43">
        <f>IF(Levée!C184&lt;&gt;"pa",Levée!C184,)</f>
        <v>0</v>
      </c>
      <c r="C2145" s="43">
        <f>IF(Levée!D184&lt;&gt;"pa",Levée!D184,)</f>
        <v>0</v>
      </c>
      <c r="D2145" s="43">
        <f>IF(Levée!E184&lt;&gt;"pa",Levée!E184,)</f>
        <v>0</v>
      </c>
      <c r="E2145" s="43">
        <f>IF(Levée!F184&lt;&gt;"pa",Levée!F184,)</f>
        <v>0</v>
      </c>
      <c r="F2145" s="43">
        <f>IF(Levée!G184&lt;&gt;"pa",Levée!G184,)</f>
        <v>0</v>
      </c>
      <c r="G2145" s="43">
        <f>IF(Levée!H184&lt;&gt;"pa",Levée!H184,)</f>
        <v>0</v>
      </c>
      <c r="H2145" s="43">
        <f>IF(Levée!I184&lt;&gt;"pa",Levée!I184,)</f>
        <v>0</v>
      </c>
      <c r="I2145" s="43">
        <f>IF(Levée!J184&lt;&gt;"pa",Levée!J184,)</f>
        <v>0</v>
      </c>
      <c r="J2145" s="43">
        <f>IF(Levée!K184&lt;&gt;"pa",Levée!K184,)</f>
        <v>0</v>
      </c>
      <c r="K2145" s="43">
        <f>IF(Levée!L184&lt;&gt;"pa",Levée!L184,)</f>
        <v>0</v>
      </c>
      <c r="L2145" s="43">
        <f>IF(Levée!M184&lt;&gt;"pa",Levée!M184,)</f>
        <v>0</v>
      </c>
      <c r="M2145" s="43">
        <f>IF(Levée!N184&lt;&gt;"pa",Levée!N184,)</f>
        <v>0</v>
      </c>
      <c r="N2145" s="68">
        <f t="shared" ref="N2145:N2146" si="246">SUM(B2145:M2145)</f>
        <v>0</v>
      </c>
      <c r="O2145" s="4"/>
    </row>
    <row r="2146" spans="1:15" s="91" customFormat="1" ht="12" thickBot="1" x14ac:dyDescent="0.25">
      <c r="A2146" s="42" t="s">
        <v>36</v>
      </c>
      <c r="B2146" s="43">
        <f>Pénalités!C201</f>
        <v>0</v>
      </c>
      <c r="C2146" s="43">
        <f>Pénalités!D201</f>
        <v>0</v>
      </c>
      <c r="D2146" s="43">
        <f>Pénalités!E201</f>
        <v>0</v>
      </c>
      <c r="E2146" s="43">
        <f>Pénalités!F201</f>
        <v>0</v>
      </c>
      <c r="F2146" s="43">
        <f>Pénalités!G201</f>
        <v>0</v>
      </c>
      <c r="G2146" s="43">
        <f>Pénalités!H201</f>
        <v>0</v>
      </c>
      <c r="H2146" s="43">
        <f>Pénalités!I201</f>
        <v>0</v>
      </c>
      <c r="I2146" s="43">
        <f>Pénalités!J201</f>
        <v>0</v>
      </c>
      <c r="J2146" s="43">
        <f>Pénalités!K201</f>
        <v>0</v>
      </c>
      <c r="K2146" s="43">
        <f>Pénalités!L201</f>
        <v>0</v>
      </c>
      <c r="L2146" s="43">
        <f>Pénalités!M201</f>
        <v>0</v>
      </c>
      <c r="M2146" s="43">
        <f>Pénalités!N201</f>
        <v>0</v>
      </c>
      <c r="N2146" s="69">
        <f t="shared" si="246"/>
        <v>0</v>
      </c>
      <c r="O2146" s="4"/>
    </row>
    <row r="2147" spans="1:15" s="91" customFormat="1" ht="12" thickBot="1" x14ac:dyDescent="0.25">
      <c r="A2147" s="44" t="s">
        <v>37</v>
      </c>
      <c r="B2147" s="45">
        <f t="shared" ref="B2147:M2147" si="247">+B2145-ABS(B2146)</f>
        <v>0</v>
      </c>
      <c r="C2147" s="46">
        <f t="shared" si="247"/>
        <v>0</v>
      </c>
      <c r="D2147" s="46">
        <f t="shared" si="247"/>
        <v>0</v>
      </c>
      <c r="E2147" s="46">
        <f t="shared" si="247"/>
        <v>0</v>
      </c>
      <c r="F2147" s="46">
        <f t="shared" si="247"/>
        <v>0</v>
      </c>
      <c r="G2147" s="46">
        <f t="shared" si="247"/>
        <v>0</v>
      </c>
      <c r="H2147" s="46">
        <f t="shared" si="247"/>
        <v>0</v>
      </c>
      <c r="I2147" s="46">
        <f t="shared" si="247"/>
        <v>0</v>
      </c>
      <c r="J2147" s="46">
        <f t="shared" si="247"/>
        <v>0</v>
      </c>
      <c r="K2147" s="46">
        <f t="shared" si="247"/>
        <v>0</v>
      </c>
      <c r="L2147" s="46">
        <f t="shared" si="247"/>
        <v>0</v>
      </c>
      <c r="M2147" s="46">
        <f t="shared" si="247"/>
        <v>0</v>
      </c>
      <c r="N2147" s="70">
        <f t="shared" ref="N2147:N2195" si="248">IF(SUM(N2145:N2146)&lt;0,0,SUM(N2145:N2146))</f>
        <v>0</v>
      </c>
      <c r="O2147" s="4"/>
    </row>
    <row r="2148" spans="1:15" s="91" customFormat="1" x14ac:dyDescent="0.2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66"/>
      <c r="O2148" s="4"/>
    </row>
    <row r="2149" spans="1:15" s="91" customFormat="1" ht="12.75" x14ac:dyDescent="0.2">
      <c r="A2149" s="4"/>
      <c r="B2149" s="4" t="s">
        <v>30</v>
      </c>
      <c r="C2149" s="4"/>
      <c r="D2149" s="4"/>
      <c r="E2149" s="4"/>
      <c r="F2149" s="4"/>
      <c r="G2149" s="4" t="e">
        <f>VLOOKUP(G2150,'Répartition de Fin d''année'!A188:D370,2,FALSE)</f>
        <v>#N/A</v>
      </c>
      <c r="H2149" s="4"/>
      <c r="I2149" s="4"/>
      <c r="J2149" s="4"/>
      <c r="K2149" s="4"/>
      <c r="L2149" s="93"/>
      <c r="M2149" s="93"/>
      <c r="N2149" s="66"/>
      <c r="O2149" s="4"/>
    </row>
    <row r="2150" spans="1:15" s="91" customFormat="1" ht="12.75" x14ac:dyDescent="0.2">
      <c r="A2150" s="4"/>
      <c r="B2150" s="4" t="s">
        <v>31</v>
      </c>
      <c r="C2150" s="4"/>
      <c r="D2150" s="4"/>
      <c r="E2150" s="4"/>
      <c r="F2150" s="4"/>
      <c r="G2150" s="4">
        <f t="shared" si="245"/>
        <v>180</v>
      </c>
      <c r="H2150" s="4"/>
      <c r="I2150" s="4"/>
      <c r="J2150" s="4"/>
      <c r="K2150" s="4"/>
      <c r="L2150" s="93" t="s">
        <v>38</v>
      </c>
      <c r="M2150" s="93"/>
      <c r="N2150" s="66"/>
      <c r="O2150" s="4"/>
    </row>
    <row r="2151" spans="1:15" s="91" customFormat="1" ht="15.75" x14ac:dyDescent="0.25">
      <c r="A2151" s="4"/>
      <c r="B2151" s="4" t="s">
        <v>32</v>
      </c>
      <c r="C2151" s="4"/>
      <c r="D2151" s="4"/>
      <c r="E2151" s="4"/>
      <c r="F2151" s="4"/>
      <c r="G2151" s="4" t="e">
        <f>VLOOKUP(G2150,'Répartition de Fin d''année'!A188:D370,3,FALSE)</f>
        <v>#N/A</v>
      </c>
      <c r="H2151" s="4"/>
      <c r="I2151" s="4"/>
      <c r="J2151" s="4"/>
      <c r="K2151" s="4"/>
      <c r="L2151" s="94"/>
      <c r="M2151" s="94"/>
      <c r="N2151" s="66"/>
      <c r="O2151" s="4"/>
    </row>
    <row r="2152" spans="1:15" s="91" customFormat="1" x14ac:dyDescent="0.2">
      <c r="A2152" s="4"/>
      <c r="B2152" s="56" t="s">
        <v>33</v>
      </c>
      <c r="C2152" s="4"/>
      <c r="D2152" s="4"/>
      <c r="E2152" s="4"/>
      <c r="F2152" s="4"/>
      <c r="G2152" s="4" t="e">
        <f>VLOOKUP(G2150,'Répartition de Fin d''année'!A188:D370,4,FALSE)</f>
        <v>#N/A</v>
      </c>
      <c r="H2152" s="4"/>
      <c r="I2152" s="4"/>
      <c r="J2152" s="4"/>
      <c r="K2152" s="4"/>
      <c r="L2152" s="4"/>
      <c r="M2152" s="4"/>
      <c r="N2152" s="66"/>
      <c r="O2152" s="4"/>
    </row>
    <row r="2153" spans="1:15" s="91" customFormat="1" x14ac:dyDescent="0.2">
      <c r="A2153" s="4"/>
      <c r="B2153" s="58" t="s">
        <v>39</v>
      </c>
      <c r="C2153" s="56"/>
      <c r="D2153" s="56"/>
      <c r="E2153" s="56"/>
      <c r="F2153" s="56"/>
      <c r="G2153" s="4" t="e">
        <f>VLOOKUP(G2150,'Répartition de Fin d''année'!A188:D370,5,FALSE)</f>
        <v>#N/A</v>
      </c>
      <c r="H2153" s="4"/>
      <c r="I2153" s="4"/>
      <c r="J2153" s="4"/>
      <c r="K2153" s="4"/>
      <c r="L2153" s="4"/>
      <c r="M2153" s="4"/>
      <c r="N2153" s="66"/>
      <c r="O2153" s="4"/>
    </row>
    <row r="2154" spans="1:15" s="91" customFormat="1" x14ac:dyDescent="0.2">
      <c r="A2154" s="4"/>
      <c r="B2154" s="4" t="s">
        <v>34</v>
      </c>
      <c r="C2154" s="4"/>
      <c r="D2154" s="4"/>
      <c r="E2154" s="4"/>
      <c r="F2154" s="4"/>
      <c r="G2154" s="4" t="e">
        <f>VLOOKUP(G2150,'Répartition de Fin d''année'!A188:D370,6,FALSE)</f>
        <v>#N/A</v>
      </c>
      <c r="H2154" s="4"/>
      <c r="I2154" s="4"/>
      <c r="J2154" s="4"/>
      <c r="K2154" s="4"/>
      <c r="L2154" s="4"/>
      <c r="M2154" s="4"/>
      <c r="N2154" s="66"/>
      <c r="O2154" s="4"/>
    </row>
    <row r="2155" spans="1:15" s="91" customFormat="1" ht="12" thickBot="1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66"/>
      <c r="O2155" s="4"/>
    </row>
    <row r="2156" spans="1:15" s="91" customFormat="1" ht="12" thickBot="1" x14ac:dyDescent="0.25">
      <c r="A2156" s="39"/>
      <c r="B2156" s="41" t="s">
        <v>2</v>
      </c>
      <c r="C2156" s="41" t="s">
        <v>3</v>
      </c>
      <c r="D2156" s="41" t="s">
        <v>4</v>
      </c>
      <c r="E2156" s="41" t="s">
        <v>5</v>
      </c>
      <c r="F2156" s="41" t="s">
        <v>6</v>
      </c>
      <c r="G2156" s="41" t="s">
        <v>7</v>
      </c>
      <c r="H2156" s="41" t="s">
        <v>8</v>
      </c>
      <c r="I2156" s="41" t="s">
        <v>9</v>
      </c>
      <c r="J2156" s="41" t="s">
        <v>10</v>
      </c>
      <c r="K2156" s="41" t="s">
        <v>11</v>
      </c>
      <c r="L2156" s="41" t="s">
        <v>12</v>
      </c>
      <c r="M2156" s="41" t="s">
        <v>13</v>
      </c>
      <c r="N2156" s="71" t="s">
        <v>15</v>
      </c>
      <c r="O2156" s="4"/>
    </row>
    <row r="2157" spans="1:15" s="91" customFormat="1" x14ac:dyDescent="0.2">
      <c r="A2157" s="42" t="s">
        <v>35</v>
      </c>
      <c r="B2157" s="43">
        <f>IF(Levée!C185&lt;&gt;"pa",Levée!C185,)</f>
        <v>0</v>
      </c>
      <c r="C2157" s="43">
        <f>IF(Levée!D185&lt;&gt;"pa",Levée!D185,)</f>
        <v>0</v>
      </c>
      <c r="D2157" s="43">
        <f>IF(Levée!E185&lt;&gt;"pa",Levée!E185,)</f>
        <v>0</v>
      </c>
      <c r="E2157" s="43">
        <f>IF(Levée!F185&lt;&gt;"pa",Levée!F185,)</f>
        <v>0</v>
      </c>
      <c r="F2157" s="43">
        <f>IF(Levée!G185&lt;&gt;"pa",Levée!G185,)</f>
        <v>0</v>
      </c>
      <c r="G2157" s="43">
        <f>IF(Levée!H185&lt;&gt;"pa",Levée!H185,)</f>
        <v>0</v>
      </c>
      <c r="H2157" s="43">
        <f>IF(Levée!I185&lt;&gt;"pa",Levée!I185,)</f>
        <v>0</v>
      </c>
      <c r="I2157" s="43">
        <f>IF(Levée!J185&lt;&gt;"pa",Levée!J185,)</f>
        <v>0</v>
      </c>
      <c r="J2157" s="43">
        <f>IF(Levée!K185&lt;&gt;"pa",Levée!K185,)</f>
        <v>0</v>
      </c>
      <c r="K2157" s="43">
        <f>IF(Levée!L185&lt;&gt;"pa",Levée!L185,)</f>
        <v>0</v>
      </c>
      <c r="L2157" s="43">
        <f>IF(Levée!M185&lt;&gt;"pa",Levée!M185,)</f>
        <v>0</v>
      </c>
      <c r="M2157" s="43">
        <f>IF(Levée!N185&lt;&gt;"pa",Levée!N185,)</f>
        <v>0</v>
      </c>
      <c r="N2157" s="68">
        <f t="shared" ref="N2157:N2158" si="249">SUM(B2157:M2157)</f>
        <v>0</v>
      </c>
      <c r="O2157" s="4"/>
    </row>
    <row r="2158" spans="1:15" s="91" customFormat="1" ht="12" thickBot="1" x14ac:dyDescent="0.25">
      <c r="A2158" s="42" t="s">
        <v>36</v>
      </c>
      <c r="B2158" s="43">
        <f>Pénalités!C202</f>
        <v>0</v>
      </c>
      <c r="C2158" s="43">
        <f>Pénalités!D202</f>
        <v>0</v>
      </c>
      <c r="D2158" s="43">
        <f>Pénalités!E202</f>
        <v>0</v>
      </c>
      <c r="E2158" s="43">
        <f>Pénalités!F202</f>
        <v>0</v>
      </c>
      <c r="F2158" s="43">
        <f>Pénalités!G202</f>
        <v>0</v>
      </c>
      <c r="G2158" s="43">
        <f>Pénalités!H202</f>
        <v>0</v>
      </c>
      <c r="H2158" s="43">
        <f>Pénalités!I202</f>
        <v>0</v>
      </c>
      <c r="I2158" s="43">
        <f>Pénalités!J202</f>
        <v>0</v>
      </c>
      <c r="J2158" s="43">
        <f>Pénalités!K202</f>
        <v>0</v>
      </c>
      <c r="K2158" s="43">
        <f>Pénalités!L202</f>
        <v>0</v>
      </c>
      <c r="L2158" s="43">
        <f>Pénalités!M202</f>
        <v>0</v>
      </c>
      <c r="M2158" s="43">
        <f>Pénalités!N202</f>
        <v>0</v>
      </c>
      <c r="N2158" s="69">
        <f t="shared" si="249"/>
        <v>0</v>
      </c>
      <c r="O2158" s="4"/>
    </row>
    <row r="2159" spans="1:15" s="91" customFormat="1" ht="12" thickBot="1" x14ac:dyDescent="0.25">
      <c r="A2159" s="44" t="s">
        <v>37</v>
      </c>
      <c r="B2159" s="45">
        <f t="shared" ref="B2159:M2159" si="250">+B2157-ABS(B2158)</f>
        <v>0</v>
      </c>
      <c r="C2159" s="46">
        <f t="shared" si="250"/>
        <v>0</v>
      </c>
      <c r="D2159" s="46">
        <f t="shared" si="250"/>
        <v>0</v>
      </c>
      <c r="E2159" s="46">
        <f t="shared" si="250"/>
        <v>0</v>
      </c>
      <c r="F2159" s="46">
        <f t="shared" si="250"/>
        <v>0</v>
      </c>
      <c r="G2159" s="46">
        <f t="shared" si="250"/>
        <v>0</v>
      </c>
      <c r="H2159" s="46">
        <f t="shared" si="250"/>
        <v>0</v>
      </c>
      <c r="I2159" s="46">
        <f t="shared" si="250"/>
        <v>0</v>
      </c>
      <c r="J2159" s="46">
        <f t="shared" si="250"/>
        <v>0</v>
      </c>
      <c r="K2159" s="46">
        <f t="shared" si="250"/>
        <v>0</v>
      </c>
      <c r="L2159" s="46">
        <f t="shared" si="250"/>
        <v>0</v>
      </c>
      <c r="M2159" s="46">
        <f t="shared" si="250"/>
        <v>0</v>
      </c>
      <c r="N2159" s="70">
        <f t="shared" si="248"/>
        <v>0</v>
      </c>
      <c r="O2159" s="4"/>
    </row>
    <row r="2160" spans="1:15" s="91" customFormat="1" x14ac:dyDescent="0.2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66"/>
      <c r="O2160" s="4"/>
    </row>
    <row r="2161" spans="1:15" s="91" customFormat="1" ht="12.75" x14ac:dyDescent="0.2">
      <c r="A2161" s="4"/>
      <c r="B2161" s="4" t="s">
        <v>30</v>
      </c>
      <c r="C2161" s="4"/>
      <c r="D2161" s="4"/>
      <c r="E2161" s="4"/>
      <c r="F2161" s="4"/>
      <c r="G2161" s="4" t="e">
        <f>VLOOKUP(G2162,'Répartition de Fin d''année'!A200:D382,2,FALSE)</f>
        <v>#N/A</v>
      </c>
      <c r="H2161" s="4"/>
      <c r="I2161" s="4"/>
      <c r="J2161" s="4"/>
      <c r="K2161" s="4"/>
      <c r="L2161" s="93"/>
      <c r="M2161" s="93"/>
      <c r="N2161" s="66"/>
      <c r="O2161" s="4"/>
    </row>
    <row r="2162" spans="1:15" s="91" customFormat="1" ht="12.75" x14ac:dyDescent="0.2">
      <c r="A2162" s="4"/>
      <c r="B2162" s="4" t="s">
        <v>31</v>
      </c>
      <c r="C2162" s="4"/>
      <c r="D2162" s="4"/>
      <c r="E2162" s="4"/>
      <c r="F2162" s="4"/>
      <c r="G2162" s="4">
        <f t="shared" si="245"/>
        <v>181</v>
      </c>
      <c r="H2162" s="4"/>
      <c r="I2162" s="4"/>
      <c r="J2162" s="4"/>
      <c r="K2162" s="4"/>
      <c r="L2162" s="93" t="s">
        <v>38</v>
      </c>
      <c r="M2162" s="93"/>
      <c r="N2162" s="66"/>
      <c r="O2162" s="4"/>
    </row>
    <row r="2163" spans="1:15" s="91" customFormat="1" ht="15.75" x14ac:dyDescent="0.25">
      <c r="A2163" s="4"/>
      <c r="B2163" s="4" t="s">
        <v>32</v>
      </c>
      <c r="C2163" s="4"/>
      <c r="D2163" s="4"/>
      <c r="E2163" s="4"/>
      <c r="F2163" s="4"/>
      <c r="G2163" s="4" t="e">
        <f>VLOOKUP(G2162,'Répartition de Fin d''année'!A200:D382,3,FALSE)</f>
        <v>#N/A</v>
      </c>
      <c r="H2163" s="4"/>
      <c r="I2163" s="4"/>
      <c r="J2163" s="4"/>
      <c r="K2163" s="4"/>
      <c r="L2163" s="94"/>
      <c r="M2163" s="94"/>
      <c r="N2163" s="66"/>
      <c r="O2163" s="4"/>
    </row>
    <row r="2164" spans="1:15" s="91" customFormat="1" x14ac:dyDescent="0.2">
      <c r="A2164" s="4"/>
      <c r="B2164" s="56" t="s">
        <v>33</v>
      </c>
      <c r="C2164" s="4"/>
      <c r="D2164" s="4"/>
      <c r="E2164" s="4"/>
      <c r="F2164" s="4"/>
      <c r="G2164" s="4" t="e">
        <f>VLOOKUP(G2162,'Répartition de Fin d''année'!A200:D382,4,FALSE)</f>
        <v>#N/A</v>
      </c>
      <c r="H2164" s="4"/>
      <c r="I2164" s="4"/>
      <c r="J2164" s="4"/>
      <c r="K2164" s="4"/>
      <c r="L2164" s="4"/>
      <c r="M2164" s="4"/>
      <c r="N2164" s="66"/>
      <c r="O2164" s="4"/>
    </row>
    <row r="2165" spans="1:15" s="91" customFormat="1" x14ac:dyDescent="0.2">
      <c r="A2165" s="4"/>
      <c r="B2165" s="58" t="s">
        <v>39</v>
      </c>
      <c r="C2165" s="56"/>
      <c r="D2165" s="56"/>
      <c r="E2165" s="56"/>
      <c r="F2165" s="56"/>
      <c r="G2165" s="4" t="e">
        <f>VLOOKUP(G2162,'Répartition de Fin d''année'!A200:D382,5,FALSE)</f>
        <v>#N/A</v>
      </c>
      <c r="H2165" s="4"/>
      <c r="I2165" s="4"/>
      <c r="J2165" s="4"/>
      <c r="K2165" s="4"/>
      <c r="L2165" s="4"/>
      <c r="M2165" s="4"/>
      <c r="N2165" s="66"/>
      <c r="O2165" s="4"/>
    </row>
    <row r="2166" spans="1:15" s="91" customFormat="1" x14ac:dyDescent="0.2">
      <c r="A2166" s="4"/>
      <c r="B2166" s="4" t="s">
        <v>34</v>
      </c>
      <c r="C2166" s="4"/>
      <c r="D2166" s="4"/>
      <c r="E2166" s="4"/>
      <c r="F2166" s="4"/>
      <c r="G2166" s="4" t="e">
        <f>VLOOKUP(G2162,'Répartition de Fin d''année'!A200:D382,6,FALSE)</f>
        <v>#N/A</v>
      </c>
      <c r="H2166" s="4"/>
      <c r="I2166" s="4"/>
      <c r="J2166" s="4"/>
      <c r="K2166" s="4"/>
      <c r="L2166" s="4"/>
      <c r="M2166" s="4"/>
      <c r="N2166" s="66"/>
      <c r="O2166" s="4"/>
    </row>
    <row r="2167" spans="1:15" s="91" customFormat="1" ht="12" thickBot="1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66"/>
      <c r="O2167" s="4"/>
    </row>
    <row r="2168" spans="1:15" s="91" customFormat="1" ht="12" thickBot="1" x14ac:dyDescent="0.25">
      <c r="A2168" s="39"/>
      <c r="B2168" s="41" t="s">
        <v>2</v>
      </c>
      <c r="C2168" s="41" t="s">
        <v>3</v>
      </c>
      <c r="D2168" s="41" t="s">
        <v>4</v>
      </c>
      <c r="E2168" s="41" t="s">
        <v>5</v>
      </c>
      <c r="F2168" s="41" t="s">
        <v>6</v>
      </c>
      <c r="G2168" s="41" t="s">
        <v>7</v>
      </c>
      <c r="H2168" s="41" t="s">
        <v>8</v>
      </c>
      <c r="I2168" s="41" t="s">
        <v>9</v>
      </c>
      <c r="J2168" s="41" t="s">
        <v>10</v>
      </c>
      <c r="K2168" s="41" t="s">
        <v>11</v>
      </c>
      <c r="L2168" s="41" t="s">
        <v>12</v>
      </c>
      <c r="M2168" s="41" t="s">
        <v>13</v>
      </c>
      <c r="N2168" s="71" t="s">
        <v>15</v>
      </c>
      <c r="O2168" s="4"/>
    </row>
    <row r="2169" spans="1:15" s="91" customFormat="1" x14ac:dyDescent="0.2">
      <c r="A2169" s="42" t="s">
        <v>35</v>
      </c>
      <c r="B2169" s="43">
        <f>IF(Levée!C186&lt;&gt;"pa",Levée!C186,)</f>
        <v>0</v>
      </c>
      <c r="C2169" s="43">
        <f>IF(Levée!D186&lt;&gt;"pa",Levée!D186,)</f>
        <v>0</v>
      </c>
      <c r="D2169" s="43">
        <f>IF(Levée!E186&lt;&gt;"pa",Levée!E186,)</f>
        <v>0</v>
      </c>
      <c r="E2169" s="43">
        <f>IF(Levée!F186&lt;&gt;"pa",Levée!F186,)</f>
        <v>0</v>
      </c>
      <c r="F2169" s="43">
        <f>IF(Levée!G186&lt;&gt;"pa",Levée!G186,)</f>
        <v>0</v>
      </c>
      <c r="G2169" s="43">
        <f>IF(Levée!H186&lt;&gt;"pa",Levée!H186,)</f>
        <v>0</v>
      </c>
      <c r="H2169" s="43">
        <f>IF(Levée!I186&lt;&gt;"pa",Levée!I186,)</f>
        <v>0</v>
      </c>
      <c r="I2169" s="43">
        <f>IF(Levée!J186&lt;&gt;"pa",Levée!J186,)</f>
        <v>0</v>
      </c>
      <c r="J2169" s="43">
        <f>IF(Levée!K186&lt;&gt;"pa",Levée!K186,)</f>
        <v>0</v>
      </c>
      <c r="K2169" s="43">
        <f>IF(Levée!L186&lt;&gt;"pa",Levée!L186,)</f>
        <v>0</v>
      </c>
      <c r="L2169" s="43">
        <f>IF(Levée!M186&lt;&gt;"pa",Levée!M186,)</f>
        <v>0</v>
      </c>
      <c r="M2169" s="43">
        <f>IF(Levée!N186&lt;&gt;"pa",Levée!N186,)</f>
        <v>0</v>
      </c>
      <c r="N2169" s="68">
        <f t="shared" ref="N2169:N2170" si="251">SUM(B2169:M2169)</f>
        <v>0</v>
      </c>
      <c r="O2169" s="4"/>
    </row>
    <row r="2170" spans="1:15" s="91" customFormat="1" ht="12" thickBot="1" x14ac:dyDescent="0.25">
      <c r="A2170" s="42" t="s">
        <v>36</v>
      </c>
      <c r="B2170" s="43">
        <f>Pénalités!C203</f>
        <v>0</v>
      </c>
      <c r="C2170" s="43">
        <f>Pénalités!D203</f>
        <v>0</v>
      </c>
      <c r="D2170" s="43">
        <f>Pénalités!E203</f>
        <v>0</v>
      </c>
      <c r="E2170" s="43">
        <f>Pénalités!F203</f>
        <v>0</v>
      </c>
      <c r="F2170" s="43">
        <f>Pénalités!G203</f>
        <v>0</v>
      </c>
      <c r="G2170" s="43">
        <f>Pénalités!H203</f>
        <v>0</v>
      </c>
      <c r="H2170" s="43">
        <f>Pénalités!I203</f>
        <v>0</v>
      </c>
      <c r="I2170" s="43">
        <f>Pénalités!J203</f>
        <v>0</v>
      </c>
      <c r="J2170" s="43">
        <f>Pénalités!K203</f>
        <v>0</v>
      </c>
      <c r="K2170" s="43">
        <f>Pénalités!L203</f>
        <v>0</v>
      </c>
      <c r="L2170" s="43">
        <f>Pénalités!M203</f>
        <v>0</v>
      </c>
      <c r="M2170" s="43">
        <f>Pénalités!N203</f>
        <v>0</v>
      </c>
      <c r="N2170" s="69">
        <f t="shared" si="251"/>
        <v>0</v>
      </c>
      <c r="O2170" s="4"/>
    </row>
    <row r="2171" spans="1:15" s="91" customFormat="1" ht="12" thickBot="1" x14ac:dyDescent="0.25">
      <c r="A2171" s="44" t="s">
        <v>37</v>
      </c>
      <c r="B2171" s="45">
        <f t="shared" ref="B2171:M2171" si="252">+B2169-ABS(B2170)</f>
        <v>0</v>
      </c>
      <c r="C2171" s="46">
        <f t="shared" si="252"/>
        <v>0</v>
      </c>
      <c r="D2171" s="46">
        <f t="shared" si="252"/>
        <v>0</v>
      </c>
      <c r="E2171" s="46">
        <f t="shared" si="252"/>
        <v>0</v>
      </c>
      <c r="F2171" s="46">
        <f t="shared" si="252"/>
        <v>0</v>
      </c>
      <c r="G2171" s="46">
        <f t="shared" si="252"/>
        <v>0</v>
      </c>
      <c r="H2171" s="46">
        <f t="shared" si="252"/>
        <v>0</v>
      </c>
      <c r="I2171" s="46">
        <f t="shared" si="252"/>
        <v>0</v>
      </c>
      <c r="J2171" s="46">
        <f t="shared" si="252"/>
        <v>0</v>
      </c>
      <c r="K2171" s="46">
        <f t="shared" si="252"/>
        <v>0</v>
      </c>
      <c r="L2171" s="46">
        <f t="shared" si="252"/>
        <v>0</v>
      </c>
      <c r="M2171" s="46">
        <f t="shared" si="252"/>
        <v>0</v>
      </c>
      <c r="N2171" s="70">
        <f t="shared" si="248"/>
        <v>0</v>
      </c>
      <c r="O2171" s="4"/>
    </row>
    <row r="2172" spans="1:15" s="91" customFormat="1" x14ac:dyDescent="0.2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66"/>
      <c r="O2172" s="4"/>
    </row>
    <row r="2173" spans="1:15" s="91" customFormat="1" ht="12.75" x14ac:dyDescent="0.2">
      <c r="A2173" s="4"/>
      <c r="B2173" s="4" t="s">
        <v>30</v>
      </c>
      <c r="C2173" s="4"/>
      <c r="D2173" s="4"/>
      <c r="E2173" s="4"/>
      <c r="F2173" s="4"/>
      <c r="G2173" s="4" t="str">
        <f>VLOOKUP(G2174,'Répartition de Fin d''année'!A19:D394,2,FALSE)</f>
        <v>case 182</v>
      </c>
      <c r="H2173" s="4"/>
      <c r="I2173" s="4"/>
      <c r="J2173" s="4"/>
      <c r="K2173" s="4"/>
      <c r="L2173" s="93"/>
      <c r="M2173" s="93"/>
      <c r="N2173" s="66"/>
      <c r="O2173" s="4"/>
    </row>
    <row r="2174" spans="1:15" s="91" customFormat="1" ht="12.75" x14ac:dyDescent="0.2">
      <c r="A2174" s="4"/>
      <c r="B2174" s="4" t="s">
        <v>31</v>
      </c>
      <c r="C2174" s="4"/>
      <c r="D2174" s="4"/>
      <c r="E2174" s="4"/>
      <c r="F2174" s="4"/>
      <c r="G2174" s="4">
        <f t="shared" si="245"/>
        <v>182</v>
      </c>
      <c r="H2174" s="4"/>
      <c r="I2174" s="4"/>
      <c r="J2174" s="4"/>
      <c r="K2174" s="4"/>
      <c r="L2174" s="93" t="s">
        <v>38</v>
      </c>
      <c r="M2174" s="93"/>
      <c r="N2174" s="66"/>
      <c r="O2174" s="4"/>
    </row>
    <row r="2175" spans="1:15" s="91" customFormat="1" ht="15.75" x14ac:dyDescent="0.25">
      <c r="A2175" s="4"/>
      <c r="B2175" s="4" t="s">
        <v>32</v>
      </c>
      <c r="C2175" s="4"/>
      <c r="D2175" s="4"/>
      <c r="E2175" s="4"/>
      <c r="F2175" s="4"/>
      <c r="G2175" s="4">
        <f>VLOOKUP(G2174,'Répartition de Fin d''année'!A19:D394,3,FALSE)</f>
        <v>0</v>
      </c>
      <c r="H2175" s="4"/>
      <c r="I2175" s="4"/>
      <c r="J2175" s="4"/>
      <c r="K2175" s="4"/>
      <c r="L2175" s="94"/>
      <c r="M2175" s="94"/>
      <c r="N2175" s="66"/>
      <c r="O2175" s="4"/>
    </row>
    <row r="2176" spans="1:15" s="91" customFormat="1" x14ac:dyDescent="0.2">
      <c r="A2176" s="4"/>
      <c r="B2176" s="56" t="s">
        <v>33</v>
      </c>
      <c r="C2176" s="4"/>
      <c r="D2176" s="4"/>
      <c r="E2176" s="4"/>
      <c r="F2176" s="4"/>
      <c r="G2176" s="4">
        <f>VLOOKUP(G2174,'Répartition de Fin d''année'!A19:D394,4,FALSE)</f>
        <v>0</v>
      </c>
      <c r="H2176" s="4"/>
      <c r="I2176" s="4"/>
      <c r="J2176" s="4"/>
      <c r="K2176" s="4"/>
      <c r="L2176" s="4"/>
      <c r="M2176" s="4"/>
      <c r="N2176" s="66"/>
      <c r="O2176" s="4"/>
    </row>
    <row r="2177" spans="1:15" s="91" customFormat="1" x14ac:dyDescent="0.2">
      <c r="A2177" s="4"/>
      <c r="B2177" s="58" t="s">
        <v>39</v>
      </c>
      <c r="C2177" s="56"/>
      <c r="D2177" s="56"/>
      <c r="E2177" s="56"/>
      <c r="F2177" s="56"/>
      <c r="G2177" s="4" t="e">
        <f>VLOOKUP(G2174,'Répartition de Fin d''année'!A19:D394,5,FALSE)</f>
        <v>#REF!</v>
      </c>
      <c r="H2177" s="4"/>
      <c r="I2177" s="4"/>
      <c r="J2177" s="4"/>
      <c r="K2177" s="4"/>
      <c r="L2177" s="4"/>
      <c r="M2177" s="4"/>
      <c r="N2177" s="66"/>
      <c r="O2177" s="4"/>
    </row>
    <row r="2178" spans="1:15" s="91" customFormat="1" x14ac:dyDescent="0.2">
      <c r="A2178" s="4"/>
      <c r="B2178" s="4" t="s">
        <v>34</v>
      </c>
      <c r="C2178" s="4"/>
      <c r="D2178" s="4"/>
      <c r="E2178" s="4"/>
      <c r="F2178" s="4"/>
      <c r="G2178" s="4" t="e">
        <f>VLOOKUP(G2174,'Répartition de Fin d''année'!A19:D394,6,FALSE)</f>
        <v>#REF!</v>
      </c>
      <c r="H2178" s="4"/>
      <c r="I2178" s="4"/>
      <c r="J2178" s="4"/>
      <c r="K2178" s="4"/>
      <c r="L2178" s="4"/>
      <c r="M2178" s="4"/>
      <c r="N2178" s="66"/>
      <c r="O2178" s="4"/>
    </row>
    <row r="2179" spans="1:15" s="91" customFormat="1" ht="12" thickBot="1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66"/>
      <c r="O2179" s="4"/>
    </row>
    <row r="2180" spans="1:15" s="91" customFormat="1" ht="12" thickBot="1" x14ac:dyDescent="0.25">
      <c r="A2180" s="39"/>
      <c r="B2180" s="41" t="s">
        <v>2</v>
      </c>
      <c r="C2180" s="41" t="s">
        <v>3</v>
      </c>
      <c r="D2180" s="41" t="s">
        <v>4</v>
      </c>
      <c r="E2180" s="41" t="s">
        <v>5</v>
      </c>
      <c r="F2180" s="41" t="s">
        <v>6</v>
      </c>
      <c r="G2180" s="41" t="s">
        <v>7</v>
      </c>
      <c r="H2180" s="41" t="s">
        <v>8</v>
      </c>
      <c r="I2180" s="41" t="s">
        <v>9</v>
      </c>
      <c r="J2180" s="41" t="s">
        <v>10</v>
      </c>
      <c r="K2180" s="41" t="s">
        <v>11</v>
      </c>
      <c r="L2180" s="41" t="s">
        <v>12</v>
      </c>
      <c r="M2180" s="41" t="s">
        <v>13</v>
      </c>
      <c r="N2180" s="71" t="s">
        <v>15</v>
      </c>
      <c r="O2180" s="4"/>
    </row>
    <row r="2181" spans="1:15" s="91" customFormat="1" x14ac:dyDescent="0.2">
      <c r="A2181" s="42" t="s">
        <v>35</v>
      </c>
      <c r="B2181" s="43">
        <f>IF(Levée!C187&lt;&gt;"pa",Levée!C187,)</f>
        <v>0</v>
      </c>
      <c r="C2181" s="43">
        <f>IF(Levée!D187&lt;&gt;"pa",Levée!D187,)</f>
        <v>0</v>
      </c>
      <c r="D2181" s="43">
        <f>IF(Levée!E187&lt;&gt;"pa",Levée!E187,)</f>
        <v>0</v>
      </c>
      <c r="E2181" s="43">
        <f>IF(Levée!F187&lt;&gt;"pa",Levée!F187,)</f>
        <v>0</v>
      </c>
      <c r="F2181" s="43">
        <f>IF(Levée!G187&lt;&gt;"pa",Levée!G187,)</f>
        <v>0</v>
      </c>
      <c r="G2181" s="43">
        <f>IF(Levée!H187&lt;&gt;"pa",Levée!H187,)</f>
        <v>0</v>
      </c>
      <c r="H2181" s="43">
        <f>IF(Levée!I187&lt;&gt;"pa",Levée!I187,)</f>
        <v>0</v>
      </c>
      <c r="I2181" s="43">
        <f>IF(Levée!J187&lt;&gt;"pa",Levée!J187,)</f>
        <v>0</v>
      </c>
      <c r="J2181" s="43">
        <f>IF(Levée!K187&lt;&gt;"pa",Levée!K187,)</f>
        <v>0</v>
      </c>
      <c r="K2181" s="43">
        <f>IF(Levée!L187&lt;&gt;"pa",Levée!L187,)</f>
        <v>0</v>
      </c>
      <c r="L2181" s="43">
        <f>IF(Levée!M187&lt;&gt;"pa",Levée!M187,)</f>
        <v>0</v>
      </c>
      <c r="M2181" s="43">
        <f>IF(Levée!N187&lt;&gt;"pa",Levée!N187,)</f>
        <v>0</v>
      </c>
      <c r="N2181" s="68">
        <f t="shared" ref="N2181:N2182" si="253">SUM(B2181:M2181)</f>
        <v>0</v>
      </c>
      <c r="O2181" s="4"/>
    </row>
    <row r="2182" spans="1:15" s="91" customFormat="1" ht="12" thickBot="1" x14ac:dyDescent="0.25">
      <c r="A2182" s="42" t="s">
        <v>36</v>
      </c>
      <c r="B2182" s="43">
        <f>Pénalités!C204</f>
        <v>0</v>
      </c>
      <c r="C2182" s="43">
        <f>Pénalités!D204</f>
        <v>0</v>
      </c>
      <c r="D2182" s="43">
        <f>Pénalités!E204</f>
        <v>0</v>
      </c>
      <c r="E2182" s="43">
        <f>Pénalités!F204</f>
        <v>0</v>
      </c>
      <c r="F2182" s="43">
        <f>Pénalités!G204</f>
        <v>0</v>
      </c>
      <c r="G2182" s="43">
        <f>Pénalités!H204</f>
        <v>0</v>
      </c>
      <c r="H2182" s="43">
        <f>Pénalités!I204</f>
        <v>0</v>
      </c>
      <c r="I2182" s="43">
        <f>Pénalités!J204</f>
        <v>0</v>
      </c>
      <c r="J2182" s="43">
        <f>Pénalités!K204</f>
        <v>0</v>
      </c>
      <c r="K2182" s="43">
        <f>Pénalités!L204</f>
        <v>0</v>
      </c>
      <c r="L2182" s="43">
        <f>Pénalités!M204</f>
        <v>0</v>
      </c>
      <c r="M2182" s="43">
        <f>Pénalités!N204</f>
        <v>0</v>
      </c>
      <c r="N2182" s="69">
        <f t="shared" si="253"/>
        <v>0</v>
      </c>
      <c r="O2182" s="4"/>
    </row>
    <row r="2183" spans="1:15" s="91" customFormat="1" ht="12" thickBot="1" x14ac:dyDescent="0.25">
      <c r="A2183" s="44" t="s">
        <v>37</v>
      </c>
      <c r="B2183" s="45">
        <f t="shared" ref="B2183:M2183" si="254">+B2181-ABS(B2182)</f>
        <v>0</v>
      </c>
      <c r="C2183" s="46">
        <f t="shared" si="254"/>
        <v>0</v>
      </c>
      <c r="D2183" s="46">
        <f t="shared" si="254"/>
        <v>0</v>
      </c>
      <c r="E2183" s="46">
        <f t="shared" si="254"/>
        <v>0</v>
      </c>
      <c r="F2183" s="46">
        <f t="shared" si="254"/>
        <v>0</v>
      </c>
      <c r="G2183" s="46">
        <f t="shared" si="254"/>
        <v>0</v>
      </c>
      <c r="H2183" s="46">
        <f t="shared" si="254"/>
        <v>0</v>
      </c>
      <c r="I2183" s="46">
        <f t="shared" si="254"/>
        <v>0</v>
      </c>
      <c r="J2183" s="46">
        <f t="shared" si="254"/>
        <v>0</v>
      </c>
      <c r="K2183" s="46">
        <f t="shared" si="254"/>
        <v>0</v>
      </c>
      <c r="L2183" s="46">
        <f t="shared" si="254"/>
        <v>0</v>
      </c>
      <c r="M2183" s="46">
        <f t="shared" si="254"/>
        <v>0</v>
      </c>
      <c r="N2183" s="70">
        <f t="shared" si="248"/>
        <v>0</v>
      </c>
      <c r="O2183" s="4"/>
    </row>
    <row r="2184" spans="1:15" s="91" customFormat="1" x14ac:dyDescent="0.2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66"/>
      <c r="O2184" s="4"/>
    </row>
    <row r="2185" spans="1:15" s="91" customFormat="1" ht="12.75" x14ac:dyDescent="0.2">
      <c r="A2185" s="4"/>
      <c r="B2185" s="4" t="s">
        <v>30</v>
      </c>
      <c r="C2185" s="4"/>
      <c r="D2185" s="4"/>
      <c r="E2185" s="4"/>
      <c r="F2185" s="4"/>
      <c r="G2185" s="4" t="str">
        <f>VLOOKUP(G2186,'Répartition de Fin d''année'!A20:D406,2,FALSE)</f>
        <v>case 183</v>
      </c>
      <c r="H2185" s="4"/>
      <c r="I2185" s="4"/>
      <c r="J2185" s="4"/>
      <c r="K2185" s="4"/>
      <c r="L2185" s="93"/>
      <c r="M2185" s="93"/>
      <c r="N2185" s="66"/>
      <c r="O2185" s="4"/>
    </row>
    <row r="2186" spans="1:15" s="91" customFormat="1" ht="12.75" x14ac:dyDescent="0.2">
      <c r="A2186" s="4"/>
      <c r="B2186" s="4" t="s">
        <v>31</v>
      </c>
      <c r="C2186" s="4"/>
      <c r="D2186" s="4"/>
      <c r="E2186" s="4"/>
      <c r="F2186" s="4"/>
      <c r="G2186" s="4">
        <f t="shared" si="245"/>
        <v>183</v>
      </c>
      <c r="H2186" s="4"/>
      <c r="I2186" s="4"/>
      <c r="J2186" s="4"/>
      <c r="K2186" s="4"/>
      <c r="L2186" s="93" t="s">
        <v>38</v>
      </c>
      <c r="M2186" s="93"/>
      <c r="N2186" s="66"/>
      <c r="O2186" s="4"/>
    </row>
    <row r="2187" spans="1:15" s="91" customFormat="1" ht="15.75" x14ac:dyDescent="0.25">
      <c r="A2187" s="4"/>
      <c r="B2187" s="4" t="s">
        <v>32</v>
      </c>
      <c r="C2187" s="4"/>
      <c r="D2187" s="4"/>
      <c r="E2187" s="4"/>
      <c r="F2187" s="4"/>
      <c r="G2187" s="4">
        <f>VLOOKUP(G2186,'Répartition de Fin d''année'!A20:D406,3,FALSE)</f>
        <v>0</v>
      </c>
      <c r="H2187" s="4"/>
      <c r="I2187" s="4"/>
      <c r="J2187" s="4"/>
      <c r="K2187" s="4"/>
      <c r="L2187" s="94"/>
      <c r="M2187" s="94"/>
      <c r="N2187" s="66"/>
      <c r="O2187" s="4"/>
    </row>
    <row r="2188" spans="1:15" s="91" customFormat="1" x14ac:dyDescent="0.2">
      <c r="A2188" s="4"/>
      <c r="B2188" s="56" t="s">
        <v>33</v>
      </c>
      <c r="C2188" s="4"/>
      <c r="D2188" s="4"/>
      <c r="E2188" s="4"/>
      <c r="F2188" s="4"/>
      <c r="G2188" s="4">
        <f>VLOOKUP(G2186,'Répartition de Fin d''année'!A20:D406,4,FALSE)</f>
        <v>0</v>
      </c>
      <c r="H2188" s="4"/>
      <c r="I2188" s="4"/>
      <c r="J2188" s="4"/>
      <c r="K2188" s="4"/>
      <c r="L2188" s="4"/>
      <c r="M2188" s="4"/>
      <c r="N2188" s="66"/>
      <c r="O2188" s="4"/>
    </row>
    <row r="2189" spans="1:15" s="91" customFormat="1" x14ac:dyDescent="0.2">
      <c r="A2189" s="4"/>
      <c r="B2189" s="58" t="s">
        <v>39</v>
      </c>
      <c r="C2189" s="56"/>
      <c r="D2189" s="56"/>
      <c r="E2189" s="56"/>
      <c r="F2189" s="56"/>
      <c r="G2189" s="4" t="e">
        <f>VLOOKUP(G2186,'Répartition de Fin d''année'!A20:D406,5,FALSE)</f>
        <v>#REF!</v>
      </c>
      <c r="H2189" s="4"/>
      <c r="I2189" s="4"/>
      <c r="J2189" s="4"/>
      <c r="K2189" s="4"/>
      <c r="L2189" s="4"/>
      <c r="M2189" s="4"/>
      <c r="N2189" s="66"/>
      <c r="O2189" s="4"/>
    </row>
    <row r="2190" spans="1:15" s="91" customFormat="1" x14ac:dyDescent="0.2">
      <c r="A2190" s="4"/>
      <c r="B2190" s="4" t="s">
        <v>34</v>
      </c>
      <c r="C2190" s="4"/>
      <c r="D2190" s="4"/>
      <c r="E2190" s="4"/>
      <c r="F2190" s="4"/>
      <c r="G2190" s="4" t="e">
        <f>VLOOKUP(G2186,'Répartition de Fin d''année'!A20:D406,6,FALSE)</f>
        <v>#REF!</v>
      </c>
      <c r="H2190" s="4"/>
      <c r="I2190" s="4"/>
      <c r="J2190" s="4"/>
      <c r="K2190" s="4"/>
      <c r="L2190" s="4"/>
      <c r="M2190" s="4"/>
      <c r="N2190" s="66"/>
      <c r="O2190" s="4"/>
    </row>
    <row r="2191" spans="1:15" s="91" customFormat="1" ht="12" thickBot="1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66"/>
      <c r="O2191" s="4"/>
    </row>
    <row r="2192" spans="1:15" s="91" customFormat="1" ht="12" thickBot="1" x14ac:dyDescent="0.25">
      <c r="A2192" s="39"/>
      <c r="B2192" s="41" t="s">
        <v>2</v>
      </c>
      <c r="C2192" s="41" t="s">
        <v>3</v>
      </c>
      <c r="D2192" s="41" t="s">
        <v>4</v>
      </c>
      <c r="E2192" s="41" t="s">
        <v>5</v>
      </c>
      <c r="F2192" s="41" t="s">
        <v>6</v>
      </c>
      <c r="G2192" s="41" t="s">
        <v>7</v>
      </c>
      <c r="H2192" s="41" t="s">
        <v>8</v>
      </c>
      <c r="I2192" s="41" t="s">
        <v>9</v>
      </c>
      <c r="J2192" s="41" t="s">
        <v>10</v>
      </c>
      <c r="K2192" s="41" t="s">
        <v>11</v>
      </c>
      <c r="L2192" s="41" t="s">
        <v>12</v>
      </c>
      <c r="M2192" s="41" t="s">
        <v>13</v>
      </c>
      <c r="N2192" s="71" t="s">
        <v>15</v>
      </c>
      <c r="O2192" s="4"/>
    </row>
    <row r="2193" spans="1:15" s="91" customFormat="1" x14ac:dyDescent="0.2">
      <c r="A2193" s="42" t="s">
        <v>35</v>
      </c>
      <c r="B2193" s="43">
        <f>IF(Levée!C188&lt;&gt;"pa",Levée!C188,)</f>
        <v>0</v>
      </c>
      <c r="C2193" s="43">
        <f>IF(Levée!D188&lt;&gt;"pa",Levée!D188,)</f>
        <v>0</v>
      </c>
      <c r="D2193" s="43">
        <f>IF(Levée!E188&lt;&gt;"pa",Levée!E188,)</f>
        <v>0</v>
      </c>
      <c r="E2193" s="43">
        <f>IF(Levée!F188&lt;&gt;"pa",Levée!F188,)</f>
        <v>0</v>
      </c>
      <c r="F2193" s="43">
        <f>IF(Levée!G188&lt;&gt;"pa",Levée!G188,)</f>
        <v>0</v>
      </c>
      <c r="G2193" s="43">
        <f>IF(Levée!H188&lt;&gt;"pa",Levée!H188,)</f>
        <v>0</v>
      </c>
      <c r="H2193" s="43">
        <f>IF(Levée!I188&lt;&gt;"pa",Levée!I188,)</f>
        <v>0</v>
      </c>
      <c r="I2193" s="43">
        <f>IF(Levée!J188&lt;&gt;"pa",Levée!J188,)</f>
        <v>0</v>
      </c>
      <c r="J2193" s="43">
        <f>IF(Levée!K188&lt;&gt;"pa",Levée!K188,)</f>
        <v>0</v>
      </c>
      <c r="K2193" s="43">
        <f>IF(Levée!L188&lt;&gt;"pa",Levée!L188,)</f>
        <v>0</v>
      </c>
      <c r="L2193" s="43">
        <f>IF(Levée!M188&lt;&gt;"pa",Levée!M188,)</f>
        <v>0</v>
      </c>
      <c r="M2193" s="43">
        <f>IF(Levée!N188&lt;&gt;"pa",Levée!N188,)</f>
        <v>0</v>
      </c>
      <c r="N2193" s="68">
        <f t="shared" ref="N2193:N2194" si="255">SUM(B2193:M2193)</f>
        <v>0</v>
      </c>
      <c r="O2193" s="4"/>
    </row>
    <row r="2194" spans="1:15" s="91" customFormat="1" ht="12" thickBot="1" x14ac:dyDescent="0.25">
      <c r="A2194" s="42" t="s">
        <v>36</v>
      </c>
      <c r="B2194" s="43">
        <f>Pénalités!C205</f>
        <v>0</v>
      </c>
      <c r="C2194" s="43">
        <f>Pénalités!D205</f>
        <v>0</v>
      </c>
      <c r="D2194" s="43">
        <f>Pénalités!E205</f>
        <v>0</v>
      </c>
      <c r="E2194" s="43">
        <f>Pénalités!F205</f>
        <v>0</v>
      </c>
      <c r="F2194" s="43">
        <f>Pénalités!G205</f>
        <v>0</v>
      </c>
      <c r="G2194" s="43">
        <f>Pénalités!H205</f>
        <v>0</v>
      </c>
      <c r="H2194" s="43">
        <f>Pénalités!I205</f>
        <v>0</v>
      </c>
      <c r="I2194" s="43">
        <f>Pénalités!J205</f>
        <v>0</v>
      </c>
      <c r="J2194" s="43">
        <f>Pénalités!K205</f>
        <v>0</v>
      </c>
      <c r="K2194" s="43">
        <f>Pénalités!L205</f>
        <v>0</v>
      </c>
      <c r="L2194" s="43">
        <f>Pénalités!M205</f>
        <v>0</v>
      </c>
      <c r="M2194" s="43">
        <f>Pénalités!N205</f>
        <v>0</v>
      </c>
      <c r="N2194" s="69">
        <f t="shared" si="255"/>
        <v>0</v>
      </c>
      <c r="O2194" s="4"/>
    </row>
    <row r="2195" spans="1:15" s="91" customFormat="1" ht="12" thickBot="1" x14ac:dyDescent="0.25">
      <c r="A2195" s="44" t="s">
        <v>37</v>
      </c>
      <c r="B2195" s="45">
        <f t="shared" ref="B2195:M2195" si="256">+B2193-ABS(B2194)</f>
        <v>0</v>
      </c>
      <c r="C2195" s="46">
        <f t="shared" si="256"/>
        <v>0</v>
      </c>
      <c r="D2195" s="46">
        <f t="shared" si="256"/>
        <v>0</v>
      </c>
      <c r="E2195" s="46">
        <f t="shared" si="256"/>
        <v>0</v>
      </c>
      <c r="F2195" s="46">
        <f t="shared" si="256"/>
        <v>0</v>
      </c>
      <c r="G2195" s="46">
        <f t="shared" si="256"/>
        <v>0</v>
      </c>
      <c r="H2195" s="46">
        <f t="shared" si="256"/>
        <v>0</v>
      </c>
      <c r="I2195" s="46">
        <f t="shared" si="256"/>
        <v>0</v>
      </c>
      <c r="J2195" s="46">
        <f t="shared" si="256"/>
        <v>0</v>
      </c>
      <c r="K2195" s="46">
        <f t="shared" si="256"/>
        <v>0</v>
      </c>
      <c r="L2195" s="46">
        <f t="shared" si="256"/>
        <v>0</v>
      </c>
      <c r="M2195" s="46">
        <f t="shared" si="256"/>
        <v>0</v>
      </c>
      <c r="N2195" s="70">
        <f t="shared" si="248"/>
        <v>0</v>
      </c>
      <c r="O2195" s="4"/>
    </row>
    <row r="2196" spans="1:15" s="91" customFormat="1" x14ac:dyDescent="0.2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66"/>
      <c r="O2196" s="4"/>
    </row>
    <row r="2197" spans="1:15" s="91" customFormat="1" ht="12.75" x14ac:dyDescent="0.2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93"/>
      <c r="M2197" s="93"/>
      <c r="N2197" s="66"/>
      <c r="O2197" s="4"/>
    </row>
    <row r="2198" spans="1:15" s="91" customFormat="1" ht="12.75" x14ac:dyDescent="0.2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93"/>
      <c r="M2198" s="93"/>
      <c r="N2198" s="66"/>
      <c r="O2198" s="4"/>
    </row>
    <row r="2199" spans="1:15" s="91" customFormat="1" ht="15.75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94"/>
      <c r="M2199" s="94"/>
      <c r="N2199" s="66"/>
      <c r="O2199" s="4"/>
    </row>
    <row r="2200" spans="1:15" s="91" customFormat="1" x14ac:dyDescent="0.2">
      <c r="A2200" s="4"/>
      <c r="B2200" s="56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66"/>
      <c r="O2200" s="4"/>
    </row>
    <row r="2201" spans="1:15" s="91" customFormat="1" x14ac:dyDescent="0.2">
      <c r="A2201" s="4"/>
      <c r="B2201" s="58"/>
      <c r="C2201" s="56"/>
      <c r="D2201" s="56"/>
      <c r="E2201" s="56"/>
      <c r="F2201" s="56"/>
      <c r="G2201" s="4"/>
      <c r="H2201" s="4"/>
      <c r="I2201" s="4"/>
      <c r="J2201" s="4"/>
      <c r="K2201" s="4"/>
      <c r="L2201" s="4"/>
      <c r="M2201" s="4"/>
      <c r="N2201" s="66"/>
      <c r="O2201" s="4"/>
    </row>
    <row r="2202" spans="1:15" s="91" customFormat="1" x14ac:dyDescent="0.2">
      <c r="N2202" s="92"/>
    </row>
    <row r="2203" spans="1:15" s="91" customFormat="1" x14ac:dyDescent="0.2">
      <c r="N2203" s="92"/>
    </row>
    <row r="2204" spans="1:15" s="91" customFormat="1" x14ac:dyDescent="0.2">
      <c r="N2204" s="92"/>
    </row>
    <row r="2205" spans="1:15" s="91" customFormat="1" x14ac:dyDescent="0.2">
      <c r="N2205" s="92"/>
    </row>
    <row r="2206" spans="1:15" s="91" customFormat="1" x14ac:dyDescent="0.2">
      <c r="N2206" s="92"/>
    </row>
    <row r="2207" spans="1:15" s="91" customFormat="1" x14ac:dyDescent="0.2">
      <c r="N2207" s="92"/>
    </row>
    <row r="2208" spans="1:15" s="91" customFormat="1" x14ac:dyDescent="0.2">
      <c r="N2208" s="92"/>
    </row>
    <row r="2209" spans="14:14" s="91" customFormat="1" x14ac:dyDescent="0.2">
      <c r="N2209" s="92"/>
    </row>
    <row r="2210" spans="14:14" s="91" customFormat="1" x14ac:dyDescent="0.2">
      <c r="N2210" s="92"/>
    </row>
    <row r="2211" spans="14:14" s="91" customFormat="1" x14ac:dyDescent="0.2">
      <c r="N2211" s="92"/>
    </row>
    <row r="2212" spans="14:14" s="91" customFormat="1" x14ac:dyDescent="0.2">
      <c r="N2212" s="92"/>
    </row>
    <row r="2213" spans="14:14" s="91" customFormat="1" x14ac:dyDescent="0.2">
      <c r="N2213" s="92"/>
    </row>
    <row r="2214" spans="14:14" s="91" customFormat="1" x14ac:dyDescent="0.2">
      <c r="N2214" s="92"/>
    </row>
    <row r="2215" spans="14:14" s="91" customFormat="1" x14ac:dyDescent="0.2">
      <c r="N2215" s="92"/>
    </row>
    <row r="2216" spans="14:14" s="91" customFormat="1" x14ac:dyDescent="0.2">
      <c r="N2216" s="92"/>
    </row>
    <row r="2217" spans="14:14" s="91" customFormat="1" x14ac:dyDescent="0.2">
      <c r="N2217" s="92"/>
    </row>
    <row r="2218" spans="14:14" s="91" customFormat="1" x14ac:dyDescent="0.2">
      <c r="N2218" s="92"/>
    </row>
    <row r="2219" spans="14:14" s="91" customFormat="1" x14ac:dyDescent="0.2">
      <c r="N2219" s="92"/>
    </row>
    <row r="2220" spans="14:14" s="91" customFormat="1" x14ac:dyDescent="0.2">
      <c r="N2220" s="92"/>
    </row>
    <row r="2221" spans="14:14" s="91" customFormat="1" x14ac:dyDescent="0.2">
      <c r="N2221" s="92"/>
    </row>
    <row r="2222" spans="14:14" s="91" customFormat="1" x14ac:dyDescent="0.2">
      <c r="N2222" s="92"/>
    </row>
    <row r="2223" spans="14:14" s="91" customFormat="1" x14ac:dyDescent="0.2">
      <c r="N2223" s="92"/>
    </row>
    <row r="2224" spans="14:14" s="91" customFormat="1" x14ac:dyDescent="0.2">
      <c r="N2224" s="92"/>
    </row>
    <row r="2225" spans="14:14" s="91" customFormat="1" x14ac:dyDescent="0.2">
      <c r="N2225" s="92"/>
    </row>
    <row r="2226" spans="14:14" s="91" customFormat="1" x14ac:dyDescent="0.2">
      <c r="N2226" s="92"/>
    </row>
    <row r="2227" spans="14:14" s="91" customFormat="1" x14ac:dyDescent="0.2">
      <c r="N2227" s="92"/>
    </row>
    <row r="2228" spans="14:14" s="91" customFormat="1" x14ac:dyDescent="0.2">
      <c r="N2228" s="92"/>
    </row>
    <row r="2229" spans="14:14" s="91" customFormat="1" x14ac:dyDescent="0.2">
      <c r="N2229" s="92"/>
    </row>
    <row r="2230" spans="14:14" s="91" customFormat="1" x14ac:dyDescent="0.2">
      <c r="N2230" s="92"/>
    </row>
    <row r="2231" spans="14:14" s="91" customFormat="1" x14ac:dyDescent="0.2">
      <c r="N2231" s="92"/>
    </row>
    <row r="2232" spans="14:14" s="91" customFormat="1" x14ac:dyDescent="0.2">
      <c r="N2232" s="92"/>
    </row>
    <row r="2233" spans="14:14" s="91" customFormat="1" x14ac:dyDescent="0.2">
      <c r="N2233" s="92"/>
    </row>
    <row r="2234" spans="14:14" s="91" customFormat="1" x14ac:dyDescent="0.2">
      <c r="N2234" s="92"/>
    </row>
    <row r="2235" spans="14:14" s="91" customFormat="1" x14ac:dyDescent="0.2">
      <c r="N2235" s="92"/>
    </row>
    <row r="2236" spans="14:14" s="91" customFormat="1" x14ac:dyDescent="0.2">
      <c r="N2236" s="92"/>
    </row>
    <row r="2237" spans="14:14" s="91" customFormat="1" x14ac:dyDescent="0.2">
      <c r="N2237" s="92"/>
    </row>
    <row r="2238" spans="14:14" s="91" customFormat="1" x14ac:dyDescent="0.2">
      <c r="N2238" s="92"/>
    </row>
    <row r="2239" spans="14:14" s="91" customFormat="1" x14ac:dyDescent="0.2">
      <c r="N2239" s="92"/>
    </row>
    <row r="2240" spans="14:14" s="91" customFormat="1" x14ac:dyDescent="0.2">
      <c r="N2240" s="92"/>
    </row>
    <row r="2241" spans="14:14" s="91" customFormat="1" x14ac:dyDescent="0.2">
      <c r="N2241" s="92"/>
    </row>
    <row r="2242" spans="14:14" s="91" customFormat="1" x14ac:dyDescent="0.2">
      <c r="N2242" s="92"/>
    </row>
    <row r="2243" spans="14:14" s="91" customFormat="1" x14ac:dyDescent="0.2">
      <c r="N2243" s="92"/>
    </row>
    <row r="2244" spans="14:14" s="91" customFormat="1" x14ac:dyDescent="0.2">
      <c r="N2244" s="92"/>
    </row>
    <row r="2245" spans="14:14" s="91" customFormat="1" x14ac:dyDescent="0.2">
      <c r="N2245" s="92"/>
    </row>
    <row r="2246" spans="14:14" s="91" customFormat="1" x14ac:dyDescent="0.2">
      <c r="N2246" s="92"/>
    </row>
    <row r="2247" spans="14:14" s="91" customFormat="1" x14ac:dyDescent="0.2">
      <c r="N2247" s="92"/>
    </row>
    <row r="2248" spans="14:14" s="91" customFormat="1" x14ac:dyDescent="0.2">
      <c r="N2248" s="92"/>
    </row>
    <row r="2249" spans="14:14" s="91" customFormat="1" x14ac:dyDescent="0.2">
      <c r="N2249" s="92"/>
    </row>
    <row r="2250" spans="14:14" s="91" customFormat="1" x14ac:dyDescent="0.2">
      <c r="N2250" s="92"/>
    </row>
    <row r="2251" spans="14:14" s="91" customFormat="1" x14ac:dyDescent="0.2">
      <c r="N2251" s="92"/>
    </row>
    <row r="2252" spans="14:14" s="91" customFormat="1" x14ac:dyDescent="0.2">
      <c r="N2252" s="92"/>
    </row>
    <row r="2253" spans="14:14" s="91" customFormat="1" x14ac:dyDescent="0.2">
      <c r="N2253" s="92"/>
    </row>
    <row r="2254" spans="14:14" s="91" customFormat="1" x14ac:dyDescent="0.2">
      <c r="N2254" s="92"/>
    </row>
    <row r="2255" spans="14:14" s="91" customFormat="1" x14ac:dyDescent="0.2">
      <c r="N2255" s="92"/>
    </row>
    <row r="2256" spans="14:14" s="91" customFormat="1" x14ac:dyDescent="0.2">
      <c r="N2256" s="92"/>
    </row>
    <row r="2257" spans="14:14" s="91" customFormat="1" x14ac:dyDescent="0.2">
      <c r="N2257" s="92"/>
    </row>
    <row r="2258" spans="14:14" s="91" customFormat="1" x14ac:dyDescent="0.2">
      <c r="N2258" s="92"/>
    </row>
    <row r="2259" spans="14:14" s="91" customFormat="1" x14ac:dyDescent="0.2">
      <c r="N2259" s="92"/>
    </row>
    <row r="2260" spans="14:14" s="91" customFormat="1" x14ac:dyDescent="0.2">
      <c r="N2260" s="92"/>
    </row>
    <row r="2261" spans="14:14" s="91" customFormat="1" x14ac:dyDescent="0.2">
      <c r="N2261" s="92"/>
    </row>
    <row r="2262" spans="14:14" s="91" customFormat="1" x14ac:dyDescent="0.2">
      <c r="N2262" s="92"/>
    </row>
    <row r="2263" spans="14:14" s="91" customFormat="1" x14ac:dyDescent="0.2">
      <c r="N2263" s="92"/>
    </row>
    <row r="2264" spans="14:14" s="91" customFormat="1" x14ac:dyDescent="0.2">
      <c r="N2264" s="92"/>
    </row>
    <row r="2265" spans="14:14" s="91" customFormat="1" x14ac:dyDescent="0.2">
      <c r="N2265" s="92"/>
    </row>
    <row r="2266" spans="14:14" s="91" customFormat="1" x14ac:dyDescent="0.2">
      <c r="N2266" s="92"/>
    </row>
    <row r="2267" spans="14:14" s="91" customFormat="1" x14ac:dyDescent="0.2">
      <c r="N2267" s="92"/>
    </row>
    <row r="2268" spans="14:14" s="91" customFormat="1" x14ac:dyDescent="0.2">
      <c r="N2268" s="92"/>
    </row>
    <row r="2269" spans="14:14" s="91" customFormat="1" x14ac:dyDescent="0.2">
      <c r="N2269" s="92"/>
    </row>
    <row r="2270" spans="14:14" s="91" customFormat="1" x14ac:dyDescent="0.2">
      <c r="N2270" s="92"/>
    </row>
    <row r="2271" spans="14:14" s="91" customFormat="1" x14ac:dyDescent="0.2">
      <c r="N2271" s="92"/>
    </row>
    <row r="2272" spans="14:14" s="91" customFormat="1" x14ac:dyDescent="0.2">
      <c r="N2272" s="92"/>
    </row>
    <row r="2273" spans="14:14" s="91" customFormat="1" x14ac:dyDescent="0.2">
      <c r="N2273" s="92"/>
    </row>
    <row r="2274" spans="14:14" s="91" customFormat="1" x14ac:dyDescent="0.2">
      <c r="N2274" s="92"/>
    </row>
    <row r="2275" spans="14:14" s="91" customFormat="1" x14ac:dyDescent="0.2">
      <c r="N2275" s="92"/>
    </row>
    <row r="2276" spans="14:14" s="91" customFormat="1" x14ac:dyDescent="0.2">
      <c r="N2276" s="92"/>
    </row>
    <row r="2277" spans="14:14" s="91" customFormat="1" x14ac:dyDescent="0.2">
      <c r="N2277" s="92"/>
    </row>
    <row r="2278" spans="14:14" s="91" customFormat="1" x14ac:dyDescent="0.2">
      <c r="N2278" s="92"/>
    </row>
    <row r="2279" spans="14:14" s="91" customFormat="1" x14ac:dyDescent="0.2">
      <c r="N2279" s="92"/>
    </row>
    <row r="2280" spans="14:14" s="91" customFormat="1" x14ac:dyDescent="0.2">
      <c r="N2280" s="92"/>
    </row>
    <row r="2281" spans="14:14" s="91" customFormat="1" x14ac:dyDescent="0.2">
      <c r="N2281" s="92"/>
    </row>
    <row r="2282" spans="14:14" s="91" customFormat="1" x14ac:dyDescent="0.2">
      <c r="N2282" s="92"/>
    </row>
    <row r="2283" spans="14:14" s="91" customFormat="1" x14ac:dyDescent="0.2">
      <c r="N2283" s="92"/>
    </row>
    <row r="2284" spans="14:14" s="91" customFormat="1" x14ac:dyDescent="0.2">
      <c r="N2284" s="92"/>
    </row>
    <row r="2285" spans="14:14" s="91" customFormat="1" x14ac:dyDescent="0.2">
      <c r="N2285" s="92"/>
    </row>
    <row r="2286" spans="14:14" s="91" customFormat="1" x14ac:dyDescent="0.2">
      <c r="N2286" s="92"/>
    </row>
    <row r="2287" spans="14:14" s="91" customFormat="1" x14ac:dyDescent="0.2">
      <c r="N2287" s="92"/>
    </row>
    <row r="2288" spans="14:14" s="91" customFormat="1" x14ac:dyDescent="0.2">
      <c r="N2288" s="92"/>
    </row>
    <row r="2289" spans="14:14" s="91" customFormat="1" x14ac:dyDescent="0.2">
      <c r="N2289" s="92"/>
    </row>
    <row r="2290" spans="14:14" s="91" customFormat="1" x14ac:dyDescent="0.2">
      <c r="N2290" s="92"/>
    </row>
    <row r="2291" spans="14:14" s="91" customFormat="1" x14ac:dyDescent="0.2">
      <c r="N2291" s="92"/>
    </row>
    <row r="2292" spans="14:14" s="91" customFormat="1" x14ac:dyDescent="0.2">
      <c r="N2292" s="92"/>
    </row>
    <row r="2293" spans="14:14" s="91" customFormat="1" x14ac:dyDescent="0.2">
      <c r="N2293" s="92"/>
    </row>
    <row r="2294" spans="14:14" s="91" customFormat="1" x14ac:dyDescent="0.2">
      <c r="N2294" s="92"/>
    </row>
    <row r="2295" spans="14:14" s="91" customFormat="1" x14ac:dyDescent="0.2">
      <c r="N2295" s="92"/>
    </row>
    <row r="2296" spans="14:14" s="91" customFormat="1" x14ac:dyDescent="0.2">
      <c r="N2296" s="92"/>
    </row>
    <row r="2297" spans="14:14" s="91" customFormat="1" x14ac:dyDescent="0.2">
      <c r="N2297" s="92"/>
    </row>
    <row r="2298" spans="14:14" s="91" customFormat="1" x14ac:dyDescent="0.2">
      <c r="N2298" s="92"/>
    </row>
    <row r="2299" spans="14:14" s="91" customFormat="1" x14ac:dyDescent="0.2">
      <c r="N2299" s="92"/>
    </row>
    <row r="2300" spans="14:14" s="91" customFormat="1" x14ac:dyDescent="0.2">
      <c r="N2300" s="92"/>
    </row>
    <row r="2301" spans="14:14" s="91" customFormat="1" x14ac:dyDescent="0.2">
      <c r="N2301" s="92"/>
    </row>
    <row r="2302" spans="14:14" s="91" customFormat="1" x14ac:dyDescent="0.2">
      <c r="N2302" s="92"/>
    </row>
    <row r="2303" spans="14:14" s="91" customFormat="1" x14ac:dyDescent="0.2">
      <c r="N2303" s="92"/>
    </row>
    <row r="2304" spans="14:14" s="91" customFormat="1" x14ac:dyDescent="0.2">
      <c r="N2304" s="92"/>
    </row>
    <row r="2305" spans="14:14" s="91" customFormat="1" x14ac:dyDescent="0.2">
      <c r="N2305" s="92"/>
    </row>
    <row r="2306" spans="14:14" s="91" customFormat="1" x14ac:dyDescent="0.2">
      <c r="N2306" s="92"/>
    </row>
    <row r="2307" spans="14:14" s="91" customFormat="1" x14ac:dyDescent="0.2">
      <c r="N2307" s="92"/>
    </row>
    <row r="2308" spans="14:14" s="91" customFormat="1" x14ac:dyDescent="0.2">
      <c r="N2308" s="92"/>
    </row>
    <row r="2309" spans="14:14" s="91" customFormat="1" x14ac:dyDescent="0.2">
      <c r="N2309" s="92"/>
    </row>
    <row r="2310" spans="14:14" s="91" customFormat="1" x14ac:dyDescent="0.2">
      <c r="N2310" s="92"/>
    </row>
    <row r="2311" spans="14:14" s="91" customFormat="1" x14ac:dyDescent="0.2">
      <c r="N2311" s="92"/>
    </row>
    <row r="2312" spans="14:14" s="91" customFormat="1" x14ac:dyDescent="0.2">
      <c r="N2312" s="92"/>
    </row>
    <row r="2313" spans="14:14" s="91" customFormat="1" x14ac:dyDescent="0.2">
      <c r="N2313" s="92"/>
    </row>
    <row r="2314" spans="14:14" s="91" customFormat="1" x14ac:dyDescent="0.2">
      <c r="N2314" s="92"/>
    </row>
    <row r="2315" spans="14:14" s="91" customFormat="1" x14ac:dyDescent="0.2">
      <c r="N2315" s="92"/>
    </row>
    <row r="2316" spans="14:14" s="91" customFormat="1" x14ac:dyDescent="0.2">
      <c r="N2316" s="92"/>
    </row>
    <row r="2317" spans="14:14" s="91" customFormat="1" x14ac:dyDescent="0.2">
      <c r="N2317" s="92"/>
    </row>
    <row r="2318" spans="14:14" s="91" customFormat="1" x14ac:dyDescent="0.2">
      <c r="N2318" s="92"/>
    </row>
    <row r="2319" spans="14:14" s="91" customFormat="1" x14ac:dyDescent="0.2">
      <c r="N2319" s="92"/>
    </row>
    <row r="2320" spans="14:14" s="91" customFormat="1" x14ac:dyDescent="0.2">
      <c r="N2320" s="92"/>
    </row>
    <row r="2321" spans="14:14" s="91" customFormat="1" x14ac:dyDescent="0.2">
      <c r="N2321" s="92"/>
    </row>
    <row r="2322" spans="14:14" s="91" customFormat="1" x14ac:dyDescent="0.2">
      <c r="N2322" s="92"/>
    </row>
    <row r="2323" spans="14:14" s="91" customFormat="1" x14ac:dyDescent="0.2">
      <c r="N2323" s="92"/>
    </row>
    <row r="2324" spans="14:14" s="91" customFormat="1" x14ac:dyDescent="0.2">
      <c r="N2324" s="92"/>
    </row>
    <row r="2325" spans="14:14" s="91" customFormat="1" x14ac:dyDescent="0.2">
      <c r="N2325" s="92"/>
    </row>
    <row r="2326" spans="14:14" s="91" customFormat="1" x14ac:dyDescent="0.2">
      <c r="N2326" s="92"/>
    </row>
    <row r="2327" spans="14:14" s="91" customFormat="1" x14ac:dyDescent="0.2">
      <c r="N2327" s="92"/>
    </row>
    <row r="2328" spans="14:14" s="91" customFormat="1" x14ac:dyDescent="0.2">
      <c r="N2328" s="92"/>
    </row>
    <row r="2329" spans="14:14" s="91" customFormat="1" x14ac:dyDescent="0.2">
      <c r="N2329" s="92"/>
    </row>
    <row r="2330" spans="14:14" s="91" customFormat="1" x14ac:dyDescent="0.2">
      <c r="N2330" s="92"/>
    </row>
    <row r="2331" spans="14:14" s="91" customFormat="1" x14ac:dyDescent="0.2">
      <c r="N2331" s="92"/>
    </row>
    <row r="2332" spans="14:14" s="91" customFormat="1" x14ac:dyDescent="0.2">
      <c r="N2332" s="92"/>
    </row>
    <row r="2333" spans="14:14" s="91" customFormat="1" x14ac:dyDescent="0.2">
      <c r="N2333" s="92"/>
    </row>
    <row r="2334" spans="14:14" s="91" customFormat="1" x14ac:dyDescent="0.2">
      <c r="N2334" s="92"/>
    </row>
    <row r="2335" spans="14:14" s="91" customFormat="1" x14ac:dyDescent="0.2">
      <c r="N2335" s="92"/>
    </row>
    <row r="2336" spans="14:14" s="91" customFormat="1" x14ac:dyDescent="0.2">
      <c r="N2336" s="92"/>
    </row>
    <row r="2337" spans="14:14" s="91" customFormat="1" x14ac:dyDescent="0.2">
      <c r="N2337" s="92"/>
    </row>
    <row r="2338" spans="14:14" s="91" customFormat="1" x14ac:dyDescent="0.2">
      <c r="N2338" s="92"/>
    </row>
    <row r="2339" spans="14:14" s="91" customFormat="1" x14ac:dyDescent="0.2">
      <c r="N2339" s="92"/>
    </row>
    <row r="2340" spans="14:14" s="91" customFormat="1" x14ac:dyDescent="0.2">
      <c r="N2340" s="92"/>
    </row>
    <row r="2341" spans="14:14" s="91" customFormat="1" x14ac:dyDescent="0.2">
      <c r="N2341" s="92"/>
    </row>
    <row r="2342" spans="14:14" s="91" customFormat="1" x14ac:dyDescent="0.2">
      <c r="N2342" s="92"/>
    </row>
    <row r="2343" spans="14:14" s="91" customFormat="1" x14ac:dyDescent="0.2">
      <c r="N2343" s="92"/>
    </row>
    <row r="2344" spans="14:14" s="91" customFormat="1" x14ac:dyDescent="0.2">
      <c r="N2344" s="92"/>
    </row>
    <row r="2345" spans="14:14" s="91" customFormat="1" x14ac:dyDescent="0.2">
      <c r="N2345" s="92"/>
    </row>
    <row r="2346" spans="14:14" s="91" customFormat="1" x14ac:dyDescent="0.2">
      <c r="N2346" s="92"/>
    </row>
    <row r="2347" spans="14:14" s="91" customFormat="1" x14ac:dyDescent="0.2">
      <c r="N2347" s="92"/>
    </row>
    <row r="2348" spans="14:14" s="91" customFormat="1" x14ac:dyDescent="0.2">
      <c r="N2348" s="92"/>
    </row>
    <row r="2349" spans="14:14" s="91" customFormat="1" x14ac:dyDescent="0.2">
      <c r="N2349" s="92"/>
    </row>
    <row r="2350" spans="14:14" s="91" customFormat="1" x14ac:dyDescent="0.2">
      <c r="N2350" s="92"/>
    </row>
    <row r="2351" spans="14:14" s="91" customFormat="1" x14ac:dyDescent="0.2">
      <c r="N2351" s="92"/>
    </row>
    <row r="2352" spans="14:14" s="91" customFormat="1" x14ac:dyDescent="0.2">
      <c r="N2352" s="92"/>
    </row>
    <row r="2353" spans="14:14" s="91" customFormat="1" x14ac:dyDescent="0.2">
      <c r="N2353" s="92"/>
    </row>
    <row r="2354" spans="14:14" s="91" customFormat="1" x14ac:dyDescent="0.2">
      <c r="N2354" s="92"/>
    </row>
    <row r="2355" spans="14:14" s="91" customFormat="1" x14ac:dyDescent="0.2">
      <c r="N2355" s="92"/>
    </row>
    <row r="2356" spans="14:14" s="91" customFormat="1" x14ac:dyDescent="0.2">
      <c r="N2356" s="92"/>
    </row>
    <row r="2357" spans="14:14" s="91" customFormat="1" x14ac:dyDescent="0.2">
      <c r="N2357" s="92"/>
    </row>
    <row r="2358" spans="14:14" s="91" customFormat="1" x14ac:dyDescent="0.2">
      <c r="N2358" s="92"/>
    </row>
    <row r="2359" spans="14:14" s="91" customFormat="1" x14ac:dyDescent="0.2">
      <c r="N2359" s="92"/>
    </row>
    <row r="2360" spans="14:14" s="91" customFormat="1" x14ac:dyDescent="0.2">
      <c r="N2360" s="92"/>
    </row>
    <row r="2361" spans="14:14" s="91" customFormat="1" x14ac:dyDescent="0.2">
      <c r="N2361" s="92"/>
    </row>
    <row r="2362" spans="14:14" s="91" customFormat="1" x14ac:dyDescent="0.2">
      <c r="N2362" s="92"/>
    </row>
    <row r="2363" spans="14:14" s="91" customFormat="1" x14ac:dyDescent="0.2">
      <c r="N2363" s="92"/>
    </row>
    <row r="2364" spans="14:14" s="91" customFormat="1" x14ac:dyDescent="0.2">
      <c r="N2364" s="92"/>
    </row>
    <row r="2365" spans="14:14" s="91" customFormat="1" x14ac:dyDescent="0.2">
      <c r="N2365" s="92"/>
    </row>
    <row r="2366" spans="14:14" s="91" customFormat="1" x14ac:dyDescent="0.2">
      <c r="N2366" s="92"/>
    </row>
    <row r="2367" spans="14:14" s="91" customFormat="1" x14ac:dyDescent="0.2">
      <c r="N2367" s="92"/>
    </row>
    <row r="2368" spans="14:14" s="91" customFormat="1" x14ac:dyDescent="0.2">
      <c r="N2368" s="92"/>
    </row>
    <row r="2369" spans="14:14" s="91" customFormat="1" x14ac:dyDescent="0.2">
      <c r="N2369" s="92"/>
    </row>
    <row r="2370" spans="14:14" s="91" customFormat="1" x14ac:dyDescent="0.2">
      <c r="N2370" s="92"/>
    </row>
    <row r="2371" spans="14:14" s="91" customFormat="1" x14ac:dyDescent="0.2">
      <c r="N2371" s="92"/>
    </row>
    <row r="2372" spans="14:14" s="91" customFormat="1" x14ac:dyDescent="0.2">
      <c r="N2372" s="92"/>
    </row>
    <row r="2373" spans="14:14" s="91" customFormat="1" x14ac:dyDescent="0.2">
      <c r="N2373" s="92"/>
    </row>
    <row r="2374" spans="14:14" s="91" customFormat="1" x14ac:dyDescent="0.2">
      <c r="N2374" s="92"/>
    </row>
    <row r="2375" spans="14:14" s="91" customFormat="1" x14ac:dyDescent="0.2">
      <c r="N2375" s="92"/>
    </row>
    <row r="2376" spans="14:14" s="91" customFormat="1" x14ac:dyDescent="0.2">
      <c r="N2376" s="92"/>
    </row>
    <row r="2377" spans="14:14" s="91" customFormat="1" x14ac:dyDescent="0.2">
      <c r="N2377" s="92"/>
    </row>
    <row r="2378" spans="14:14" s="91" customFormat="1" x14ac:dyDescent="0.2">
      <c r="N2378" s="92"/>
    </row>
    <row r="2379" spans="14:14" s="91" customFormat="1" x14ac:dyDescent="0.2">
      <c r="N2379" s="92"/>
    </row>
    <row r="2380" spans="14:14" s="91" customFormat="1" x14ac:dyDescent="0.2">
      <c r="N2380" s="92"/>
    </row>
    <row r="2381" spans="14:14" s="91" customFormat="1" x14ac:dyDescent="0.2">
      <c r="N2381" s="92"/>
    </row>
    <row r="2382" spans="14:14" s="91" customFormat="1" x14ac:dyDescent="0.2">
      <c r="N2382" s="92"/>
    </row>
    <row r="2383" spans="14:14" s="91" customFormat="1" x14ac:dyDescent="0.2">
      <c r="N2383" s="92"/>
    </row>
    <row r="2384" spans="14:14" s="91" customFormat="1" x14ac:dyDescent="0.2">
      <c r="N2384" s="92"/>
    </row>
    <row r="2385" spans="14:14" s="91" customFormat="1" x14ac:dyDescent="0.2">
      <c r="N2385" s="92"/>
    </row>
    <row r="2386" spans="14:14" s="91" customFormat="1" x14ac:dyDescent="0.2">
      <c r="N2386" s="92"/>
    </row>
    <row r="2387" spans="14:14" s="91" customFormat="1" x14ac:dyDescent="0.2">
      <c r="N2387" s="92"/>
    </row>
    <row r="2388" spans="14:14" s="91" customFormat="1" x14ac:dyDescent="0.2">
      <c r="N2388" s="92"/>
    </row>
    <row r="2389" spans="14:14" s="91" customFormat="1" x14ac:dyDescent="0.2">
      <c r="N2389" s="92"/>
    </row>
    <row r="2390" spans="14:14" s="91" customFormat="1" x14ac:dyDescent="0.2">
      <c r="N2390" s="92"/>
    </row>
    <row r="2391" spans="14:14" s="91" customFormat="1" x14ac:dyDescent="0.2">
      <c r="N2391" s="92"/>
    </row>
    <row r="2392" spans="14:14" s="91" customFormat="1" x14ac:dyDescent="0.2">
      <c r="N2392" s="92"/>
    </row>
    <row r="2393" spans="14:14" s="91" customFormat="1" x14ac:dyDescent="0.2">
      <c r="N2393" s="92"/>
    </row>
    <row r="2394" spans="14:14" s="91" customFormat="1" x14ac:dyDescent="0.2">
      <c r="N2394" s="92"/>
    </row>
    <row r="2395" spans="14:14" s="91" customFormat="1" x14ac:dyDescent="0.2">
      <c r="N2395" s="92"/>
    </row>
    <row r="2396" spans="14:14" s="91" customFormat="1" x14ac:dyDescent="0.2">
      <c r="N2396" s="92"/>
    </row>
    <row r="2397" spans="14:14" s="91" customFormat="1" x14ac:dyDescent="0.2">
      <c r="N2397" s="92"/>
    </row>
    <row r="2398" spans="14:14" s="91" customFormat="1" x14ac:dyDescent="0.2">
      <c r="N2398" s="92"/>
    </row>
    <row r="2399" spans="14:14" s="91" customFormat="1" x14ac:dyDescent="0.2">
      <c r="N2399" s="92"/>
    </row>
    <row r="2400" spans="14:14" s="91" customFormat="1" x14ac:dyDescent="0.2">
      <c r="N2400" s="92"/>
    </row>
    <row r="2401" spans="14:14" s="91" customFormat="1" x14ac:dyDescent="0.2">
      <c r="N2401" s="92"/>
    </row>
    <row r="2402" spans="14:14" s="91" customFormat="1" x14ac:dyDescent="0.2">
      <c r="N2402" s="92"/>
    </row>
    <row r="2403" spans="14:14" s="91" customFormat="1" x14ac:dyDescent="0.2">
      <c r="N2403" s="92"/>
    </row>
    <row r="2404" spans="14:14" s="91" customFormat="1" x14ac:dyDescent="0.2">
      <c r="N2404" s="92"/>
    </row>
    <row r="2405" spans="14:14" s="91" customFormat="1" x14ac:dyDescent="0.2">
      <c r="N2405" s="92"/>
    </row>
    <row r="2406" spans="14:14" s="91" customFormat="1" x14ac:dyDescent="0.2">
      <c r="N2406" s="92"/>
    </row>
    <row r="2407" spans="14:14" s="91" customFormat="1" x14ac:dyDescent="0.2">
      <c r="N2407" s="92"/>
    </row>
    <row r="2408" spans="14:14" s="91" customFormat="1" x14ac:dyDescent="0.2">
      <c r="N2408" s="92"/>
    </row>
    <row r="2409" spans="14:14" s="91" customFormat="1" x14ac:dyDescent="0.2">
      <c r="N2409" s="92"/>
    </row>
    <row r="2410" spans="14:14" s="91" customFormat="1" x14ac:dyDescent="0.2">
      <c r="N2410" s="92"/>
    </row>
    <row r="2411" spans="14:14" s="91" customFormat="1" x14ac:dyDescent="0.2">
      <c r="N2411" s="92"/>
    </row>
    <row r="2412" spans="14:14" s="91" customFormat="1" x14ac:dyDescent="0.2">
      <c r="N2412" s="92"/>
    </row>
    <row r="2413" spans="14:14" s="91" customFormat="1" x14ac:dyDescent="0.2">
      <c r="N2413" s="92"/>
    </row>
    <row r="2414" spans="14:14" s="91" customFormat="1" x14ac:dyDescent="0.2">
      <c r="N2414" s="92"/>
    </row>
    <row r="2415" spans="14:14" s="91" customFormat="1" x14ac:dyDescent="0.2">
      <c r="N2415" s="92"/>
    </row>
    <row r="2416" spans="14:14" s="91" customFormat="1" x14ac:dyDescent="0.2">
      <c r="N2416" s="92"/>
    </row>
    <row r="2417" spans="14:14" s="91" customFormat="1" x14ac:dyDescent="0.2">
      <c r="N2417" s="92"/>
    </row>
    <row r="2418" spans="14:14" s="91" customFormat="1" x14ac:dyDescent="0.2">
      <c r="N2418" s="92"/>
    </row>
    <row r="2419" spans="14:14" s="91" customFormat="1" x14ac:dyDescent="0.2">
      <c r="N2419" s="92"/>
    </row>
    <row r="2420" spans="14:14" s="91" customFormat="1" x14ac:dyDescent="0.2">
      <c r="N2420" s="92"/>
    </row>
    <row r="2421" spans="14:14" s="91" customFormat="1" x14ac:dyDescent="0.2">
      <c r="N2421" s="92"/>
    </row>
    <row r="2422" spans="14:14" s="91" customFormat="1" x14ac:dyDescent="0.2">
      <c r="N2422" s="92"/>
    </row>
    <row r="2423" spans="14:14" s="91" customFormat="1" x14ac:dyDescent="0.2">
      <c r="N2423" s="92"/>
    </row>
    <row r="2424" spans="14:14" s="91" customFormat="1" x14ac:dyDescent="0.2">
      <c r="N2424" s="92"/>
    </row>
    <row r="2425" spans="14:14" s="91" customFormat="1" x14ac:dyDescent="0.2">
      <c r="N2425" s="92"/>
    </row>
    <row r="2426" spans="14:14" s="91" customFormat="1" x14ac:dyDescent="0.2">
      <c r="N2426" s="92"/>
    </row>
    <row r="2427" spans="14:14" s="91" customFormat="1" x14ac:dyDescent="0.2">
      <c r="N2427" s="92"/>
    </row>
    <row r="2428" spans="14:14" s="91" customFormat="1" x14ac:dyDescent="0.2">
      <c r="N2428" s="92"/>
    </row>
    <row r="2429" spans="14:14" s="91" customFormat="1" x14ac:dyDescent="0.2">
      <c r="N2429" s="92"/>
    </row>
    <row r="2430" spans="14:14" s="91" customFormat="1" x14ac:dyDescent="0.2">
      <c r="N2430" s="92"/>
    </row>
    <row r="2431" spans="14:14" s="91" customFormat="1" x14ac:dyDescent="0.2">
      <c r="N2431" s="92"/>
    </row>
    <row r="2432" spans="14:14" s="91" customFormat="1" x14ac:dyDescent="0.2">
      <c r="N2432" s="92"/>
    </row>
    <row r="2433" spans="14:14" s="91" customFormat="1" x14ac:dyDescent="0.2">
      <c r="N2433" s="92"/>
    </row>
    <row r="2434" spans="14:14" s="91" customFormat="1" x14ac:dyDescent="0.2">
      <c r="N2434" s="92"/>
    </row>
    <row r="2435" spans="14:14" s="91" customFormat="1" x14ac:dyDescent="0.2">
      <c r="N2435" s="92"/>
    </row>
    <row r="2436" spans="14:14" s="91" customFormat="1" x14ac:dyDescent="0.2">
      <c r="N2436" s="92"/>
    </row>
    <row r="2437" spans="14:14" s="91" customFormat="1" x14ac:dyDescent="0.2">
      <c r="N2437" s="92"/>
    </row>
    <row r="2438" spans="14:14" s="91" customFormat="1" x14ac:dyDescent="0.2">
      <c r="N2438" s="92"/>
    </row>
    <row r="2439" spans="14:14" s="91" customFormat="1" x14ac:dyDescent="0.2">
      <c r="N2439" s="92"/>
    </row>
    <row r="2440" spans="14:14" s="91" customFormat="1" x14ac:dyDescent="0.2">
      <c r="N2440" s="92"/>
    </row>
    <row r="2441" spans="14:14" s="91" customFormat="1" x14ac:dyDescent="0.2">
      <c r="N2441" s="92"/>
    </row>
    <row r="2442" spans="14:14" s="91" customFormat="1" x14ac:dyDescent="0.2">
      <c r="N2442" s="92"/>
    </row>
    <row r="2443" spans="14:14" s="91" customFormat="1" x14ac:dyDescent="0.2">
      <c r="N2443" s="92"/>
    </row>
    <row r="2444" spans="14:14" s="91" customFormat="1" x14ac:dyDescent="0.2">
      <c r="N2444" s="92"/>
    </row>
    <row r="2445" spans="14:14" s="91" customFormat="1" x14ac:dyDescent="0.2">
      <c r="N2445" s="92"/>
    </row>
    <row r="2446" spans="14:14" s="91" customFormat="1" x14ac:dyDescent="0.2">
      <c r="N2446" s="92"/>
    </row>
    <row r="2447" spans="14:14" s="91" customFormat="1" x14ac:dyDescent="0.2">
      <c r="N2447" s="92"/>
    </row>
    <row r="2448" spans="14:14" s="91" customFormat="1" x14ac:dyDescent="0.2">
      <c r="N2448" s="92"/>
    </row>
    <row r="2449" spans="14:14" s="91" customFormat="1" x14ac:dyDescent="0.2">
      <c r="N2449" s="92"/>
    </row>
    <row r="2450" spans="14:14" s="91" customFormat="1" x14ac:dyDescent="0.2">
      <c r="N2450" s="92"/>
    </row>
    <row r="2451" spans="14:14" s="91" customFormat="1" x14ac:dyDescent="0.2">
      <c r="N2451" s="92"/>
    </row>
    <row r="2452" spans="14:14" s="91" customFormat="1" x14ac:dyDescent="0.2">
      <c r="N2452" s="92"/>
    </row>
    <row r="2453" spans="14:14" s="91" customFormat="1" x14ac:dyDescent="0.2">
      <c r="N2453" s="92"/>
    </row>
    <row r="2454" spans="14:14" s="91" customFormat="1" x14ac:dyDescent="0.2">
      <c r="N2454" s="92"/>
    </row>
    <row r="2455" spans="14:14" s="91" customFormat="1" x14ac:dyDescent="0.2">
      <c r="N2455" s="92"/>
    </row>
    <row r="2456" spans="14:14" s="91" customFormat="1" x14ac:dyDescent="0.2">
      <c r="N2456" s="92"/>
    </row>
    <row r="2457" spans="14:14" s="91" customFormat="1" x14ac:dyDescent="0.2">
      <c r="N2457" s="92"/>
    </row>
    <row r="2458" spans="14:14" s="91" customFormat="1" x14ac:dyDescent="0.2">
      <c r="N2458" s="92"/>
    </row>
    <row r="2459" spans="14:14" s="91" customFormat="1" x14ac:dyDescent="0.2">
      <c r="N2459" s="92"/>
    </row>
    <row r="2460" spans="14:14" s="91" customFormat="1" x14ac:dyDescent="0.2">
      <c r="N2460" s="92"/>
    </row>
    <row r="2461" spans="14:14" s="91" customFormat="1" x14ac:dyDescent="0.2">
      <c r="N2461" s="92"/>
    </row>
    <row r="2462" spans="14:14" s="91" customFormat="1" x14ac:dyDescent="0.2">
      <c r="N2462" s="92"/>
    </row>
    <row r="2463" spans="14:14" s="91" customFormat="1" x14ac:dyDescent="0.2">
      <c r="N2463" s="92"/>
    </row>
    <row r="2464" spans="14:14" s="91" customFormat="1" x14ac:dyDescent="0.2">
      <c r="N2464" s="92"/>
    </row>
    <row r="2465" spans="14:14" s="91" customFormat="1" x14ac:dyDescent="0.2">
      <c r="N2465" s="92"/>
    </row>
    <row r="2466" spans="14:14" s="91" customFormat="1" x14ac:dyDescent="0.2">
      <c r="N2466" s="92"/>
    </row>
    <row r="2467" spans="14:14" s="91" customFormat="1" x14ac:dyDescent="0.2">
      <c r="N2467" s="92"/>
    </row>
    <row r="2468" spans="14:14" s="91" customFormat="1" x14ac:dyDescent="0.2">
      <c r="N2468" s="92"/>
    </row>
    <row r="2469" spans="14:14" s="91" customFormat="1" x14ac:dyDescent="0.2">
      <c r="N2469" s="92"/>
    </row>
    <row r="2470" spans="14:14" s="91" customFormat="1" x14ac:dyDescent="0.2">
      <c r="N2470" s="92"/>
    </row>
    <row r="2471" spans="14:14" s="91" customFormat="1" x14ac:dyDescent="0.2">
      <c r="N2471" s="92"/>
    </row>
    <row r="2472" spans="14:14" s="91" customFormat="1" x14ac:dyDescent="0.2">
      <c r="N2472" s="92"/>
    </row>
    <row r="2473" spans="14:14" s="91" customFormat="1" x14ac:dyDescent="0.2">
      <c r="N2473" s="92"/>
    </row>
    <row r="2474" spans="14:14" s="91" customFormat="1" x14ac:dyDescent="0.2">
      <c r="N2474" s="92"/>
    </row>
    <row r="2475" spans="14:14" s="91" customFormat="1" x14ac:dyDescent="0.2">
      <c r="N2475" s="92"/>
    </row>
    <row r="2476" spans="14:14" s="91" customFormat="1" x14ac:dyDescent="0.2">
      <c r="N2476" s="92"/>
    </row>
    <row r="2477" spans="14:14" s="91" customFormat="1" x14ac:dyDescent="0.2">
      <c r="N2477" s="92"/>
    </row>
    <row r="2478" spans="14:14" s="91" customFormat="1" x14ac:dyDescent="0.2">
      <c r="N2478" s="92"/>
    </row>
    <row r="2479" spans="14:14" s="91" customFormat="1" x14ac:dyDescent="0.2">
      <c r="N2479" s="92"/>
    </row>
    <row r="2480" spans="14:14" s="91" customFormat="1" x14ac:dyDescent="0.2">
      <c r="N2480" s="92"/>
    </row>
    <row r="2481" spans="14:14" s="91" customFormat="1" x14ac:dyDescent="0.2">
      <c r="N2481" s="92"/>
    </row>
    <row r="2482" spans="14:14" s="91" customFormat="1" x14ac:dyDescent="0.2">
      <c r="N2482" s="92"/>
    </row>
    <row r="2483" spans="14:14" s="91" customFormat="1" x14ac:dyDescent="0.2">
      <c r="N2483" s="92"/>
    </row>
    <row r="2484" spans="14:14" s="91" customFormat="1" x14ac:dyDescent="0.2">
      <c r="N2484" s="92"/>
    </row>
    <row r="2485" spans="14:14" s="91" customFormat="1" x14ac:dyDescent="0.2">
      <c r="N2485" s="92"/>
    </row>
    <row r="2486" spans="14:14" s="91" customFormat="1" x14ac:dyDescent="0.2">
      <c r="N2486" s="92"/>
    </row>
    <row r="2487" spans="14:14" s="91" customFormat="1" x14ac:dyDescent="0.2">
      <c r="N2487" s="92"/>
    </row>
    <row r="2488" spans="14:14" s="91" customFormat="1" x14ac:dyDescent="0.2">
      <c r="N2488" s="92"/>
    </row>
    <row r="2489" spans="14:14" s="91" customFormat="1" x14ac:dyDescent="0.2">
      <c r="N2489" s="92"/>
    </row>
    <row r="2490" spans="14:14" s="91" customFormat="1" x14ac:dyDescent="0.2">
      <c r="N2490" s="92"/>
    </row>
    <row r="2491" spans="14:14" s="91" customFormat="1" x14ac:dyDescent="0.2">
      <c r="N2491" s="92"/>
    </row>
    <row r="2492" spans="14:14" s="91" customFormat="1" x14ac:dyDescent="0.2">
      <c r="N2492" s="92"/>
    </row>
    <row r="2493" spans="14:14" s="91" customFormat="1" x14ac:dyDescent="0.2">
      <c r="N2493" s="92"/>
    </row>
    <row r="2494" spans="14:14" s="91" customFormat="1" x14ac:dyDescent="0.2">
      <c r="N2494" s="92"/>
    </row>
    <row r="2495" spans="14:14" s="91" customFormat="1" x14ac:dyDescent="0.2">
      <c r="N2495" s="92"/>
    </row>
    <row r="2496" spans="14:14" s="91" customFormat="1" x14ac:dyDescent="0.2">
      <c r="N2496" s="92"/>
    </row>
    <row r="2497" spans="14:14" s="91" customFormat="1" x14ac:dyDescent="0.2">
      <c r="N2497" s="92"/>
    </row>
    <row r="2498" spans="14:14" s="91" customFormat="1" x14ac:dyDescent="0.2">
      <c r="N2498" s="92"/>
    </row>
    <row r="2499" spans="14:14" s="91" customFormat="1" x14ac:dyDescent="0.2">
      <c r="N2499" s="92"/>
    </row>
    <row r="2500" spans="14:14" s="91" customFormat="1" x14ac:dyDescent="0.2">
      <c r="N2500" s="92"/>
    </row>
  </sheetData>
  <dataConsolidate>
    <dataRefs count="1">
      <dataRef ref="A1:O12" sheet="Final"/>
    </dataRefs>
  </dataConsolidate>
  <phoneticPr fontId="0" type="noConversion"/>
  <pageMargins left="0" right="0" top="0.98425196850393704" bottom="0.98425196850393704" header="0.51181102362204722" footer="0.51181102362204722"/>
  <pageSetup paperSize="9" orientation="landscape" r:id="rId1"/>
  <headerFooter alignWithMargins="0"/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112</vt:i4>
      </vt:variant>
    </vt:vector>
  </HeadingPairs>
  <TitlesOfParts>
    <vt:vector size="116" baseType="lpstr">
      <vt:lpstr>Levée</vt:lpstr>
      <vt:lpstr>Pénalités</vt:lpstr>
      <vt:lpstr>Répartition de Fin d'année</vt:lpstr>
      <vt:lpstr>Final</vt:lpstr>
      <vt:lpstr>Case_1</vt:lpstr>
      <vt:lpstr>Case_10</vt:lpstr>
      <vt:lpstr>Case_100</vt:lpstr>
      <vt:lpstr>Case_11</vt:lpstr>
      <vt:lpstr>Case_12</vt:lpstr>
      <vt:lpstr>Case_13</vt:lpstr>
      <vt:lpstr>Case_14</vt:lpstr>
      <vt:lpstr>Case_15</vt:lpstr>
      <vt:lpstr>Case_16</vt:lpstr>
      <vt:lpstr>Case_17</vt:lpstr>
      <vt:lpstr>Case_18</vt:lpstr>
      <vt:lpstr>Case_19</vt:lpstr>
      <vt:lpstr>Case_2</vt:lpstr>
      <vt:lpstr>Case_20</vt:lpstr>
      <vt:lpstr>Case_21</vt:lpstr>
      <vt:lpstr>Case_22</vt:lpstr>
      <vt:lpstr>Case_23</vt:lpstr>
      <vt:lpstr>Case_24</vt:lpstr>
      <vt:lpstr>Case_25</vt:lpstr>
      <vt:lpstr>Case_26</vt:lpstr>
      <vt:lpstr>Case_27</vt:lpstr>
      <vt:lpstr>Case_28</vt:lpstr>
      <vt:lpstr>Case_29</vt:lpstr>
      <vt:lpstr>Case_3</vt:lpstr>
      <vt:lpstr>Case_30</vt:lpstr>
      <vt:lpstr>Case_31</vt:lpstr>
      <vt:lpstr>Case_32</vt:lpstr>
      <vt:lpstr>Case_33</vt:lpstr>
      <vt:lpstr>Case_34</vt:lpstr>
      <vt:lpstr>Case_35</vt:lpstr>
      <vt:lpstr>Case_36</vt:lpstr>
      <vt:lpstr>Case_37</vt:lpstr>
      <vt:lpstr>Case_38</vt:lpstr>
      <vt:lpstr>Case_39</vt:lpstr>
      <vt:lpstr>Case_4</vt:lpstr>
      <vt:lpstr>Case_40</vt:lpstr>
      <vt:lpstr>Case_41</vt:lpstr>
      <vt:lpstr>Case_42</vt:lpstr>
      <vt:lpstr>Case_43</vt:lpstr>
      <vt:lpstr>Case_44</vt:lpstr>
      <vt:lpstr>Case_45</vt:lpstr>
      <vt:lpstr>Case_46</vt:lpstr>
      <vt:lpstr>Case_47</vt:lpstr>
      <vt:lpstr>Case_48</vt:lpstr>
      <vt:lpstr>Case_49</vt:lpstr>
      <vt:lpstr>Case_5</vt:lpstr>
      <vt:lpstr>Case_50</vt:lpstr>
      <vt:lpstr>Case_51</vt:lpstr>
      <vt:lpstr>Case_53</vt:lpstr>
      <vt:lpstr>Case_54</vt:lpstr>
      <vt:lpstr>Case_55</vt:lpstr>
      <vt:lpstr>Case_56</vt:lpstr>
      <vt:lpstr>Case_57</vt:lpstr>
      <vt:lpstr>Case_58</vt:lpstr>
      <vt:lpstr>Case_59</vt:lpstr>
      <vt:lpstr>Case_6</vt:lpstr>
      <vt:lpstr>Case_60</vt:lpstr>
      <vt:lpstr>Case_61</vt:lpstr>
      <vt:lpstr>Case_62</vt:lpstr>
      <vt:lpstr>Case_63</vt:lpstr>
      <vt:lpstr>Case_64</vt:lpstr>
      <vt:lpstr>Case_65</vt:lpstr>
      <vt:lpstr>Case_66</vt:lpstr>
      <vt:lpstr>Case_67</vt:lpstr>
      <vt:lpstr>Case_68</vt:lpstr>
      <vt:lpstr>Case_69</vt:lpstr>
      <vt:lpstr>Case_7</vt:lpstr>
      <vt:lpstr>Case_70</vt:lpstr>
      <vt:lpstr>Case_71</vt:lpstr>
      <vt:lpstr>Case_74</vt:lpstr>
      <vt:lpstr>Case_75</vt:lpstr>
      <vt:lpstr>Case_76</vt:lpstr>
      <vt:lpstr>Case_8</vt:lpstr>
      <vt:lpstr>Case_80</vt:lpstr>
      <vt:lpstr>Case_81</vt:lpstr>
      <vt:lpstr>Case_82</vt:lpstr>
      <vt:lpstr>Case_83</vt:lpstr>
      <vt:lpstr>Case_84</vt:lpstr>
      <vt:lpstr>Case_85</vt:lpstr>
      <vt:lpstr>Case_86</vt:lpstr>
      <vt:lpstr>Case_87</vt:lpstr>
      <vt:lpstr>Case_88</vt:lpstr>
      <vt:lpstr>Case_89</vt:lpstr>
      <vt:lpstr>Case_9</vt:lpstr>
      <vt:lpstr>Case_90</vt:lpstr>
      <vt:lpstr>Case_91</vt:lpstr>
      <vt:lpstr>Case_92</vt:lpstr>
      <vt:lpstr>Case_93</vt:lpstr>
      <vt:lpstr>Case_94</vt:lpstr>
      <vt:lpstr>Case_95</vt:lpstr>
      <vt:lpstr>Case_96</vt:lpstr>
      <vt:lpstr>Case_97</vt:lpstr>
      <vt:lpstr>Case_98</vt:lpstr>
      <vt:lpstr>Case_99</vt:lpstr>
      <vt:lpstr>'Répartition de Fin d''année'!Impression_des_titres</vt:lpstr>
      <vt:lpstr>list</vt:lpstr>
      <vt:lpstr>list2</vt:lpstr>
      <vt:lpstr>P_1</vt:lpstr>
      <vt:lpstr>P_10</vt:lpstr>
      <vt:lpstr>P_11</vt:lpstr>
      <vt:lpstr>P_12</vt:lpstr>
      <vt:lpstr>P_2</vt:lpstr>
      <vt:lpstr>P_3</vt:lpstr>
      <vt:lpstr>P_4</vt:lpstr>
      <vt:lpstr>P_5</vt:lpstr>
      <vt:lpstr>P_6</vt:lpstr>
      <vt:lpstr>P_7</vt:lpstr>
      <vt:lpstr>P_8</vt:lpstr>
      <vt:lpstr>P_9</vt:lpstr>
      <vt:lpstr>Levée!Zone_d_impression</vt:lpstr>
      <vt:lpstr>Pénalités!Zone_d_impression</vt:lpstr>
      <vt:lpstr>'Répartition de Fin d''année'!Zone_d_impression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André BOSCHI</cp:lastModifiedBy>
  <cp:lastPrinted>2013-01-10T12:59:02Z</cp:lastPrinted>
  <dcterms:created xsi:type="dcterms:W3CDTF">2000-11-03T12:50:09Z</dcterms:created>
  <dcterms:modified xsi:type="dcterms:W3CDTF">2014-04-08T09:17:21Z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1333673066</vt:i4>
  </property>
  <property fmtid="{D5CDD505-2E9C-101B-9397-08002B2CF9AE}" pid="3" name="_NewReviewCycle">
    <vt:lpwstr/>
  </property>
  <property fmtid="{D5CDD505-2E9C-101B-9397-08002B2CF9AE}" pid="4" name="_EmailSubject">
    <vt:lpwstr>CLUB EPARGNE </vt:lpwstr>
  </property>
  <property fmtid="{D5CDD505-2E9C-101B-9397-08002B2CF9AE}" pid="5" name="_AuthorEmail">
    <vt:lpwstr>HASSEMO@cmcee.creditmutuel.fr</vt:lpwstr>
  </property>
  <property fmtid="{D5CDD505-2E9C-101B-9397-08002B2CF9AE}" pid="6" name="_AuthorEmailDisplayName">
    <vt:lpwstr>HASSE Monique</vt:lpwstr>
  </property>
  <property fmtid="{D5CDD505-2E9C-101B-9397-08002B2CF9AE}" pid="7" name="_ReviewingToolsShownOnce">
    <vt:lpwstr/>
  </property>
</Properties>
</file>