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25" windowWidth="15600" windowHeight="10650" tabRatio="214" activeTab="1"/>
  </bookViews>
  <sheets>
    <sheet name="Program" sheetId="50" r:id="rId1"/>
    <sheet name="Juniors" sheetId="32" r:id="rId2"/>
  </sheets>
  <definedNames>
    <definedName name="Arbitre">Program!$F$2:$F$21</definedName>
    <definedName name="Buta">Program!$J$2:$J$21</definedName>
    <definedName name="Butb">Program!$L$2:$L$21</definedName>
    <definedName name="deb">Juniors!$P$8</definedName>
    <definedName name="EquipeA">Program!$I$2:$I$21</definedName>
    <definedName name="EquipeB">Program!$K$2:$K$21</definedName>
    <definedName name="Groupe">Program!$G$2:$G$21</definedName>
    <definedName name="matchs">Program!$I$2:$K$21</definedName>
    <definedName name="RésEsquipA">Program!$M$2:$M$21</definedName>
    <definedName name="RésEsquipB">Program!$N$2:$N$21</definedName>
    <definedName name="Terrain">Program!$H$2:$H$21</definedName>
  </definedNames>
  <calcPr calcId="145621"/>
</workbook>
</file>

<file path=xl/calcChain.xml><?xml version="1.0" encoding="utf-8"?>
<calcChain xmlns="http://schemas.openxmlformats.org/spreadsheetml/2006/main">
  <c r="I10" i="32" l="1"/>
  <c r="J10" i="32"/>
  <c r="I11" i="32"/>
  <c r="J11" i="32"/>
  <c r="I12" i="32"/>
  <c r="J12" i="32"/>
  <c r="I13" i="32"/>
  <c r="J13" i="32"/>
  <c r="I14" i="32"/>
  <c r="J14" i="32"/>
  <c r="I15" i="32"/>
  <c r="J15" i="32"/>
  <c r="I16" i="32"/>
  <c r="J16" i="32"/>
  <c r="I17" i="32"/>
  <c r="J17" i="32"/>
  <c r="I18" i="32"/>
  <c r="J18" i="32"/>
  <c r="I19" i="32"/>
  <c r="J19" i="32"/>
  <c r="I20" i="32"/>
  <c r="J20" i="32"/>
  <c r="I21" i="32"/>
  <c r="J21" i="32"/>
  <c r="I22" i="32"/>
  <c r="J22" i="32"/>
  <c r="I23" i="32"/>
  <c r="J23" i="32"/>
  <c r="J2" i="32"/>
  <c r="I2" i="32"/>
  <c r="M3" i="50"/>
  <c r="N3" i="50"/>
  <c r="M4" i="50"/>
  <c r="N4" i="50"/>
  <c r="M5" i="50"/>
  <c r="N5" i="50"/>
  <c r="M6" i="50"/>
  <c r="N6" i="50"/>
  <c r="M7" i="50"/>
  <c r="N7" i="50"/>
  <c r="M8" i="50"/>
  <c r="N8" i="50"/>
  <c r="M9" i="50"/>
  <c r="N9" i="50"/>
  <c r="M10" i="50"/>
  <c r="N10" i="50"/>
  <c r="M11" i="50"/>
  <c r="N11" i="50"/>
  <c r="M12" i="50"/>
  <c r="N12" i="50"/>
  <c r="M13" i="50"/>
  <c r="N13" i="50"/>
  <c r="M14" i="50"/>
  <c r="N14" i="50"/>
  <c r="M15" i="50"/>
  <c r="N15" i="50"/>
  <c r="M16" i="50"/>
  <c r="N16" i="50"/>
  <c r="M17" i="50"/>
  <c r="N17" i="50"/>
  <c r="M18" i="50"/>
  <c r="N18" i="50"/>
  <c r="M19" i="50"/>
  <c r="N19" i="50"/>
  <c r="M20" i="50"/>
  <c r="N20" i="50"/>
  <c r="M21" i="50"/>
  <c r="N21" i="50"/>
  <c r="N2" i="50"/>
  <c r="M2" i="50"/>
  <c r="H5" i="32" l="1"/>
  <c r="H6" i="32"/>
  <c r="H7" i="32"/>
  <c r="H8" i="32"/>
  <c r="H9" i="32"/>
  <c r="H4" i="32"/>
  <c r="F5" i="32"/>
  <c r="F6" i="32"/>
  <c r="F7" i="32"/>
  <c r="F8" i="32"/>
  <c r="F9" i="32"/>
  <c r="F4" i="32"/>
  <c r="I8" i="32" l="1"/>
  <c r="J8" i="32"/>
  <c r="I6" i="32"/>
  <c r="J6" i="32"/>
  <c r="J4" i="32"/>
  <c r="I4" i="32"/>
  <c r="J9" i="32"/>
  <c r="I9" i="32"/>
  <c r="J7" i="32"/>
  <c r="I7" i="32"/>
  <c r="J5" i="32"/>
  <c r="I5" i="32"/>
  <c r="T12" i="32" l="1"/>
  <c r="U12" i="32"/>
  <c r="V12" i="32"/>
  <c r="W12" i="32"/>
  <c r="R12" i="32"/>
  <c r="S12" i="32"/>
  <c r="Y12" i="32" s="1"/>
  <c r="U8" i="32"/>
  <c r="Q14" i="32"/>
  <c r="T8" i="32"/>
  <c r="S8" i="32"/>
  <c r="V8" i="32"/>
  <c r="W8" i="32"/>
  <c r="R8" i="32"/>
  <c r="U11" i="32"/>
  <c r="R11" i="32"/>
  <c r="S11" i="32"/>
  <c r="T11" i="32"/>
  <c r="V11" i="32"/>
  <c r="W11" i="32"/>
  <c r="X8" i="32" l="1"/>
  <c r="X12" i="32"/>
  <c r="X11" i="32"/>
  <c r="Y11" i="32"/>
  <c r="Y8" i="32"/>
  <c r="U9" i="32"/>
  <c r="S9" i="32"/>
  <c r="T9" i="32"/>
  <c r="W9" i="32"/>
  <c r="R9" i="32"/>
  <c r="V9" i="32"/>
  <c r="R10" i="32"/>
  <c r="S10" i="32"/>
  <c r="V10" i="32"/>
  <c r="T10" i="32"/>
  <c r="U10" i="32"/>
  <c r="W10" i="32"/>
  <c r="X10" i="32" l="1"/>
  <c r="X9" i="32"/>
  <c r="Y9" i="32"/>
  <c r="Z8" i="32" s="1"/>
  <c r="Y10" i="32"/>
  <c r="Z10" i="32" s="1"/>
  <c r="Z9" i="32" l="1"/>
  <c r="Z11" i="32"/>
  <c r="Z12" i="32"/>
</calcChain>
</file>

<file path=xl/sharedStrings.xml><?xml version="1.0" encoding="utf-8"?>
<sst xmlns="http://schemas.openxmlformats.org/spreadsheetml/2006/main" count="196" uniqueCount="38">
  <si>
    <t>-</t>
  </si>
  <si>
    <t>Equipe1</t>
  </si>
  <si>
    <t>Equipe 2</t>
  </si>
  <si>
    <t>Equipes</t>
  </si>
  <si>
    <t>Points</t>
  </si>
  <si>
    <t>Joué</t>
  </si>
  <si>
    <t>Gagné</t>
  </si>
  <si>
    <t>Nul</t>
  </si>
  <si>
    <t>Perdu</t>
  </si>
  <si>
    <t>Marqué</t>
  </si>
  <si>
    <t>Encaissé</t>
  </si>
  <si>
    <t>Arbitre</t>
  </si>
  <si>
    <t>But</t>
  </si>
  <si>
    <t>JUNIORS</t>
  </si>
  <si>
    <t>Heure</t>
  </si>
  <si>
    <t>Groupe</t>
  </si>
  <si>
    <t>Junior</t>
  </si>
  <si>
    <t>FC Monster</t>
  </si>
  <si>
    <t>Scoobydoo</t>
  </si>
  <si>
    <t>Les P'tits Valaisans</t>
  </si>
  <si>
    <t>Les Terreurs</t>
  </si>
  <si>
    <t>FC D'Enfers</t>
  </si>
  <si>
    <t>Visa</t>
  </si>
  <si>
    <t>Jury</t>
  </si>
  <si>
    <t>Terrain</t>
  </si>
  <si>
    <t>Est</t>
  </si>
  <si>
    <t>Ouest</t>
  </si>
  <si>
    <t>EquipeA</t>
  </si>
  <si>
    <t>EquipeB</t>
  </si>
  <si>
    <t>RésEsquipA</t>
  </si>
  <si>
    <t>RésEsquipB</t>
  </si>
  <si>
    <t>Buta</t>
  </si>
  <si>
    <t>Butb</t>
  </si>
  <si>
    <t>Class</t>
  </si>
  <si>
    <t>Nreq</t>
  </si>
  <si>
    <t>Diff/But</t>
  </si>
  <si>
    <t>RésA</t>
  </si>
  <si>
    <t>RésB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</si>
</sst>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8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i/>
      <sz val="14"/>
      <name val="Calibri"/>
      <family val="2"/>
      <scheme val="minor"/>
    </font>
    <font>
      <b/>
      <i/>
      <sz val="18"/>
      <name val="Calibri"/>
      <family val="2"/>
      <scheme val="minor"/>
    </font>
    <font>
      <i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Fill="1"/>
    <xf numFmtId="0" fontId="4" fillId="0" borderId="0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20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20" fontId="7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20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3" fontId="9" fillId="5" borderId="1" xfId="0" applyNumberFormat="1" applyFont="1" applyFill="1" applyBorder="1" applyAlignment="1">
      <alignment horizontal="center"/>
    </xf>
    <xf numFmtId="0" fontId="10" fillId="0" borderId="0" xfId="0" applyFont="1"/>
    <xf numFmtId="0" fontId="9" fillId="5" borderId="1" xfId="0" applyFont="1" applyFill="1" applyBorder="1" applyAlignment="1">
      <alignment horizontal="center"/>
    </xf>
    <xf numFmtId="20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/>
    <xf numFmtId="0" fontId="9" fillId="5" borderId="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3" fontId="4" fillId="5" borderId="1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textRotation="255"/>
    </xf>
    <xf numFmtId="0" fontId="2" fillId="2" borderId="8" xfId="0" applyFont="1" applyFill="1" applyBorder="1" applyAlignment="1">
      <alignment horizontal="center" textRotation="255"/>
    </xf>
    <xf numFmtId="0" fontId="2" fillId="2" borderId="9" xfId="0" applyFont="1" applyFill="1" applyBorder="1" applyAlignment="1">
      <alignment horizontal="center" textRotation="255"/>
    </xf>
    <xf numFmtId="0" fontId="2" fillId="2" borderId="10" xfId="0" applyFont="1" applyFill="1" applyBorder="1" applyAlignment="1">
      <alignment horizontal="center" textRotation="255"/>
    </xf>
    <xf numFmtId="0" fontId="2" fillId="2" borderId="11" xfId="0" applyFont="1" applyFill="1" applyBorder="1" applyAlignment="1">
      <alignment horizontal="center" textRotation="255"/>
    </xf>
    <xf numFmtId="0" fontId="2" fillId="2" borderId="12" xfId="0" applyFont="1" applyFill="1" applyBorder="1" applyAlignment="1">
      <alignment horizontal="center" textRotation="255"/>
    </xf>
    <xf numFmtId="0" fontId="2" fillId="2" borderId="13" xfId="0" applyFont="1" applyFill="1" applyBorder="1" applyAlignment="1">
      <alignment horizontal="center" textRotation="255"/>
    </xf>
    <xf numFmtId="0" fontId="2" fillId="2" borderId="3" xfId="0" applyFont="1" applyFill="1" applyBorder="1" applyAlignment="1">
      <alignment horizontal="center" textRotation="255"/>
    </xf>
    <xf numFmtId="0" fontId="2" fillId="2" borderId="14" xfId="0" applyFont="1" applyFill="1" applyBorder="1" applyAlignment="1">
      <alignment horizontal="center" textRotation="255"/>
    </xf>
    <xf numFmtId="0" fontId="2" fillId="2" borderId="15" xfId="0" applyFont="1" applyFill="1" applyBorder="1" applyAlignment="1">
      <alignment horizontal="center" textRotation="255"/>
    </xf>
    <xf numFmtId="0" fontId="2" fillId="2" borderId="16" xfId="0" applyFont="1" applyFill="1" applyBorder="1" applyAlignment="1">
      <alignment horizontal="center" textRotation="255"/>
    </xf>
    <xf numFmtId="0" fontId="2" fillId="2" borderId="17" xfId="0" applyFont="1" applyFill="1" applyBorder="1" applyAlignment="1">
      <alignment horizontal="center" textRotation="255"/>
    </xf>
    <xf numFmtId="0" fontId="2" fillId="0" borderId="2" xfId="0" applyFont="1" applyFill="1" applyBorder="1"/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2DC8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121227</xdr:colOff>
      <xdr:row>1</xdr:row>
      <xdr:rowOff>25977</xdr:rowOff>
    </xdr:from>
    <xdr:to>
      <xdr:col>23</xdr:col>
      <xdr:colOff>424296</xdr:colOff>
      <xdr:row>2</xdr:row>
      <xdr:rowOff>86591</xdr:rowOff>
    </xdr:to>
    <xdr:sp macro="[0]!tri" textlink="">
      <xdr:nvSpPr>
        <xdr:cNvPr id="2" name="Rectangle 1"/>
        <xdr:cNvSpPr/>
      </xdr:nvSpPr>
      <xdr:spPr>
        <a:xfrm>
          <a:off x="10364932" y="216477"/>
          <a:ext cx="1307523" cy="35502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1"/>
  <sheetViews>
    <sheetView workbookViewId="0">
      <pane ySplit="1" topLeftCell="A2" activePane="bottomLeft" state="frozen"/>
      <selection pane="bottomLeft" activeCell="M1" sqref="M1:N7"/>
    </sheetView>
  </sheetViews>
  <sheetFormatPr baseColWidth="10" defaultRowHeight="18.75" x14ac:dyDescent="0.3"/>
  <cols>
    <col min="1" max="1" width="11.42578125" style="20"/>
    <col min="2" max="2" width="2.7109375" style="21" customWidth="1"/>
    <col min="3" max="3" width="11.42578125" style="20"/>
    <col min="4" max="4" width="11.42578125" style="20" customWidth="1"/>
    <col min="5" max="6" width="11.42578125" style="20"/>
    <col min="7" max="7" width="12.85546875" style="20" customWidth="1"/>
    <col min="8" max="8" width="13.7109375" style="20" customWidth="1"/>
    <col min="9" max="9" width="33.85546875" style="20" customWidth="1"/>
    <col min="10" max="10" width="7.140625" style="20" customWidth="1"/>
    <col min="11" max="11" width="33.85546875" style="20" customWidth="1"/>
    <col min="12" max="12" width="7.140625" style="20" customWidth="1"/>
    <col min="13" max="14" width="18.7109375" style="20" customWidth="1"/>
    <col min="15" max="16384" width="11.42578125" style="20"/>
  </cols>
  <sheetData>
    <row r="1" spans="1:14" s="23" customFormat="1" ht="36" customHeight="1" x14ac:dyDescent="0.2">
      <c r="A1" s="36" t="s">
        <v>14</v>
      </c>
      <c r="B1" s="37"/>
      <c r="C1" s="38"/>
      <c r="D1" s="22" t="s">
        <v>22</v>
      </c>
      <c r="E1" s="22" t="s">
        <v>23</v>
      </c>
      <c r="F1" s="22" t="s">
        <v>11</v>
      </c>
      <c r="G1" s="22" t="s">
        <v>15</v>
      </c>
      <c r="H1" s="22" t="s">
        <v>24</v>
      </c>
      <c r="I1" s="22" t="s">
        <v>27</v>
      </c>
      <c r="J1" s="22" t="s">
        <v>31</v>
      </c>
      <c r="K1" s="22" t="s">
        <v>28</v>
      </c>
      <c r="L1" s="22" t="s">
        <v>32</v>
      </c>
      <c r="M1" s="23" t="s">
        <v>29</v>
      </c>
      <c r="N1" s="23" t="s">
        <v>30</v>
      </c>
    </row>
    <row r="2" spans="1:14" s="28" customFormat="1" ht="26.25" customHeight="1" x14ac:dyDescent="0.35">
      <c r="A2" s="24">
        <v>0.79166666666666663</v>
      </c>
      <c r="B2" s="25" t="s">
        <v>0</v>
      </c>
      <c r="C2" s="24">
        <v>0.7993055555555556</v>
      </c>
      <c r="D2" s="24"/>
      <c r="E2" s="24"/>
      <c r="F2" s="24"/>
      <c r="G2" s="24" t="s">
        <v>16</v>
      </c>
      <c r="H2" s="24" t="s">
        <v>26</v>
      </c>
      <c r="I2" s="26" t="s">
        <v>21</v>
      </c>
      <c r="J2" s="27">
        <v>4</v>
      </c>
      <c r="K2" s="26" t="s">
        <v>17</v>
      </c>
      <c r="L2" s="27">
        <v>2</v>
      </c>
      <c r="M2" s="28" t="str">
        <f>IF(AND(J2="",L2=""),"",IF(J2&gt;L2,"G",IF(J2=L2,"N","P")))</f>
        <v>G</v>
      </c>
      <c r="N2" s="28" t="str">
        <f>IF(AND(J2="",L2=""),"",IF(J2&lt;L2,"G",IF(J2=L2,"N","P")))</f>
        <v>P</v>
      </c>
    </row>
    <row r="3" spans="1:14" s="28" customFormat="1" ht="26.25" customHeight="1" x14ac:dyDescent="0.35">
      <c r="A3" s="24">
        <v>0.79166666666666663</v>
      </c>
      <c r="B3" s="25" t="s">
        <v>0</v>
      </c>
      <c r="C3" s="24">
        <v>0.7993055555555556</v>
      </c>
      <c r="D3" s="24"/>
      <c r="E3" s="24"/>
      <c r="F3" s="24"/>
      <c r="G3" s="24" t="s">
        <v>16</v>
      </c>
      <c r="H3" s="24" t="s">
        <v>25</v>
      </c>
      <c r="I3" s="26" t="s">
        <v>19</v>
      </c>
      <c r="J3" s="29">
        <v>2</v>
      </c>
      <c r="K3" s="26" t="s">
        <v>20</v>
      </c>
      <c r="L3" s="29">
        <v>2</v>
      </c>
      <c r="M3" s="28" t="str">
        <f t="shared" ref="M3:M21" si="0">IF(AND(J3="",L3=""),"",IF(J3&gt;L3,"G",IF(J3=L3,"N","P")))</f>
        <v>N</v>
      </c>
      <c r="N3" s="28" t="str">
        <f t="shared" ref="N3:N21" si="1">IF(AND(J3="",L3=""),"",IF(J3&lt;L3,"G",IF(J3=L3,"N","P")))</f>
        <v>N</v>
      </c>
    </row>
    <row r="4" spans="1:14" s="28" customFormat="1" ht="26.25" customHeight="1" x14ac:dyDescent="0.35">
      <c r="A4" s="24">
        <v>0.79999999999999993</v>
      </c>
      <c r="B4" s="25" t="s">
        <v>0</v>
      </c>
      <c r="C4" s="24">
        <v>0.80763888888888891</v>
      </c>
      <c r="D4" s="24"/>
      <c r="E4" s="24"/>
      <c r="F4" s="24"/>
      <c r="G4" s="24" t="s">
        <v>16</v>
      </c>
      <c r="H4" s="24" t="s">
        <v>26</v>
      </c>
      <c r="I4" s="26" t="s">
        <v>18</v>
      </c>
      <c r="J4" s="29">
        <v>6</v>
      </c>
      <c r="K4" s="26" t="s">
        <v>21</v>
      </c>
      <c r="L4" s="29">
        <v>4</v>
      </c>
      <c r="M4" s="28" t="str">
        <f t="shared" si="0"/>
        <v>G</v>
      </c>
      <c r="N4" s="28" t="str">
        <f t="shared" si="1"/>
        <v>P</v>
      </c>
    </row>
    <row r="5" spans="1:14" s="28" customFormat="1" ht="26.25" customHeight="1" x14ac:dyDescent="0.35">
      <c r="A5" s="24">
        <v>0.79999999999999993</v>
      </c>
      <c r="B5" s="25" t="s">
        <v>0</v>
      </c>
      <c r="C5" s="24">
        <v>0.80763888888888891</v>
      </c>
      <c r="D5" s="24"/>
      <c r="E5" s="24"/>
      <c r="F5" s="24"/>
      <c r="G5" s="24" t="s">
        <v>16</v>
      </c>
      <c r="H5" s="24" t="s">
        <v>25</v>
      </c>
      <c r="I5" s="26" t="s">
        <v>17</v>
      </c>
      <c r="J5" s="29">
        <v>2</v>
      </c>
      <c r="K5" s="26" t="s">
        <v>19</v>
      </c>
      <c r="L5" s="29">
        <v>3</v>
      </c>
      <c r="M5" s="28" t="str">
        <f t="shared" si="0"/>
        <v>P</v>
      </c>
      <c r="N5" s="28" t="str">
        <f t="shared" si="1"/>
        <v>G</v>
      </c>
    </row>
    <row r="6" spans="1:14" s="28" customFormat="1" ht="26.25" customHeight="1" x14ac:dyDescent="0.35">
      <c r="A6" s="24">
        <v>0.375</v>
      </c>
      <c r="B6" s="25" t="s">
        <v>0</v>
      </c>
      <c r="C6" s="24">
        <v>0.38263888888888892</v>
      </c>
      <c r="D6" s="24"/>
      <c r="E6" s="24"/>
      <c r="F6" s="24"/>
      <c r="G6" s="24" t="s">
        <v>16</v>
      </c>
      <c r="H6" s="24" t="s">
        <v>26</v>
      </c>
      <c r="I6" s="26" t="s">
        <v>20</v>
      </c>
      <c r="J6" s="29"/>
      <c r="K6" s="26" t="s">
        <v>21</v>
      </c>
      <c r="L6" s="29"/>
      <c r="M6" s="28" t="str">
        <f t="shared" si="0"/>
        <v/>
      </c>
      <c r="N6" s="28" t="str">
        <f t="shared" si="1"/>
        <v/>
      </c>
    </row>
    <row r="7" spans="1:14" s="28" customFormat="1" ht="26.25" customHeight="1" x14ac:dyDescent="0.35">
      <c r="A7" s="30">
        <v>0.375</v>
      </c>
      <c r="B7" s="31" t="s">
        <v>0</v>
      </c>
      <c r="C7" s="30">
        <v>0.38263888888888892</v>
      </c>
      <c r="D7" s="30"/>
      <c r="E7" s="30"/>
      <c r="F7" s="30"/>
      <c r="G7" s="30" t="s">
        <v>16</v>
      </c>
      <c r="H7" s="30" t="s">
        <v>25</v>
      </c>
      <c r="I7" s="32" t="s">
        <v>18</v>
      </c>
      <c r="J7" s="33">
        <v>5</v>
      </c>
      <c r="K7" s="32" t="s">
        <v>17</v>
      </c>
      <c r="L7" s="33">
        <v>7</v>
      </c>
      <c r="M7" s="28" t="str">
        <f t="shared" si="0"/>
        <v>P</v>
      </c>
      <c r="N7" s="28" t="str">
        <f t="shared" si="1"/>
        <v>G</v>
      </c>
    </row>
    <row r="8" spans="1:14" s="28" customFormat="1" ht="26.25" customHeight="1" x14ac:dyDescent="0.35">
      <c r="A8" s="24">
        <v>0.3833333333333333</v>
      </c>
      <c r="B8" s="25" t="s">
        <v>0</v>
      </c>
      <c r="C8" s="24">
        <v>0.39097222222222222</v>
      </c>
      <c r="D8" s="24"/>
      <c r="E8" s="24"/>
      <c r="F8" s="24"/>
      <c r="G8" s="24" t="s">
        <v>16</v>
      </c>
      <c r="H8" s="24" t="s">
        <v>26</v>
      </c>
      <c r="I8" s="26" t="s">
        <v>21</v>
      </c>
      <c r="J8" s="29"/>
      <c r="K8" s="26" t="s">
        <v>19</v>
      </c>
      <c r="L8" s="29"/>
      <c r="M8" s="28" t="str">
        <f t="shared" si="0"/>
        <v/>
      </c>
      <c r="N8" s="28" t="str">
        <f t="shared" si="1"/>
        <v/>
      </c>
    </row>
    <row r="9" spans="1:14" s="28" customFormat="1" ht="26.25" customHeight="1" x14ac:dyDescent="0.35">
      <c r="A9" s="24">
        <v>0.3833333333333333</v>
      </c>
      <c r="B9" s="25" t="s">
        <v>0</v>
      </c>
      <c r="C9" s="24">
        <v>0.39097222222222222</v>
      </c>
      <c r="D9" s="24"/>
      <c r="E9" s="24"/>
      <c r="F9" s="24"/>
      <c r="G9" s="24" t="s">
        <v>16</v>
      </c>
      <c r="H9" s="24" t="s">
        <v>25</v>
      </c>
      <c r="I9" s="26" t="s">
        <v>17</v>
      </c>
      <c r="J9" s="29"/>
      <c r="K9" s="26" t="s">
        <v>20</v>
      </c>
      <c r="L9" s="29"/>
      <c r="M9" s="28" t="str">
        <f t="shared" si="0"/>
        <v/>
      </c>
      <c r="N9" s="28" t="str">
        <f t="shared" si="1"/>
        <v/>
      </c>
    </row>
    <row r="10" spans="1:14" s="28" customFormat="1" ht="26.25" customHeight="1" x14ac:dyDescent="0.35">
      <c r="A10" s="24">
        <v>0.42499999999999999</v>
      </c>
      <c r="B10" s="25" t="s">
        <v>0</v>
      </c>
      <c r="C10" s="24">
        <v>0.43263888888888902</v>
      </c>
      <c r="D10" s="24"/>
      <c r="E10" s="24"/>
      <c r="F10" s="24"/>
      <c r="G10" s="24" t="s">
        <v>16</v>
      </c>
      <c r="H10" s="24" t="s">
        <v>26</v>
      </c>
      <c r="I10" s="26" t="s">
        <v>21</v>
      </c>
      <c r="J10" s="29"/>
      <c r="K10" s="26" t="s">
        <v>18</v>
      </c>
      <c r="L10" s="29"/>
      <c r="M10" s="28" t="str">
        <f t="shared" si="0"/>
        <v/>
      </c>
      <c r="N10" s="28" t="str">
        <f t="shared" si="1"/>
        <v/>
      </c>
    </row>
    <row r="11" spans="1:14" s="28" customFormat="1" ht="26.25" customHeight="1" x14ac:dyDescent="0.35">
      <c r="A11" s="24">
        <v>0.42499999999999999</v>
      </c>
      <c r="B11" s="25" t="s">
        <v>0</v>
      </c>
      <c r="C11" s="24">
        <v>0.43263888888888902</v>
      </c>
      <c r="D11" s="24"/>
      <c r="E11" s="24"/>
      <c r="F11" s="24"/>
      <c r="G11" s="24" t="s">
        <v>16</v>
      </c>
      <c r="H11" s="24" t="s">
        <v>25</v>
      </c>
      <c r="I11" s="26" t="s">
        <v>19</v>
      </c>
      <c r="J11" s="29"/>
      <c r="K11" s="26" t="s">
        <v>17</v>
      </c>
      <c r="L11" s="29"/>
      <c r="M11" s="28" t="str">
        <f t="shared" si="0"/>
        <v/>
      </c>
      <c r="N11" s="28" t="str">
        <f t="shared" si="1"/>
        <v/>
      </c>
    </row>
    <row r="12" spans="1:14" s="28" customFormat="1" ht="26.25" customHeight="1" x14ac:dyDescent="0.35">
      <c r="A12" s="24">
        <v>0.46666666666666601</v>
      </c>
      <c r="B12" s="25" t="s">
        <v>0</v>
      </c>
      <c r="C12" s="24">
        <v>0.47430555555555498</v>
      </c>
      <c r="D12" s="24"/>
      <c r="E12" s="24"/>
      <c r="F12" s="24"/>
      <c r="G12" s="24" t="s">
        <v>16</v>
      </c>
      <c r="H12" s="24" t="s">
        <v>26</v>
      </c>
      <c r="I12" s="26" t="s">
        <v>19</v>
      </c>
      <c r="J12" s="29"/>
      <c r="K12" s="26" t="s">
        <v>18</v>
      </c>
      <c r="L12" s="29"/>
      <c r="M12" s="28" t="str">
        <f t="shared" si="0"/>
        <v/>
      </c>
      <c r="N12" s="28" t="str">
        <f t="shared" si="1"/>
        <v/>
      </c>
    </row>
    <row r="13" spans="1:14" s="28" customFormat="1" ht="26.25" customHeight="1" x14ac:dyDescent="0.35">
      <c r="A13" s="24">
        <v>0.46666666666666601</v>
      </c>
      <c r="B13" s="25" t="s">
        <v>0</v>
      </c>
      <c r="C13" s="24">
        <v>0.47430555555555498</v>
      </c>
      <c r="D13" s="24"/>
      <c r="E13" s="24"/>
      <c r="F13" s="24"/>
      <c r="G13" s="24" t="s">
        <v>16</v>
      </c>
      <c r="H13" s="24" t="s">
        <v>25</v>
      </c>
      <c r="I13" s="26" t="s">
        <v>20</v>
      </c>
      <c r="J13" s="29"/>
      <c r="K13" s="26" t="s">
        <v>17</v>
      </c>
      <c r="L13" s="29"/>
      <c r="M13" s="28" t="str">
        <f t="shared" si="0"/>
        <v/>
      </c>
      <c r="N13" s="28" t="str">
        <f t="shared" si="1"/>
        <v/>
      </c>
    </row>
    <row r="14" spans="1:14" s="28" customFormat="1" ht="26.25" customHeight="1" x14ac:dyDescent="0.35">
      <c r="A14" s="24">
        <v>0.50833333333333297</v>
      </c>
      <c r="B14" s="25" t="s">
        <v>0</v>
      </c>
      <c r="C14" s="24">
        <v>0.51597222222222205</v>
      </c>
      <c r="D14" s="24"/>
      <c r="E14" s="24"/>
      <c r="F14" s="24"/>
      <c r="G14" s="24" t="s">
        <v>16</v>
      </c>
      <c r="H14" s="24" t="s">
        <v>26</v>
      </c>
      <c r="I14" s="26" t="s">
        <v>20</v>
      </c>
      <c r="J14" s="29"/>
      <c r="K14" s="26" t="s">
        <v>18</v>
      </c>
      <c r="L14" s="29"/>
      <c r="M14" s="28" t="str">
        <f t="shared" si="0"/>
        <v/>
      </c>
      <c r="N14" s="28" t="str">
        <f t="shared" si="1"/>
        <v/>
      </c>
    </row>
    <row r="15" spans="1:14" s="28" customFormat="1" ht="26.25" customHeight="1" x14ac:dyDescent="0.35">
      <c r="A15" s="24">
        <v>0.50833333333333297</v>
      </c>
      <c r="B15" s="25" t="s">
        <v>0</v>
      </c>
      <c r="C15" s="24">
        <v>0.51597222222222205</v>
      </c>
      <c r="D15" s="24"/>
      <c r="E15" s="24"/>
      <c r="F15" s="24"/>
      <c r="G15" s="24" t="s">
        <v>16</v>
      </c>
      <c r="H15" s="24" t="s">
        <v>25</v>
      </c>
      <c r="I15" s="26" t="s">
        <v>17</v>
      </c>
      <c r="J15" s="29"/>
      <c r="K15" s="26" t="s">
        <v>21</v>
      </c>
      <c r="L15" s="29"/>
      <c r="M15" s="28" t="str">
        <f t="shared" si="0"/>
        <v/>
      </c>
      <c r="N15" s="28" t="str">
        <f t="shared" si="1"/>
        <v/>
      </c>
    </row>
    <row r="16" spans="1:14" s="28" customFormat="1" ht="26.25" customHeight="1" x14ac:dyDescent="0.35">
      <c r="A16" s="24">
        <v>0.54999999999999905</v>
      </c>
      <c r="B16" s="25" t="s">
        <v>0</v>
      </c>
      <c r="C16" s="24">
        <v>0.55763888888888802</v>
      </c>
      <c r="D16" s="24"/>
      <c r="E16" s="24"/>
      <c r="F16" s="24"/>
      <c r="G16" s="24" t="s">
        <v>16</v>
      </c>
      <c r="H16" s="24" t="s">
        <v>26</v>
      </c>
      <c r="I16" s="26" t="s">
        <v>20</v>
      </c>
      <c r="J16" s="29"/>
      <c r="K16" s="26" t="s">
        <v>19</v>
      </c>
      <c r="L16" s="29"/>
      <c r="M16" s="28" t="str">
        <f t="shared" si="0"/>
        <v/>
      </c>
      <c r="N16" s="28" t="str">
        <f t="shared" si="1"/>
        <v/>
      </c>
    </row>
    <row r="17" spans="1:14" s="28" customFormat="1" ht="26.25" customHeight="1" x14ac:dyDescent="0.35">
      <c r="A17" s="24">
        <v>0.54999999999999905</v>
      </c>
      <c r="B17" s="25" t="s">
        <v>0</v>
      </c>
      <c r="C17" s="24">
        <v>0.55763888888888802</v>
      </c>
      <c r="D17" s="24"/>
      <c r="E17" s="24"/>
      <c r="F17" s="24"/>
      <c r="G17" s="24" t="s">
        <v>16</v>
      </c>
      <c r="H17" s="24" t="s">
        <v>25</v>
      </c>
      <c r="I17" s="26" t="s">
        <v>17</v>
      </c>
      <c r="J17" s="29"/>
      <c r="K17" s="26" t="s">
        <v>18</v>
      </c>
      <c r="L17" s="29"/>
      <c r="M17" s="28" t="str">
        <f t="shared" si="0"/>
        <v/>
      </c>
      <c r="N17" s="28" t="str">
        <f t="shared" si="1"/>
        <v/>
      </c>
    </row>
    <row r="18" spans="1:14" s="28" customFormat="1" ht="26.25" customHeight="1" x14ac:dyDescent="0.35">
      <c r="A18" s="24">
        <v>0.59166666666666601</v>
      </c>
      <c r="B18" s="25" t="s">
        <v>0</v>
      </c>
      <c r="C18" s="24">
        <v>0.59930555555555498</v>
      </c>
      <c r="D18" s="24"/>
      <c r="E18" s="24"/>
      <c r="F18" s="24"/>
      <c r="G18" s="24" t="s">
        <v>16</v>
      </c>
      <c r="H18" s="24" t="s">
        <v>26</v>
      </c>
      <c r="I18" s="26" t="s">
        <v>21</v>
      </c>
      <c r="J18" s="29"/>
      <c r="K18" s="26" t="s">
        <v>20</v>
      </c>
      <c r="L18" s="29"/>
      <c r="M18" s="28" t="str">
        <f t="shared" si="0"/>
        <v/>
      </c>
      <c r="N18" s="28" t="str">
        <f t="shared" si="1"/>
        <v/>
      </c>
    </row>
    <row r="19" spans="1:14" s="28" customFormat="1" ht="26.25" customHeight="1" x14ac:dyDescent="0.35">
      <c r="A19" s="24">
        <v>0.59166666666666601</v>
      </c>
      <c r="B19" s="25" t="s">
        <v>0</v>
      </c>
      <c r="C19" s="24">
        <v>0.59930555555555498</v>
      </c>
      <c r="D19" s="24"/>
      <c r="E19" s="24"/>
      <c r="F19" s="24"/>
      <c r="G19" s="24" t="s">
        <v>16</v>
      </c>
      <c r="H19" s="24" t="s">
        <v>25</v>
      </c>
      <c r="I19" s="26" t="s">
        <v>18</v>
      </c>
      <c r="J19" s="29"/>
      <c r="K19" s="26" t="s">
        <v>19</v>
      </c>
      <c r="L19" s="29"/>
      <c r="M19" s="28" t="str">
        <f t="shared" si="0"/>
        <v/>
      </c>
      <c r="N19" s="28" t="str">
        <f t="shared" si="1"/>
        <v/>
      </c>
    </row>
    <row r="20" spans="1:14" s="28" customFormat="1" ht="26.25" customHeight="1" x14ac:dyDescent="0.35">
      <c r="A20" s="24">
        <v>0.63333333333333197</v>
      </c>
      <c r="B20" s="25" t="s">
        <v>0</v>
      </c>
      <c r="C20" s="24">
        <v>0.64097222222222106</v>
      </c>
      <c r="D20" s="24"/>
      <c r="E20" s="24"/>
      <c r="F20" s="24"/>
      <c r="G20" s="24" t="s">
        <v>16</v>
      </c>
      <c r="H20" s="24" t="s">
        <v>26</v>
      </c>
      <c r="I20" s="26" t="s">
        <v>19</v>
      </c>
      <c r="J20" s="29"/>
      <c r="K20" s="26" t="s">
        <v>21</v>
      </c>
      <c r="L20" s="29"/>
      <c r="M20" s="28" t="str">
        <f t="shared" si="0"/>
        <v/>
      </c>
      <c r="N20" s="28" t="str">
        <f t="shared" si="1"/>
        <v/>
      </c>
    </row>
    <row r="21" spans="1:14" s="28" customFormat="1" ht="26.25" customHeight="1" x14ac:dyDescent="0.35">
      <c r="A21" s="24">
        <v>0.63333333333333197</v>
      </c>
      <c r="B21" s="25" t="s">
        <v>0</v>
      </c>
      <c r="C21" s="24">
        <v>0.64097222222222106</v>
      </c>
      <c r="D21" s="24"/>
      <c r="E21" s="24"/>
      <c r="F21" s="24"/>
      <c r="G21" s="24" t="s">
        <v>16</v>
      </c>
      <c r="H21" s="24" t="s">
        <v>25</v>
      </c>
      <c r="I21" s="26" t="s">
        <v>18</v>
      </c>
      <c r="J21" s="29"/>
      <c r="K21" s="26" t="s">
        <v>20</v>
      </c>
      <c r="L21" s="29"/>
      <c r="M21" s="28" t="str">
        <f t="shared" si="0"/>
        <v/>
      </c>
      <c r="N21" s="28" t="str">
        <f t="shared" si="1"/>
        <v/>
      </c>
    </row>
    <row r="22" spans="1:14" s="28" customFormat="1" ht="23.25" x14ac:dyDescent="0.35">
      <c r="B22" s="34"/>
    </row>
    <row r="23" spans="1:14" s="28" customFormat="1" ht="23.25" x14ac:dyDescent="0.35">
      <c r="B23" s="34"/>
    </row>
    <row r="24" spans="1:14" s="28" customFormat="1" ht="23.25" x14ac:dyDescent="0.35">
      <c r="B24" s="34"/>
    </row>
    <row r="25" spans="1:14" s="28" customFormat="1" ht="23.25" x14ac:dyDescent="0.35">
      <c r="B25" s="34"/>
    </row>
    <row r="26" spans="1:14" s="28" customFormat="1" ht="23.25" x14ac:dyDescent="0.35">
      <c r="B26" s="34"/>
    </row>
    <row r="27" spans="1:14" s="28" customFormat="1" ht="23.25" x14ac:dyDescent="0.35">
      <c r="B27" s="34"/>
    </row>
    <row r="28" spans="1:14" s="28" customFormat="1" ht="23.25" x14ac:dyDescent="0.35">
      <c r="B28" s="34"/>
    </row>
    <row r="29" spans="1:14" s="28" customFormat="1" ht="23.25" x14ac:dyDescent="0.35">
      <c r="B29" s="34"/>
    </row>
    <row r="30" spans="1:14" s="28" customFormat="1" ht="23.25" x14ac:dyDescent="0.35">
      <c r="B30" s="34"/>
    </row>
    <row r="31" spans="1:14" s="28" customFormat="1" ht="23.25" x14ac:dyDescent="0.35">
      <c r="B31" s="34"/>
    </row>
  </sheetData>
  <sortState ref="A2:L61">
    <sortCondition ref="G2:G61"/>
  </sortState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B2:Z31"/>
  <sheetViews>
    <sheetView showGridLines="0" tabSelected="1" zoomScale="110" workbookViewId="0">
      <selection activeCell="H2" sqref="H2"/>
    </sheetView>
  </sheetViews>
  <sheetFormatPr baseColWidth="10" defaultRowHeight="15" x14ac:dyDescent="0.2"/>
  <cols>
    <col min="1" max="1" width="11.42578125" style="2"/>
    <col min="2" max="2" width="7.42578125" style="2" customWidth="1"/>
    <col min="3" max="3" width="1.5703125" style="14" bestFit="1" customWidth="1"/>
    <col min="4" max="4" width="7.42578125" style="2" customWidth="1"/>
    <col min="5" max="5" width="26.42578125" style="2" customWidth="1"/>
    <col min="6" max="6" width="6.140625" style="3" customWidth="1"/>
    <col min="7" max="7" width="26.42578125" style="2" customWidth="1"/>
    <col min="8" max="8" width="6.140625" style="3" customWidth="1"/>
    <col min="9" max="9" width="9.42578125" style="3" bestFit="1" customWidth="1"/>
    <col min="10" max="12" width="4.7109375" style="3" customWidth="1"/>
    <col min="13" max="15" width="3.42578125" style="2" customWidth="1"/>
    <col min="16" max="16" width="7" style="1" bestFit="1" customWidth="1"/>
    <col min="17" max="17" width="24" style="2" customWidth="1"/>
    <col min="18" max="23" width="3.7109375" style="1" customWidth="1"/>
    <col min="24" max="24" width="7" style="1" bestFit="1" customWidth="1"/>
    <col min="25" max="25" width="10.140625" style="2" customWidth="1"/>
    <col min="26" max="26" width="5.7109375" style="4" customWidth="1"/>
    <col min="27" max="52" width="5.7109375" style="2" customWidth="1"/>
    <col min="53" max="16384" width="11.42578125" style="2"/>
  </cols>
  <sheetData>
    <row r="2" spans="2:26" ht="23.25" x14ac:dyDescent="0.35">
      <c r="I2" s="28" t="str">
        <f>IF(AND(F2="",H2=""),"",IF(F2&gt;H2,"G",IF(F2=H2,"N","P")))</f>
        <v/>
      </c>
      <c r="J2" s="28" t="str">
        <f>IF(AND(F2="",H2=""),"",IF(F2&lt;H2,"G",IF(F2=H2,"N","P")))</f>
        <v/>
      </c>
    </row>
    <row r="3" spans="2:26" s="14" customFormat="1" ht="24" customHeight="1" x14ac:dyDescent="0.35">
      <c r="B3" s="40" t="s">
        <v>14</v>
      </c>
      <c r="C3" s="40"/>
      <c r="D3" s="40"/>
      <c r="E3" s="18" t="s">
        <v>1</v>
      </c>
      <c r="F3" s="18" t="s">
        <v>12</v>
      </c>
      <c r="G3" s="18" t="s">
        <v>2</v>
      </c>
      <c r="H3" s="18" t="s">
        <v>12</v>
      </c>
      <c r="I3" s="23" t="s">
        <v>36</v>
      </c>
      <c r="J3" s="23" t="s">
        <v>37</v>
      </c>
      <c r="K3" s="13"/>
      <c r="L3" s="13"/>
      <c r="P3" s="39" t="s">
        <v>13</v>
      </c>
      <c r="Q3" s="39"/>
      <c r="Z3" s="15"/>
    </row>
    <row r="4" spans="2:26" s="14" customFormat="1" ht="42" customHeight="1" thickBot="1" x14ac:dyDescent="0.4">
      <c r="B4" s="17">
        <v>0.79166666666666663</v>
      </c>
      <c r="C4" s="16" t="s">
        <v>0</v>
      </c>
      <c r="D4" s="17">
        <v>0.7993055555555556</v>
      </c>
      <c r="E4" s="19" t="s">
        <v>21</v>
      </c>
      <c r="F4" s="35">
        <f>Program!J2</f>
        <v>4</v>
      </c>
      <c r="G4" s="19" t="s">
        <v>17</v>
      </c>
      <c r="H4" s="35">
        <f>Program!L2</f>
        <v>2</v>
      </c>
      <c r="I4" s="28" t="str">
        <f t="shared" ref="I4:I7" si="0">IF(AND(F4="",H4=""),"",IF(F4&gt;H4,"G",IF(F4=H4,"N","P")))</f>
        <v>G</v>
      </c>
      <c r="J4" s="28" t="str">
        <f t="shared" ref="J4:J7" si="1">IF(AND(F4="",H4=""),"",IF(F4&lt;H4,"G",IF(F4=H4,"N","P")))</f>
        <v>P</v>
      </c>
      <c r="K4" s="7"/>
      <c r="L4" s="7"/>
      <c r="P4"/>
      <c r="Q4"/>
      <c r="Z4" s="15"/>
    </row>
    <row r="5" spans="2:26" ht="27.75" customHeight="1" x14ac:dyDescent="0.35">
      <c r="B5" s="17">
        <v>0.79166666666666663</v>
      </c>
      <c r="C5" s="16" t="s">
        <v>0</v>
      </c>
      <c r="D5" s="17">
        <v>0.7993055555555556</v>
      </c>
      <c r="E5" s="19" t="s">
        <v>19</v>
      </c>
      <c r="F5" s="35">
        <f>Program!J3</f>
        <v>2</v>
      </c>
      <c r="G5" s="19" t="s">
        <v>20</v>
      </c>
      <c r="H5" s="35">
        <f>Program!L3</f>
        <v>2</v>
      </c>
      <c r="I5" s="28" t="str">
        <f t="shared" si="0"/>
        <v>N</v>
      </c>
      <c r="J5" s="28" t="str">
        <f t="shared" si="1"/>
        <v>N</v>
      </c>
      <c r="K5" s="7"/>
      <c r="L5" s="7"/>
      <c r="P5" s="49" t="s">
        <v>34</v>
      </c>
      <c r="Q5" s="59" t="s">
        <v>3</v>
      </c>
      <c r="R5" s="46" t="s">
        <v>5</v>
      </c>
      <c r="S5" s="49" t="s">
        <v>6</v>
      </c>
      <c r="T5" s="50" t="s">
        <v>7</v>
      </c>
      <c r="U5" s="51" t="s">
        <v>8</v>
      </c>
      <c r="V5" s="49" t="s">
        <v>9</v>
      </c>
      <c r="W5" s="50" t="s">
        <v>10</v>
      </c>
      <c r="X5" s="51" t="s">
        <v>35</v>
      </c>
      <c r="Y5" s="49" t="s">
        <v>4</v>
      </c>
      <c r="Z5" s="51" t="s">
        <v>33</v>
      </c>
    </row>
    <row r="6" spans="2:26" ht="42" customHeight="1" x14ac:dyDescent="0.35">
      <c r="B6" s="17">
        <v>0.79999999999999993</v>
      </c>
      <c r="C6" s="16" t="s">
        <v>0</v>
      </c>
      <c r="D6" s="17">
        <v>0.80763888888888891</v>
      </c>
      <c r="E6" s="19" t="s">
        <v>18</v>
      </c>
      <c r="F6" s="35">
        <f>Program!J4</f>
        <v>6</v>
      </c>
      <c r="G6" s="19" t="s">
        <v>21</v>
      </c>
      <c r="H6" s="35">
        <f>Program!L4</f>
        <v>4</v>
      </c>
      <c r="I6" s="28" t="str">
        <f t="shared" si="0"/>
        <v>G</v>
      </c>
      <c r="J6" s="28" t="str">
        <f t="shared" si="1"/>
        <v>P</v>
      </c>
      <c r="K6" s="7"/>
      <c r="L6" s="7"/>
      <c r="P6" s="52"/>
      <c r="Q6" s="60"/>
      <c r="R6" s="47"/>
      <c r="S6" s="52"/>
      <c r="T6" s="53"/>
      <c r="U6" s="54"/>
      <c r="V6" s="52"/>
      <c r="W6" s="53"/>
      <c r="X6" s="54"/>
      <c r="Y6" s="52"/>
      <c r="Z6" s="54"/>
    </row>
    <row r="7" spans="2:26" ht="42" customHeight="1" thickBot="1" x14ac:dyDescent="0.4">
      <c r="B7" s="17">
        <v>0.79999999999999993</v>
      </c>
      <c r="C7" s="16" t="s">
        <v>0</v>
      </c>
      <c r="D7" s="17">
        <v>0.80763888888888891</v>
      </c>
      <c r="E7" s="19" t="s">
        <v>17</v>
      </c>
      <c r="F7" s="35">
        <f>Program!J5</f>
        <v>2</v>
      </c>
      <c r="G7" s="19" t="s">
        <v>19</v>
      </c>
      <c r="H7" s="35">
        <f>Program!L5</f>
        <v>3</v>
      </c>
      <c r="I7" s="28" t="str">
        <f t="shared" si="0"/>
        <v>P</v>
      </c>
      <c r="J7" s="28" t="str">
        <f t="shared" si="1"/>
        <v>G</v>
      </c>
      <c r="K7" s="7"/>
      <c r="L7" s="7"/>
      <c r="P7" s="55"/>
      <c r="Q7" s="61"/>
      <c r="R7" s="48"/>
      <c r="S7" s="55"/>
      <c r="T7" s="56"/>
      <c r="U7" s="57"/>
      <c r="V7" s="55"/>
      <c r="W7" s="56"/>
      <c r="X7" s="57"/>
      <c r="Y7" s="55"/>
      <c r="Z7" s="57"/>
    </row>
    <row r="8" spans="2:26" ht="42" customHeight="1" x14ac:dyDescent="0.35">
      <c r="B8" s="17">
        <v>0.375</v>
      </c>
      <c r="C8" s="16" t="s">
        <v>0</v>
      </c>
      <c r="D8" s="17">
        <v>0.38263888888888892</v>
      </c>
      <c r="E8" s="19" t="s">
        <v>20</v>
      </c>
      <c r="F8" s="35">
        <f>Program!J6</f>
        <v>0</v>
      </c>
      <c r="G8" s="19" t="s">
        <v>21</v>
      </c>
      <c r="H8" s="35">
        <f>Program!L6</f>
        <v>0</v>
      </c>
      <c r="I8" s="28" t="str">
        <f t="shared" ref="I8:I23" si="2">IF(AND(F8="",H8=""),"",IF(F8&gt;H8,"G",IF(F8=H8,"N","P")))</f>
        <v>N</v>
      </c>
      <c r="J8" s="28" t="str">
        <f t="shared" ref="J8:J23" si="3">IF(AND(F8="",H8=""),"",IF(F8&lt;H8,"G",IF(F8=H8,"N","P")))</f>
        <v>N</v>
      </c>
      <c r="K8" s="7"/>
      <c r="L8" s="7"/>
      <c r="P8" s="43">
        <v>1</v>
      </c>
      <c r="Q8" s="58" t="s">
        <v>21</v>
      </c>
      <c r="R8" s="43">
        <f>COUNTIFS($E$4:$E$23,$Q8,$F$4:$F$23,"&lt;&gt;"&amp;"")+COUNTIFS($G$4:$G$23,$Q8,$H$4:$H$23,"&lt;&gt;"&amp;"")</f>
        <v>4</v>
      </c>
      <c r="S8" s="43">
        <f>COUNTIFS($E$4:$E$23,$Q8,$I$4:$I$23,"G")+COUNTIFS($G$4:$G$23,$Q8,$J$4:$J$23,"G")</f>
        <v>2</v>
      </c>
      <c r="T8" s="43">
        <f>COUNTIFS($E$4:$E$23,$Q8,$I$4:$I$23,"N")+COUNTIFS($G$4:$G$23,$Q8,$J$4:$J$23,"N")</f>
        <v>1</v>
      </c>
      <c r="U8" s="43">
        <f>COUNTIFS($E$4:$E$23,$Q8,$I$4:$I$23,"P")+COUNTIFS($G$4:$G$23,$Q8,$J$4:$J$23,"P")</f>
        <v>1</v>
      </c>
      <c r="V8" s="44">
        <f>SUMIF($E$4:$E$23,$Q8,$F$4:$F$23)+SUMIF($G$4:$G$23,$Q8,$H$4:$H$23)</f>
        <v>14</v>
      </c>
      <c r="W8" s="44">
        <f>SUMIF($E$4:$E$23,$Q8,$H$4:$H$23)+SUMIF($G$4:$G$23,$Q8,$F$4:$F$23)</f>
        <v>9</v>
      </c>
      <c r="X8" s="44">
        <f>V8-W8</f>
        <v>5</v>
      </c>
      <c r="Y8" s="43">
        <f>(S8*3)+(T8*1)</f>
        <v>7</v>
      </c>
      <c r="Z8" s="45">
        <f>RANK(Y8,$Y$8:$Y$12,0)</f>
        <v>1</v>
      </c>
    </row>
    <row r="9" spans="2:26" ht="42" customHeight="1" x14ac:dyDescent="0.35">
      <c r="B9" s="17">
        <v>0.375</v>
      </c>
      <c r="C9" s="16" t="s">
        <v>0</v>
      </c>
      <c r="D9" s="17">
        <v>0.38263888888888892</v>
      </c>
      <c r="E9" s="19" t="s">
        <v>18</v>
      </c>
      <c r="F9" s="35">
        <f>Program!J7</f>
        <v>5</v>
      </c>
      <c r="G9" s="19" t="s">
        <v>17</v>
      </c>
      <c r="H9" s="35">
        <f>Program!L7</f>
        <v>7</v>
      </c>
      <c r="I9" s="28" t="str">
        <f t="shared" si="2"/>
        <v>P</v>
      </c>
      <c r="J9" s="28" t="str">
        <f t="shared" si="3"/>
        <v>G</v>
      </c>
      <c r="K9" s="7"/>
      <c r="L9" s="7"/>
      <c r="P9" s="9">
        <v>4</v>
      </c>
      <c r="Q9" s="6" t="s">
        <v>19</v>
      </c>
      <c r="R9" s="9">
        <f>COUNTIFS($E$4:$E$23,$Q9,$F$4:$F$23,"&lt;&gt;"&amp;"")+COUNTIFS($G$4:$G$23,$Q9,$H$4:$H$23,"&lt;&gt;"&amp;"")</f>
        <v>3</v>
      </c>
      <c r="S9" s="9">
        <f>COUNTIFS($E$4:$E$23,$Q9,$I$4:$I$23,"G")+COUNTIFS($G$4:$G$23,$Q9,$J$4:$J$23,"G")</f>
        <v>1</v>
      </c>
      <c r="T9" s="9">
        <f>COUNTIFS($E$4:$E$23,$Q9,$I$4:$I$23,"N")+COUNTIFS($G$4:$G$23,$Q9,$J$4:$J$23,"N")</f>
        <v>1</v>
      </c>
      <c r="U9" s="9">
        <f>COUNTIFS($E$4:$E$23,$Q9,$I$4:$I$23,"P")+COUNTIFS($G$4:$G$23,$Q9,$J$4:$J$23,"P")</f>
        <v>1</v>
      </c>
      <c r="V9" s="41">
        <f>SUMIF($E$4:$E$23,$Q9,$F$4:$F$23)+SUMIF($G$4:$G$23,$Q9,$H$4:$H$23)</f>
        <v>6</v>
      </c>
      <c r="W9" s="41">
        <f>SUMIF($E$4:$E$23,$Q9,$H$4:$H$23)+SUMIF($G$4:$G$23,$Q9,$F$4:$F$23)</f>
        <v>10</v>
      </c>
      <c r="X9" s="9">
        <f>V9-W9</f>
        <v>-4</v>
      </c>
      <c r="Y9" s="9">
        <f>(S9*3)+(T9*1)</f>
        <v>4</v>
      </c>
      <c r="Z9" s="42">
        <f>RANK(Y9,$Y$8:$Y$12,0)</f>
        <v>2</v>
      </c>
    </row>
    <row r="10" spans="2:26" ht="42" customHeight="1" x14ac:dyDescent="0.35">
      <c r="B10" s="17">
        <v>0.3833333333333333</v>
      </c>
      <c r="C10" s="16" t="s">
        <v>0</v>
      </c>
      <c r="D10" s="17">
        <v>0.39097222222222222</v>
      </c>
      <c r="E10" s="19" t="s">
        <v>21</v>
      </c>
      <c r="F10" s="35">
        <v>6</v>
      </c>
      <c r="G10" s="19" t="s">
        <v>19</v>
      </c>
      <c r="H10" s="35">
        <v>1</v>
      </c>
      <c r="I10" s="28" t="str">
        <f t="shared" si="2"/>
        <v>G</v>
      </c>
      <c r="J10" s="28" t="str">
        <f t="shared" si="3"/>
        <v>P</v>
      </c>
      <c r="K10" s="7"/>
      <c r="L10" s="7"/>
      <c r="P10" s="9">
        <v>3</v>
      </c>
      <c r="Q10" s="6" t="s">
        <v>18</v>
      </c>
      <c r="R10" s="9">
        <f>COUNTIFS($E$4:$E$23,$Q10,$F$4:$F$23,"&lt;&gt;"&amp;"")+COUNTIFS($G$4:$G$23,$Q10,$H$4:$H$23,"&lt;&gt;"&amp;"")</f>
        <v>2</v>
      </c>
      <c r="S10" s="9">
        <f>COUNTIFS($E$4:$E$23,$Q10,$I$4:$I$23,"G")+COUNTIFS($G$4:$G$23,$Q10,$J$4:$J$23,"G")</f>
        <v>1</v>
      </c>
      <c r="T10" s="9">
        <f>COUNTIFS($E$4:$E$23,$Q10,$I$4:$I$23,"N")+COUNTIFS($G$4:$G$23,$Q10,$J$4:$J$23,"N")</f>
        <v>0</v>
      </c>
      <c r="U10" s="9">
        <f>COUNTIFS($E$4:$E$23,$Q10,$I$4:$I$23,"P")+COUNTIFS($G$4:$G$23,$Q10,$J$4:$J$23,"P")</f>
        <v>1</v>
      </c>
      <c r="V10" s="41">
        <f>SUMIF($E$4:$E$23,$Q10,$F$4:$F$23)+SUMIF($G$4:$G$23,$Q10,$H$4:$H$23)</f>
        <v>11</v>
      </c>
      <c r="W10" s="41">
        <f>SUMIF($E$4:$E$23,$Q10,$H$4:$H$23)+SUMIF($G$4:$G$23,$Q10,$F$4:$F$23)</f>
        <v>11</v>
      </c>
      <c r="X10" s="9">
        <f>V10-W10</f>
        <v>0</v>
      </c>
      <c r="Y10" s="9">
        <f>(S10*3)+(T10*1)</f>
        <v>3</v>
      </c>
      <c r="Z10" s="42">
        <f>RANK(Y10,$Y$8:$Y$12,0)</f>
        <v>3</v>
      </c>
    </row>
    <row r="11" spans="2:26" ht="42" customHeight="1" x14ac:dyDescent="0.35">
      <c r="B11" s="17">
        <v>0.3833333333333333</v>
      </c>
      <c r="C11" s="16" t="s">
        <v>0</v>
      </c>
      <c r="D11" s="17">
        <v>0.39097222222222222</v>
      </c>
      <c r="E11" s="19" t="s">
        <v>17</v>
      </c>
      <c r="F11" s="35"/>
      <c r="G11" s="19" t="s">
        <v>20</v>
      </c>
      <c r="H11" s="35"/>
      <c r="I11" s="28" t="str">
        <f t="shared" si="2"/>
        <v/>
      </c>
      <c r="J11" s="28" t="str">
        <f t="shared" si="3"/>
        <v/>
      </c>
      <c r="K11" s="7"/>
      <c r="L11" s="7"/>
      <c r="P11" s="9">
        <v>2</v>
      </c>
      <c r="Q11" s="6" t="s">
        <v>17</v>
      </c>
      <c r="R11" s="9">
        <f>COUNTIFS($E$4:$E$23,$Q11,$F$4:$F$23,"&lt;&gt;"&amp;"")+COUNTIFS($G$4:$G$23,$Q11,$H$4:$H$23,"&lt;&gt;"&amp;"")</f>
        <v>3</v>
      </c>
      <c r="S11" s="9">
        <f>COUNTIFS($E$4:$E$23,$Q11,$I$4:$I$23,"G")+COUNTIFS($G$4:$G$23,$Q11,$J$4:$J$23,"G")</f>
        <v>1</v>
      </c>
      <c r="T11" s="9">
        <f>COUNTIFS($E$4:$E$23,$Q11,$I$4:$I$23,"N")+COUNTIFS($G$4:$G$23,$Q11,$J$4:$J$23,"N")</f>
        <v>0</v>
      </c>
      <c r="U11" s="9">
        <f>COUNTIFS($E$4:$E$23,$Q11,$I$4:$I$23,"P")+COUNTIFS($G$4:$G$23,$Q11,$J$4:$J$23,"P")</f>
        <v>2</v>
      </c>
      <c r="V11" s="41">
        <f>SUMIF($E$4:$E$23,$Q11,$F$4:$F$23)+SUMIF($G$4:$G$23,$Q11,$H$4:$H$23)</f>
        <v>11</v>
      </c>
      <c r="W11" s="41">
        <f>SUMIF($E$4:$E$23,$Q11,$H$4:$H$23)+SUMIF($G$4:$G$23,$Q11,$F$4:$F$23)</f>
        <v>12</v>
      </c>
      <c r="X11" s="9">
        <f>V11-W11</f>
        <v>-1</v>
      </c>
      <c r="Y11" s="9">
        <f>(S11*3)+(T11*1)</f>
        <v>3</v>
      </c>
      <c r="Z11" s="42">
        <f>RANK(Y11,$Y$8:$Y$12,0)</f>
        <v>3</v>
      </c>
    </row>
    <row r="12" spans="2:26" ht="42" customHeight="1" x14ac:dyDescent="0.35">
      <c r="B12" s="17">
        <v>0.42499999999999999</v>
      </c>
      <c r="C12" s="16" t="s">
        <v>0</v>
      </c>
      <c r="D12" s="17">
        <v>0.43263888888888902</v>
      </c>
      <c r="E12" s="19" t="s">
        <v>21</v>
      </c>
      <c r="F12" s="35"/>
      <c r="G12" s="19" t="s">
        <v>18</v>
      </c>
      <c r="H12" s="35"/>
      <c r="I12" s="28" t="str">
        <f t="shared" si="2"/>
        <v/>
      </c>
      <c r="J12" s="28" t="str">
        <f t="shared" si="3"/>
        <v/>
      </c>
      <c r="K12" s="7"/>
      <c r="L12" s="7"/>
      <c r="P12" s="9">
        <v>5</v>
      </c>
      <c r="Q12" s="6" t="s">
        <v>20</v>
      </c>
      <c r="R12" s="9">
        <f>COUNTIFS($E$4:$E$23,$Q12,$F$4:$F$23,"&lt;&gt;"&amp;"")+COUNTIFS($G$4:$G$23,$Q12,$H$4:$H$23,"&lt;&gt;"&amp;"")</f>
        <v>2</v>
      </c>
      <c r="S12" s="9">
        <f>COUNTIFS($E$4:$E$23,$Q12,$I$4:$I$23,"G")+COUNTIFS($G$4:$G$23,$Q12,$J$4:$J$23,"G")</f>
        <v>0</v>
      </c>
      <c r="T12" s="9">
        <f>COUNTIFS($E$4:$E$23,$Q12,$I$4:$I$23,"N")+COUNTIFS($G$4:$G$23,$Q12,$J$4:$J$23,"N")</f>
        <v>2</v>
      </c>
      <c r="U12" s="9">
        <f>COUNTIFS($E$4:$E$23,$Q12,$I$4:$I$23,"P")+COUNTIFS($G$4:$G$23,$Q12,$J$4:$J$23,"P")</f>
        <v>0</v>
      </c>
      <c r="V12" s="41">
        <f>SUMIF($E$4:$E$23,$Q12,$F$4:$F$23)+SUMIF($G$4:$G$23,$Q12,$H$4:$H$23)</f>
        <v>2</v>
      </c>
      <c r="W12" s="41">
        <f>SUMIF($E$4:$E$23,$Q12,$H$4:$H$23)+SUMIF($G$4:$G$23,$Q12,$F$4:$F$23)</f>
        <v>2</v>
      </c>
      <c r="X12" s="9">
        <f>V12-W12</f>
        <v>0</v>
      </c>
      <c r="Y12" s="9">
        <f>(S12*3)+(T12*1)</f>
        <v>2</v>
      </c>
      <c r="Z12" s="42">
        <f>RANK(Y12,$Y$8:$Y$12,0)</f>
        <v>5</v>
      </c>
    </row>
    <row r="13" spans="2:26" ht="42" customHeight="1" x14ac:dyDescent="0.35">
      <c r="B13" s="17">
        <v>0.42499999999999999</v>
      </c>
      <c r="C13" s="16" t="s">
        <v>0</v>
      </c>
      <c r="D13" s="17">
        <v>0.43263888888888902</v>
      </c>
      <c r="E13" s="19" t="s">
        <v>19</v>
      </c>
      <c r="F13" s="35"/>
      <c r="G13" s="19" t="s">
        <v>17</v>
      </c>
      <c r="H13" s="35"/>
      <c r="I13" s="28" t="str">
        <f t="shared" si="2"/>
        <v/>
      </c>
      <c r="J13" s="28" t="str">
        <f t="shared" si="3"/>
        <v/>
      </c>
      <c r="K13" s="7"/>
      <c r="L13" s="7"/>
      <c r="P13" s="10"/>
      <c r="Q13" s="11"/>
      <c r="R13" s="10"/>
      <c r="S13" s="10"/>
      <c r="T13" s="10"/>
      <c r="U13" s="10"/>
      <c r="V13" s="10"/>
      <c r="W13" s="10"/>
      <c r="X13" s="10"/>
      <c r="Y13" s="10"/>
      <c r="Z13" s="10"/>
    </row>
    <row r="14" spans="2:26" ht="42" customHeight="1" x14ac:dyDescent="0.35">
      <c r="B14" s="17">
        <v>0.46666666666666601</v>
      </c>
      <c r="C14" s="16" t="s">
        <v>0</v>
      </c>
      <c r="D14" s="17">
        <v>0.47430555555555498</v>
      </c>
      <c r="E14" s="19" t="s">
        <v>19</v>
      </c>
      <c r="F14" s="35"/>
      <c r="G14" s="19" t="s">
        <v>18</v>
      </c>
      <c r="H14" s="35"/>
      <c r="I14" s="28" t="str">
        <f t="shared" si="2"/>
        <v/>
      </c>
      <c r="J14" s="28" t="str">
        <f t="shared" si="3"/>
        <v/>
      </c>
      <c r="K14" s="7"/>
      <c r="L14" s="7"/>
      <c r="P14" s="10"/>
      <c r="Q14" s="11">
        <f>COUNTIFS($E$4:$E$23,$Q8,$F$4:$F$23,"&lt;&gt;"&amp;"")+COUNTIFS($G$4:$G$23,$Q8,$H$4:$H$23,"&lt;&gt;"&amp;"")</f>
        <v>4</v>
      </c>
      <c r="R14" s="10"/>
      <c r="S14" s="10"/>
      <c r="T14" s="10"/>
      <c r="U14" s="10"/>
      <c r="V14" s="10"/>
      <c r="W14" s="10"/>
      <c r="X14" s="10"/>
      <c r="Y14" s="10"/>
      <c r="Z14" s="10"/>
    </row>
    <row r="15" spans="2:26" ht="42" customHeight="1" x14ac:dyDescent="0.35">
      <c r="B15" s="17">
        <v>0.46666666666666601</v>
      </c>
      <c r="C15" s="16" t="s">
        <v>0</v>
      </c>
      <c r="D15" s="17">
        <v>0.47430555555555498</v>
      </c>
      <c r="E15" s="19" t="s">
        <v>20</v>
      </c>
      <c r="F15" s="35"/>
      <c r="G15" s="19" t="s">
        <v>17</v>
      </c>
      <c r="H15" s="35"/>
      <c r="I15" s="28" t="str">
        <f t="shared" si="2"/>
        <v/>
      </c>
      <c r="J15" s="28" t="str">
        <f t="shared" si="3"/>
        <v/>
      </c>
      <c r="K15" s="7"/>
      <c r="L15" s="7"/>
      <c r="P15" s="10"/>
      <c r="Q15" s="11"/>
      <c r="R15" s="10"/>
      <c r="S15" s="10"/>
      <c r="T15" s="10"/>
      <c r="U15" s="10"/>
      <c r="V15" s="10"/>
      <c r="W15" s="10"/>
      <c r="X15" s="10"/>
      <c r="Y15" s="10"/>
      <c r="Z15" s="10"/>
    </row>
    <row r="16" spans="2:26" ht="42" customHeight="1" x14ac:dyDescent="0.35">
      <c r="B16" s="17">
        <v>0.50833333333333297</v>
      </c>
      <c r="C16" s="16" t="s">
        <v>0</v>
      </c>
      <c r="D16" s="17">
        <v>0.51597222222222205</v>
      </c>
      <c r="E16" s="19" t="s">
        <v>20</v>
      </c>
      <c r="F16" s="35"/>
      <c r="G16" s="19" t="s">
        <v>18</v>
      </c>
      <c r="H16" s="35"/>
      <c r="I16" s="28" t="str">
        <f t="shared" si="2"/>
        <v/>
      </c>
      <c r="J16" s="28" t="str">
        <f t="shared" si="3"/>
        <v/>
      </c>
      <c r="K16" s="7"/>
      <c r="L16" s="7"/>
      <c r="P16" s="10"/>
      <c r="Q16" s="11"/>
      <c r="R16" s="10"/>
      <c r="S16" s="10"/>
      <c r="T16" s="10"/>
      <c r="U16" s="10"/>
      <c r="V16" s="10"/>
      <c r="W16" s="10"/>
      <c r="X16" s="10"/>
      <c r="Y16" s="11"/>
      <c r="Z16" s="11"/>
    </row>
    <row r="17" spans="2:12" ht="42" customHeight="1" x14ac:dyDescent="0.35">
      <c r="B17" s="17">
        <v>0.50833333333333297</v>
      </c>
      <c r="C17" s="16" t="s">
        <v>0</v>
      </c>
      <c r="D17" s="17">
        <v>0.51597222222222205</v>
      </c>
      <c r="E17" s="19" t="s">
        <v>17</v>
      </c>
      <c r="F17" s="35"/>
      <c r="G17" s="19" t="s">
        <v>21</v>
      </c>
      <c r="H17" s="35"/>
      <c r="I17" s="28" t="str">
        <f t="shared" si="2"/>
        <v/>
      </c>
      <c r="J17" s="28" t="str">
        <f t="shared" si="3"/>
        <v/>
      </c>
      <c r="K17" s="7"/>
      <c r="L17" s="7"/>
    </row>
    <row r="18" spans="2:12" ht="42" customHeight="1" x14ac:dyDescent="0.35">
      <c r="B18" s="17">
        <v>0.54999999999999905</v>
      </c>
      <c r="C18" s="16" t="s">
        <v>0</v>
      </c>
      <c r="D18" s="17">
        <v>0.55763888888888802</v>
      </c>
      <c r="E18" s="19" t="s">
        <v>20</v>
      </c>
      <c r="F18" s="35"/>
      <c r="G18" s="19" t="s">
        <v>19</v>
      </c>
      <c r="H18" s="35"/>
      <c r="I18" s="28" t="str">
        <f t="shared" si="2"/>
        <v/>
      </c>
      <c r="J18" s="28" t="str">
        <f t="shared" si="3"/>
        <v/>
      </c>
      <c r="K18" s="7"/>
      <c r="L18" s="7"/>
    </row>
    <row r="19" spans="2:12" ht="42" customHeight="1" x14ac:dyDescent="0.35">
      <c r="B19" s="17">
        <v>0.54999999999999905</v>
      </c>
      <c r="C19" s="16" t="s">
        <v>0</v>
      </c>
      <c r="D19" s="17">
        <v>0.55763888888888802</v>
      </c>
      <c r="E19" s="19" t="s">
        <v>17</v>
      </c>
      <c r="F19" s="35"/>
      <c r="G19" s="19" t="s">
        <v>18</v>
      </c>
      <c r="H19" s="35"/>
      <c r="I19" s="28" t="str">
        <f t="shared" si="2"/>
        <v/>
      </c>
      <c r="J19" s="28" t="str">
        <f t="shared" si="3"/>
        <v/>
      </c>
      <c r="K19" s="7"/>
      <c r="L19" s="7"/>
    </row>
    <row r="20" spans="2:12" ht="42" customHeight="1" x14ac:dyDescent="0.35">
      <c r="B20" s="17">
        <v>0.59166666666666601</v>
      </c>
      <c r="C20" s="16" t="s">
        <v>0</v>
      </c>
      <c r="D20" s="17">
        <v>0.59930555555555498</v>
      </c>
      <c r="E20" s="19" t="s">
        <v>21</v>
      </c>
      <c r="F20" s="35"/>
      <c r="G20" s="19" t="s">
        <v>20</v>
      </c>
      <c r="H20" s="35"/>
      <c r="I20" s="28" t="str">
        <f t="shared" si="2"/>
        <v/>
      </c>
      <c r="J20" s="28" t="str">
        <f t="shared" si="3"/>
        <v/>
      </c>
      <c r="K20" s="7"/>
      <c r="L20" s="7"/>
    </row>
    <row r="21" spans="2:12" ht="42" customHeight="1" x14ac:dyDescent="0.35">
      <c r="B21" s="17">
        <v>0.59166666666666601</v>
      </c>
      <c r="C21" s="16" t="s">
        <v>0</v>
      </c>
      <c r="D21" s="17">
        <v>0.59930555555555498</v>
      </c>
      <c r="E21" s="19" t="s">
        <v>18</v>
      </c>
      <c r="F21" s="35"/>
      <c r="G21" s="19" t="s">
        <v>19</v>
      </c>
      <c r="H21" s="35"/>
      <c r="I21" s="28" t="str">
        <f t="shared" si="2"/>
        <v/>
      </c>
      <c r="J21" s="28" t="str">
        <f t="shared" si="3"/>
        <v/>
      </c>
      <c r="K21" s="7"/>
      <c r="L21" s="7"/>
    </row>
    <row r="22" spans="2:12" ht="42" customHeight="1" x14ac:dyDescent="0.35">
      <c r="B22" s="17">
        <v>0.63333333333333197</v>
      </c>
      <c r="C22" s="16" t="s">
        <v>0</v>
      </c>
      <c r="D22" s="17">
        <v>0.64097222222222106</v>
      </c>
      <c r="E22" s="19" t="s">
        <v>19</v>
      </c>
      <c r="F22" s="35"/>
      <c r="G22" s="19" t="s">
        <v>21</v>
      </c>
      <c r="H22" s="35"/>
      <c r="I22" s="28" t="str">
        <f t="shared" si="2"/>
        <v/>
      </c>
      <c r="J22" s="28" t="str">
        <f t="shared" si="3"/>
        <v/>
      </c>
      <c r="K22" s="7"/>
      <c r="L22" s="7"/>
    </row>
    <row r="23" spans="2:12" ht="42" customHeight="1" x14ac:dyDescent="0.35">
      <c r="B23" s="17">
        <v>0.63333333333333197</v>
      </c>
      <c r="C23" s="16" t="s">
        <v>0</v>
      </c>
      <c r="D23" s="17">
        <v>0.64097222222222106</v>
      </c>
      <c r="E23" s="19" t="s">
        <v>18</v>
      </c>
      <c r="F23" s="35"/>
      <c r="G23" s="19" t="s">
        <v>20</v>
      </c>
      <c r="H23" s="35"/>
      <c r="I23" s="28" t="str">
        <f t="shared" si="2"/>
        <v/>
      </c>
      <c r="J23" s="28" t="str">
        <f t="shared" si="3"/>
        <v/>
      </c>
      <c r="K23" s="7"/>
      <c r="L23" s="7"/>
    </row>
    <row r="24" spans="2:12" x14ac:dyDescent="0.2">
      <c r="B24" s="12"/>
      <c r="C24" s="8"/>
      <c r="D24" s="12"/>
      <c r="E24" s="11"/>
      <c r="F24" s="5"/>
      <c r="G24" s="11"/>
      <c r="H24" s="5"/>
      <c r="I24" s="7"/>
      <c r="J24" s="7"/>
      <c r="K24" s="7"/>
      <c r="L24" s="7"/>
    </row>
    <row r="25" spans="2:12" x14ac:dyDescent="0.2">
      <c r="B25" s="12"/>
      <c r="C25" s="8"/>
      <c r="D25" s="12"/>
      <c r="E25" s="11"/>
      <c r="F25" s="5"/>
      <c r="G25" s="11"/>
      <c r="H25" s="5"/>
      <c r="I25" s="7"/>
      <c r="J25" s="7"/>
      <c r="K25" s="7"/>
      <c r="L25" s="7"/>
    </row>
    <row r="26" spans="2:12" x14ac:dyDescent="0.2">
      <c r="B26" s="12"/>
      <c r="C26" s="8"/>
      <c r="D26" s="12"/>
      <c r="E26" s="11"/>
      <c r="F26" s="5"/>
      <c r="G26" s="11"/>
      <c r="H26" s="5"/>
      <c r="I26" s="7"/>
      <c r="J26" s="7"/>
      <c r="K26" s="7"/>
      <c r="L26" s="7"/>
    </row>
    <row r="27" spans="2:12" x14ac:dyDescent="0.2">
      <c r="B27" s="12"/>
      <c r="C27" s="8"/>
      <c r="D27" s="12"/>
      <c r="E27" s="11"/>
      <c r="F27" s="5"/>
      <c r="G27" s="11"/>
      <c r="H27" s="5"/>
      <c r="I27" s="7"/>
      <c r="J27" s="7"/>
      <c r="K27" s="7"/>
      <c r="L27" s="7"/>
    </row>
    <row r="28" spans="2:12" x14ac:dyDescent="0.2">
      <c r="B28" s="12"/>
      <c r="C28" s="8"/>
      <c r="D28" s="12"/>
      <c r="E28" s="11"/>
      <c r="F28" s="5"/>
      <c r="G28" s="11"/>
      <c r="H28" s="5"/>
      <c r="I28" s="7"/>
      <c r="J28" s="7"/>
      <c r="K28" s="7"/>
      <c r="L28" s="7"/>
    </row>
    <row r="29" spans="2:12" x14ac:dyDescent="0.2">
      <c r="B29" s="12"/>
      <c r="C29" s="8"/>
      <c r="D29" s="12"/>
      <c r="E29" s="11"/>
      <c r="F29" s="5"/>
      <c r="G29" s="11"/>
      <c r="H29" s="5"/>
      <c r="I29" s="7"/>
      <c r="J29" s="7"/>
      <c r="K29" s="7"/>
      <c r="L29" s="7"/>
    </row>
    <row r="30" spans="2:12" x14ac:dyDescent="0.2">
      <c r="B30" s="12"/>
      <c r="C30" s="8"/>
      <c r="D30" s="12"/>
      <c r="E30" s="11"/>
      <c r="F30" s="5"/>
      <c r="G30" s="11"/>
      <c r="H30" s="5"/>
      <c r="I30" s="7"/>
      <c r="J30" s="7"/>
      <c r="K30" s="7"/>
      <c r="L30" s="7"/>
    </row>
    <row r="31" spans="2:12" x14ac:dyDescent="0.2">
      <c r="B31" s="12"/>
      <c r="C31" s="8"/>
      <c r="D31" s="12"/>
      <c r="E31" s="11"/>
      <c r="F31" s="5"/>
      <c r="G31" s="11"/>
      <c r="H31" s="5"/>
      <c r="I31" s="7"/>
      <c r="J31" s="7"/>
      <c r="K31" s="7"/>
      <c r="L31" s="7"/>
    </row>
  </sheetData>
  <sortState ref="P9:Z18">
    <sortCondition ref="Z8:Z12"/>
    <sortCondition descending="1" ref="X8:X12"/>
  </sortState>
  <mergeCells count="13">
    <mergeCell ref="X5:X7"/>
    <mergeCell ref="Y5:Y7"/>
    <mergeCell ref="Z5:Z7"/>
    <mergeCell ref="P5:P7"/>
    <mergeCell ref="Q5:Q7"/>
    <mergeCell ref="R5:R7"/>
    <mergeCell ref="S5:S7"/>
    <mergeCell ref="P3:Q3"/>
    <mergeCell ref="B3:D3"/>
    <mergeCell ref="T5:T7"/>
    <mergeCell ref="U5:U7"/>
    <mergeCell ref="V5:V7"/>
    <mergeCell ref="W5:W7"/>
  </mergeCells>
  <pageMargins left="0.51" right="0.78740157499999996" top="0.55000000000000004" bottom="0.25" header="0.18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Program</vt:lpstr>
      <vt:lpstr>Juniors</vt:lpstr>
      <vt:lpstr>Arbitre</vt:lpstr>
      <vt:lpstr>Buta</vt:lpstr>
      <vt:lpstr>Butb</vt:lpstr>
      <vt:lpstr>deb</vt:lpstr>
      <vt:lpstr>EquipeA</vt:lpstr>
      <vt:lpstr>EquipeB</vt:lpstr>
      <vt:lpstr>Groupe</vt:lpstr>
      <vt:lpstr>matchs</vt:lpstr>
      <vt:lpstr>RésEsquipA</vt:lpstr>
      <vt:lpstr>RésEsquipB</vt:lpstr>
      <vt:lpstr>Terrain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</dc:creator>
  <cp:lastModifiedBy>André BOSCHI</cp:lastModifiedBy>
  <cp:lastPrinted>2014-05-20T07:16:58Z</cp:lastPrinted>
  <dcterms:created xsi:type="dcterms:W3CDTF">2011-02-07T20:40:55Z</dcterms:created>
  <dcterms:modified xsi:type="dcterms:W3CDTF">2014-05-20T15:58:02Z</dcterms:modified>
</cp:coreProperties>
</file>