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240" yWindow="120" windowWidth="18780" windowHeight="11385" activeTab="1"/>
  </bookViews>
  <sheets>
    <sheet name="Feuil1" sheetId="1" r:id="rId1"/>
    <sheet name="ChifAffPrev" sheetId="2" r:id="rId2"/>
    <sheet name="comp M m1" sheetId="3" r:id="rId3"/>
  </sheets>
  <definedNames>
    <definedName name="_xlcn.WorksheetConnection_ChifAffPrevA1D131" hidden="1">ChifAffPrev!$A$1:$D$13</definedName>
    <definedName name="DatePrev">ChifAffPrev!$A$2:$A$13</definedName>
    <definedName name="MoisPrev">ChifAffPrev!$B$2:$B$13</definedName>
    <definedName name="MontPrev">ChifAffPrev!$D$2:$D$13</definedName>
    <definedName name="NprodPrev">ChifAffPrev!$C$2:$C$13</definedName>
  </definedNames>
  <calcPr calcId="171027"/>
  <pivotCaches>
    <pivotCache cacheId="33" r:id="rId4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ChifAffPrev!$A$1:$D$13"/>
        </x15:modelTables>
      </x15:dataModel>
    </ext>
  </extLst>
</workbook>
</file>

<file path=xl/calcChain.xml><?xml version="1.0" encoding="utf-8"?>
<calcChain xmlns="http://schemas.openxmlformats.org/spreadsheetml/2006/main">
  <c r="D15" i="3" l="1"/>
  <c r="C20" i="3"/>
  <c r="C21" i="3"/>
  <c r="C22" i="3"/>
  <c r="C19" i="3"/>
  <c r="B20" i="3"/>
  <c r="B19" i="3"/>
  <c r="B13" i="2"/>
  <c r="B12" i="2"/>
  <c r="B11" i="2"/>
  <c r="B10" i="2"/>
  <c r="B9" i="2"/>
  <c r="B8" i="2"/>
  <c r="C7" i="3"/>
  <c r="C6" i="3"/>
  <c r="B7" i="3"/>
  <c r="B6" i="3"/>
  <c r="B3" i="2"/>
  <c r="B4" i="2"/>
  <c r="B8" i="3" s="1"/>
  <c r="B5" i="2"/>
  <c r="B6" i="2"/>
  <c r="B9" i="3" s="1"/>
  <c r="B7" i="2"/>
  <c r="B2" i="2"/>
  <c r="B10" i="3" l="1"/>
  <c r="C9" i="3"/>
  <c r="D9" i="3" s="1"/>
  <c r="E9" i="3" s="1"/>
  <c r="C8" i="3"/>
  <c r="C10" i="3" s="1"/>
  <c r="B22" i="3"/>
  <c r="D22" i="3" s="1"/>
  <c r="E22" i="3" s="1"/>
  <c r="B21" i="3"/>
  <c r="D21" i="3" s="1"/>
  <c r="E21" i="3" s="1"/>
  <c r="C23" i="3"/>
  <c r="D20" i="3"/>
  <c r="E20" i="3" s="1"/>
  <c r="D19" i="3"/>
  <c r="D6" i="3"/>
  <c r="E6" i="3" s="1"/>
  <c r="D7" i="3"/>
  <c r="E7" i="3" s="1"/>
  <c r="B23" i="3" l="1"/>
  <c r="D10" i="3"/>
  <c r="E10" i="3" s="1"/>
  <c r="D8" i="3"/>
  <c r="E8" i="3" s="1"/>
  <c r="E19" i="3"/>
  <c r="D23" i="3"/>
  <c r="E23" i="3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hifAffPrev!$A$1:$D$13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ChifAffPrevA1D131"/>
        </x15:connection>
      </ext>
    </extLst>
  </connection>
</connections>
</file>

<file path=xl/sharedStrings.xml><?xml version="1.0" encoding="utf-8"?>
<sst xmlns="http://schemas.openxmlformats.org/spreadsheetml/2006/main" count="58" uniqueCount="39">
  <si>
    <t>Date</t>
  </si>
  <si>
    <t>Reste à payer</t>
  </si>
  <si>
    <t>une ligne en plus pour le dossier 138</t>
  </si>
  <si>
    <t>Montant Initial</t>
  </si>
  <si>
    <t>identique à M-1 pour le dossier 141</t>
  </si>
  <si>
    <t>En Jaune, les nouveautés par rapport à M-1</t>
  </si>
  <si>
    <t>Données Chiffres d'affaire M-1</t>
  </si>
  <si>
    <t>Calcul Chiffres d'affaire M-1</t>
  </si>
  <si>
    <t>Calcul Chiffres d'affaire M</t>
  </si>
  <si>
    <t>Données Chiffres d'affaire M</t>
  </si>
  <si>
    <t>identique à M-1 pour le dossier 142</t>
  </si>
  <si>
    <t>Aucune modification nécéssaire</t>
  </si>
  <si>
    <t xml:space="preserve">Modification du montant initial tous les mois -&gt; dans le périmètre de la macro </t>
  </si>
  <si>
    <t xml:space="preserve">Identifient </t>
  </si>
  <si>
    <t>Hors pérmiètre de la macro VBA que je veux construire.</t>
  </si>
  <si>
    <t>En vert les modifications faites à la main pour que je calcule mon chiffre d'affaire</t>
  </si>
  <si>
    <t>DatePrev</t>
  </si>
  <si>
    <t>NprodPrev</t>
  </si>
  <si>
    <t>MontPrev</t>
  </si>
  <si>
    <t>MoisPrev</t>
  </si>
  <si>
    <t>Produits</t>
  </si>
  <si>
    <t>M</t>
  </si>
  <si>
    <t>M1</t>
  </si>
  <si>
    <t>Ecart</t>
  </si>
  <si>
    <t>Val</t>
  </si>
  <si>
    <t>%</t>
  </si>
  <si>
    <t>Evolution mensuelle à fin</t>
  </si>
  <si>
    <t>Evolution cumulée à fin</t>
  </si>
  <si>
    <t>Étiquettes de lignes</t>
  </si>
  <si>
    <t>Total général</t>
  </si>
  <si>
    <t>Étiquettes de colonnes</t>
  </si>
  <si>
    <t>Somme de MontPrev</t>
  </si>
  <si>
    <t>Tableau transformé en tableau dynamique</t>
  </si>
  <si>
    <t>Tableau croisé de érification</t>
  </si>
  <si>
    <t>&lt;== Changer date format 01/01/2010</t>
  </si>
  <si>
    <t>- saisie chiffres en dessous</t>
  </si>
  <si>
    <t>- formules se rajoutent auto</t>
  </si>
  <si>
    <t>- format se rajoute</t>
  </si>
  <si>
    <t>- noms des zones a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</si>
</sst>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mmmm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333333"/>
      <name val="Segoe U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4" fillId="4" borderId="1" xfId="0" applyFont="1" applyFill="1" applyBorder="1"/>
    <xf numFmtId="14" fontId="0" fillId="2" borderId="1" xfId="0" applyNumberFormat="1" applyFill="1" applyBorder="1"/>
    <xf numFmtId="14" fontId="0" fillId="0" borderId="1" xfId="0" applyNumberFormat="1" applyBorder="1"/>
    <xf numFmtId="14" fontId="0" fillId="7" borderId="1" xfId="0" applyNumberFormat="1" applyFill="1" applyBorder="1"/>
    <xf numFmtId="0" fontId="0" fillId="7" borderId="1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3" xfId="0" applyFont="1" applyFill="1" applyBorder="1"/>
    <xf numFmtId="0" fontId="0" fillId="0" borderId="3" xfId="0" applyFill="1" applyBorder="1"/>
    <xf numFmtId="0" fontId="0" fillId="3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0" fillId="2" borderId="1" xfId="0" applyFont="1" applyFill="1" applyBorder="1"/>
    <xf numFmtId="0" fontId="0" fillId="0" borderId="1" xfId="0" applyFont="1" applyBorder="1"/>
    <xf numFmtId="0" fontId="0" fillId="7" borderId="1" xfId="0" applyFont="1" applyFill="1" applyBorder="1"/>
    <xf numFmtId="14" fontId="0" fillId="0" borderId="0" xfId="0" applyNumberFormat="1" applyFill="1" applyBorder="1"/>
    <xf numFmtId="0" fontId="0" fillId="0" borderId="0" xfId="0" applyFont="1" applyFill="1" applyBorder="1"/>
    <xf numFmtId="14" fontId="0" fillId="0" borderId="6" xfId="0" applyNumberFormat="1" applyBorder="1"/>
    <xf numFmtId="0" fontId="0" fillId="0" borderId="6" xfId="0" applyFont="1" applyBorder="1"/>
    <xf numFmtId="0" fontId="0" fillId="0" borderId="6" xfId="0" applyBorder="1"/>
    <xf numFmtId="14" fontId="0" fillId="0" borderId="0" xfId="0" applyNumberFormat="1" applyBorder="1"/>
    <xf numFmtId="0" fontId="0" fillId="0" borderId="0" xfId="0" applyFont="1" applyBorder="1"/>
    <xf numFmtId="0" fontId="0" fillId="0" borderId="0" xfId="0" applyBorder="1"/>
    <xf numFmtId="0" fontId="1" fillId="6" borderId="2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5" fillId="8" borderId="7" xfId="0" applyFont="1" applyFill="1" applyBorder="1" applyAlignment="1">
      <alignment horizontal="left" vertical="center" wrapText="1"/>
    </xf>
    <xf numFmtId="0" fontId="5" fillId="8" borderId="8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9" fillId="0" borderId="0" xfId="0" applyFont="1"/>
    <xf numFmtId="0" fontId="10" fillId="0" borderId="0" xfId="0" applyFont="1"/>
    <xf numFmtId="0" fontId="12" fillId="0" borderId="0" xfId="0" applyFont="1" applyAlignment="1">
      <alignment horizontal="right"/>
    </xf>
    <xf numFmtId="169" fontId="1" fillId="0" borderId="0" xfId="0" applyNumberFormat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4" borderId="11" xfId="0" applyFont="1" applyFill="1" applyBorder="1"/>
    <xf numFmtId="0" fontId="7" fillId="4" borderId="5" xfId="0" applyFont="1" applyFill="1" applyBorder="1"/>
    <xf numFmtId="0" fontId="7" fillId="4" borderId="12" xfId="0" applyFont="1" applyFill="1" applyBorder="1"/>
    <xf numFmtId="0" fontId="5" fillId="0" borderId="0" xfId="0" applyFont="1"/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0" fillId="0" borderId="21" xfId="0" applyFont="1" applyBorder="1"/>
    <xf numFmtId="0" fontId="10" fillId="0" borderId="22" xfId="0" applyFont="1" applyBorder="1"/>
    <xf numFmtId="0" fontId="10" fillId="0" borderId="23" xfId="0" applyFont="1" applyBorder="1"/>
    <xf numFmtId="0" fontId="10" fillId="0" borderId="24" xfId="0" applyFont="1" applyBorder="1"/>
    <xf numFmtId="0" fontId="10" fillId="0" borderId="25" xfId="0" applyFont="1" applyBorder="1"/>
    <xf numFmtId="0" fontId="10" fillId="0" borderId="26" xfId="0" applyFont="1" applyBorder="1"/>
    <xf numFmtId="9" fontId="10" fillId="0" borderId="22" xfId="1" applyFont="1" applyBorder="1"/>
    <xf numFmtId="9" fontId="10" fillId="0" borderId="24" xfId="1" applyFont="1" applyBorder="1"/>
    <xf numFmtId="9" fontId="10" fillId="0" borderId="26" xfId="1" applyFont="1" applyBorder="1"/>
    <xf numFmtId="0" fontId="11" fillId="0" borderId="16" xfId="0" applyFont="1" applyFill="1" applyBorder="1"/>
    <xf numFmtId="0" fontId="11" fillId="0" borderId="17" xfId="0" applyFont="1" applyFill="1" applyBorder="1"/>
    <xf numFmtId="0" fontId="11" fillId="0" borderId="16" xfId="0" applyFont="1" applyBorder="1"/>
    <xf numFmtId="9" fontId="11" fillId="0" borderId="17" xfId="1" applyFont="1" applyBorder="1"/>
    <xf numFmtId="0" fontId="11" fillId="0" borderId="18" xfId="0" applyFont="1" applyFill="1" applyBorder="1" applyAlignment="1">
      <alignment horizontal="left" indent="2"/>
    </xf>
    <xf numFmtId="0" fontId="11" fillId="0" borderId="19" xfId="0" applyFont="1" applyFill="1" applyBorder="1" applyAlignment="1">
      <alignment horizontal="left" indent="2"/>
    </xf>
    <xf numFmtId="0" fontId="11" fillId="0" borderId="20" xfId="0" applyFont="1" applyFill="1" applyBorder="1" applyAlignment="1">
      <alignment horizontal="left" indent="2"/>
    </xf>
    <xf numFmtId="0" fontId="13" fillId="0" borderId="0" xfId="0" applyFont="1"/>
    <xf numFmtId="14" fontId="8" fillId="0" borderId="9" xfId="0" applyNumberFormat="1" applyFont="1" applyFill="1" applyBorder="1"/>
    <xf numFmtId="1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0" xfId="0" applyFont="1" applyFill="1" applyBorder="1"/>
    <xf numFmtId="14" fontId="8" fillId="0" borderId="13" xfId="0" applyNumberFormat="1" applyFont="1" applyFill="1" applyBorder="1"/>
    <xf numFmtId="1" fontId="8" fillId="0" borderId="4" xfId="0" applyNumberFormat="1" applyFont="1" applyFill="1" applyBorder="1" applyAlignment="1">
      <alignment horizontal="center"/>
    </xf>
    <xf numFmtId="0" fontId="8" fillId="0" borderId="4" xfId="0" applyFont="1" applyFill="1" applyBorder="1"/>
    <xf numFmtId="0" fontId="8" fillId="0" borderId="14" xfId="0" applyFont="1" applyFill="1" applyBorder="1"/>
    <xf numFmtId="0" fontId="0" fillId="0" borderId="0" xfId="0" quotePrefix="1"/>
  </cellXfs>
  <cellStyles count="2">
    <cellStyle name="Normal" xfId="0" builtinId="0"/>
    <cellStyle name="Pourcentage" xfId="1" builtinId="5"/>
  </cellStyles>
  <dxfs count="9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indexed="64"/>
          <bgColor theme="3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ndré BOSCHI" refreshedDate="42732.579937268521" backgroundQuery="1" createdVersion="6" refreshedVersion="6" minRefreshableVersion="3" recordCount="0" supportSubquery="1" supportAdvancedDrill="1">
  <cacheSource type="external" connectionId="1"/>
  <cacheFields count="3">
    <cacheField name="[Plage].[NprodPrev].[NprodPrev]" caption="NprodPrev" numFmtId="0" hierarchy="2" level="1">
      <sharedItems containsSemiMixedTypes="0" containsString="0" containsNumber="1" containsInteger="1" minValue="138" maxValue="150" count="4">
        <n v="138"/>
        <n v="141"/>
        <n v="142"/>
        <n v="150"/>
      </sharedItems>
      <extLst>
        <ext xmlns:x15="http://schemas.microsoft.com/office/spreadsheetml/2010/11/main" uri="{4F2E5C28-24EA-4eb8-9CBF-B6C8F9C3D259}">
          <x15:cachedUniqueNames>
            <x15:cachedUniqueName index="0" name="[Plage].[NprodPrev].&amp;[138]"/>
            <x15:cachedUniqueName index="1" name="[Plage].[NprodPrev].&amp;[141]"/>
            <x15:cachedUniqueName index="2" name="[Plage].[NprodPrev].&amp;[142]"/>
            <x15:cachedUniqueName index="3" name="[Plage].[NprodPrev].&amp;[150]"/>
          </x15:cachedUniqueNames>
        </ext>
      </extLst>
    </cacheField>
    <cacheField name="[Plage].[MoisPrev].[MoisPrev]" caption="MoisPrev" numFmtId="0" hierarchy="1" level="1">
      <sharedItems containsSemiMixedTypes="0" containsString="0" containsNumber="1" containsInteger="1" minValue="1" maxValue="4" count="4">
        <n v="1"/>
        <n v="2"/>
        <n v="3"/>
        <n v="4"/>
      </sharedItems>
      <extLst>
        <ext xmlns:x15="http://schemas.microsoft.com/office/spreadsheetml/2010/11/main" uri="{4F2E5C28-24EA-4eb8-9CBF-B6C8F9C3D259}">
          <x15:cachedUniqueNames>
            <x15:cachedUniqueName index="0" name="[Plage].[MoisPrev].&amp;[1]"/>
            <x15:cachedUniqueName index="1" name="[Plage].[MoisPrev].&amp;[2]"/>
            <x15:cachedUniqueName index="2" name="[Plage].[MoisPrev].&amp;[3]"/>
            <x15:cachedUniqueName index="3" name="[Plage].[MoisPrev].&amp;[4]"/>
          </x15:cachedUniqueNames>
        </ext>
      </extLst>
    </cacheField>
    <cacheField name="[Measures].[Somme de MontPrev]" caption="Somme de MontPrev" numFmtId="0" hierarchy="6" level="32767"/>
  </cacheFields>
  <cacheHierarchies count="7">
    <cacheHierarchy uniqueName="[Plage].[DatePrev]" caption="DatePrev" attribute="1" time="1" defaultMemberUniqueName="[Plage].[DatePrev].[All]" allUniqueName="[Plage].[DatePrev].[All]" dimensionUniqueName="[Plage]" displayFolder="" count="0" memberValueDatatype="7" unbalanced="0"/>
    <cacheHierarchy uniqueName="[Plage].[MoisPrev]" caption="MoisPrev" attribute="1" defaultMemberUniqueName="[Plage].[MoisPrev].[All]" allUniqueName="[Plage].[MoisPrev].[All]" dimensionUniqueName="[Plage]" displayFolder="" count="2" memberValueDatatype="20" unbalanced="0">
      <fieldsUsage count="2">
        <fieldUsage x="-1"/>
        <fieldUsage x="1"/>
      </fieldsUsage>
    </cacheHierarchy>
    <cacheHierarchy uniqueName="[Plage].[NprodPrev]" caption="NprodPrev" attribute="1" defaultMemberUniqueName="[Plage].[NprodPrev].[All]" allUniqueName="[Plage].[NprodPrev].[All]" dimensionUniqueName="[Plage]" displayFolder="" count="2" memberValueDatatype="20" unbalanced="0">
      <fieldsUsage count="2">
        <fieldUsage x="-1"/>
        <fieldUsage x="0"/>
      </fieldsUsage>
    </cacheHierarchy>
    <cacheHierarchy uniqueName="[Plage].[MontPrev]" caption="MontPrev" attribute="1" defaultMemberUniqueName="[Plage].[MontPrev].[All]" allUniqueName="[Plage].[MontPrev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MontPrev]" caption="Somme de MontPrev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4:O10" firstHeaderRow="1" firstDataRow="2" firstDataCol="1"/>
  <pivotFields count="3"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axis="axisCol" allDrilled="1" showAll="0" dataSourceSort="1" defaultAttributeDrillState="1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MontPrev" fld="2" baseField="0" baseItem="0"/>
  </dataFields>
  <pivotHierarchies count="7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hifAffPrev!$A$1:$D$13">
        <x15:activeTabTopLevelEntity name="[Plage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D13" totalsRowShown="0" headerRowDxfId="5" dataDxfId="0" headerRowBorderDxfId="7" tableBorderDxfId="8" totalsRowBorderDxfId="6">
  <autoFilter ref="A1:D13"/>
  <tableColumns count="4">
    <tableColumn id="1" name="DatePrev" dataDxfId="4"/>
    <tableColumn id="2" name="MoisPrev" dataDxfId="3">
      <calculatedColumnFormula>MONTH(A2)</calculatedColumnFormula>
    </tableColumn>
    <tableColumn id="3" name="NprodPrev" dataDxfId="2"/>
    <tableColumn id="4" name="MontPrev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opLeftCell="A16" zoomScale="80" zoomScaleNormal="80" workbookViewId="0">
      <selection activeCell="L3" sqref="L3"/>
    </sheetView>
  </sheetViews>
  <sheetFormatPr baseColWidth="10" defaultRowHeight="15" x14ac:dyDescent="0.25"/>
  <cols>
    <col min="1" max="1" width="11.5703125" customWidth="1"/>
    <col min="2" max="2" width="10.85546875" bestFit="1" customWidth="1"/>
    <col min="3" max="3" width="15.28515625" bestFit="1" customWidth="1"/>
    <col min="4" max="4" width="12.85546875" bestFit="1" customWidth="1"/>
    <col min="5" max="5" width="9.5703125" customWidth="1"/>
    <col min="6" max="6" width="13.42578125" bestFit="1" customWidth="1"/>
    <col min="8" max="8" width="13.5703125" bestFit="1" customWidth="1"/>
    <col min="10" max="10" width="3" style="10" customWidth="1"/>
    <col min="11" max="11" width="19.85546875" customWidth="1"/>
  </cols>
  <sheetData>
    <row r="1" spans="1:11" x14ac:dyDescent="0.25">
      <c r="A1" s="27" t="s">
        <v>6</v>
      </c>
      <c r="B1" s="27"/>
      <c r="C1" s="27"/>
      <c r="D1" s="27"/>
      <c r="F1" s="27" t="s">
        <v>9</v>
      </c>
      <c r="G1" s="27"/>
      <c r="H1" s="27"/>
      <c r="I1" s="27"/>
      <c r="J1" s="9"/>
      <c r="K1" s="15"/>
    </row>
    <row r="2" spans="1:11" ht="45" x14ac:dyDescent="0.25">
      <c r="A2" s="4" t="s">
        <v>0</v>
      </c>
      <c r="B2" s="4" t="s">
        <v>13</v>
      </c>
      <c r="C2" s="4" t="s">
        <v>3</v>
      </c>
      <c r="D2" s="4" t="s">
        <v>1</v>
      </c>
      <c r="F2" s="4" t="s">
        <v>0</v>
      </c>
      <c r="G2" s="4" t="s">
        <v>13</v>
      </c>
      <c r="H2" s="4" t="s">
        <v>3</v>
      </c>
      <c r="I2" s="4" t="s">
        <v>1</v>
      </c>
      <c r="J2" s="11"/>
      <c r="K2" s="14" t="s">
        <v>5</v>
      </c>
    </row>
    <row r="3" spans="1:11" ht="25.5" customHeight="1" x14ac:dyDescent="0.25">
      <c r="A3" s="5">
        <v>40179</v>
      </c>
      <c r="B3" s="16">
        <v>138</v>
      </c>
      <c r="C3" s="2">
        <v>100</v>
      </c>
      <c r="D3" s="2">
        <v>20</v>
      </c>
      <c r="F3" s="5">
        <v>40179</v>
      </c>
      <c r="G3" s="16">
        <v>138</v>
      </c>
      <c r="H3" s="2">
        <v>100</v>
      </c>
      <c r="I3" s="2">
        <v>20</v>
      </c>
      <c r="J3" s="12"/>
      <c r="K3" s="34" t="s">
        <v>2</v>
      </c>
    </row>
    <row r="4" spans="1:11" ht="25.5" customHeight="1" x14ac:dyDescent="0.25">
      <c r="A4" s="5">
        <v>40180</v>
      </c>
      <c r="B4" s="16">
        <v>138</v>
      </c>
      <c r="C4" s="2">
        <v>100</v>
      </c>
      <c r="D4" s="2">
        <v>30</v>
      </c>
      <c r="F4" s="5">
        <v>40180</v>
      </c>
      <c r="G4" s="16">
        <v>138</v>
      </c>
      <c r="H4" s="2">
        <v>100</v>
      </c>
      <c r="I4" s="2">
        <v>30</v>
      </c>
      <c r="J4" s="12"/>
      <c r="K4" s="34"/>
    </row>
    <row r="5" spans="1:11" ht="25.5" customHeight="1" x14ac:dyDescent="0.25">
      <c r="A5" s="6">
        <v>40548</v>
      </c>
      <c r="B5" s="17">
        <v>141</v>
      </c>
      <c r="C5" s="1">
        <v>200</v>
      </c>
      <c r="D5" s="1">
        <v>20</v>
      </c>
      <c r="F5" s="7">
        <v>40181</v>
      </c>
      <c r="G5" s="18">
        <v>138</v>
      </c>
      <c r="H5" s="8">
        <v>100</v>
      </c>
      <c r="I5" s="8">
        <v>40</v>
      </c>
      <c r="J5" s="12"/>
      <c r="K5" s="34"/>
    </row>
    <row r="6" spans="1:11" ht="25.5" customHeight="1" x14ac:dyDescent="0.25">
      <c r="A6" s="6">
        <v>40549</v>
      </c>
      <c r="B6" s="17">
        <v>141</v>
      </c>
      <c r="C6" s="1">
        <v>200</v>
      </c>
      <c r="D6" s="1">
        <v>30</v>
      </c>
      <c r="F6" s="6">
        <v>40548</v>
      </c>
      <c r="G6" s="17">
        <v>141</v>
      </c>
      <c r="H6" s="1">
        <v>200</v>
      </c>
      <c r="I6" s="1">
        <v>20</v>
      </c>
      <c r="J6" s="12"/>
      <c r="K6" s="35" t="s">
        <v>4</v>
      </c>
    </row>
    <row r="7" spans="1:11" ht="25.5" customHeight="1" x14ac:dyDescent="0.25">
      <c r="A7" s="5">
        <v>41275</v>
      </c>
      <c r="B7" s="16">
        <v>142</v>
      </c>
      <c r="C7" s="2">
        <v>500</v>
      </c>
      <c r="D7" s="2">
        <v>50</v>
      </c>
      <c r="F7" s="6">
        <v>40549</v>
      </c>
      <c r="G7" s="17">
        <v>141</v>
      </c>
      <c r="H7" s="1">
        <v>200</v>
      </c>
      <c r="I7" s="1">
        <v>30</v>
      </c>
      <c r="J7" s="12"/>
      <c r="K7" s="35"/>
    </row>
    <row r="8" spans="1:11" ht="25.5" customHeight="1" x14ac:dyDescent="0.25">
      <c r="A8" s="5">
        <v>41280</v>
      </c>
      <c r="B8" s="16">
        <v>142</v>
      </c>
      <c r="C8" s="2">
        <v>500</v>
      </c>
      <c r="D8" s="2">
        <v>50</v>
      </c>
      <c r="F8" s="5">
        <v>41275</v>
      </c>
      <c r="G8" s="16">
        <v>142</v>
      </c>
      <c r="H8" s="2">
        <v>500</v>
      </c>
      <c r="I8" s="2">
        <v>50</v>
      </c>
      <c r="J8" s="12"/>
      <c r="K8" s="34" t="s">
        <v>10</v>
      </c>
    </row>
    <row r="9" spans="1:11" ht="25.5" customHeight="1" x14ac:dyDescent="0.25">
      <c r="A9" s="21"/>
      <c r="B9" s="22"/>
      <c r="C9" s="23"/>
      <c r="D9" s="23"/>
      <c r="F9" s="5">
        <v>41280</v>
      </c>
      <c r="G9" s="16">
        <v>142</v>
      </c>
      <c r="H9" s="2">
        <v>500</v>
      </c>
      <c r="I9" s="2">
        <v>30</v>
      </c>
      <c r="J9" s="12"/>
      <c r="K9" s="34"/>
    </row>
    <row r="10" spans="1:11" x14ac:dyDescent="0.25">
      <c r="A10" s="24"/>
      <c r="B10" s="25"/>
      <c r="C10" s="26"/>
      <c r="D10" s="26"/>
      <c r="F10" s="26"/>
      <c r="G10" s="26"/>
      <c r="H10" s="26"/>
      <c r="I10" s="23"/>
      <c r="J10"/>
    </row>
    <row r="11" spans="1:11" x14ac:dyDescent="0.25">
      <c r="F11" s="19"/>
      <c r="G11" s="20"/>
      <c r="H11" s="10"/>
      <c r="I11" s="10"/>
      <c r="J11"/>
    </row>
    <row r="12" spans="1:11" x14ac:dyDescent="0.25">
      <c r="F12" s="19"/>
      <c r="G12" s="20"/>
      <c r="H12" s="10"/>
      <c r="I12" s="10"/>
      <c r="J12"/>
    </row>
    <row r="13" spans="1:11" x14ac:dyDescent="0.25">
      <c r="A13" s="27" t="s">
        <v>7</v>
      </c>
      <c r="B13" s="27"/>
      <c r="C13" s="27"/>
      <c r="D13" s="27"/>
      <c r="F13" s="27" t="s">
        <v>8</v>
      </c>
      <c r="G13" s="27"/>
      <c r="H13" s="27"/>
      <c r="I13" s="27"/>
      <c r="J13"/>
      <c r="K13" s="15"/>
    </row>
    <row r="14" spans="1:11" ht="75" x14ac:dyDescent="0.25">
      <c r="A14" s="4" t="s">
        <v>0</v>
      </c>
      <c r="B14" s="4" t="s">
        <v>13</v>
      </c>
      <c r="C14" s="4" t="s">
        <v>3</v>
      </c>
      <c r="D14" s="4" t="s">
        <v>1</v>
      </c>
      <c r="F14" s="4" t="s">
        <v>0</v>
      </c>
      <c r="G14" s="4" t="s">
        <v>13</v>
      </c>
      <c r="H14" s="4" t="s">
        <v>3</v>
      </c>
      <c r="I14" s="4" t="s">
        <v>1</v>
      </c>
      <c r="J14"/>
      <c r="K14" s="13" t="s">
        <v>15</v>
      </c>
    </row>
    <row r="15" spans="1:11" ht="25.5" customHeight="1" x14ac:dyDescent="0.25">
      <c r="A15" s="5">
        <v>40179</v>
      </c>
      <c r="B15" s="16">
        <v>138</v>
      </c>
      <c r="C15" s="2">
        <v>100</v>
      </c>
      <c r="D15" s="3">
        <v>50</v>
      </c>
      <c r="F15" s="5">
        <v>40179</v>
      </c>
      <c r="G15" s="16">
        <v>138</v>
      </c>
      <c r="H15" s="2">
        <v>100</v>
      </c>
      <c r="I15" s="3">
        <v>30</v>
      </c>
      <c r="K15" s="28" t="s">
        <v>14</v>
      </c>
    </row>
    <row r="16" spans="1:11" ht="25.5" customHeight="1" x14ac:dyDescent="0.25">
      <c r="A16" s="5">
        <v>40180</v>
      </c>
      <c r="B16" s="16">
        <v>138</v>
      </c>
      <c r="C16" s="2">
        <v>100</v>
      </c>
      <c r="D16" s="3">
        <v>50</v>
      </c>
      <c r="F16" s="5">
        <v>40180</v>
      </c>
      <c r="G16" s="16">
        <v>138</v>
      </c>
      <c r="H16" s="2">
        <v>100</v>
      </c>
      <c r="I16" s="3">
        <v>40</v>
      </c>
      <c r="K16" s="29"/>
    </row>
    <row r="17" spans="1:11" ht="25.5" customHeight="1" x14ac:dyDescent="0.25">
      <c r="A17" s="6">
        <v>40544</v>
      </c>
      <c r="B17" s="17">
        <v>141</v>
      </c>
      <c r="C17" s="1">
        <v>200</v>
      </c>
      <c r="D17" s="1">
        <v>10</v>
      </c>
      <c r="F17" s="7">
        <v>40181</v>
      </c>
      <c r="G17" s="18">
        <v>138</v>
      </c>
      <c r="H17" s="8">
        <v>100</v>
      </c>
      <c r="I17" s="3">
        <v>50</v>
      </c>
      <c r="K17" s="29"/>
    </row>
    <row r="18" spans="1:11" ht="25.5" customHeight="1" x14ac:dyDescent="0.25">
      <c r="A18" s="6">
        <v>40545</v>
      </c>
      <c r="B18" s="17">
        <v>141</v>
      </c>
      <c r="C18" s="1">
        <v>200</v>
      </c>
      <c r="D18" s="1">
        <v>20</v>
      </c>
      <c r="F18" s="6">
        <v>40544</v>
      </c>
      <c r="G18" s="17">
        <v>141</v>
      </c>
      <c r="H18" s="1">
        <v>200</v>
      </c>
      <c r="I18" s="1">
        <v>10</v>
      </c>
      <c r="K18" s="30" t="s">
        <v>11</v>
      </c>
    </row>
    <row r="19" spans="1:11" ht="25.5" customHeight="1" thickBot="1" x14ac:dyDescent="0.3">
      <c r="A19" s="5">
        <v>41278</v>
      </c>
      <c r="B19" s="16">
        <v>142</v>
      </c>
      <c r="C19" s="3">
        <v>400</v>
      </c>
      <c r="D19" s="2">
        <v>50</v>
      </c>
      <c r="F19" s="6">
        <v>40545</v>
      </c>
      <c r="G19" s="17">
        <v>141</v>
      </c>
      <c r="H19" s="1">
        <v>200</v>
      </c>
      <c r="I19" s="1">
        <v>20</v>
      </c>
      <c r="K19" s="31"/>
    </row>
    <row r="20" spans="1:11" ht="31.5" customHeight="1" thickTop="1" x14ac:dyDescent="0.25">
      <c r="A20" s="5">
        <v>41279</v>
      </c>
      <c r="B20" s="16">
        <v>142</v>
      </c>
      <c r="C20" s="3">
        <v>400</v>
      </c>
      <c r="D20" s="2">
        <v>50</v>
      </c>
      <c r="F20" s="5">
        <v>41278</v>
      </c>
      <c r="G20" s="16">
        <v>142</v>
      </c>
      <c r="H20" s="3">
        <v>400</v>
      </c>
      <c r="I20" s="2">
        <v>50</v>
      </c>
      <c r="K20" s="32" t="s">
        <v>12</v>
      </c>
    </row>
    <row r="21" spans="1:11" ht="47.25" customHeight="1" thickBot="1" x14ac:dyDescent="0.3">
      <c r="F21" s="5">
        <v>41279</v>
      </c>
      <c r="G21" s="16">
        <v>142</v>
      </c>
      <c r="H21" s="3">
        <v>400</v>
      </c>
      <c r="I21" s="2">
        <v>50</v>
      </c>
      <c r="K21" s="33"/>
    </row>
    <row r="22" spans="1:11" ht="25.5" customHeight="1" thickTop="1" x14ac:dyDescent="0.25">
      <c r="A22" s="19"/>
      <c r="B22" s="20"/>
      <c r="C22" s="10"/>
      <c r="D22" s="10"/>
      <c r="F22" s="19"/>
      <c r="G22" s="20"/>
      <c r="H22" s="10"/>
      <c r="I22" s="10"/>
    </row>
    <row r="23" spans="1:11" x14ac:dyDescent="0.25">
      <c r="A23" s="19"/>
      <c r="B23" s="20"/>
      <c r="C23" s="10"/>
      <c r="D23" s="10"/>
      <c r="F23" s="19"/>
      <c r="G23" s="20"/>
      <c r="H23" s="10"/>
      <c r="I23" s="10"/>
    </row>
    <row r="24" spans="1:11" x14ac:dyDescent="0.25">
      <c r="A24" s="19"/>
      <c r="B24" s="20"/>
      <c r="C24" s="10"/>
      <c r="D24" s="10"/>
      <c r="F24" s="19"/>
      <c r="G24" s="20"/>
      <c r="H24" s="10"/>
      <c r="I24" s="10"/>
    </row>
    <row r="25" spans="1:11" x14ac:dyDescent="0.25">
      <c r="A25" s="19"/>
      <c r="B25" s="20"/>
      <c r="C25" s="10"/>
      <c r="D25" s="10"/>
      <c r="F25" s="19"/>
      <c r="G25" s="20"/>
      <c r="H25" s="10"/>
      <c r="I25" s="10"/>
    </row>
    <row r="26" spans="1:11" ht="15" customHeight="1" x14ac:dyDescent="0.25">
      <c r="A26" s="19"/>
      <c r="B26" s="20"/>
      <c r="C26" s="10"/>
      <c r="D26" s="10"/>
      <c r="F26" s="19"/>
      <c r="G26" s="20"/>
      <c r="H26" s="10"/>
      <c r="I26" s="10"/>
    </row>
    <row r="27" spans="1:11" x14ac:dyDescent="0.25">
      <c r="A27" s="19"/>
      <c r="B27" s="20"/>
      <c r="C27" s="10"/>
      <c r="D27" s="10"/>
    </row>
    <row r="28" spans="1:11" x14ac:dyDescent="0.25">
      <c r="A28" s="19"/>
      <c r="B28" s="20"/>
      <c r="C28" s="10"/>
      <c r="D28" s="10"/>
    </row>
    <row r="29" spans="1:11" x14ac:dyDescent="0.25">
      <c r="A29" s="10"/>
      <c r="B29" s="10"/>
      <c r="C29" s="10"/>
      <c r="D29" s="10"/>
    </row>
    <row r="30" spans="1:11" x14ac:dyDescent="0.25">
      <c r="A30" s="10"/>
      <c r="B30" s="10"/>
      <c r="C30" s="10"/>
      <c r="D30" s="10"/>
    </row>
    <row r="31" spans="1:11" x14ac:dyDescent="0.25">
      <c r="A31" s="19"/>
      <c r="B31" s="20"/>
      <c r="C31" s="10"/>
      <c r="D31" s="10"/>
    </row>
  </sheetData>
  <mergeCells count="10">
    <mergeCell ref="F13:I13"/>
    <mergeCell ref="K15:K17"/>
    <mergeCell ref="K18:K19"/>
    <mergeCell ref="K20:K21"/>
    <mergeCell ref="A1:D1"/>
    <mergeCell ref="F1:I1"/>
    <mergeCell ref="A13:D13"/>
    <mergeCell ref="K3:K5"/>
    <mergeCell ref="K6:K7"/>
    <mergeCell ref="K8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tabSelected="1" workbookViewId="0">
      <selection activeCell="G13" sqref="G13"/>
    </sheetView>
  </sheetViews>
  <sheetFormatPr baseColWidth="10" defaultRowHeight="15" x14ac:dyDescent="0.25"/>
  <cols>
    <col min="7" max="7" width="21" bestFit="1" customWidth="1"/>
    <col min="8" max="8" width="23.85546875" customWidth="1"/>
    <col min="9" max="9" width="4" customWidth="1"/>
    <col min="10" max="10" width="5" customWidth="1"/>
    <col min="11" max="11" width="12.5703125" customWidth="1"/>
    <col min="12" max="12" width="12.5703125" bestFit="1" customWidth="1"/>
  </cols>
  <sheetData>
    <row r="1" spans="1:7" x14ac:dyDescent="0.25">
      <c r="A1" s="43" t="s">
        <v>16</v>
      </c>
      <c r="B1" s="44" t="s">
        <v>19</v>
      </c>
      <c r="C1" s="44" t="s">
        <v>17</v>
      </c>
      <c r="D1" s="45" t="s">
        <v>18</v>
      </c>
      <c r="G1" s="46" t="s">
        <v>32</v>
      </c>
    </row>
    <row r="2" spans="1:7" x14ac:dyDescent="0.25">
      <c r="A2" s="69">
        <v>40179</v>
      </c>
      <c r="B2" s="70">
        <f>MONTH(A2)</f>
        <v>1</v>
      </c>
      <c r="C2" s="71">
        <v>138</v>
      </c>
      <c r="D2" s="72">
        <v>100</v>
      </c>
      <c r="G2" s="77" t="s">
        <v>35</v>
      </c>
    </row>
    <row r="3" spans="1:7" x14ac:dyDescent="0.25">
      <c r="A3" s="69">
        <v>40211</v>
      </c>
      <c r="B3" s="70">
        <f t="shared" ref="B3:B13" si="0">MONTH(A3)</f>
        <v>2</v>
      </c>
      <c r="C3" s="71">
        <v>150</v>
      </c>
      <c r="D3" s="72">
        <v>100</v>
      </c>
      <c r="G3" s="77" t="s">
        <v>36</v>
      </c>
    </row>
    <row r="4" spans="1:7" x14ac:dyDescent="0.25">
      <c r="A4" s="69">
        <v>40183</v>
      </c>
      <c r="B4" s="70">
        <f t="shared" si="0"/>
        <v>1</v>
      </c>
      <c r="C4" s="71">
        <v>141</v>
      </c>
      <c r="D4" s="72">
        <v>200</v>
      </c>
      <c r="G4" s="77" t="s">
        <v>37</v>
      </c>
    </row>
    <row r="5" spans="1:7" x14ac:dyDescent="0.25">
      <c r="A5" s="69">
        <v>40215</v>
      </c>
      <c r="B5" s="70">
        <f t="shared" si="0"/>
        <v>2</v>
      </c>
      <c r="C5" s="71">
        <v>141</v>
      </c>
      <c r="D5" s="72">
        <v>200</v>
      </c>
      <c r="G5" s="77" t="s">
        <v>38</v>
      </c>
    </row>
    <row r="6" spans="1:7" x14ac:dyDescent="0.25">
      <c r="A6" s="69">
        <v>40185</v>
      </c>
      <c r="B6" s="70">
        <f t="shared" si="0"/>
        <v>1</v>
      </c>
      <c r="C6" s="71">
        <v>142</v>
      </c>
      <c r="D6" s="72">
        <v>490</v>
      </c>
    </row>
    <row r="7" spans="1:7" x14ac:dyDescent="0.25">
      <c r="A7" s="69">
        <v>40217</v>
      </c>
      <c r="B7" s="70">
        <f t="shared" si="0"/>
        <v>2</v>
      </c>
      <c r="C7" s="71">
        <v>142</v>
      </c>
      <c r="D7" s="72">
        <v>480</v>
      </c>
    </row>
    <row r="8" spans="1:7" x14ac:dyDescent="0.25">
      <c r="A8" s="69">
        <v>40238</v>
      </c>
      <c r="B8" s="70">
        <f>MONTH(A8)</f>
        <v>3</v>
      </c>
      <c r="C8" s="71">
        <v>138</v>
      </c>
      <c r="D8" s="72">
        <v>150</v>
      </c>
    </row>
    <row r="9" spans="1:7" x14ac:dyDescent="0.25">
      <c r="A9" s="69">
        <v>40239</v>
      </c>
      <c r="B9" s="70">
        <f t="shared" si="0"/>
        <v>3</v>
      </c>
      <c r="C9" s="71">
        <v>138</v>
      </c>
      <c r="D9" s="72">
        <v>100</v>
      </c>
    </row>
    <row r="10" spans="1:7" x14ac:dyDescent="0.25">
      <c r="A10" s="69">
        <v>40242</v>
      </c>
      <c r="B10" s="70">
        <f t="shared" si="0"/>
        <v>3</v>
      </c>
      <c r="C10" s="71">
        <v>141</v>
      </c>
      <c r="D10" s="72">
        <v>300</v>
      </c>
    </row>
    <row r="11" spans="1:7" x14ac:dyDescent="0.25">
      <c r="A11" s="69">
        <v>40243</v>
      </c>
      <c r="B11" s="70">
        <f t="shared" si="0"/>
        <v>3</v>
      </c>
      <c r="C11" s="71">
        <v>141</v>
      </c>
      <c r="D11" s="72">
        <v>475</v>
      </c>
    </row>
    <row r="12" spans="1:7" x14ac:dyDescent="0.25">
      <c r="A12" s="69">
        <v>40275</v>
      </c>
      <c r="B12" s="70">
        <f t="shared" si="0"/>
        <v>4</v>
      </c>
      <c r="C12" s="71">
        <v>142</v>
      </c>
      <c r="D12" s="72">
        <v>250</v>
      </c>
    </row>
    <row r="13" spans="1:7" x14ac:dyDescent="0.25">
      <c r="A13" s="73">
        <v>40276</v>
      </c>
      <c r="B13" s="74">
        <f t="shared" si="0"/>
        <v>4</v>
      </c>
      <c r="C13" s="75">
        <v>142</v>
      </c>
      <c r="D13" s="76">
        <v>210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23"/>
  <sheetViews>
    <sheetView topLeftCell="A21" workbookViewId="0">
      <selection activeCell="H20" sqref="H20"/>
    </sheetView>
  </sheetViews>
  <sheetFormatPr baseColWidth="10" defaultRowHeight="15" x14ac:dyDescent="0.25"/>
  <cols>
    <col min="10" max="10" width="21" bestFit="1" customWidth="1"/>
    <col min="11" max="11" width="23.85546875" bestFit="1" customWidth="1"/>
    <col min="12" max="12" width="4" customWidth="1"/>
    <col min="13" max="13" width="5" customWidth="1"/>
    <col min="14" max="14" width="4" customWidth="1"/>
    <col min="15" max="15" width="12.5703125" bestFit="1" customWidth="1"/>
  </cols>
  <sheetData>
    <row r="2" spans="1:15" ht="18.75" x14ac:dyDescent="0.3">
      <c r="C2" s="38" t="s">
        <v>26</v>
      </c>
      <c r="D2" s="39">
        <v>42461</v>
      </c>
      <c r="E2" s="39"/>
      <c r="F2" s="68" t="s">
        <v>34</v>
      </c>
      <c r="J2" t="s">
        <v>33</v>
      </c>
    </row>
    <row r="3" spans="1:15" ht="15.75" thickBot="1" x14ac:dyDescent="0.3"/>
    <row r="4" spans="1:15" ht="16.5" thickBot="1" x14ac:dyDescent="0.3">
      <c r="A4" s="37"/>
      <c r="B4" s="37"/>
      <c r="C4" s="37"/>
      <c r="D4" s="47" t="s">
        <v>23</v>
      </c>
      <c r="E4" s="48"/>
      <c r="J4" s="40" t="s">
        <v>31</v>
      </c>
      <c r="K4" s="40" t="s">
        <v>30</v>
      </c>
    </row>
    <row r="5" spans="1:15" ht="16.5" thickBot="1" x14ac:dyDescent="0.3">
      <c r="A5" s="49" t="s">
        <v>20</v>
      </c>
      <c r="B5" s="50" t="s">
        <v>21</v>
      </c>
      <c r="C5" s="51" t="s">
        <v>22</v>
      </c>
      <c r="D5" s="50" t="s">
        <v>24</v>
      </c>
      <c r="E5" s="51" t="s">
        <v>25</v>
      </c>
      <c r="J5" s="40" t="s">
        <v>28</v>
      </c>
      <c r="K5">
        <v>1</v>
      </c>
      <c r="L5">
        <v>2</v>
      </c>
      <c r="M5">
        <v>3</v>
      </c>
      <c r="N5">
        <v>4</v>
      </c>
      <c r="O5" t="s">
        <v>29</v>
      </c>
    </row>
    <row r="6" spans="1:15" ht="15.75" x14ac:dyDescent="0.25">
      <c r="A6" s="65">
        <v>138</v>
      </c>
      <c r="B6" s="52">
        <f>SUMIFS(MontPrev,NprodPrev,$A6,MoisPrev,MONTH($D$2))</f>
        <v>0</v>
      </c>
      <c r="C6" s="53">
        <f>SUMIFS(MontPrev,NprodPrev,$A6,MoisPrev,MONTH($D$2)-1)</f>
        <v>250</v>
      </c>
      <c r="D6" s="52">
        <f>B6-C6</f>
        <v>-250</v>
      </c>
      <c r="E6" s="58">
        <f>IFERROR(D6/C6,0)</f>
        <v>-1</v>
      </c>
      <c r="J6" s="41">
        <v>138</v>
      </c>
      <c r="K6" s="42">
        <v>100</v>
      </c>
      <c r="L6" s="42"/>
      <c r="M6" s="42">
        <v>250</v>
      </c>
      <c r="N6" s="42"/>
      <c r="O6" s="42">
        <v>350</v>
      </c>
    </row>
    <row r="7" spans="1:15" ht="15.75" x14ac:dyDescent="0.25">
      <c r="A7" s="66">
        <v>150</v>
      </c>
      <c r="B7" s="54">
        <f>SUMIFS(MontPrev,NprodPrev,$A7,MoisPrev,MONTH($D$2))</f>
        <v>0</v>
      </c>
      <c r="C7" s="55">
        <f>SUMIFS(MontPrev,NprodPrev,$A7,MoisPrev,MONTH($D$2)-1)</f>
        <v>0</v>
      </c>
      <c r="D7" s="54">
        <f t="shared" ref="D7:D9" si="0">B7-C7</f>
        <v>0</v>
      </c>
      <c r="E7" s="59">
        <f t="shared" ref="E7:E9" si="1">IFERROR(D7/C7,0)</f>
        <v>0</v>
      </c>
      <c r="H7" s="36"/>
      <c r="J7" s="41">
        <v>141</v>
      </c>
      <c r="K7" s="42">
        <v>200</v>
      </c>
      <c r="L7" s="42">
        <v>200</v>
      </c>
      <c r="M7" s="42">
        <v>775</v>
      </c>
      <c r="N7" s="42"/>
      <c r="O7" s="42">
        <v>1175</v>
      </c>
    </row>
    <row r="8" spans="1:15" ht="15.75" x14ac:dyDescent="0.25">
      <c r="A8" s="66">
        <v>141</v>
      </c>
      <c r="B8" s="54">
        <f>SUMIFS(MontPrev,NprodPrev,$A8,MoisPrev,MONTH($D$2))</f>
        <v>0</v>
      </c>
      <c r="C8" s="55">
        <f>SUMIFS(MontPrev,NprodPrev,$A8,MoisPrev,MONTH($D$2)-1)</f>
        <v>775</v>
      </c>
      <c r="D8" s="54">
        <f t="shared" si="0"/>
        <v>-775</v>
      </c>
      <c r="E8" s="59">
        <f t="shared" si="1"/>
        <v>-1</v>
      </c>
      <c r="J8" s="41">
        <v>142</v>
      </c>
      <c r="K8" s="42">
        <v>490</v>
      </c>
      <c r="L8" s="42">
        <v>480</v>
      </c>
      <c r="M8" s="42"/>
      <c r="N8" s="42">
        <v>460</v>
      </c>
      <c r="O8" s="42">
        <v>1430</v>
      </c>
    </row>
    <row r="9" spans="1:15" ht="16.5" thickBot="1" x14ac:dyDescent="0.3">
      <c r="A9" s="67">
        <v>142</v>
      </c>
      <c r="B9" s="56">
        <f>SUMIFS(MontPrev,NprodPrev,$A9,MoisPrev,MONTH($D$2))</f>
        <v>460</v>
      </c>
      <c r="C9" s="57">
        <f>SUMIFS(MontPrev,NprodPrev,$A9,MoisPrev,MONTH($D$2)-1)</f>
        <v>0</v>
      </c>
      <c r="D9" s="56">
        <f t="shared" si="0"/>
        <v>460</v>
      </c>
      <c r="E9" s="60">
        <f t="shared" si="1"/>
        <v>0</v>
      </c>
      <c r="J9" s="41">
        <v>150</v>
      </c>
      <c r="K9" s="42"/>
      <c r="L9" s="42">
        <v>100</v>
      </c>
      <c r="M9" s="42"/>
      <c r="N9" s="42"/>
      <c r="O9" s="42">
        <v>100</v>
      </c>
    </row>
    <row r="10" spans="1:15" ht="16.5" thickBot="1" x14ac:dyDescent="0.3">
      <c r="B10" s="61">
        <f>SUM(B6:B9)</f>
        <v>460</v>
      </c>
      <c r="C10" s="62">
        <f>SUM(C6:C9)</f>
        <v>1025</v>
      </c>
      <c r="D10" s="63">
        <f t="shared" ref="D10" si="2">B10-C10</f>
        <v>-565</v>
      </c>
      <c r="E10" s="64">
        <f t="shared" ref="E10" si="3">IFERROR(D10/C10,0)</f>
        <v>-0.551219512195122</v>
      </c>
      <c r="J10" s="41" t="s">
        <v>29</v>
      </c>
      <c r="K10" s="42">
        <v>790</v>
      </c>
      <c r="L10" s="42">
        <v>780</v>
      </c>
      <c r="M10" s="42">
        <v>1025</v>
      </c>
      <c r="N10" s="42">
        <v>460</v>
      </c>
      <c r="O10" s="42">
        <v>3055</v>
      </c>
    </row>
    <row r="15" spans="1:15" ht="18.75" x14ac:dyDescent="0.3">
      <c r="C15" s="38" t="s">
        <v>27</v>
      </c>
      <c r="D15" s="39">
        <f>D2</f>
        <v>42461</v>
      </c>
      <c r="E15" s="39"/>
    </row>
    <row r="16" spans="1:15" ht="15.75" thickBot="1" x14ac:dyDescent="0.3"/>
    <row r="17" spans="1:5" ht="16.5" thickBot="1" x14ac:dyDescent="0.3">
      <c r="A17" s="37"/>
      <c r="B17" s="37"/>
      <c r="C17" s="37"/>
      <c r="D17" s="47" t="s">
        <v>23</v>
      </c>
      <c r="E17" s="48"/>
    </row>
    <row r="18" spans="1:5" ht="16.5" thickBot="1" x14ac:dyDescent="0.3">
      <c r="A18" s="49" t="s">
        <v>20</v>
      </c>
      <c r="B18" s="50" t="s">
        <v>21</v>
      </c>
      <c r="C18" s="51" t="s">
        <v>22</v>
      </c>
      <c r="D18" s="50" t="s">
        <v>24</v>
      </c>
      <c r="E18" s="51" t="s">
        <v>25</v>
      </c>
    </row>
    <row r="19" spans="1:5" ht="15.75" x14ac:dyDescent="0.25">
      <c r="A19" s="65">
        <v>138</v>
      </c>
      <c r="B19" s="52">
        <f>SUMIFS(MontPrev,NprodPrev,$A19,MoisPrev,"&lt;="&amp;MONTH($D$2))</f>
        <v>350</v>
      </c>
      <c r="C19" s="53">
        <f>SUMIFS(MontPrev,NprodPrev,$A19,MoisPrev,"&lt;="&amp;MONTH($D$2)-1)</f>
        <v>350</v>
      </c>
      <c r="D19" s="52">
        <f>B19-C19</f>
        <v>0</v>
      </c>
      <c r="E19" s="58">
        <f>IFERROR(D19/C19,0)</f>
        <v>0</v>
      </c>
    </row>
    <row r="20" spans="1:5" ht="15.75" x14ac:dyDescent="0.25">
      <c r="A20" s="66">
        <v>150</v>
      </c>
      <c r="B20" s="54">
        <f>SUMIFS(MontPrev,NprodPrev,$A20,MoisPrev,"&lt;="&amp;MONTH($D$2))</f>
        <v>100</v>
      </c>
      <c r="C20" s="55">
        <f>SUMIFS(MontPrev,NprodPrev,$A20,MoisPrev,"&lt;="&amp;MONTH($D$2)-1)</f>
        <v>100</v>
      </c>
      <c r="D20" s="54">
        <f t="shared" ref="D20:D22" si="4">B20-C20</f>
        <v>0</v>
      </c>
      <c r="E20" s="59">
        <f t="shared" ref="E20:E23" si="5">IFERROR(D20/C20,0)</f>
        <v>0</v>
      </c>
    </row>
    <row r="21" spans="1:5" ht="15.75" x14ac:dyDescent="0.25">
      <c r="A21" s="66">
        <v>141</v>
      </c>
      <c r="B21" s="54">
        <f>SUMIFS(MontPrev,NprodPrev,$A21,MoisPrev,"&lt;="&amp;MONTH($D$2))</f>
        <v>1175</v>
      </c>
      <c r="C21" s="55">
        <f>SUMIFS(MontPrev,NprodPrev,$A21,MoisPrev,"&lt;="&amp;MONTH($D$2)-1)</f>
        <v>1175</v>
      </c>
      <c r="D21" s="54">
        <f t="shared" si="4"/>
        <v>0</v>
      </c>
      <c r="E21" s="59">
        <f t="shared" si="5"/>
        <v>0</v>
      </c>
    </row>
    <row r="22" spans="1:5" ht="16.5" thickBot="1" x14ac:dyDescent="0.3">
      <c r="A22" s="67">
        <v>142</v>
      </c>
      <c r="B22" s="56">
        <f>SUMIFS(MontPrev,NprodPrev,$A22,MoisPrev,"&lt;="&amp;MONTH($D$2))</f>
        <v>1430</v>
      </c>
      <c r="C22" s="57">
        <f>SUMIFS(MontPrev,NprodPrev,$A22,MoisPrev,"&lt;="&amp;MONTH($D$2)-1)</f>
        <v>970</v>
      </c>
      <c r="D22" s="56">
        <f t="shared" si="4"/>
        <v>460</v>
      </c>
      <c r="E22" s="60">
        <f t="shared" si="5"/>
        <v>0.47422680412371132</v>
      </c>
    </row>
    <row r="23" spans="1:5" ht="16.5" thickBot="1" x14ac:dyDescent="0.3">
      <c r="B23" s="61">
        <f>SUM(B19:B22)</f>
        <v>3055</v>
      </c>
      <c r="C23" s="62">
        <f>SUM(C19:C22)</f>
        <v>2595</v>
      </c>
      <c r="D23" s="63">
        <f>SUM(D19:D22)</f>
        <v>460</v>
      </c>
      <c r="E23" s="64">
        <f t="shared" si="5"/>
        <v>0.17726396917148363</v>
      </c>
    </row>
  </sheetData>
  <mergeCells count="4">
    <mergeCell ref="D4:E4"/>
    <mergeCell ref="D2:E2"/>
    <mergeCell ref="D15:E15"/>
    <mergeCell ref="D17:E17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ChifAffPrev</vt:lpstr>
      <vt:lpstr>comp M m1</vt:lpstr>
      <vt:lpstr>DatePrev</vt:lpstr>
      <vt:lpstr>MoisPrev</vt:lpstr>
      <vt:lpstr>MontPrev</vt:lpstr>
      <vt:lpstr>NprodPrev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André BOSCHI</cp:lastModifiedBy>
  <dcterms:created xsi:type="dcterms:W3CDTF">2016-12-27T14:09:40Z</dcterms:created>
  <dcterms:modified xsi:type="dcterms:W3CDTF">2016-12-28T13:01:33Z</dcterms:modified>
</cp:coreProperties>
</file>