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600" yWindow="30" windowWidth="19440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Feuil1!$A$7:$I$14</definedName>
  </definedNames>
  <calcPr calcId="171027"/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7" i="1"/>
  <c r="K8" i="1"/>
  <c r="K9" i="1"/>
  <c r="K10" i="1"/>
  <c r="K11" i="1"/>
  <c r="K12" i="1"/>
  <c r="K13" i="1"/>
  <c r="K14" i="1"/>
  <c r="K7" i="1"/>
  <c r="C19" i="1"/>
  <c r="J8" i="1"/>
  <c r="J9" i="1"/>
  <c r="J10" i="1"/>
  <c r="J11" i="1"/>
  <c r="J12" i="1"/>
  <c r="J13" i="1"/>
  <c r="J14" i="1"/>
  <c r="J7" i="1"/>
  <c r="N9" i="1"/>
  <c r="N13" i="1"/>
  <c r="N14" i="1"/>
  <c r="M7" i="1"/>
  <c r="M8" i="1"/>
  <c r="M9" i="1"/>
  <c r="M10" i="1"/>
  <c r="M11" i="1"/>
  <c r="M12" i="1"/>
  <c r="M13" i="1"/>
  <c r="M14" i="1"/>
  <c r="F7" i="1"/>
  <c r="H9" i="1"/>
  <c r="H10" i="1"/>
  <c r="H11" i="1"/>
  <c r="H12" i="1"/>
  <c r="N12" i="1" s="1"/>
  <c r="H13" i="1"/>
  <c r="H14" i="1"/>
  <c r="H8" i="1"/>
  <c r="H7" i="1"/>
  <c r="N11" i="1" l="1"/>
  <c r="N10" i="1"/>
  <c r="N8" i="1"/>
  <c r="N7" i="1"/>
  <c r="O14" i="1"/>
  <c r="F13" i="1"/>
  <c r="F10" i="1"/>
  <c r="F12" i="1"/>
  <c r="F11" i="1"/>
  <c r="F8" i="1"/>
  <c r="F9" i="1"/>
  <c r="F14" i="1"/>
</calcChain>
</file>

<file path=xl/sharedStrings.xml><?xml version="1.0" encoding="utf-8"?>
<sst xmlns="http://schemas.openxmlformats.org/spreadsheetml/2006/main" count="17" uniqueCount="16">
  <si>
    <t>Immatriculation</t>
  </si>
  <si>
    <t>Compagnies d'assurances</t>
  </si>
  <si>
    <t>Remorquage</t>
  </si>
  <si>
    <t>Gardiennage</t>
  </si>
  <si>
    <t>Total frais</t>
  </si>
  <si>
    <t>Date Facture</t>
  </si>
  <si>
    <t>Date d'échéance</t>
  </si>
  <si>
    <t>Date de règlement</t>
  </si>
  <si>
    <t>Délais de paiement (en jours)</t>
  </si>
  <si>
    <t>Si la date d'échéance est supérieur à la date du jour et que la date de règlement est vide alors à relancer</t>
  </si>
  <si>
    <t>Ne prends pas en compte si la date d'échéance est passé ou pas</t>
  </si>
  <si>
    <t>Bug ligne L13</t>
  </si>
  <si>
    <t>Date du jour:</t>
  </si>
  <si>
    <t>Jours de retards "formule non fonctionnelle"</t>
  </si>
  <si>
    <t>Jours de retard ouvrés Ok</t>
  </si>
  <si>
    <t>Je veux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</si>
</sst>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dd/mm/yy;@"/>
    <numFmt numFmtId="166" formatCode="#,###,&quot;jours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sz val="9"/>
      <color rgb="FF66666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6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left"/>
    </xf>
    <xf numFmtId="0" fontId="2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Fill="1"/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C1" workbookViewId="0">
      <selection activeCell="J15" sqref="J15"/>
    </sheetView>
  </sheetViews>
  <sheetFormatPr baseColWidth="10" defaultRowHeight="15" x14ac:dyDescent="0.25"/>
  <cols>
    <col min="1" max="1" width="12.125" customWidth="1"/>
    <col min="2" max="2" width="17.25" customWidth="1"/>
    <col min="3" max="3" width="12.875" bestFit="1" customWidth="1"/>
    <col min="4" max="4" width="18.375" bestFit="1" customWidth="1"/>
    <col min="5" max="5" width="15.125" customWidth="1"/>
    <col min="7" max="7" width="16" bestFit="1" customWidth="1"/>
    <col min="8" max="8" width="13.75" bestFit="1" customWidth="1"/>
    <col min="9" max="9" width="15.375" bestFit="1" customWidth="1"/>
    <col min="10" max="10" width="14" customWidth="1"/>
    <col min="11" max="11" width="13.125" bestFit="1" customWidth="1"/>
  </cols>
  <sheetData>
    <row r="1" spans="1:15" x14ac:dyDescent="0.25">
      <c r="A1" s="13"/>
      <c r="B1" s="13"/>
    </row>
    <row r="2" spans="1:15" x14ac:dyDescent="0.25">
      <c r="A2" s="13"/>
      <c r="B2" s="13"/>
    </row>
    <row r="3" spans="1:15" x14ac:dyDescent="0.25">
      <c r="A3" s="13"/>
      <c r="B3" s="13"/>
      <c r="I3" t="s">
        <v>15</v>
      </c>
      <c r="J3" s="12" t="s">
        <v>9</v>
      </c>
    </row>
    <row r="4" spans="1:15" x14ac:dyDescent="0.25">
      <c r="A4" s="13"/>
      <c r="B4" s="13"/>
      <c r="F4" s="9" t="s">
        <v>12</v>
      </c>
      <c r="G4" s="10">
        <v>42517</v>
      </c>
    </row>
    <row r="5" spans="1:15" x14ac:dyDescent="0.25">
      <c r="B5" s="7"/>
    </row>
    <row r="6" spans="1:15" ht="105" x14ac:dyDescent="0.25">
      <c r="A6" s="8" t="s">
        <v>1</v>
      </c>
      <c r="B6" s="8" t="s">
        <v>0</v>
      </c>
      <c r="C6" s="8" t="s">
        <v>5</v>
      </c>
      <c r="D6" s="8" t="s">
        <v>2</v>
      </c>
      <c r="E6" s="8" t="s">
        <v>3</v>
      </c>
      <c r="F6" s="8" t="s">
        <v>4</v>
      </c>
      <c r="G6" s="8" t="s">
        <v>8</v>
      </c>
      <c r="H6" s="8" t="s">
        <v>6</v>
      </c>
      <c r="I6" s="8" t="s">
        <v>7</v>
      </c>
      <c r="J6" s="14" t="s">
        <v>13</v>
      </c>
      <c r="K6" s="14" t="s">
        <v>14</v>
      </c>
      <c r="L6" s="14" t="s">
        <v>11</v>
      </c>
      <c r="M6" s="14" t="s">
        <v>10</v>
      </c>
      <c r="N6" s="14" t="s">
        <v>10</v>
      </c>
      <c r="O6" s="15"/>
    </row>
    <row r="7" spans="1:15" x14ac:dyDescent="0.25">
      <c r="C7" s="2">
        <v>42284</v>
      </c>
      <c r="D7" s="1"/>
      <c r="E7" s="1"/>
      <c r="F7" s="3">
        <f t="shared" ref="F7:F14" si="0">SUM(D7:E7)</f>
        <v>0</v>
      </c>
      <c r="G7" s="6">
        <v>60</v>
      </c>
      <c r="H7" s="5">
        <f>C7+G7</f>
        <v>42344</v>
      </c>
      <c r="I7" s="2">
        <v>42480</v>
      </c>
      <c r="J7" s="15">
        <f>IF(AND($I7=0,$H7&lt;=$G$4),$G$4-$H7,IF(I7&gt;$H7,$I7-$H7,0))</f>
        <v>136</v>
      </c>
      <c r="K7" s="15">
        <f>IF(AND($I7=0,$H7&lt;=$G$4),NETWORKDAYS($H7,$G$4),IF($I7&gt;$H7,NETWORKDAYS($H7,$I7),0))</f>
        <v>98</v>
      </c>
      <c r="L7" s="15" t="str">
        <f>IF($I7&gt;0,"Payé","A relancer")</f>
        <v>Payé</v>
      </c>
      <c r="M7" s="16" t="str">
        <f>IF(ISBLANK(I7),"A relancer","Payé")</f>
        <v>Payé</v>
      </c>
      <c r="N7" s="15" t="b">
        <f>IF(ISBLANK(I7),"A relancer",IF(H7&gt;$G$4,"En cours"))</f>
        <v>0</v>
      </c>
      <c r="O7" s="15"/>
    </row>
    <row r="8" spans="1:15" x14ac:dyDescent="0.25">
      <c r="C8" s="2">
        <v>42284</v>
      </c>
      <c r="D8" s="1"/>
      <c r="E8" s="1"/>
      <c r="F8" s="3">
        <f t="shared" si="0"/>
        <v>0</v>
      </c>
      <c r="G8" s="6">
        <v>60</v>
      </c>
      <c r="H8" s="5">
        <f>C8+G8</f>
        <v>42344</v>
      </c>
      <c r="I8" s="2">
        <v>42520</v>
      </c>
      <c r="J8" s="15">
        <f t="shared" ref="J8:J14" si="1">IF(AND($I8=0,$H8&lt;=$G$4),$G$4-$H8,IF(I8&gt;$H8,$I8-$H8,0))</f>
        <v>176</v>
      </c>
      <c r="K8" s="15">
        <f t="shared" ref="K8:K14" si="2">IF(AND($I8=0,$H8&lt;=$G$4),NETWORKDAYS($H8,$G$4),IF($I8&gt;$H8,NETWORKDAYS($H8,$I8),0))</f>
        <v>126</v>
      </c>
      <c r="L8" s="15" t="str">
        <f t="shared" ref="L8:L14" si="3">IF($I8&gt;0,"Payé","A relancer")</f>
        <v>Payé</v>
      </c>
      <c r="M8" s="16" t="str">
        <f t="shared" ref="M8:M14" si="4">IF(ISBLANK(I8),"A relancer","Payé")</f>
        <v>Payé</v>
      </c>
      <c r="N8" s="15" t="b">
        <f t="shared" ref="N8:N14" si="5">IF(ISBLANK(I8),"A relancer",IF(H8&gt;$G$4,"En cours"))</f>
        <v>0</v>
      </c>
      <c r="O8" s="15"/>
    </row>
    <row r="9" spans="1:15" x14ac:dyDescent="0.25">
      <c r="C9" s="2">
        <v>42517</v>
      </c>
      <c r="D9" s="1"/>
      <c r="E9" s="1"/>
      <c r="F9" s="3">
        <f t="shared" si="0"/>
        <v>0</v>
      </c>
      <c r="G9" s="6">
        <v>60</v>
      </c>
      <c r="H9" s="5">
        <f t="shared" ref="H9:H14" si="6">C9+G9</f>
        <v>42577</v>
      </c>
      <c r="J9" s="15">
        <f t="shared" si="1"/>
        <v>0</v>
      </c>
      <c r="K9" s="15">
        <f t="shared" si="2"/>
        <v>0</v>
      </c>
      <c r="L9" s="15" t="str">
        <f t="shared" si="3"/>
        <v>A relancer</v>
      </c>
      <c r="M9" s="16" t="str">
        <f t="shared" si="4"/>
        <v>A relancer</v>
      </c>
      <c r="N9" s="15" t="str">
        <f t="shared" si="5"/>
        <v>A relancer</v>
      </c>
      <c r="O9" s="15"/>
    </row>
    <row r="10" spans="1:15" x14ac:dyDescent="0.25">
      <c r="C10" s="2">
        <v>42352</v>
      </c>
      <c r="D10" s="1"/>
      <c r="E10" s="1"/>
      <c r="F10" s="3">
        <f t="shared" si="0"/>
        <v>0</v>
      </c>
      <c r="G10" s="6">
        <v>60</v>
      </c>
      <c r="H10" s="5">
        <f t="shared" si="6"/>
        <v>42412</v>
      </c>
      <c r="I10" s="2">
        <v>42356</v>
      </c>
      <c r="J10" s="15">
        <f t="shared" si="1"/>
        <v>0</v>
      </c>
      <c r="K10" s="15">
        <f t="shared" si="2"/>
        <v>0</v>
      </c>
      <c r="L10" s="15" t="str">
        <f t="shared" si="3"/>
        <v>Payé</v>
      </c>
      <c r="M10" s="16" t="str">
        <f t="shared" si="4"/>
        <v>Payé</v>
      </c>
      <c r="N10" s="15" t="b">
        <f t="shared" si="5"/>
        <v>0</v>
      </c>
      <c r="O10" s="15"/>
    </row>
    <row r="11" spans="1:15" x14ac:dyDescent="0.25">
      <c r="C11" s="2">
        <v>42352</v>
      </c>
      <c r="D11" s="1"/>
      <c r="E11" s="1"/>
      <c r="F11" s="3">
        <f t="shared" si="0"/>
        <v>0</v>
      </c>
      <c r="G11" s="6">
        <v>60</v>
      </c>
      <c r="H11" s="5">
        <f t="shared" si="6"/>
        <v>42412</v>
      </c>
      <c r="I11" s="2">
        <v>42356</v>
      </c>
      <c r="J11" s="15">
        <f t="shared" si="1"/>
        <v>0</v>
      </c>
      <c r="K11" s="15">
        <f t="shared" si="2"/>
        <v>0</v>
      </c>
      <c r="L11" s="15" t="str">
        <f t="shared" si="3"/>
        <v>Payé</v>
      </c>
      <c r="M11" s="16" t="str">
        <f t="shared" si="4"/>
        <v>Payé</v>
      </c>
      <c r="N11" s="15" t="b">
        <f t="shared" si="5"/>
        <v>0</v>
      </c>
      <c r="O11" s="15"/>
    </row>
    <row r="12" spans="1:15" x14ac:dyDescent="0.25">
      <c r="C12" s="2">
        <v>42352</v>
      </c>
      <c r="D12" s="1"/>
      <c r="E12" s="1"/>
      <c r="F12" s="3">
        <f t="shared" si="0"/>
        <v>0</v>
      </c>
      <c r="G12" s="6">
        <v>60</v>
      </c>
      <c r="H12" s="5">
        <f t="shared" si="6"/>
        <v>42412</v>
      </c>
      <c r="I12" s="2">
        <v>42356</v>
      </c>
      <c r="J12" s="15">
        <f t="shared" si="1"/>
        <v>0</v>
      </c>
      <c r="K12" s="15">
        <f t="shared" si="2"/>
        <v>0</v>
      </c>
      <c r="L12" s="15" t="str">
        <f t="shared" si="3"/>
        <v>Payé</v>
      </c>
      <c r="M12" s="16" t="str">
        <f t="shared" si="4"/>
        <v>Payé</v>
      </c>
      <c r="N12" s="15" t="b">
        <f t="shared" si="5"/>
        <v>0</v>
      </c>
      <c r="O12" s="15"/>
    </row>
    <row r="13" spans="1:15" x14ac:dyDescent="0.25">
      <c r="C13" s="2">
        <v>42352</v>
      </c>
      <c r="D13" s="1"/>
      <c r="E13" s="1"/>
      <c r="F13" s="3">
        <f t="shared" si="0"/>
        <v>0</v>
      </c>
      <c r="G13" s="6">
        <v>60</v>
      </c>
      <c r="H13" s="5">
        <f t="shared" si="6"/>
        <v>42412</v>
      </c>
      <c r="J13" s="15">
        <f t="shared" si="1"/>
        <v>105</v>
      </c>
      <c r="K13" s="15">
        <f t="shared" si="2"/>
        <v>76</v>
      </c>
      <c r="L13" s="15" t="str">
        <f t="shared" si="3"/>
        <v>A relancer</v>
      </c>
      <c r="M13" s="16" t="str">
        <f t="shared" si="4"/>
        <v>A relancer</v>
      </c>
      <c r="N13" s="15" t="str">
        <f t="shared" si="5"/>
        <v>A relancer</v>
      </c>
      <c r="O13" s="15"/>
    </row>
    <row r="14" spans="1:15" x14ac:dyDescent="0.25">
      <c r="C14" s="2">
        <v>42517</v>
      </c>
      <c r="D14" s="1"/>
      <c r="E14" s="1"/>
      <c r="F14" s="3">
        <f t="shared" si="0"/>
        <v>0</v>
      </c>
      <c r="G14" s="6">
        <v>60</v>
      </c>
      <c r="H14" s="5">
        <f t="shared" si="6"/>
        <v>42577</v>
      </c>
      <c r="J14" s="15">
        <f t="shared" si="1"/>
        <v>0</v>
      </c>
      <c r="K14" s="15">
        <f t="shared" si="2"/>
        <v>0</v>
      </c>
      <c r="L14" s="15" t="str">
        <f t="shared" si="3"/>
        <v>A relancer</v>
      </c>
      <c r="M14" s="16" t="str">
        <f t="shared" si="4"/>
        <v>A relancer</v>
      </c>
      <c r="N14" s="15" t="str">
        <f t="shared" si="5"/>
        <v>A relancer</v>
      </c>
      <c r="O14" s="15" t="str">
        <f t="shared" ref="O14" si="7">IF(H14&gt;$G$4,"",IF(I14="","A relancer","En attente"))</f>
        <v/>
      </c>
    </row>
    <row r="15" spans="1:15" x14ac:dyDescent="0.25">
      <c r="C15" s="2"/>
      <c r="D15" s="2"/>
      <c r="H15" s="7"/>
      <c r="I15" s="4"/>
      <c r="K15" s="11"/>
    </row>
    <row r="16" spans="1:15" x14ac:dyDescent="0.25">
      <c r="H16" s="2"/>
    </row>
    <row r="19" spans="3:3" x14ac:dyDescent="0.25">
      <c r="C19">
        <f>NETWORKDAYS(H7,I7)</f>
        <v>98</v>
      </c>
    </row>
  </sheetData>
  <sortState ref="A7:G14">
    <sortCondition ref="A7"/>
  </sortState>
  <mergeCells count="4">
    <mergeCell ref="A1:B1"/>
    <mergeCell ref="A2:B2"/>
    <mergeCell ref="A3:B3"/>
    <mergeCell ref="A4:B4"/>
  </mergeCells>
  <conditionalFormatting sqref="L7:L14">
    <cfRule type="cellIs" dxfId="2" priority="2" operator="equal">
      <formula>"Payé"</formula>
    </cfRule>
    <cfRule type="cellIs" dxfId="3" priority="1" operator="equal">
      <formula>"A relancer"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Toscane Rubin</dc:creator>
  <cp:lastModifiedBy>André BOSCHI</cp:lastModifiedBy>
  <dcterms:created xsi:type="dcterms:W3CDTF">2016-09-21T13:11:52Z</dcterms:created>
  <dcterms:modified xsi:type="dcterms:W3CDTF">2016-10-03T08:10:58Z</dcterms:modified>
</cp:coreProperties>
</file>