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15480" windowHeight="8445" tabRatio="882"/>
  </bookViews>
  <sheets>
    <sheet name="BARBEREAU Sidonie" sheetId="1" r:id="rId1"/>
    <sheet name="BARRETEAU Melvin" sheetId="3" r:id="rId2"/>
  </sheets>
  <calcPr calcId="125725"/>
</workbook>
</file>

<file path=xl/calcChain.xml><?xml version="1.0" encoding="utf-8"?>
<calcChain xmlns="http://schemas.openxmlformats.org/spreadsheetml/2006/main">
  <c r="D13" i="3"/>
  <c r="S215"/>
  <c r="S214"/>
  <c r="S213"/>
  <c r="S212"/>
  <c r="Z211" s="1"/>
  <c r="M211" s="1"/>
  <c r="T211"/>
  <c r="G211"/>
  <c r="S210"/>
  <c r="S209"/>
  <c r="S208"/>
  <c r="S207"/>
  <c r="Z206" s="1"/>
  <c r="M206" s="1"/>
  <c r="T206"/>
  <c r="G206"/>
  <c r="S205"/>
  <c r="S204"/>
  <c r="T202" s="1"/>
  <c r="S203"/>
  <c r="Z202"/>
  <c r="M217" s="1"/>
  <c r="AA217" s="1"/>
  <c r="M202"/>
  <c r="S196"/>
  <c r="S195"/>
  <c r="S194"/>
  <c r="S193"/>
  <c r="S192"/>
  <c r="Z191" s="1"/>
  <c r="M191" s="1"/>
  <c r="T191"/>
  <c r="G191"/>
  <c r="S190"/>
  <c r="S189"/>
  <c r="S188"/>
  <c r="S187"/>
  <c r="S186"/>
  <c r="S185"/>
  <c r="Z184" s="1"/>
  <c r="T184"/>
  <c r="G198" s="1"/>
  <c r="V198" s="1"/>
  <c r="G184"/>
  <c r="S178"/>
  <c r="S177"/>
  <c r="S176"/>
  <c r="S175"/>
  <c r="Z174" s="1"/>
  <c r="M174" s="1"/>
  <c r="T174"/>
  <c r="G174"/>
  <c r="S173"/>
  <c r="Z172"/>
  <c r="T172"/>
  <c r="M172"/>
  <c r="G172"/>
  <c r="S171"/>
  <c r="S170"/>
  <c r="S169"/>
  <c r="Z168" s="1"/>
  <c r="M168" s="1"/>
  <c r="T168"/>
  <c r="G168"/>
  <c r="S167"/>
  <c r="S166"/>
  <c r="Z165" s="1"/>
  <c r="M165" s="1"/>
  <c r="T165"/>
  <c r="G165"/>
  <c r="S164"/>
  <c r="S163"/>
  <c r="Z162" s="1"/>
  <c r="M162" s="1"/>
  <c r="T162"/>
  <c r="G162"/>
  <c r="S161"/>
  <c r="S160"/>
  <c r="T158" s="1"/>
  <c r="S159"/>
  <c r="Z158"/>
  <c r="M180" s="1"/>
  <c r="AA180" s="1"/>
  <c r="M158"/>
  <c r="S153"/>
  <c r="S152"/>
  <c r="S151"/>
  <c r="Z150" s="1"/>
  <c r="M150" s="1"/>
  <c r="T150"/>
  <c r="G150"/>
  <c r="S149"/>
  <c r="S148"/>
  <c r="T146" s="1"/>
  <c r="G146" s="1"/>
  <c r="S147"/>
  <c r="Z146"/>
  <c r="M146"/>
  <c r="S145"/>
  <c r="S144"/>
  <c r="S143"/>
  <c r="T141" s="1"/>
  <c r="G141" s="1"/>
  <c r="S142"/>
  <c r="Z141"/>
  <c r="M141"/>
  <c r="S140"/>
  <c r="S139"/>
  <c r="S138"/>
  <c r="T136" s="1"/>
  <c r="G136" s="1"/>
  <c r="S137"/>
  <c r="Z136"/>
  <c r="M136"/>
  <c r="S135"/>
  <c r="S134"/>
  <c r="S133"/>
  <c r="T132" s="1"/>
  <c r="S126"/>
  <c r="Z125"/>
  <c r="M125" s="1"/>
  <c r="T125"/>
  <c r="G125"/>
  <c r="S124"/>
  <c r="S123"/>
  <c r="S122"/>
  <c r="S121"/>
  <c r="S120"/>
  <c r="Z119" s="1"/>
  <c r="M119" s="1"/>
  <c r="S118"/>
  <c r="S117"/>
  <c r="S116"/>
  <c r="S115"/>
  <c r="S114"/>
  <c r="S113"/>
  <c r="T111" s="1"/>
  <c r="G111" s="1"/>
  <c r="S112"/>
  <c r="Z111"/>
  <c r="M111" s="1"/>
  <c r="S110"/>
  <c r="S109"/>
  <c r="S108"/>
  <c r="T106" s="1"/>
  <c r="S107"/>
  <c r="Z106"/>
  <c r="M106" s="1"/>
  <c r="S101"/>
  <c r="S100"/>
  <c r="S99"/>
  <c r="S98"/>
  <c r="S97"/>
  <c r="Z96" s="1"/>
  <c r="M96" s="1"/>
  <c r="T96"/>
  <c r="G96" s="1"/>
  <c r="S95"/>
  <c r="S94"/>
  <c r="Z93" s="1"/>
  <c r="M93" s="1"/>
  <c r="T93"/>
  <c r="G93" s="1"/>
  <c r="S92"/>
  <c r="S91"/>
  <c r="T89" s="1"/>
  <c r="G89" s="1"/>
  <c r="S90"/>
  <c r="Z89"/>
  <c r="M89" s="1"/>
  <c r="S88"/>
  <c r="T86" s="1"/>
  <c r="G86" s="1"/>
  <c r="S87"/>
  <c r="S85"/>
  <c r="S84"/>
  <c r="S83"/>
  <c r="T81" s="1"/>
  <c r="S82"/>
  <c r="S75"/>
  <c r="Z74" s="1"/>
  <c r="M74" s="1"/>
  <c r="T74"/>
  <c r="G74" s="1"/>
  <c r="S73"/>
  <c r="S72"/>
  <c r="S71"/>
  <c r="S70"/>
  <c r="S69"/>
  <c r="S68"/>
  <c r="Z67" s="1"/>
  <c r="M67" s="1"/>
  <c r="S66"/>
  <c r="S65"/>
  <c r="S64"/>
  <c r="S63"/>
  <c r="Z59" s="1"/>
  <c r="M59" s="1"/>
  <c r="S62"/>
  <c r="S61"/>
  <c r="T59" s="1"/>
  <c r="G59" s="1"/>
  <c r="S60"/>
  <c r="S58"/>
  <c r="S57"/>
  <c r="S56"/>
  <c r="S55"/>
  <c r="S54"/>
  <c r="T52" s="1"/>
  <c r="S53"/>
  <c r="Z52"/>
  <c r="G103" l="1"/>
  <c r="V103" s="1"/>
  <c r="G81"/>
  <c r="G106"/>
  <c r="G52"/>
  <c r="M77"/>
  <c r="G132"/>
  <c r="G155"/>
  <c r="V155" s="1"/>
  <c r="G180"/>
  <c r="V180" s="1"/>
  <c r="G158"/>
  <c r="M198"/>
  <c r="AA198" s="1"/>
  <c r="M184"/>
  <c r="G217"/>
  <c r="V217" s="1"/>
  <c r="G202"/>
  <c r="T67"/>
  <c r="G67" s="1"/>
  <c r="Z81"/>
  <c r="Z86"/>
  <c r="M86" s="1"/>
  <c r="T119"/>
  <c r="G119" s="1"/>
  <c r="M128"/>
  <c r="AA128" s="1"/>
  <c r="Z132"/>
  <c r="M52"/>
  <c r="M155" l="1"/>
  <c r="AA155" s="1"/>
  <c r="M132"/>
  <c r="M103"/>
  <c r="AA103" s="1"/>
  <c r="M81"/>
  <c r="D28"/>
  <c r="AA77"/>
  <c r="G77"/>
  <c r="V77" s="1"/>
  <c r="G128"/>
  <c r="V128" s="1"/>
  <c r="D13" i="1" l="1"/>
  <c r="S213" l="1"/>
  <c r="S214"/>
  <c r="S215"/>
  <c r="S212"/>
  <c r="S208"/>
  <c r="S209"/>
  <c r="S210"/>
  <c r="S207"/>
  <c r="S204"/>
  <c r="S205"/>
  <c r="S203"/>
  <c r="S196"/>
  <c r="S193"/>
  <c r="S194"/>
  <c r="S195"/>
  <c r="S192"/>
  <c r="S186"/>
  <c r="S187"/>
  <c r="S188"/>
  <c r="S189"/>
  <c r="S190"/>
  <c r="S185"/>
  <c r="S178"/>
  <c r="S160"/>
  <c r="S161"/>
  <c r="S163"/>
  <c r="S164"/>
  <c r="S166"/>
  <c r="S167"/>
  <c r="S169"/>
  <c r="S170"/>
  <c r="S171"/>
  <c r="S173"/>
  <c r="S175"/>
  <c r="S176"/>
  <c r="S177"/>
  <c r="S159"/>
  <c r="S120"/>
  <c r="S134"/>
  <c r="S135"/>
  <c r="S137"/>
  <c r="S138"/>
  <c r="S139"/>
  <c r="S140"/>
  <c r="S142"/>
  <c r="S143"/>
  <c r="S144"/>
  <c r="S145"/>
  <c r="S147"/>
  <c r="S148"/>
  <c r="S149"/>
  <c r="S151"/>
  <c r="S152"/>
  <c r="S153"/>
  <c r="S133"/>
  <c r="S126"/>
  <c r="S108"/>
  <c r="S109"/>
  <c r="S110"/>
  <c r="S107"/>
  <c r="S121"/>
  <c r="S122"/>
  <c r="S123"/>
  <c r="S124"/>
  <c r="S114"/>
  <c r="S115"/>
  <c r="S116"/>
  <c r="S117"/>
  <c r="S118"/>
  <c r="S113"/>
  <c r="S75"/>
  <c r="S69" l="1"/>
  <c r="S70"/>
  <c r="S71"/>
  <c r="S72"/>
  <c r="S73"/>
  <c r="S68"/>
  <c r="S62"/>
  <c r="S61"/>
  <c r="S63"/>
  <c r="S64"/>
  <c r="S65"/>
  <c r="S66"/>
  <c r="S60"/>
  <c r="S58"/>
  <c r="S54"/>
  <c r="S55"/>
  <c r="S56"/>
  <c r="S57"/>
  <c r="S53"/>
  <c r="S82"/>
  <c r="S83"/>
  <c r="S84"/>
  <c r="S85"/>
  <c r="S88"/>
  <c r="S87"/>
  <c r="S91"/>
  <c r="S92"/>
  <c r="S90"/>
  <c r="S95"/>
  <c r="S94"/>
  <c r="S98"/>
  <c r="S99"/>
  <c r="S100"/>
  <c r="S101"/>
  <c r="S97"/>
  <c r="S112"/>
  <c r="T125"/>
  <c r="T172"/>
  <c r="G172" s="1"/>
  <c r="Z211"/>
  <c r="M211" s="1"/>
  <c r="T59" l="1"/>
  <c r="G59" s="1"/>
  <c r="G125"/>
  <c r="T93"/>
  <c r="T52"/>
  <c r="Z59"/>
  <c r="M59" s="1"/>
  <c r="Z52"/>
  <c r="M52" s="1"/>
  <c r="T67"/>
  <c r="G67" s="1"/>
  <c r="Z67"/>
  <c r="M67" s="1"/>
  <c r="Z96"/>
  <c r="M96" s="1"/>
  <c r="T96"/>
  <c r="Z93"/>
  <c r="M93" s="1"/>
  <c r="T89"/>
  <c r="Z89"/>
  <c r="M89" s="1"/>
  <c r="T86"/>
  <c r="Z86"/>
  <c r="M86" s="1"/>
  <c r="Z81"/>
  <c r="M81" s="1"/>
  <c r="T81"/>
  <c r="T106"/>
  <c r="G106" s="1"/>
  <c r="Z106"/>
  <c r="M106" s="1"/>
  <c r="T111"/>
  <c r="Z111"/>
  <c r="M111" s="1"/>
  <c r="T119"/>
  <c r="Z119"/>
  <c r="M119" s="1"/>
  <c r="T132"/>
  <c r="Z132"/>
  <c r="M132" s="1"/>
  <c r="Z165"/>
  <c r="M165" s="1"/>
  <c r="T165"/>
  <c r="G165" s="1"/>
  <c r="Z158"/>
  <c r="M158" s="1"/>
  <c r="T158"/>
  <c r="Z172"/>
  <c r="M172" s="1"/>
  <c r="T168"/>
  <c r="G168" s="1"/>
  <c r="Z168"/>
  <c r="M168" s="1"/>
  <c r="T191"/>
  <c r="Z191"/>
  <c r="M191" s="1"/>
  <c r="T211"/>
  <c r="Z206"/>
  <c r="M206" s="1"/>
  <c r="T206"/>
  <c r="T202"/>
  <c r="Z125"/>
  <c r="T146"/>
  <c r="G146" s="1"/>
  <c r="Z146"/>
  <c r="M146" s="1"/>
  <c r="Z141"/>
  <c r="M141" s="1"/>
  <c r="T141"/>
  <c r="G141" s="1"/>
  <c r="Z136"/>
  <c r="M136" s="1"/>
  <c r="T136"/>
  <c r="G136" s="1"/>
  <c r="Z150"/>
  <c r="M150" s="1"/>
  <c r="T150"/>
  <c r="G150" s="1"/>
  <c r="T184"/>
  <c r="Z184"/>
  <c r="M184" s="1"/>
  <c r="T174"/>
  <c r="G174" s="1"/>
  <c r="Z174"/>
  <c r="M174" s="1"/>
  <c r="Z162"/>
  <c r="M162" s="1"/>
  <c r="T162"/>
  <c r="G162" s="1"/>
  <c r="Z202"/>
  <c r="M202" s="1"/>
  <c r="G211" l="1"/>
  <c r="G206"/>
  <c r="G202"/>
  <c r="G191"/>
  <c r="G158"/>
  <c r="G96"/>
  <c r="G93"/>
  <c r="G89"/>
  <c r="G86"/>
  <c r="G184"/>
  <c r="G132"/>
  <c r="M128"/>
  <c r="AA128" s="1"/>
  <c r="M125"/>
  <c r="G119"/>
  <c r="G111"/>
  <c r="G128"/>
  <c r="G81"/>
  <c r="G52"/>
  <c r="G103"/>
  <c r="M103"/>
  <c r="AA103" s="1"/>
  <c r="M155"/>
  <c r="AA155" s="1"/>
  <c r="G155"/>
  <c r="G180"/>
  <c r="M180"/>
  <c r="AA180" s="1"/>
  <c r="M198"/>
  <c r="AA198" s="1"/>
  <c r="G198"/>
  <c r="G217"/>
  <c r="M217"/>
  <c r="T74"/>
  <c r="Z74"/>
  <c r="M77" s="1"/>
  <c r="AA77" s="1"/>
  <c r="D28" l="1"/>
  <c r="AA217"/>
  <c r="V103"/>
  <c r="V217"/>
  <c r="V198"/>
  <c r="V180"/>
  <c r="V155"/>
  <c r="V128"/>
  <c r="G74"/>
  <c r="G77"/>
  <c r="M74"/>
  <c r="V77" l="1"/>
</calcChain>
</file>

<file path=xl/sharedStrings.xml><?xml version="1.0" encoding="utf-8"?>
<sst xmlns="http://schemas.openxmlformats.org/spreadsheetml/2006/main" count="510" uniqueCount="190">
  <si>
    <t>Attestations scolaires de sécurité routière niveaux 1 et 2</t>
  </si>
  <si>
    <t>L'ASSR 1 est</t>
  </si>
  <si>
    <t>délivrée le ………………………..</t>
  </si>
  <si>
    <t xml:space="preserve">  non délivrée</t>
  </si>
  <si>
    <t>L'ASSR 2 est</t>
  </si>
  <si>
    <t>Prévention et secours civiques de niveau 1</t>
  </si>
  <si>
    <t>Le PSC1 est</t>
  </si>
  <si>
    <t>certifié le ………………………….</t>
  </si>
  <si>
    <t xml:space="preserve">  non certifié</t>
  </si>
  <si>
    <t>La maîtrise du socle commun de connaissances et de compétences</t>
  </si>
  <si>
    <t>est attestée</t>
  </si>
  <si>
    <t>Vu et pris connaissance</t>
  </si>
  <si>
    <t>Les représentants légaux</t>
  </si>
  <si>
    <t>(Signature)</t>
  </si>
  <si>
    <t>Compétence 1 - La maîtrise de la langue française</t>
  </si>
  <si>
    <t>LIRE</t>
  </si>
  <si>
    <t>Lire à haute voix, de façon expressive, un texte en prose ou en vers</t>
  </si>
  <si>
    <t>Analyser les éléments grammaticaux d'une phrase afin d'en éclaircir le sens</t>
  </si>
  <si>
    <t>Dégager l'idée essentielle d'un texte lu ou entendu</t>
  </si>
  <si>
    <t>Manifester sa compréhension de textes variés, qu'ils soient documentaires ou littéraires</t>
  </si>
  <si>
    <t>Comprendre un énoncé, une consigne</t>
  </si>
  <si>
    <t>Lire des œuvres littéraires intégrales, notamment classiques, et rendre compte de sa lecture</t>
  </si>
  <si>
    <t>Copier un texte sans erreur</t>
  </si>
  <si>
    <t>Répondre à une question par une phrase complète</t>
  </si>
  <si>
    <t>Utiliser les principales règles d'orthographe lexicale et grammaticale</t>
  </si>
  <si>
    <t>Adapter le propos au destinataire et à l'effet recherché</t>
  </si>
  <si>
    <t>Résumer un texte</t>
  </si>
  <si>
    <t>ÉCRIRE</t>
  </si>
  <si>
    <t>Écrire lisiblement et correctement un texte spontanément ou sous la dictée</t>
  </si>
  <si>
    <t>S'EXPRIMER À L'ORAL</t>
  </si>
  <si>
    <t>Prendre la parole en public</t>
  </si>
  <si>
    <t>Adapter sa prise de parole (attitude et niveau de langue) à la situation de communication (lieu, destinataire, effet recherché)</t>
  </si>
  <si>
    <t>Prendre part à un dialogue, un débat : prendre en compte les propos d'autrui, faire valoir son propre point de vue</t>
  </si>
  <si>
    <t>Reformuler un texte ou des propos lus ou prononcés par un tiers</t>
  </si>
  <si>
    <t>Rendre compte d'un travail individuel ou collectif (exposés, expériences, démonstrations…)</t>
  </si>
  <si>
    <t>Dire de mémoire des textes patrimoniaux (textes littéraires, citations célèbres)</t>
  </si>
  <si>
    <t>UTILISER DES OUTILS</t>
  </si>
  <si>
    <t>Utiliser des dictionnaires, imprimés ou numériques, des ouvrages de grammaire ou des logiciels de correction orthographique</t>
  </si>
  <si>
    <t>La compétence 1 est validée</t>
  </si>
  <si>
    <t>Français</t>
  </si>
  <si>
    <t>LV1</t>
  </si>
  <si>
    <t>LV2</t>
  </si>
  <si>
    <t>S.V.T.</t>
  </si>
  <si>
    <t>E.P.S.</t>
  </si>
  <si>
    <t>Compétence 2 - La pratique d'une langue vivante étrangère (niveau A2)</t>
  </si>
  <si>
    <t>RÉAGIR ET DIALOGUER</t>
  </si>
  <si>
    <t>Établir un contact social</t>
  </si>
  <si>
    <t>Dialoguer sur des sujets familiers</t>
  </si>
  <si>
    <t>Demander et donner des informations</t>
  </si>
  <si>
    <t>Réagir à des propositions</t>
  </si>
  <si>
    <t>ÉCOUTER ET COMPRENDRE</t>
  </si>
  <si>
    <t>Comprendre un message oral pour réaliser une tâche</t>
  </si>
  <si>
    <t>Comprendre les points essentiels d'un message oral (conversation, information, récit, exposé)</t>
  </si>
  <si>
    <t>PARLER EN CONTINU</t>
  </si>
  <si>
    <t>Reproduire un modèle oral</t>
  </si>
  <si>
    <t>Décrire, raconter, expliquer</t>
  </si>
  <si>
    <t>Présenter un projet et lire à haute voix</t>
  </si>
  <si>
    <t>Maths</t>
  </si>
  <si>
    <t>Hist.-Géo.</t>
  </si>
  <si>
    <t>Physiques</t>
  </si>
  <si>
    <t>Educ. Mus.</t>
  </si>
  <si>
    <t>Arts Plas.</t>
  </si>
  <si>
    <t>Techno.</t>
  </si>
  <si>
    <t>Comprendre le sens général de documents écrits</t>
  </si>
  <si>
    <t>Savoir repérer des informations dans un texte</t>
  </si>
  <si>
    <t>Copier, écrire sous la dictée</t>
  </si>
  <si>
    <t>Renseigner un questionnaire</t>
  </si>
  <si>
    <t>Écrire un message simple</t>
  </si>
  <si>
    <t>Rendre compte de faits</t>
  </si>
  <si>
    <t>Écrire un court récit, une description</t>
  </si>
  <si>
    <t>Compétence 4 - La maîtrise des techniques usuelles de l'information et de la communication (B2i)</t>
  </si>
  <si>
    <t>Compétence 3 - Les principaux éléments de mathématiques et la culture scientifique et technologique</t>
  </si>
  <si>
    <t>PRATIQUER UNE DÉMARCHE SCIENTIFIQUE ET TECHNOLOGIQUE, RÉSOUDRE DES PROBLÈMES</t>
  </si>
  <si>
    <t>Rechercher, extraire et organiser l'information utile</t>
  </si>
  <si>
    <t>Réaliser, manipuler, mesurer, calculer, appliquer des consignes</t>
  </si>
  <si>
    <t>Raisonner, argumenter, pratiquer une démarche expérimentale ou technologique, démontrer</t>
  </si>
  <si>
    <t>Présenter la démarche suivie, les résultats obtenus, communiquer à l'aide d'un langage adapté</t>
  </si>
  <si>
    <t>SAVOIR UTILISER DES CONNAISSANCES ET DES COMPÉTENCES MATHÉMATIQUES</t>
  </si>
  <si>
    <t>Exploiter des données statistiques et aborder des situations simples de probabilité</t>
  </si>
  <si>
    <t>Mener à bien un calcul mental, à la main, à la calculatrice, avec un ordinateur</t>
  </si>
  <si>
    <r>
      <rPr>
        <b/>
        <sz val="8"/>
        <color theme="1"/>
        <rFont val="Arial Narrow"/>
        <family val="2"/>
      </rPr>
      <t xml:space="preserve">Nombres et calculs : </t>
    </r>
    <r>
      <rPr>
        <sz val="8"/>
        <color theme="1"/>
        <rFont val="Arial Narrow"/>
        <family val="2"/>
      </rPr>
      <t>Connaître et utiliser les nombres entiers,  décimaux et fractionnaires</t>
    </r>
  </si>
  <si>
    <r>
      <rPr>
        <b/>
        <sz val="8"/>
        <color theme="1"/>
        <rFont val="Arial Narrow"/>
        <family val="2"/>
      </rPr>
      <t xml:space="preserve">Organisation et gestion des données : </t>
    </r>
    <r>
      <rPr>
        <sz val="8"/>
        <color theme="1"/>
        <rFont val="Arial Narrow"/>
        <family val="2"/>
      </rPr>
      <t>Reconnaître des situations de proportionnalité, utiliser des pourcentages, des tableaux, des graphiques</t>
    </r>
  </si>
  <si>
    <r>
      <rPr>
        <b/>
        <sz val="8"/>
        <color theme="1"/>
        <rFont val="Arial Narrow"/>
        <family val="2"/>
      </rPr>
      <t xml:space="preserve">Géométrie : </t>
    </r>
    <r>
      <rPr>
        <sz val="8"/>
        <color theme="1"/>
        <rFont val="Arial Narrow"/>
        <family val="2"/>
      </rPr>
      <t>Connaître et représenter des figures géométriques et des objets de l'espace</t>
    </r>
  </si>
  <si>
    <t>Utiliser leurs propriétés</t>
  </si>
  <si>
    <t>SAVOIR UTILISER DES CONNAISSANCES DANS DIVERS DOMAINES SCIENTIFIQUES</t>
  </si>
  <si>
    <r>
      <rPr>
        <b/>
        <sz val="8"/>
        <color theme="1"/>
        <rFont val="Arial Narrow"/>
        <family val="2"/>
      </rPr>
      <t>L'univers et la terre :</t>
    </r>
    <r>
      <rPr>
        <sz val="8"/>
        <color theme="1"/>
        <rFont val="Arial Narrow"/>
        <family val="2"/>
      </rPr>
      <t xml:space="preserve"> Organisation de l'univers, structure et évolution au cours des temps géologiques de la Terre, phénomènes physiques</t>
    </r>
  </si>
  <si>
    <r>
      <rPr>
        <b/>
        <sz val="8"/>
        <color theme="1"/>
        <rFont val="Arial Narrow"/>
        <family val="2"/>
      </rPr>
      <t xml:space="preserve">La matière : </t>
    </r>
    <r>
      <rPr>
        <sz val="8"/>
        <color theme="1"/>
        <rFont val="Arial Narrow"/>
        <family val="2"/>
      </rPr>
      <t>principales caractéristiques, états et transformations, propriétés physiques et chimiques de la matière et des matériaux, comportement électrique, interactions avec la lumière</t>
    </r>
  </si>
  <si>
    <r>
      <rPr>
        <b/>
        <sz val="8"/>
        <color theme="1"/>
        <rFont val="Arial Narrow"/>
        <family val="2"/>
      </rPr>
      <t xml:space="preserve">Le vivant : </t>
    </r>
    <r>
      <rPr>
        <sz val="8"/>
        <color theme="1"/>
        <rFont val="Arial Narrow"/>
        <family val="2"/>
      </rPr>
      <t>unité d'organisation et diversité, fonctionnement des organismes vivants, évolution des espèces, organisation et fonctionnement du corps humain</t>
    </r>
  </si>
  <si>
    <r>
      <rPr>
        <b/>
        <sz val="8"/>
        <color theme="1"/>
        <rFont val="Arial Narrow"/>
        <family val="2"/>
      </rPr>
      <t>L'énergie :</t>
    </r>
    <r>
      <rPr>
        <sz val="8"/>
        <color theme="1"/>
        <rFont val="Arial Narrow"/>
        <family val="2"/>
      </rPr>
      <t xml:space="preserve"> différentes formes d'énergie, notamment l'énergie électrique, et transformations d'une forme à une autre</t>
    </r>
  </si>
  <si>
    <t>MOBILISER SES CONNAISSANCES POUR COMPRENDRE DES QUESTIONS LIÉES À L'ENVIRONNEMENT ET AU DÉVELOPPEMENT DURABLE</t>
  </si>
  <si>
    <t>La compétence 3 est validée</t>
  </si>
  <si>
    <t>Utiliser, gérer les espaces de stockage à disposition</t>
  </si>
  <si>
    <t>Utiliser les périphériques à disposition</t>
  </si>
  <si>
    <t>Utiliser les logiciels et services à disposition</t>
  </si>
  <si>
    <t>DOMAINE 2 : ADOPTER UNE ATTITUDE RESPONSABLE</t>
  </si>
  <si>
    <t>Connaître et respecter les règles élémentaires du droit relatif à sa pratique</t>
  </si>
  <si>
    <t>Protéger sa personne et ses données</t>
  </si>
  <si>
    <t>Faire preuve d’esprit critique face à l’information et à son traitement</t>
  </si>
  <si>
    <t>Participer à des travaux collaboratifs en connaissant les enjeux et en respectant les règles</t>
  </si>
  <si>
    <t>DOMAINE 3 : CRÉER, PRODUIRE, TRAITER, EXPLOITER DES DONNÉES</t>
  </si>
  <si>
    <t>Saisir et mettre en page un texte</t>
  </si>
  <si>
    <t>Traiter une image, un son ou une vidéo</t>
  </si>
  <si>
    <t>Organiser la composition du document, prévoir sa présentation en fonction de sa destination</t>
  </si>
  <si>
    <t>Différencier une situation simulée ou modélisée d’une situation réelle</t>
  </si>
  <si>
    <t>DOMAINE 4 : S'INFORMER, SE DOCUMENTER</t>
  </si>
  <si>
    <t>Consulter des bases de données documentaires en mode simple (plein texte)</t>
  </si>
  <si>
    <t>Identifier, trier et évaluer des ressources</t>
  </si>
  <si>
    <t>Chercher et sélectionner l’information demandée</t>
  </si>
  <si>
    <t>DOMAINE 5 : COMMUNIQUER, ÉCHANGER</t>
  </si>
  <si>
    <t>Écrire, envoyer, diffuser, publier</t>
  </si>
  <si>
    <t>Recevoir un commentaire, un message y compris avec pièces jointes</t>
  </si>
  <si>
    <t>Exploiter les spécificités des différentes situations de communication en temps réel ou différé</t>
  </si>
  <si>
    <t>La maîtrise du B2i est validée</t>
  </si>
  <si>
    <t>Compétence 5 - La culture humaniste</t>
  </si>
  <si>
    <t>AVOIR DES REPÈRES GÉOGRAPHIQUES</t>
  </si>
  <si>
    <t>Situer et connaître les grands ensembles physiques et humains</t>
  </si>
  <si>
    <t>Situer et connaître les grands types d’aménagements</t>
  </si>
  <si>
    <t>AVOIR DES REPÈRES HISTORIQUES</t>
  </si>
  <si>
    <t>AVOIR DES REPÈRES LITTÉRAIRES</t>
  </si>
  <si>
    <t>Situer et connaître les différentes périodes de l’histoire de l’humanité</t>
  </si>
  <si>
    <t>Éduc. Mus.</t>
  </si>
  <si>
    <t>Lire des œuvres majeures issues de la culture française et européenne</t>
  </si>
  <si>
    <t>Les situer dans l’histoire littéraire et culturelle</t>
  </si>
  <si>
    <t>AVOIR DES REPÈRES EN HISTOIRE DES ARTS ET PRATIQUER LES ARTS</t>
  </si>
  <si>
    <t>Situer une œuvre dans leur contexte historique et culturel</t>
  </si>
  <si>
    <t>Connaître des références essentielles de l’histoire des arts</t>
  </si>
  <si>
    <t>Pratiquer diverses formes d’expression à visée artistique</t>
  </si>
  <si>
    <t>LIRE ET UTILISER DIFFÉRENTS LANGAGES</t>
  </si>
  <si>
    <t>Images – Cartes – Croquis – Textes - Graphiques</t>
  </si>
  <si>
    <t>AVOIR DES OUTILS POUR COMPRENDRE L'UNITÉ ET LA COMPLEXITÉ DU MONDE</t>
  </si>
  <si>
    <t>Identifier la diversité des civilisations, des sociétés, des religions</t>
  </si>
  <si>
    <t>Identifier les enjeux du développement durable</t>
  </si>
  <si>
    <t>Avoir des éléments de culture politique et économique</t>
  </si>
  <si>
    <t>Utiliser ses connaissances pour donner du sens à l’actualité</t>
  </si>
  <si>
    <t>La compétence 5 est validée</t>
  </si>
  <si>
    <t>Compétence 6 - Les compétences sociales et civiques</t>
  </si>
  <si>
    <t>CONNAÎTRE LES PRINCIPES ET FONDEMENTS DE LA VIE CIVIQUE ET SOCIALE</t>
  </si>
  <si>
    <t>Connaître les principaux droits de l’homme et du citoyen</t>
  </si>
  <si>
    <t>Connaître les valeurs, les symboles, les institutions de la République</t>
  </si>
  <si>
    <t>Connaître les règles fondamentales de la démocratie et de la justice</t>
  </si>
  <si>
    <t>Situer et connaître les principales caractéristiques de la France et de l’Union européenne</t>
  </si>
  <si>
    <t>Connaître les grandes institutions de l’Union européenne et le rôle des grands organismes</t>
  </si>
  <si>
    <t>Connaître le rôle de la défense nationale</t>
  </si>
  <si>
    <t>Connaître le fonctionnement et le rôle des différents médias</t>
  </si>
  <si>
    <t>AVOIR UN COMPORTEMENT RESPONSABLE</t>
  </si>
  <si>
    <t>Connaître et respecter les règles de la vie collective</t>
  </si>
  <si>
    <t>Comprendre l’importance du respect mutuel et accepter toutes les différences</t>
  </si>
  <si>
    <t>Connaître des comportements favorables à sa santé et à sa sécurité</t>
  </si>
  <si>
    <t>Connaître quelques notions juridiques de base</t>
  </si>
  <si>
    <t>Savoir utiliser quelques notions économiques et budgétaires de base</t>
  </si>
  <si>
    <t>La compétence 6 est validée</t>
  </si>
  <si>
    <t>Compétence 7 - L'autonomie et l'initiative</t>
  </si>
  <si>
    <t>DÉCOUVRIR LES MÉTIERS ET LES FORMATIONS</t>
  </si>
  <si>
    <t>Envisager son orientation de façon éclairée</t>
  </si>
  <si>
    <t>Se familiariser avec l’environnement économique, les entreprises, les métiers</t>
  </si>
  <si>
    <t>Connaître les systèmes d’éducation, de formation et de certification</t>
  </si>
  <si>
    <t>le …………………………………………</t>
  </si>
  <si>
    <t>Être autonome dans son travail, savoir l’organiser, le planifier, l’anticiper, rechercher et sélectionner des infos utiles</t>
  </si>
  <si>
    <t>Connaître son potentiel, savoir s’auto évaluer</t>
  </si>
  <si>
    <t>Savoir nager</t>
  </si>
  <si>
    <t>Avoir une bonne maîtrise de son corps</t>
  </si>
  <si>
    <t>FAIRE PREUVE D'INITIATIVE</t>
  </si>
  <si>
    <t>S’impliquer dans un projet individuel ou collectif</t>
  </si>
  <si>
    <t>Savoir travailler en équipe</t>
  </si>
  <si>
    <t>Manifester curiosité, créativité, motivation, à travers des activités conduites ou reconnues par l’établissement</t>
  </si>
  <si>
    <t>Savoir prendre des initiatives et des décisions</t>
  </si>
  <si>
    <t>La compétence 7 est validée</t>
  </si>
  <si>
    <r>
      <t xml:space="preserve">La maîtrise du niveau A2 est validée en ………………………………… </t>
    </r>
    <r>
      <rPr>
        <sz val="10"/>
        <color theme="1"/>
        <rFont val="Arial Narrow"/>
        <family val="2"/>
      </rPr>
      <t>(</t>
    </r>
    <r>
      <rPr>
        <i/>
        <sz val="10"/>
        <color theme="1"/>
        <rFont val="Arial Narrow"/>
        <family val="2"/>
      </rPr>
      <t>préciser la langue vivante</t>
    </r>
    <r>
      <rPr>
        <sz val="10"/>
        <color theme="1"/>
        <rFont val="Arial Narrow"/>
        <family val="2"/>
      </rPr>
      <t>)</t>
    </r>
  </si>
  <si>
    <t>Situer et connaître les grands traits de l’histoire de France et de la construction européenne</t>
  </si>
  <si>
    <t>ÊTRE CAPABLE DE MOBILISER SES RESSOURCES INTELLECTUELLES ET PHYSIQUES                              DANS DIVERSES SITUATIONS</t>
  </si>
  <si>
    <r>
      <rPr>
        <b/>
        <sz val="8"/>
        <color theme="1"/>
        <rFont val="Arial Narrow"/>
        <family val="2"/>
      </rPr>
      <t>Grandeurs et mesures :</t>
    </r>
    <r>
      <rPr>
        <sz val="8"/>
        <color theme="1"/>
        <rFont val="Arial Narrow"/>
        <family val="2"/>
      </rPr>
      <t xml:space="preserve"> Réaliser des mesures, calculer des valeurs, en utilisant différentes unités</t>
    </r>
  </si>
  <si>
    <t>Physiq.</t>
  </si>
  <si>
    <r>
      <rPr>
        <b/>
        <sz val="8"/>
        <color theme="1"/>
        <rFont val="Arial Narrow"/>
        <family val="2"/>
      </rPr>
      <t>Les objets techniques :</t>
    </r>
    <r>
      <rPr>
        <sz val="8"/>
        <color theme="1"/>
        <rFont val="Arial Narrow"/>
        <family val="2"/>
      </rPr>
      <t xml:space="preserve"> analyse, conception et réalisation, fonctionnement et conditions d'utilisation</t>
    </r>
  </si>
  <si>
    <t>Éd. Mus.</t>
  </si>
  <si>
    <t>Rédiger un texte bref, cohérent, construit en paragraphes, correctement ponctué, en respectant des consignes imposées :       récit, description, explication, texte argumentatif, compte rendu, écrits courants (lettres…)</t>
  </si>
  <si>
    <t>M, Mlle (nom et prénom)</t>
  </si>
  <si>
    <t>VALIDATION</t>
  </si>
  <si>
    <t>CDI</t>
  </si>
  <si>
    <t>Vie scolaire</t>
  </si>
  <si>
    <t>COMPÉTENCE 2</t>
  </si>
  <si>
    <t>COMPÉTENCE 3</t>
  </si>
  <si>
    <t>COMPÉTENCE 1</t>
  </si>
  <si>
    <t>DOMAINE 1 : S'APPROPRIER UN ENVIRONNEMENT INFORMATIQ. DE TRAVAIL</t>
  </si>
  <si>
    <t>COMPÉTENCE 4</t>
  </si>
  <si>
    <t>COMPÉTENCE 5</t>
  </si>
  <si>
    <t>COMPÉTENCE 6</t>
  </si>
  <si>
    <t>COMPÉTENCE 7</t>
  </si>
  <si>
    <t xml:space="preserve">né(e) le </t>
  </si>
  <si>
    <r>
      <t xml:space="preserve">n'est pas attestée </t>
    </r>
    <r>
      <rPr>
        <sz val="10"/>
        <color theme="1"/>
        <rFont val="Arial"/>
        <family val="2"/>
      </rPr>
      <t/>
    </r>
  </si>
  <si>
    <t xml:space="preserve"> compétences sur 7 non maîtrisées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</si>
</sst>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33CC"/>
      <name val="Arial"/>
      <family val="2"/>
    </font>
    <font>
      <b/>
      <sz val="13"/>
      <color theme="1"/>
      <name val="Arial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10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sz val="8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rgb="FFFF0000"/>
      <name val="Arial Narrow"/>
      <family val="2"/>
    </font>
    <font>
      <i/>
      <sz val="10"/>
      <color theme="1"/>
      <name val="Arial Narrow"/>
      <family val="2"/>
    </font>
    <font>
      <b/>
      <sz val="9"/>
      <color theme="1"/>
      <name val="Arial Narrow"/>
      <family val="2"/>
    </font>
    <font>
      <b/>
      <sz val="12"/>
      <color rgb="FF0033CC"/>
      <name val="Arial Narrow"/>
      <family val="2"/>
    </font>
    <font>
      <sz val="8"/>
      <color theme="0" tint="-0.499984740745262"/>
      <name val="Arial Narrow"/>
      <family val="2"/>
    </font>
    <font>
      <b/>
      <sz val="12"/>
      <color theme="4" tint="0.39997558519241921"/>
      <name val="Arial Narrow"/>
      <family val="2"/>
    </font>
    <font>
      <b/>
      <sz val="12"/>
      <color theme="5" tint="0.39997558519241921"/>
      <name val="Arial Narrow"/>
      <family val="2"/>
    </font>
    <font>
      <sz val="8"/>
      <color theme="0" tint="-0.499984740745262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4" tint="0.3999755851924192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6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5" tint="0.39997558519241921"/>
      <name val="Calibri"/>
      <family val="2"/>
      <scheme val="minor"/>
    </font>
    <font>
      <sz val="10"/>
      <name val="Arial Narrow"/>
      <family val="2"/>
    </font>
    <font>
      <sz val="14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5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0" fontId="1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/>
    <xf numFmtId="0" fontId="10" fillId="3" borderId="3" xfId="0" applyFont="1" applyFill="1" applyBorder="1"/>
    <xf numFmtId="0" fontId="12" fillId="0" borderId="0" xfId="0" applyFont="1" applyBorder="1"/>
    <xf numFmtId="0" fontId="10" fillId="5" borderId="0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0" fillId="3" borderId="0" xfId="0" applyFill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12" fillId="5" borderId="0" xfId="0" applyFont="1" applyFill="1" applyBorder="1"/>
    <xf numFmtId="0" fontId="10" fillId="5" borderId="0" xfId="0" applyFont="1" applyFill="1" applyBorder="1"/>
    <xf numFmtId="0" fontId="10" fillId="4" borderId="0" xfId="0" applyFont="1" applyFill="1" applyBorder="1"/>
    <xf numFmtId="0" fontId="10" fillId="4" borderId="0" xfId="0" applyFont="1" applyFill="1" applyBorder="1" applyAlignment="1">
      <alignment vertical="center"/>
    </xf>
    <xf numFmtId="0" fontId="12" fillId="4" borderId="0" xfId="0" applyFont="1" applyFill="1" applyBorder="1"/>
    <xf numFmtId="0" fontId="10" fillId="0" borderId="0" xfId="0" applyFont="1" applyAlignment="1">
      <alignment wrapText="1"/>
    </xf>
    <xf numFmtId="0" fontId="12" fillId="4" borderId="0" xfId="0" applyFont="1" applyFill="1" applyBorder="1" applyAlignment="1">
      <alignment wrapText="1"/>
    </xf>
    <xf numFmtId="0" fontId="10" fillId="5" borderId="0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4" borderId="0" xfId="0" applyFill="1" applyBorder="1" applyAlignment="1">
      <alignment vertical="center"/>
    </xf>
    <xf numFmtId="0" fontId="12" fillId="4" borderId="7" xfId="0" applyFont="1" applyFill="1" applyBorder="1"/>
    <xf numFmtId="0" fontId="12" fillId="0" borderId="7" xfId="0" applyFont="1" applyBorder="1"/>
    <xf numFmtId="0" fontId="8" fillId="3" borderId="11" xfId="0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textRotation="90"/>
    </xf>
    <xf numFmtId="0" fontId="10" fillId="0" borderId="2" xfId="0" applyFont="1" applyFill="1" applyBorder="1" applyAlignment="1">
      <alignment horizontal="center" textRotation="90"/>
    </xf>
    <xf numFmtId="0" fontId="10" fillId="4" borderId="12" xfId="0" applyFont="1" applyFill="1" applyBorder="1" applyAlignment="1">
      <alignment horizontal="center" textRotation="90"/>
    </xf>
    <xf numFmtId="0" fontId="14" fillId="2" borderId="16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textRotation="90"/>
    </xf>
    <xf numFmtId="0" fontId="10" fillId="5" borderId="12" xfId="0" applyFont="1" applyFill="1" applyBorder="1" applyAlignment="1">
      <alignment horizontal="center" textRotation="90"/>
    </xf>
    <xf numFmtId="0" fontId="12" fillId="4" borderId="7" xfId="0" applyFont="1" applyFill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2" fillId="5" borderId="7" xfId="0" applyFont="1" applyFill="1" applyBorder="1"/>
    <xf numFmtId="0" fontId="12" fillId="5" borderId="9" xfId="0" applyFont="1" applyFill="1" applyBorder="1" applyAlignment="1">
      <alignment vertical="center"/>
    </xf>
    <xf numFmtId="0" fontId="12" fillId="5" borderId="7" xfId="0" applyFont="1" applyFill="1" applyBorder="1" applyAlignment="1">
      <alignment vertical="center"/>
    </xf>
    <xf numFmtId="0" fontId="12" fillId="5" borderId="18" xfId="0" applyFont="1" applyFill="1" applyBorder="1" applyAlignment="1">
      <alignment vertical="center"/>
    </xf>
    <xf numFmtId="0" fontId="10" fillId="5" borderId="19" xfId="0" applyFont="1" applyFill="1" applyBorder="1" applyAlignment="1">
      <alignment vertical="center"/>
    </xf>
    <xf numFmtId="0" fontId="12" fillId="4" borderId="18" xfId="0" applyFont="1" applyFill="1" applyBorder="1"/>
    <xf numFmtId="0" fontId="10" fillId="4" borderId="19" xfId="0" applyFont="1" applyFill="1" applyBorder="1"/>
    <xf numFmtId="0" fontId="12" fillId="4" borderId="18" xfId="0" applyFont="1" applyFill="1" applyBorder="1" applyAlignment="1">
      <alignment vertical="center"/>
    </xf>
    <xf numFmtId="0" fontId="10" fillId="4" borderId="19" xfId="0" applyFont="1" applyFill="1" applyBorder="1" applyAlignment="1">
      <alignment vertical="center"/>
    </xf>
    <xf numFmtId="0" fontId="20" fillId="3" borderId="5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0" fontId="8" fillId="3" borderId="21" xfId="0" applyFont="1" applyFill="1" applyBorder="1" applyAlignment="1">
      <alignment vertical="center"/>
    </xf>
    <xf numFmtId="0" fontId="10" fillId="4" borderId="22" xfId="0" applyFont="1" applyFill="1" applyBorder="1" applyAlignment="1">
      <alignment horizontal="center" textRotation="90"/>
    </xf>
    <xf numFmtId="0" fontId="12" fillId="4" borderId="7" xfId="0" applyFont="1" applyFill="1" applyBorder="1" applyAlignment="1"/>
    <xf numFmtId="0" fontId="12" fillId="4" borderId="0" xfId="0" applyFont="1" applyFill="1" applyBorder="1" applyAlignment="1"/>
    <xf numFmtId="0" fontId="10" fillId="3" borderId="22" xfId="0" applyFont="1" applyFill="1" applyBorder="1" applyAlignment="1">
      <alignment horizontal="center" textRotation="90"/>
    </xf>
    <xf numFmtId="0" fontId="0" fillId="0" borderId="0" xfId="0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3" borderId="0" xfId="0" applyFont="1" applyFill="1" applyBorder="1" applyAlignment="1">
      <alignment vertical="center"/>
    </xf>
    <xf numFmtId="0" fontId="17" fillId="4" borderId="0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29" fillId="4" borderId="0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17" fillId="5" borderId="19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17" fillId="5" borderId="14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wrapText="1"/>
    </xf>
    <xf numFmtId="0" fontId="17" fillId="4" borderId="1" xfId="0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Border="1" applyAlignment="1" applyProtection="1">
      <alignment horizontal="center" vertical="center"/>
      <protection locked="0"/>
    </xf>
    <xf numFmtId="0" fontId="17" fillId="4" borderId="8" xfId="0" applyFont="1" applyFill="1" applyBorder="1" applyAlignment="1" applyProtection="1">
      <alignment horizontal="center" vertical="center"/>
      <protection locked="0"/>
    </xf>
    <xf numFmtId="0" fontId="17" fillId="5" borderId="0" xfId="0" applyFont="1" applyFill="1" applyBorder="1" applyAlignment="1" applyProtection="1">
      <alignment horizontal="center" vertical="center"/>
      <protection locked="0"/>
    </xf>
    <xf numFmtId="0" fontId="17" fillId="4" borderId="19" xfId="0" applyFont="1" applyFill="1" applyBorder="1" applyAlignment="1" applyProtection="1">
      <alignment horizontal="center" vertical="center"/>
      <protection locked="0"/>
    </xf>
    <xf numFmtId="0" fontId="17" fillId="4" borderId="1" xfId="0" applyFont="1" applyFill="1" applyBorder="1" applyAlignment="1" applyProtection="1">
      <alignment horizontal="center" vertical="center" wrapText="1"/>
      <protection locked="0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17" fillId="4" borderId="2" xfId="0" applyFont="1" applyFill="1" applyBorder="1" applyAlignment="1" applyProtection="1">
      <alignment horizontal="center" vertical="center"/>
      <protection locked="0"/>
    </xf>
    <xf numFmtId="0" fontId="17" fillId="5" borderId="2" xfId="0" applyFont="1" applyFill="1" applyBorder="1" applyAlignment="1" applyProtection="1">
      <alignment horizontal="center" vertical="center"/>
      <protection locked="0"/>
    </xf>
    <xf numFmtId="0" fontId="17" fillId="4" borderId="12" xfId="0" applyFont="1" applyFill="1" applyBorder="1" applyAlignment="1" applyProtection="1">
      <alignment horizontal="center" vertical="center"/>
      <protection locked="0"/>
    </xf>
    <xf numFmtId="0" fontId="17" fillId="5" borderId="19" xfId="0" applyFont="1" applyFill="1" applyBorder="1" applyAlignment="1" applyProtection="1">
      <alignment horizontal="center" vertical="center"/>
      <protection locked="0"/>
    </xf>
    <xf numFmtId="0" fontId="17" fillId="5" borderId="10" xfId="0" applyFont="1" applyFill="1" applyBorder="1" applyAlignment="1" applyProtection="1">
      <alignment horizontal="center" vertical="center"/>
      <protection locked="0"/>
    </xf>
    <xf numFmtId="0" fontId="17" fillId="5" borderId="8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Border="1" applyAlignment="1" applyProtection="1">
      <alignment horizontal="center" vertical="center" wrapText="1"/>
      <protection locked="0"/>
    </xf>
    <xf numFmtId="0" fontId="17" fillId="4" borderId="8" xfId="0" applyFont="1" applyFill="1" applyBorder="1" applyAlignment="1" applyProtection="1">
      <alignment horizontal="center" vertical="center" wrapText="1"/>
      <protection locked="0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17" fillId="4" borderId="14" xfId="0" applyFont="1" applyFill="1" applyBorder="1" applyAlignment="1" applyProtection="1">
      <alignment horizontal="center" vertical="center"/>
      <protection locked="0"/>
    </xf>
    <xf numFmtId="0" fontId="17" fillId="5" borderId="14" xfId="0" applyFont="1" applyFill="1" applyBorder="1" applyAlignment="1" applyProtection="1">
      <alignment horizontal="center" vertical="center"/>
      <protection locked="0"/>
    </xf>
    <xf numFmtId="0" fontId="17" fillId="5" borderId="15" xfId="0" applyFont="1" applyFill="1" applyBorder="1" applyAlignment="1" applyProtection="1">
      <alignment horizontal="center" vertical="center"/>
      <protection locked="0"/>
    </xf>
    <xf numFmtId="0" fontId="29" fillId="4" borderId="0" xfId="0" applyFont="1" applyFill="1" applyBorder="1" applyAlignment="1" applyProtection="1">
      <alignment horizontal="center" vertical="center"/>
      <protection locked="0"/>
    </xf>
    <xf numFmtId="0" fontId="17" fillId="5" borderId="12" xfId="0" applyFont="1" applyFill="1" applyBorder="1" applyAlignment="1" applyProtection="1">
      <alignment horizontal="center" vertical="center"/>
      <protection locked="0"/>
    </xf>
    <xf numFmtId="0" fontId="17" fillId="5" borderId="20" xfId="0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 applyProtection="1">
      <alignment horizontal="center" vertical="center"/>
      <protection locked="0"/>
    </xf>
    <xf numFmtId="0" fontId="11" fillId="4" borderId="8" xfId="0" applyFont="1" applyFill="1" applyBorder="1" applyAlignment="1" applyProtection="1">
      <alignment horizontal="center" vertical="center"/>
      <protection locked="0"/>
    </xf>
    <xf numFmtId="0" fontId="11" fillId="5" borderId="8" xfId="0" applyFont="1" applyFill="1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0" fontId="30" fillId="0" borderId="0" xfId="0" applyFont="1" applyAlignment="1"/>
    <xf numFmtId="0" fontId="31" fillId="0" borderId="0" xfId="0" applyFont="1"/>
    <xf numFmtId="0" fontId="0" fillId="5" borderId="0" xfId="0" applyFill="1"/>
    <xf numFmtId="0" fontId="10" fillId="0" borderId="19" xfId="0" applyFont="1" applyBorder="1"/>
    <xf numFmtId="0" fontId="12" fillId="0" borderId="18" xfId="0" applyFont="1" applyBorder="1"/>
    <xf numFmtId="0" fontId="8" fillId="3" borderId="7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0" fillId="0" borderId="0" xfId="0" applyBorder="1"/>
    <xf numFmtId="0" fontId="0" fillId="3" borderId="3" xfId="0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0" fillId="3" borderId="3" xfId="0" applyFill="1" applyBorder="1"/>
    <xf numFmtId="0" fontId="8" fillId="3" borderId="5" xfId="0" applyFont="1" applyFill="1" applyBorder="1" applyAlignment="1">
      <alignment vertical="center"/>
    </xf>
    <xf numFmtId="0" fontId="0" fillId="3" borderId="6" xfId="0" applyFill="1" applyBorder="1"/>
    <xf numFmtId="0" fontId="0" fillId="3" borderId="6" xfId="0" applyFill="1" applyBorder="1" applyAlignment="1">
      <alignment vertical="center"/>
    </xf>
    <xf numFmtId="0" fontId="0" fillId="0" borderId="8" xfId="0" applyBorder="1"/>
    <xf numFmtId="0" fontId="10" fillId="4" borderId="8" xfId="0" applyFont="1" applyFill="1" applyBorder="1"/>
    <xf numFmtId="0" fontId="10" fillId="0" borderId="8" xfId="0" applyFont="1" applyBorder="1"/>
    <xf numFmtId="0" fontId="10" fillId="3" borderId="6" xfId="0" applyFont="1" applyFill="1" applyBorder="1" applyAlignment="1">
      <alignment vertical="center"/>
    </xf>
    <xf numFmtId="0" fontId="10" fillId="0" borderId="20" xfId="0" applyFont="1" applyBorder="1"/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4" borderId="7" xfId="0" applyFont="1" applyFill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0" fillId="2" borderId="16" xfId="0" applyFont="1" applyFill="1" applyBorder="1"/>
    <xf numFmtId="0" fontId="10" fillId="2" borderId="17" xfId="0" applyFont="1" applyFill="1" applyBorder="1"/>
    <xf numFmtId="0" fontId="11" fillId="2" borderId="16" xfId="0" applyFont="1" applyFill="1" applyBorder="1" applyAlignment="1">
      <alignment vertical="center"/>
    </xf>
    <xf numFmtId="0" fontId="8" fillId="3" borderId="7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textRotation="90"/>
    </xf>
    <xf numFmtId="0" fontId="10" fillId="0" borderId="0" xfId="0" applyFont="1" applyFill="1" applyBorder="1" applyAlignment="1">
      <alignment horizontal="center" textRotation="90"/>
    </xf>
    <xf numFmtId="0" fontId="22" fillId="0" borderId="18" xfId="0" applyFont="1" applyBorder="1" applyAlignment="1">
      <alignment horizontal="center" vertical="center"/>
    </xf>
    <xf numFmtId="0" fontId="17" fillId="0" borderId="19" xfId="0" applyFont="1" applyBorder="1" applyAlignment="1" applyProtection="1">
      <alignment horizontal="center" vertical="center"/>
      <protection locked="0"/>
    </xf>
    <xf numFmtId="0" fontId="0" fillId="4" borderId="0" xfId="0" applyFill="1" applyBorder="1"/>
    <xf numFmtId="0" fontId="10" fillId="5" borderId="0" xfId="0" applyFont="1" applyFill="1" applyBorder="1" applyAlignment="1">
      <alignment horizontal="center" textRotation="90"/>
    </xf>
    <xf numFmtId="0" fontId="10" fillId="4" borderId="8" xfId="0" applyFont="1" applyFill="1" applyBorder="1" applyAlignment="1">
      <alignment horizontal="center" textRotation="90"/>
    </xf>
    <xf numFmtId="0" fontId="0" fillId="3" borderId="5" xfId="0" applyFill="1" applyBorder="1" applyAlignment="1">
      <alignment horizontal="center" vertical="center"/>
    </xf>
    <xf numFmtId="0" fontId="0" fillId="4" borderId="8" xfId="0" applyFill="1" applyBorder="1"/>
    <xf numFmtId="0" fontId="10" fillId="4" borderId="20" xfId="0" applyFont="1" applyFill="1" applyBorder="1"/>
    <xf numFmtId="0" fontId="20" fillId="2" borderId="4" xfId="0" applyFont="1" applyFill="1" applyBorder="1" applyAlignment="1">
      <alignment vertical="center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>
      <alignment vertical="center"/>
    </xf>
    <xf numFmtId="0" fontId="17" fillId="4" borderId="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vertical="center"/>
    </xf>
    <xf numFmtId="0" fontId="17" fillId="4" borderId="20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textRotation="90"/>
    </xf>
    <xf numFmtId="0" fontId="0" fillId="3" borderId="7" xfId="0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10" fillId="3" borderId="11" xfId="0" applyFont="1" applyFill="1" applyBorder="1" applyAlignment="1">
      <alignment vertical="center"/>
    </xf>
    <xf numFmtId="0" fontId="0" fillId="2" borderId="16" xfId="0" applyFill="1" applyBorder="1"/>
    <xf numFmtId="0" fontId="0" fillId="2" borderId="17" xfId="0" applyFill="1" applyBorder="1"/>
    <xf numFmtId="0" fontId="20" fillId="2" borderId="4" xfId="0" applyFont="1" applyFill="1" applyBorder="1" applyAlignment="1">
      <alignment horizontal="left" vertical="center"/>
    </xf>
    <xf numFmtId="0" fontId="0" fillId="3" borderId="0" xfId="0" applyFill="1" applyBorder="1"/>
    <xf numFmtId="0" fontId="0" fillId="3" borderId="8" xfId="0" applyFill="1" applyBorder="1"/>
    <xf numFmtId="0" fontId="0" fillId="0" borderId="8" xfId="0" applyBorder="1" applyAlignment="1">
      <alignment vertical="center"/>
    </xf>
    <xf numFmtId="0" fontId="10" fillId="0" borderId="8" xfId="0" applyFont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20" fillId="3" borderId="3" xfId="0" applyFont="1" applyFill="1" applyBorder="1" applyAlignment="1">
      <alignment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33" fillId="5" borderId="0" xfId="0" applyFont="1" applyFill="1" applyBorder="1" applyAlignment="1">
      <alignment horizontal="center" textRotation="90"/>
    </xf>
    <xf numFmtId="0" fontId="0" fillId="3" borderId="5" xfId="0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0" fontId="0" fillId="5" borderId="0" xfId="0" applyFill="1" applyBorder="1"/>
    <xf numFmtId="0" fontId="25" fillId="3" borderId="5" xfId="0" applyFont="1" applyFill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2" fillId="4" borderId="7" xfId="0" applyFont="1" applyFill="1" applyBorder="1" applyAlignment="1">
      <alignment horizontal="center"/>
    </xf>
    <xf numFmtId="0" fontId="22" fillId="5" borderId="7" xfId="0" applyFont="1" applyFill="1" applyBorder="1" applyAlignment="1">
      <alignment horizontal="center"/>
    </xf>
    <xf numFmtId="0" fontId="22" fillId="5" borderId="7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2" fillId="0" borderId="13" xfId="0" applyFont="1" applyBorder="1" applyAlignment="1">
      <alignment horizontal="center"/>
    </xf>
    <xf numFmtId="0" fontId="22" fillId="5" borderId="9" xfId="0" applyFont="1" applyFill="1" applyBorder="1" applyAlignment="1">
      <alignment horizontal="center"/>
    </xf>
    <xf numFmtId="0" fontId="25" fillId="0" borderId="9" xfId="0" applyFont="1" applyBorder="1" applyAlignment="1">
      <alignment vertical="center"/>
    </xf>
    <xf numFmtId="0" fontId="25" fillId="4" borderId="7" xfId="0" applyFont="1" applyFill="1" applyBorder="1" applyAlignment="1">
      <alignment vertical="center"/>
    </xf>
    <xf numFmtId="0" fontId="25" fillId="0" borderId="7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22" fillId="4" borderId="7" xfId="0" applyFont="1" applyFill="1" applyBorder="1" applyAlignment="1">
      <alignment vertical="center"/>
    </xf>
    <xf numFmtId="0" fontId="22" fillId="0" borderId="7" xfId="0" applyFont="1" applyBorder="1" applyAlignment="1">
      <alignment vertical="center"/>
    </xf>
    <xf numFmtId="0" fontId="22" fillId="4" borderId="11" xfId="0" applyFont="1" applyFill="1" applyBorder="1" applyAlignment="1">
      <alignment vertical="center"/>
    </xf>
    <xf numFmtId="0" fontId="22" fillId="0" borderId="18" xfId="0" applyFont="1" applyBorder="1" applyAlignment="1">
      <alignment vertical="center"/>
    </xf>
    <xf numFmtId="0" fontId="8" fillId="3" borderId="24" xfId="0" applyFont="1" applyFill="1" applyBorder="1" applyAlignment="1">
      <alignment vertical="center"/>
    </xf>
    <xf numFmtId="0" fontId="10" fillId="4" borderId="25" xfId="0" applyFont="1" applyFill="1" applyBorder="1" applyAlignment="1">
      <alignment horizontal="center" textRotation="90"/>
    </xf>
    <xf numFmtId="0" fontId="10" fillId="0" borderId="25" xfId="0" applyFont="1" applyFill="1" applyBorder="1" applyAlignment="1">
      <alignment horizontal="center" textRotation="90"/>
    </xf>
    <xf numFmtId="0" fontId="33" fillId="5" borderId="25" xfId="0" applyFont="1" applyFill="1" applyBorder="1" applyAlignment="1">
      <alignment horizontal="center" textRotation="90"/>
    </xf>
    <xf numFmtId="0" fontId="10" fillId="4" borderId="0" xfId="0" applyFont="1" applyFill="1" applyBorder="1" applyAlignment="1">
      <alignment wrapText="1"/>
    </xf>
    <xf numFmtId="0" fontId="10" fillId="4" borderId="26" xfId="0" applyFont="1" applyFill="1" applyBorder="1" applyAlignment="1">
      <alignment horizontal="center" textRotation="90"/>
    </xf>
    <xf numFmtId="0" fontId="10" fillId="4" borderId="8" xfId="0" applyFont="1" applyFill="1" applyBorder="1" applyAlignment="1">
      <alignment wrapText="1"/>
    </xf>
    <xf numFmtId="0" fontId="22" fillId="4" borderId="18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  <xf numFmtId="0" fontId="22" fillId="5" borderId="18" xfId="0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33" fillId="5" borderId="2" xfId="0" applyFont="1" applyFill="1" applyBorder="1" applyAlignment="1">
      <alignment horizontal="center" textRotation="90"/>
    </xf>
    <xf numFmtId="0" fontId="8" fillId="3" borderId="25" xfId="0" applyFont="1" applyFill="1" applyBorder="1" applyAlignment="1">
      <alignment vertical="center"/>
    </xf>
    <xf numFmtId="0" fontId="26" fillId="3" borderId="3" xfId="0" applyFont="1" applyFill="1" applyBorder="1" applyAlignment="1">
      <alignment vertical="center"/>
    </xf>
    <xf numFmtId="0" fontId="14" fillId="3" borderId="3" xfId="0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22" fillId="5" borderId="9" xfId="0" applyFont="1" applyFill="1" applyBorder="1" applyAlignment="1">
      <alignment horizontal="center" vertical="center"/>
    </xf>
    <xf numFmtId="0" fontId="0" fillId="3" borderId="25" xfId="0" applyFill="1" applyBorder="1"/>
    <xf numFmtId="0" fontId="0" fillId="3" borderId="26" xfId="0" applyFill="1" applyBorder="1"/>
    <xf numFmtId="0" fontId="10" fillId="5" borderId="8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8" fillId="3" borderId="5" xfId="0" applyFont="1" applyFill="1" applyBorder="1" applyAlignment="1">
      <alignment horizontal="center"/>
    </xf>
    <xf numFmtId="0" fontId="22" fillId="5" borderId="9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vertical="center"/>
    </xf>
    <xf numFmtId="0" fontId="0" fillId="4" borderId="8" xfId="0" applyFill="1" applyBorder="1" applyAlignment="1">
      <alignment vertical="center" wrapText="1"/>
    </xf>
    <xf numFmtId="0" fontId="22" fillId="5" borderId="7" xfId="0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164" fontId="34" fillId="0" borderId="0" xfId="0" applyNumberFormat="1" applyFont="1"/>
    <xf numFmtId="0" fontId="6" fillId="0" borderId="0" xfId="0" applyFont="1" applyAlignment="1">
      <alignment horizontal="right"/>
    </xf>
    <xf numFmtId="0" fontId="23" fillId="3" borderId="3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horizontal="left" vertical="center"/>
    </xf>
    <xf numFmtId="0" fontId="12" fillId="5" borderId="9" xfId="0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left" vertical="center"/>
    </xf>
    <xf numFmtId="0" fontId="17" fillId="2" borderId="4" xfId="0" applyFont="1" applyFill="1" applyBorder="1" applyAlignment="1">
      <alignment horizontal="right" vertical="center"/>
    </xf>
    <xf numFmtId="0" fontId="17" fillId="2" borderId="16" xfId="0" applyFont="1" applyFill="1" applyBorder="1" applyAlignment="1">
      <alignment horizontal="right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/>
    </xf>
    <xf numFmtId="0" fontId="21" fillId="2" borderId="16" xfId="0" applyFont="1" applyFill="1" applyBorder="1" applyAlignment="1">
      <alignment horizontal="center"/>
    </xf>
    <xf numFmtId="0" fontId="24" fillId="3" borderId="3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left" vertical="center" wrapText="1"/>
    </xf>
    <xf numFmtId="0" fontId="20" fillId="3" borderId="3" xfId="0" applyFont="1" applyFill="1" applyBorder="1" applyAlignment="1">
      <alignment horizontal="left" vertical="center" wrapText="1"/>
    </xf>
    <xf numFmtId="0" fontId="18" fillId="2" borderId="16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4" borderId="7" xfId="0" applyFont="1" applyFill="1" applyBorder="1" applyAlignment="1">
      <alignment horizontal="left" vertical="center" wrapText="1"/>
    </xf>
    <xf numFmtId="0" fontId="12" fillId="4" borderId="0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/>
    </xf>
    <xf numFmtId="0" fontId="24" fillId="3" borderId="3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2" borderId="4" xfId="0" applyFont="1" applyFill="1" applyBorder="1" applyAlignment="1">
      <alignment horizontal="right" vertical="center"/>
    </xf>
    <xf numFmtId="0" fontId="11" fillId="2" borderId="16" xfId="0" applyFont="1" applyFill="1" applyBorder="1" applyAlignment="1">
      <alignment horizontal="right" vertical="center"/>
    </xf>
    <xf numFmtId="0" fontId="15" fillId="2" borderId="24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4" borderId="7" xfId="0" applyFont="1" applyFill="1" applyBorder="1" applyAlignment="1">
      <alignment horizontal="left" vertical="center"/>
    </xf>
    <xf numFmtId="0" fontId="12" fillId="4" borderId="0" xfId="0" applyFont="1" applyFill="1" applyBorder="1" applyAlignment="1">
      <alignment horizontal="left" vertical="center"/>
    </xf>
    <xf numFmtId="0" fontId="23" fillId="3" borderId="3" xfId="0" applyFont="1" applyFill="1" applyBorder="1" applyAlignment="1">
      <alignment horizontal="center"/>
    </xf>
    <xf numFmtId="0" fontId="27" fillId="3" borderId="3" xfId="0" applyFont="1" applyFill="1" applyBorder="1" applyAlignment="1">
      <alignment horizontal="center" vertical="center"/>
    </xf>
    <xf numFmtId="0" fontId="32" fillId="3" borderId="3" xfId="0" applyFont="1" applyFill="1" applyBorder="1" applyAlignment="1">
      <alignment horizontal="center" vertical="center"/>
    </xf>
    <xf numFmtId="0" fontId="32" fillId="3" borderId="6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0033CC"/>
      <color rgb="FFFFFFCC"/>
      <color rgb="FFFFCC99"/>
      <color rgb="FF0066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16</xdr:row>
      <xdr:rowOff>57150</xdr:rowOff>
    </xdr:from>
    <xdr:to>
      <xdr:col>2</xdr:col>
      <xdr:colOff>790575</xdr:colOff>
      <xdr:row>16</xdr:row>
      <xdr:rowOff>161925</xdr:rowOff>
    </xdr:to>
    <xdr:sp macro="" textlink="">
      <xdr:nvSpPr>
        <xdr:cNvPr id="5" name="Rectangle 4"/>
        <xdr:cNvSpPr/>
      </xdr:nvSpPr>
      <xdr:spPr>
        <a:xfrm>
          <a:off x="2263775" y="3729567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676275</xdr:colOff>
      <xdr:row>17</xdr:row>
      <xdr:rowOff>57150</xdr:rowOff>
    </xdr:from>
    <xdr:to>
      <xdr:col>2</xdr:col>
      <xdr:colOff>790575</xdr:colOff>
      <xdr:row>17</xdr:row>
      <xdr:rowOff>161925</xdr:rowOff>
    </xdr:to>
    <xdr:sp macro="" textlink="">
      <xdr:nvSpPr>
        <xdr:cNvPr id="7" name="Rectangle 6"/>
        <xdr:cNvSpPr/>
      </xdr:nvSpPr>
      <xdr:spPr>
        <a:xfrm>
          <a:off x="2263775" y="3930650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676275</xdr:colOff>
      <xdr:row>21</xdr:row>
      <xdr:rowOff>57150</xdr:rowOff>
    </xdr:from>
    <xdr:to>
      <xdr:col>2</xdr:col>
      <xdr:colOff>790575</xdr:colOff>
      <xdr:row>21</xdr:row>
      <xdr:rowOff>161925</xdr:rowOff>
    </xdr:to>
    <xdr:sp macro="" textlink="">
      <xdr:nvSpPr>
        <xdr:cNvPr id="9" name="Rectangle 8"/>
        <xdr:cNvSpPr/>
      </xdr:nvSpPr>
      <xdr:spPr>
        <a:xfrm>
          <a:off x="2276475" y="3343275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600075</xdr:colOff>
      <xdr:row>26</xdr:row>
      <xdr:rowOff>57150</xdr:rowOff>
    </xdr:from>
    <xdr:to>
      <xdr:col>1</xdr:col>
      <xdr:colOff>714375</xdr:colOff>
      <xdr:row>26</xdr:row>
      <xdr:rowOff>161925</xdr:rowOff>
    </xdr:to>
    <xdr:sp macro="" textlink="">
      <xdr:nvSpPr>
        <xdr:cNvPr id="11" name="Rectangle 10"/>
        <xdr:cNvSpPr/>
      </xdr:nvSpPr>
      <xdr:spPr>
        <a:xfrm>
          <a:off x="1400175" y="5295900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600075</xdr:colOff>
      <xdr:row>27</xdr:row>
      <xdr:rowOff>57150</xdr:rowOff>
    </xdr:from>
    <xdr:to>
      <xdr:col>1</xdr:col>
      <xdr:colOff>714375</xdr:colOff>
      <xdr:row>27</xdr:row>
      <xdr:rowOff>161925</xdr:rowOff>
    </xdr:to>
    <xdr:sp macro="" textlink="">
      <xdr:nvSpPr>
        <xdr:cNvPr id="13" name="Rectangle 12"/>
        <xdr:cNvSpPr/>
      </xdr:nvSpPr>
      <xdr:spPr>
        <a:xfrm>
          <a:off x="1400175" y="5495925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196559</xdr:colOff>
      <xdr:row>28</xdr:row>
      <xdr:rowOff>190499</xdr:rowOff>
    </xdr:from>
    <xdr:to>
      <xdr:col>3</xdr:col>
      <xdr:colOff>17976</xdr:colOff>
      <xdr:row>37</xdr:row>
      <xdr:rowOff>95999</xdr:rowOff>
    </xdr:to>
    <xdr:sp macro="" textlink="">
      <xdr:nvSpPr>
        <xdr:cNvPr id="15" name="ZoneTexte 14"/>
        <xdr:cNvSpPr txBox="1"/>
      </xdr:nvSpPr>
      <xdr:spPr>
        <a:xfrm>
          <a:off x="196559" y="6222999"/>
          <a:ext cx="2880000" cy="16200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800"/>
        </a:p>
        <a:p>
          <a:r>
            <a:rPr lang="fr-FR" sz="1100" b="1">
              <a:latin typeface="Arial" pitchFamily="34" charset="0"/>
              <a:cs typeface="Arial" pitchFamily="34" charset="0"/>
            </a:rPr>
            <a:t>Scolarisé</a:t>
          </a:r>
          <a:r>
            <a:rPr lang="fr-FR" sz="1100" b="1" baseline="0">
              <a:latin typeface="Arial" pitchFamily="34" charset="0"/>
              <a:cs typeface="Arial" pitchFamily="34" charset="0"/>
            </a:rPr>
            <a:t>(e) à</a:t>
          </a:r>
        </a:p>
        <a:p>
          <a:r>
            <a:rPr lang="fr-FR" sz="900" b="0" baseline="0">
              <a:latin typeface="Arial" pitchFamily="34" charset="0"/>
              <a:cs typeface="Arial" pitchFamily="34" charset="0"/>
            </a:rPr>
            <a:t>(cachet de l'établissement)</a:t>
          </a:r>
          <a:endParaRPr lang="fr-FR" sz="900" b="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810417</xdr:colOff>
      <xdr:row>29</xdr:row>
      <xdr:rowOff>9524</xdr:rowOff>
    </xdr:from>
    <xdr:to>
      <xdr:col>16</xdr:col>
      <xdr:colOff>18000</xdr:colOff>
      <xdr:row>37</xdr:row>
      <xdr:rowOff>105524</xdr:rowOff>
    </xdr:to>
    <xdr:sp macro="" textlink="">
      <xdr:nvSpPr>
        <xdr:cNvPr id="16" name="ZoneTexte 15"/>
        <xdr:cNvSpPr txBox="1"/>
      </xdr:nvSpPr>
      <xdr:spPr>
        <a:xfrm>
          <a:off x="3869000" y="6232524"/>
          <a:ext cx="2880000" cy="16200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800"/>
        </a:p>
        <a:p>
          <a:r>
            <a:rPr lang="fr-FR" sz="1100" b="0">
              <a:latin typeface="Arial" pitchFamily="34" charset="0"/>
              <a:cs typeface="Arial" pitchFamily="34" charset="0"/>
            </a:rPr>
            <a:t>Date ........................................................</a:t>
          </a:r>
        </a:p>
        <a:p>
          <a:r>
            <a:rPr lang="fr-FR" sz="1100" b="1">
              <a:latin typeface="Arial" pitchFamily="34" charset="0"/>
              <a:cs typeface="Arial" pitchFamily="34" charset="0"/>
            </a:rPr>
            <a:t>	Le chef d'établissement</a:t>
          </a:r>
          <a:endParaRPr lang="fr-FR" sz="1100" b="1" baseline="0">
            <a:latin typeface="Arial" pitchFamily="34" charset="0"/>
            <a:cs typeface="Arial" pitchFamily="34" charset="0"/>
          </a:endParaRPr>
        </a:p>
        <a:p>
          <a:r>
            <a:rPr lang="fr-FR" sz="900" b="0" baseline="0">
              <a:latin typeface="Arial" pitchFamily="34" charset="0"/>
              <a:cs typeface="Arial" pitchFamily="34" charset="0"/>
            </a:rPr>
            <a:t>	        (signature et cachet)</a:t>
          </a:r>
          <a:endParaRPr lang="fr-FR" sz="900" b="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71434</xdr:colOff>
      <xdr:row>16</xdr:row>
      <xdr:rowOff>57150</xdr:rowOff>
    </xdr:from>
    <xdr:to>
      <xdr:col>10</xdr:col>
      <xdr:colOff>4759</xdr:colOff>
      <xdr:row>16</xdr:row>
      <xdr:rowOff>161925</xdr:rowOff>
    </xdr:to>
    <xdr:sp macro="" textlink="">
      <xdr:nvSpPr>
        <xdr:cNvPr id="17" name="Rectangle 16"/>
        <xdr:cNvSpPr/>
      </xdr:nvSpPr>
      <xdr:spPr>
        <a:xfrm>
          <a:off x="5441153" y="3724275"/>
          <a:ext cx="111919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71434</xdr:colOff>
      <xdr:row>17</xdr:row>
      <xdr:rowOff>57150</xdr:rowOff>
    </xdr:from>
    <xdr:to>
      <xdr:col>10</xdr:col>
      <xdr:colOff>4759</xdr:colOff>
      <xdr:row>17</xdr:row>
      <xdr:rowOff>161925</xdr:rowOff>
    </xdr:to>
    <xdr:sp macro="" textlink="">
      <xdr:nvSpPr>
        <xdr:cNvPr id="14" name="Rectangle 13"/>
        <xdr:cNvSpPr/>
      </xdr:nvSpPr>
      <xdr:spPr>
        <a:xfrm>
          <a:off x="5441153" y="3724275"/>
          <a:ext cx="111919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104775</xdr:colOff>
      <xdr:row>21</xdr:row>
      <xdr:rowOff>57150</xdr:rowOff>
    </xdr:from>
    <xdr:to>
      <xdr:col>10</xdr:col>
      <xdr:colOff>38100</xdr:colOff>
      <xdr:row>21</xdr:row>
      <xdr:rowOff>161925</xdr:rowOff>
    </xdr:to>
    <xdr:sp macro="" textlink="">
      <xdr:nvSpPr>
        <xdr:cNvPr id="20" name="Rectangle 19"/>
        <xdr:cNvSpPr/>
      </xdr:nvSpPr>
      <xdr:spPr>
        <a:xfrm>
          <a:off x="5295900" y="4712494"/>
          <a:ext cx="111919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16</xdr:row>
      <xdr:rowOff>57150</xdr:rowOff>
    </xdr:from>
    <xdr:to>
      <xdr:col>2</xdr:col>
      <xdr:colOff>790575</xdr:colOff>
      <xdr:row>16</xdr:row>
      <xdr:rowOff>161925</xdr:rowOff>
    </xdr:to>
    <xdr:sp macro="" textlink="">
      <xdr:nvSpPr>
        <xdr:cNvPr id="4" name="Rectangle 3"/>
        <xdr:cNvSpPr/>
      </xdr:nvSpPr>
      <xdr:spPr>
        <a:xfrm>
          <a:off x="2257425" y="3724275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676275</xdr:colOff>
      <xdr:row>17</xdr:row>
      <xdr:rowOff>57150</xdr:rowOff>
    </xdr:from>
    <xdr:to>
      <xdr:col>2</xdr:col>
      <xdr:colOff>790575</xdr:colOff>
      <xdr:row>17</xdr:row>
      <xdr:rowOff>161925</xdr:rowOff>
    </xdr:to>
    <xdr:sp macro="" textlink="">
      <xdr:nvSpPr>
        <xdr:cNvPr id="5" name="Rectangle 4"/>
        <xdr:cNvSpPr/>
      </xdr:nvSpPr>
      <xdr:spPr>
        <a:xfrm>
          <a:off x="2257425" y="3924300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676275</xdr:colOff>
      <xdr:row>21</xdr:row>
      <xdr:rowOff>57150</xdr:rowOff>
    </xdr:from>
    <xdr:to>
      <xdr:col>2</xdr:col>
      <xdr:colOff>790575</xdr:colOff>
      <xdr:row>21</xdr:row>
      <xdr:rowOff>161925</xdr:rowOff>
    </xdr:to>
    <xdr:sp macro="" textlink="">
      <xdr:nvSpPr>
        <xdr:cNvPr id="6" name="Rectangle 5"/>
        <xdr:cNvSpPr/>
      </xdr:nvSpPr>
      <xdr:spPr>
        <a:xfrm>
          <a:off x="2257425" y="4705350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600075</xdr:colOff>
      <xdr:row>26</xdr:row>
      <xdr:rowOff>57150</xdr:rowOff>
    </xdr:from>
    <xdr:to>
      <xdr:col>1</xdr:col>
      <xdr:colOff>714375</xdr:colOff>
      <xdr:row>26</xdr:row>
      <xdr:rowOff>161925</xdr:rowOff>
    </xdr:to>
    <xdr:sp macro="" textlink="">
      <xdr:nvSpPr>
        <xdr:cNvPr id="7" name="Rectangle 6"/>
        <xdr:cNvSpPr/>
      </xdr:nvSpPr>
      <xdr:spPr>
        <a:xfrm>
          <a:off x="1390650" y="5676900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600075</xdr:colOff>
      <xdr:row>27</xdr:row>
      <xdr:rowOff>57150</xdr:rowOff>
    </xdr:from>
    <xdr:to>
      <xdr:col>1</xdr:col>
      <xdr:colOff>714375</xdr:colOff>
      <xdr:row>27</xdr:row>
      <xdr:rowOff>161925</xdr:rowOff>
    </xdr:to>
    <xdr:sp macro="" textlink="">
      <xdr:nvSpPr>
        <xdr:cNvPr id="8" name="Rectangle 7"/>
        <xdr:cNvSpPr/>
      </xdr:nvSpPr>
      <xdr:spPr>
        <a:xfrm>
          <a:off x="1390650" y="5876925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196559</xdr:colOff>
      <xdr:row>28</xdr:row>
      <xdr:rowOff>190499</xdr:rowOff>
    </xdr:from>
    <xdr:to>
      <xdr:col>3</xdr:col>
      <xdr:colOff>17976</xdr:colOff>
      <xdr:row>37</xdr:row>
      <xdr:rowOff>95999</xdr:rowOff>
    </xdr:to>
    <xdr:sp macro="" textlink="">
      <xdr:nvSpPr>
        <xdr:cNvPr id="9" name="ZoneTexte 8"/>
        <xdr:cNvSpPr txBox="1"/>
      </xdr:nvSpPr>
      <xdr:spPr>
        <a:xfrm>
          <a:off x="196559" y="6210299"/>
          <a:ext cx="2793217" cy="16200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800"/>
        </a:p>
        <a:p>
          <a:r>
            <a:rPr lang="fr-FR" sz="1100" b="1">
              <a:latin typeface="Arial" pitchFamily="34" charset="0"/>
              <a:cs typeface="Arial" pitchFamily="34" charset="0"/>
            </a:rPr>
            <a:t>Scolarisé</a:t>
          </a:r>
          <a:r>
            <a:rPr lang="fr-FR" sz="1100" b="1" baseline="0">
              <a:latin typeface="Arial" pitchFamily="34" charset="0"/>
              <a:cs typeface="Arial" pitchFamily="34" charset="0"/>
            </a:rPr>
            <a:t>(e) à</a:t>
          </a:r>
        </a:p>
        <a:p>
          <a:r>
            <a:rPr lang="fr-FR" sz="900" b="0" baseline="0">
              <a:latin typeface="Arial" pitchFamily="34" charset="0"/>
              <a:cs typeface="Arial" pitchFamily="34" charset="0"/>
            </a:rPr>
            <a:t>(cachet de l'établissement)</a:t>
          </a:r>
          <a:endParaRPr lang="fr-FR" sz="900" b="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810417</xdr:colOff>
      <xdr:row>29</xdr:row>
      <xdr:rowOff>9524</xdr:rowOff>
    </xdr:from>
    <xdr:to>
      <xdr:col>16</xdr:col>
      <xdr:colOff>18000</xdr:colOff>
      <xdr:row>37</xdr:row>
      <xdr:rowOff>105524</xdr:rowOff>
    </xdr:to>
    <xdr:sp macro="" textlink="">
      <xdr:nvSpPr>
        <xdr:cNvPr id="10" name="ZoneTexte 9"/>
        <xdr:cNvSpPr txBox="1"/>
      </xdr:nvSpPr>
      <xdr:spPr>
        <a:xfrm>
          <a:off x="3782217" y="6219824"/>
          <a:ext cx="2884233" cy="16200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800"/>
        </a:p>
        <a:p>
          <a:r>
            <a:rPr lang="fr-FR" sz="1100" b="0">
              <a:latin typeface="Arial" pitchFamily="34" charset="0"/>
              <a:cs typeface="Arial" pitchFamily="34" charset="0"/>
            </a:rPr>
            <a:t>Date ........................................................</a:t>
          </a:r>
        </a:p>
        <a:p>
          <a:r>
            <a:rPr lang="fr-FR" sz="1100" b="1">
              <a:latin typeface="Arial" pitchFamily="34" charset="0"/>
              <a:cs typeface="Arial" pitchFamily="34" charset="0"/>
            </a:rPr>
            <a:t>	Le chef d'établissement</a:t>
          </a:r>
          <a:endParaRPr lang="fr-FR" sz="1100" b="1" baseline="0">
            <a:latin typeface="Arial" pitchFamily="34" charset="0"/>
            <a:cs typeface="Arial" pitchFamily="34" charset="0"/>
          </a:endParaRPr>
        </a:p>
        <a:p>
          <a:r>
            <a:rPr lang="fr-FR" sz="900" b="0" baseline="0">
              <a:latin typeface="Arial" pitchFamily="34" charset="0"/>
              <a:cs typeface="Arial" pitchFamily="34" charset="0"/>
            </a:rPr>
            <a:t>	        (signature et cachet)</a:t>
          </a:r>
          <a:endParaRPr lang="fr-FR" sz="900" b="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71434</xdr:colOff>
      <xdr:row>16</xdr:row>
      <xdr:rowOff>57150</xdr:rowOff>
    </xdr:from>
    <xdr:to>
      <xdr:col>10</xdr:col>
      <xdr:colOff>4759</xdr:colOff>
      <xdr:row>16</xdr:row>
      <xdr:rowOff>161925</xdr:rowOff>
    </xdr:to>
    <xdr:sp macro="" textlink="">
      <xdr:nvSpPr>
        <xdr:cNvPr id="11" name="Rectangle 10"/>
        <xdr:cNvSpPr/>
      </xdr:nvSpPr>
      <xdr:spPr>
        <a:xfrm>
          <a:off x="5453059" y="3724275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71434</xdr:colOff>
      <xdr:row>17</xdr:row>
      <xdr:rowOff>57150</xdr:rowOff>
    </xdr:from>
    <xdr:to>
      <xdr:col>10</xdr:col>
      <xdr:colOff>4759</xdr:colOff>
      <xdr:row>17</xdr:row>
      <xdr:rowOff>161925</xdr:rowOff>
    </xdr:to>
    <xdr:sp macro="" textlink="">
      <xdr:nvSpPr>
        <xdr:cNvPr id="12" name="Rectangle 11"/>
        <xdr:cNvSpPr/>
      </xdr:nvSpPr>
      <xdr:spPr>
        <a:xfrm>
          <a:off x="5453059" y="3924300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104775</xdr:colOff>
      <xdr:row>21</xdr:row>
      <xdr:rowOff>57150</xdr:rowOff>
    </xdr:from>
    <xdr:to>
      <xdr:col>10</xdr:col>
      <xdr:colOff>38100</xdr:colOff>
      <xdr:row>21</xdr:row>
      <xdr:rowOff>161925</xdr:rowOff>
    </xdr:to>
    <xdr:sp macro="" textlink="">
      <xdr:nvSpPr>
        <xdr:cNvPr id="13" name="Rectangle 12"/>
        <xdr:cNvSpPr/>
      </xdr:nvSpPr>
      <xdr:spPr>
        <a:xfrm>
          <a:off x="5486400" y="4705350"/>
          <a:ext cx="114300" cy="104775"/>
        </a:xfrm>
        <a:prstGeom prst="rect">
          <a:avLst/>
        </a:prstGeom>
        <a:solidFill>
          <a:schemeClr val="bg1"/>
        </a:solidFill>
        <a:ln w="9525">
          <a:solidFill>
            <a:schemeClr val="tx1"/>
          </a:solidFill>
        </a:ln>
        <a:effectLst>
          <a:outerShdw dir="1620000" sx="110000" sy="11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1:AF217"/>
  <sheetViews>
    <sheetView showGridLines="0" tabSelected="1" view="pageLayout" zoomScale="90" zoomScaleNormal="80" zoomScalePageLayoutView="90" workbookViewId="0">
      <selection activeCell="D13" sqref="D13"/>
    </sheetView>
  </sheetViews>
  <sheetFormatPr baseColWidth="10" defaultColWidth="11.28515625" defaultRowHeight="15"/>
  <cols>
    <col min="3" max="3" width="19.85546875" customWidth="1"/>
    <col min="4" max="4" width="14.28515625" customWidth="1"/>
    <col min="5" max="5" width="8.28515625" customWidth="1"/>
    <col min="6" max="6" width="4.140625" customWidth="1"/>
    <col min="7" max="17" width="2.5703125" customWidth="1"/>
    <col min="19" max="19" width="5" style="130" customWidth="1"/>
    <col min="20" max="32" width="3.5703125" customWidth="1"/>
  </cols>
  <sheetData>
    <row r="11" spans="2:10" ht="37.5" customHeight="1"/>
    <row r="13" spans="2:10" ht="21" customHeight="1">
      <c r="B13" s="2" t="s">
        <v>175</v>
      </c>
      <c r="D13" s="2" t="str">
        <f ca="1">MID(CELL("nomfichier",A1),FIND("]",CELL("nomfichier",A1))+1,32)</f>
        <v>BARBEREAU Sidonie</v>
      </c>
      <c r="E13" s="112"/>
      <c r="F13" s="111"/>
      <c r="G13" s="111"/>
      <c r="H13" s="111"/>
      <c r="I13" s="111"/>
      <c r="J13" s="111"/>
    </row>
    <row r="14" spans="2:10" ht="18">
      <c r="B14" s="2" t="s">
        <v>187</v>
      </c>
      <c r="C14" s="227"/>
      <c r="D14" s="274">
        <v>36073</v>
      </c>
      <c r="E14" s="274"/>
    </row>
    <row r="15" spans="2:10" ht="31.5" customHeight="1"/>
    <row r="16" spans="2:10" ht="15.75">
      <c r="B16" s="3" t="s">
        <v>0</v>
      </c>
    </row>
    <row r="17" spans="1:17" ht="15.75">
      <c r="B17" s="3" t="s">
        <v>1</v>
      </c>
      <c r="D17" s="3" t="s">
        <v>2</v>
      </c>
      <c r="E17" s="3"/>
      <c r="F17" s="4"/>
      <c r="G17" s="4"/>
      <c r="H17" s="4"/>
      <c r="I17" s="4"/>
      <c r="J17" s="3"/>
      <c r="K17" s="3" t="s">
        <v>3</v>
      </c>
      <c r="L17" s="4"/>
      <c r="M17" s="4"/>
      <c r="N17" s="4"/>
      <c r="O17" s="4"/>
      <c r="P17" s="4"/>
      <c r="Q17" s="4"/>
    </row>
    <row r="18" spans="1:17" ht="15.75">
      <c r="B18" s="3" t="s">
        <v>4</v>
      </c>
      <c r="D18" s="3" t="s">
        <v>2</v>
      </c>
      <c r="E18" s="3"/>
      <c r="F18" s="4"/>
      <c r="G18" s="4"/>
      <c r="I18" s="4"/>
      <c r="J18" s="3"/>
      <c r="K18" s="3" t="s">
        <v>3</v>
      </c>
      <c r="L18" s="4"/>
      <c r="M18" s="4"/>
      <c r="N18" s="4"/>
      <c r="O18" s="4"/>
      <c r="P18" s="4"/>
      <c r="Q18" s="4"/>
    </row>
    <row r="21" spans="1:17" ht="15.75">
      <c r="B21" s="3" t="s">
        <v>5</v>
      </c>
    </row>
    <row r="22" spans="1:17" ht="15.75">
      <c r="B22" s="3" t="s">
        <v>6</v>
      </c>
      <c r="D22" s="3" t="s">
        <v>7</v>
      </c>
      <c r="E22" s="3"/>
      <c r="F22" s="4"/>
      <c r="G22" s="4"/>
      <c r="I22" s="4"/>
      <c r="J22" s="3"/>
      <c r="K22" s="3" t="s">
        <v>8</v>
      </c>
      <c r="L22" s="4"/>
      <c r="M22" s="4"/>
      <c r="N22" s="4"/>
      <c r="O22" s="4"/>
      <c r="P22" s="4"/>
      <c r="Q22" s="4"/>
    </row>
    <row r="25" spans="1:17" ht="15.75">
      <c r="B25" s="5" t="s">
        <v>9</v>
      </c>
    </row>
    <row r="27" spans="1:17" ht="15.75">
      <c r="A27" s="3"/>
      <c r="C27" s="2" t="s">
        <v>10</v>
      </c>
      <c r="D27" s="3"/>
      <c r="E27" s="3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1:17" ht="15.75">
      <c r="A28" s="3"/>
      <c r="C28" s="2" t="s">
        <v>188</v>
      </c>
      <c r="D28" s="228">
        <f>(IF(M77="non",1,"0"))+(IF(M103="non",1,"0"))+(IF(M128="non",1,"0"))+(IF(M155="non",1,"0"))+(IF(M180="non",1,"0"))+(IF(M198="non",1,"0"))+(IF(M217="non",1,"0"))</f>
        <v>7</v>
      </c>
      <c r="E28" s="2" t="s">
        <v>189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1:17">
      <c r="C29" s="4"/>
    </row>
    <row r="40" spans="3:13">
      <c r="C40" s="266" t="s">
        <v>11</v>
      </c>
      <c r="D40" s="266"/>
      <c r="E40" s="266"/>
      <c r="F40" s="266"/>
      <c r="G40" s="266"/>
      <c r="H40" s="266"/>
      <c r="I40" s="10"/>
      <c r="J40" s="10"/>
      <c r="K40" s="10"/>
      <c r="L40" s="10"/>
      <c r="M40" s="10"/>
    </row>
    <row r="42" spans="3:13">
      <c r="C42" s="266" t="s">
        <v>156</v>
      </c>
      <c r="D42" s="266"/>
      <c r="E42" s="266"/>
      <c r="F42" s="266"/>
    </row>
    <row r="43" spans="3:13">
      <c r="C43" s="267" t="s">
        <v>12</v>
      </c>
      <c r="D43" s="267"/>
      <c r="E43" s="267"/>
      <c r="F43" s="267"/>
      <c r="G43" s="267"/>
      <c r="H43" s="267"/>
    </row>
    <row r="44" spans="3:13">
      <c r="C44" s="268" t="s">
        <v>13</v>
      </c>
      <c r="D44" s="268"/>
      <c r="E44" s="268"/>
      <c r="F44" s="268"/>
      <c r="G44" s="268"/>
      <c r="H44" s="268"/>
      <c r="I44" s="9"/>
      <c r="J44" s="9"/>
      <c r="K44" s="9"/>
      <c r="L44" s="9"/>
      <c r="M44" s="9"/>
    </row>
    <row r="48" spans="3:13">
      <c r="D48" s="1"/>
      <c r="E48" s="1"/>
    </row>
    <row r="49" spans="1:32" ht="15.75" thickBot="1"/>
    <row r="50" spans="1:32" ht="19.7" customHeight="1" thickBot="1">
      <c r="A50" s="271" t="s">
        <v>14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3"/>
      <c r="S50" s="236" t="s">
        <v>181</v>
      </c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7"/>
      <c r="AE50" s="237"/>
      <c r="AF50" s="238"/>
    </row>
    <row r="51" spans="1:32" ht="45.75" customHeight="1">
      <c r="A51" s="122"/>
      <c r="B51" s="120"/>
      <c r="C51" s="120"/>
      <c r="D51" s="120"/>
      <c r="E51" s="120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3"/>
      <c r="S51" s="141"/>
      <c r="T51" s="142" t="s">
        <v>39</v>
      </c>
      <c r="U51" s="143" t="s">
        <v>57</v>
      </c>
      <c r="V51" s="142" t="s">
        <v>58</v>
      </c>
      <c r="W51" s="143" t="s">
        <v>40</v>
      </c>
      <c r="X51" s="142" t="s">
        <v>41</v>
      </c>
      <c r="Y51" s="143" t="s">
        <v>42</v>
      </c>
      <c r="Z51" s="142" t="s">
        <v>59</v>
      </c>
      <c r="AA51" s="143" t="s">
        <v>62</v>
      </c>
      <c r="AB51" s="142" t="s">
        <v>120</v>
      </c>
      <c r="AC51" s="143" t="s">
        <v>61</v>
      </c>
      <c r="AD51" s="142" t="s">
        <v>43</v>
      </c>
      <c r="AE51" s="147" t="s">
        <v>177</v>
      </c>
      <c r="AF51" s="148" t="s">
        <v>178</v>
      </c>
    </row>
    <row r="52" spans="1:32" s="12" customFormat="1" ht="12.75" customHeight="1">
      <c r="A52" s="56" t="s">
        <v>15</v>
      </c>
      <c r="B52" s="119"/>
      <c r="C52" s="119"/>
      <c r="D52" s="119"/>
      <c r="E52" s="119"/>
      <c r="F52" s="119"/>
      <c r="G52" s="229" t="str">
        <f>T52</f>
        <v/>
      </c>
      <c r="H52" s="229"/>
      <c r="I52" s="229"/>
      <c r="J52" s="229"/>
      <c r="K52" s="229"/>
      <c r="L52" s="119"/>
      <c r="M52" s="241" t="str">
        <f>Z52</f>
        <v>NON</v>
      </c>
      <c r="N52" s="241"/>
      <c r="O52" s="241"/>
      <c r="P52" s="241"/>
      <c r="Q52" s="242"/>
      <c r="S52" s="149"/>
      <c r="T52" s="229" t="str">
        <f>IF(AND(S53="OUI",S54="OUI",S55="OUI",S56="oui",S57="OUI",S58="OUI"),"OUI","")</f>
        <v/>
      </c>
      <c r="U52" s="229"/>
      <c r="V52" s="229"/>
      <c r="W52" s="229"/>
      <c r="X52" s="229"/>
      <c r="Y52" s="119"/>
      <c r="Z52" s="241" t="str">
        <f>IF(OR(S53="NON",S54="NON",S55="NON",S56="NON",S57="NON",S58="NON"),"NON","")</f>
        <v>NON</v>
      </c>
      <c r="AA52" s="241"/>
      <c r="AB52" s="241"/>
      <c r="AC52" s="241"/>
      <c r="AD52" s="241"/>
      <c r="AE52" s="119"/>
      <c r="AF52" s="124"/>
    </row>
    <row r="53" spans="1:32" ht="12.75" customHeight="1">
      <c r="A53" s="34" t="s">
        <v>16</v>
      </c>
      <c r="B53" s="11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25"/>
      <c r="S53" s="133" t="str">
        <f>IF(SUM(T53:AF53)&gt;=2,"OUI","NON")</f>
        <v>NON</v>
      </c>
      <c r="T53" s="85"/>
      <c r="U53" s="109"/>
      <c r="V53" s="85"/>
      <c r="W53" s="109"/>
      <c r="X53" s="85"/>
      <c r="Y53" s="109"/>
      <c r="Z53" s="85"/>
      <c r="AA53" s="109"/>
      <c r="AB53" s="85"/>
      <c r="AC53" s="109"/>
      <c r="AD53" s="85"/>
      <c r="AE53" s="153"/>
      <c r="AF53" s="155"/>
    </row>
    <row r="54" spans="1:32" s="7" customFormat="1" ht="12.75" customHeight="1">
      <c r="A54" s="33" t="s">
        <v>17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26"/>
      <c r="S54" s="132" t="str">
        <f t="shared" ref="S54:S57" si="0">IF(SUM(T54:AF54)&gt;=2,"OUI","NON")</f>
        <v>NON</v>
      </c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24"/>
      <c r="AF54" s="155"/>
    </row>
    <row r="55" spans="1:32" s="7" customFormat="1" ht="12.75" customHeight="1">
      <c r="A55" s="34" t="s">
        <v>18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27"/>
      <c r="S55" s="133" t="str">
        <f t="shared" si="0"/>
        <v>NON</v>
      </c>
      <c r="T55" s="85"/>
      <c r="U55" s="109"/>
      <c r="V55" s="85"/>
      <c r="W55" s="109"/>
      <c r="X55" s="85"/>
      <c r="Y55" s="109"/>
      <c r="Z55" s="85"/>
      <c r="AA55" s="109"/>
      <c r="AB55" s="85"/>
      <c r="AC55" s="109"/>
      <c r="AD55" s="85"/>
      <c r="AE55" s="14"/>
      <c r="AF55" s="155"/>
    </row>
    <row r="56" spans="1:32" s="7" customFormat="1" ht="12.75" customHeight="1">
      <c r="A56" s="33" t="s">
        <v>19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126"/>
      <c r="S56" s="132" t="str">
        <f t="shared" si="0"/>
        <v>NON</v>
      </c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24"/>
      <c r="AF56" s="155"/>
    </row>
    <row r="57" spans="1:32" s="7" customFormat="1" ht="12.75" customHeight="1">
      <c r="A57" s="34" t="s">
        <v>20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27"/>
      <c r="S57" s="133" t="str">
        <f t="shared" si="0"/>
        <v>NON</v>
      </c>
      <c r="T57" s="85"/>
      <c r="U57" s="109"/>
      <c r="V57" s="85"/>
      <c r="W57" s="109"/>
      <c r="X57" s="85"/>
      <c r="Y57" s="109"/>
      <c r="Z57" s="85"/>
      <c r="AA57" s="109"/>
      <c r="AB57" s="85"/>
      <c r="AC57" s="109"/>
      <c r="AD57" s="85"/>
      <c r="AE57" s="14"/>
      <c r="AF57" s="155"/>
    </row>
    <row r="58" spans="1:32" s="7" customFormat="1" ht="12.75" customHeight="1">
      <c r="A58" s="33" t="s">
        <v>21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126"/>
      <c r="S58" s="132" t="str">
        <f>IF(SUM(T58:AF58)&gt;=2,"OUI","NON")</f>
        <v>NON</v>
      </c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24"/>
      <c r="AF58" s="155"/>
    </row>
    <row r="59" spans="1:32" s="11" customFormat="1" ht="12.75" customHeight="1">
      <c r="A59" s="56" t="s">
        <v>27</v>
      </c>
      <c r="B59" s="18"/>
      <c r="C59" s="18"/>
      <c r="D59" s="18"/>
      <c r="E59" s="18"/>
      <c r="F59" s="18"/>
      <c r="G59" s="229" t="str">
        <f>T59</f>
        <v/>
      </c>
      <c r="H59" s="229"/>
      <c r="I59" s="229"/>
      <c r="J59" s="229"/>
      <c r="K59" s="229"/>
      <c r="L59" s="18"/>
      <c r="M59" s="241" t="str">
        <f>Z59</f>
        <v>NON</v>
      </c>
      <c r="N59" s="241"/>
      <c r="O59" s="241"/>
      <c r="P59" s="241"/>
      <c r="Q59" s="242"/>
      <c r="S59" s="134"/>
      <c r="T59" s="229" t="str">
        <f>IF(AND(S60="OUI",S61="OUI",S62="OUI",S63="oui",S64="OUI",S65="OUI",S66="OUI"),"OUI","")</f>
        <v/>
      </c>
      <c r="U59" s="229"/>
      <c r="V59" s="229"/>
      <c r="W59" s="229"/>
      <c r="X59" s="229"/>
      <c r="Y59" s="18"/>
      <c r="Z59" s="241" t="str">
        <f>IF(OR(S60="NON",S61="NON",S62="NON",S63="NON",S64="NON",S65="NON",S66="NON"),"NON","")</f>
        <v>NON</v>
      </c>
      <c r="AA59" s="241"/>
      <c r="AB59" s="241"/>
      <c r="AC59" s="241"/>
      <c r="AD59" s="241"/>
      <c r="AE59" s="18"/>
      <c r="AF59" s="128"/>
    </row>
    <row r="60" spans="1:32" s="7" customFormat="1" ht="12.75" customHeight="1">
      <c r="A60" s="34" t="s">
        <v>22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27"/>
      <c r="S60" s="137" t="str">
        <f>IF(SUM(T60:AF60)&gt;=2,"OUI","NON")</f>
        <v>NON</v>
      </c>
      <c r="T60" s="85"/>
      <c r="U60" s="109"/>
      <c r="V60" s="85"/>
      <c r="W60" s="109"/>
      <c r="X60" s="85"/>
      <c r="Y60" s="109"/>
      <c r="Z60" s="85"/>
      <c r="AA60" s="109"/>
      <c r="AB60" s="85"/>
      <c r="AC60" s="109"/>
      <c r="AD60" s="85"/>
      <c r="AE60" s="14"/>
      <c r="AF60" s="155"/>
    </row>
    <row r="61" spans="1:32" s="7" customFormat="1" ht="12.75" customHeight="1">
      <c r="A61" s="33" t="s">
        <v>28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126"/>
      <c r="S61" s="136" t="str">
        <f t="shared" ref="S61:S66" si="1">IF(SUM(T61:AF61)&gt;=2,"OUI","NON")</f>
        <v>NON</v>
      </c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24"/>
      <c r="AF61" s="155"/>
    </row>
    <row r="62" spans="1:32" s="7" customFormat="1" ht="12.75" customHeight="1">
      <c r="A62" s="34" t="s">
        <v>23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27"/>
      <c r="S62" s="137" t="str">
        <f>IF(SUM(T62:AF62)&gt;=2,"OUI","NON")</f>
        <v>NON</v>
      </c>
      <c r="T62" s="85"/>
      <c r="U62" s="109"/>
      <c r="V62" s="85"/>
      <c r="W62" s="109"/>
      <c r="X62" s="85"/>
      <c r="Y62" s="109"/>
      <c r="Z62" s="85"/>
      <c r="AA62" s="109"/>
      <c r="AB62" s="85"/>
      <c r="AC62" s="109"/>
      <c r="AD62" s="85"/>
      <c r="AE62" s="14"/>
      <c r="AF62" s="155"/>
    </row>
    <row r="63" spans="1:32" s="7" customFormat="1" ht="25.5" customHeight="1">
      <c r="A63" s="254" t="s">
        <v>174</v>
      </c>
      <c r="B63" s="255"/>
      <c r="C63" s="255"/>
      <c r="D63" s="255"/>
      <c r="E63" s="255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126"/>
      <c r="S63" s="136" t="str">
        <f t="shared" si="1"/>
        <v>NON</v>
      </c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24"/>
      <c r="AF63" s="155"/>
    </row>
    <row r="64" spans="1:32" s="7" customFormat="1" ht="12.75" customHeight="1">
      <c r="A64" s="34" t="s">
        <v>24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27"/>
      <c r="S64" s="137" t="str">
        <f t="shared" si="1"/>
        <v>NON</v>
      </c>
      <c r="T64" s="85"/>
      <c r="U64" s="109"/>
      <c r="V64" s="85"/>
      <c r="W64" s="109"/>
      <c r="X64" s="85"/>
      <c r="Y64" s="109"/>
      <c r="Z64" s="85"/>
      <c r="AA64" s="109"/>
      <c r="AB64" s="85"/>
      <c r="AC64" s="109"/>
      <c r="AD64" s="85"/>
      <c r="AE64" s="14"/>
      <c r="AF64" s="155"/>
    </row>
    <row r="65" spans="1:32" s="7" customFormat="1" ht="12.75" customHeight="1">
      <c r="A65" s="33" t="s">
        <v>25</v>
      </c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126"/>
      <c r="S65" s="136" t="str">
        <f t="shared" si="1"/>
        <v>NON</v>
      </c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24"/>
      <c r="AF65" s="155"/>
    </row>
    <row r="66" spans="1:32" s="7" customFormat="1" ht="12.75" customHeight="1">
      <c r="A66" s="34" t="s">
        <v>26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27"/>
      <c r="S66" s="137" t="str">
        <f t="shared" si="1"/>
        <v>NON</v>
      </c>
      <c r="T66" s="85"/>
      <c r="U66" s="109"/>
      <c r="V66" s="85"/>
      <c r="W66" s="109"/>
      <c r="X66" s="85"/>
      <c r="Y66" s="109"/>
      <c r="Z66" s="85"/>
      <c r="AA66" s="109"/>
      <c r="AB66" s="85"/>
      <c r="AC66" s="109"/>
      <c r="AD66" s="85"/>
      <c r="AE66" s="14"/>
      <c r="AF66" s="155"/>
    </row>
    <row r="67" spans="1:32" s="11" customFormat="1" ht="12.75" customHeight="1">
      <c r="A67" s="56" t="s">
        <v>29</v>
      </c>
      <c r="B67" s="18"/>
      <c r="C67" s="18"/>
      <c r="D67" s="18"/>
      <c r="E67" s="18"/>
      <c r="F67" s="18"/>
      <c r="G67" s="229" t="str">
        <f>T67</f>
        <v/>
      </c>
      <c r="H67" s="229"/>
      <c r="I67" s="229"/>
      <c r="J67" s="229"/>
      <c r="K67" s="229"/>
      <c r="L67" s="18"/>
      <c r="M67" s="241" t="str">
        <f>Z67</f>
        <v>NON</v>
      </c>
      <c r="N67" s="241"/>
      <c r="O67" s="241"/>
      <c r="P67" s="241"/>
      <c r="Q67" s="242"/>
      <c r="S67" s="134"/>
      <c r="T67" s="229" t="str">
        <f>IF(AND(S68="OUI",S69="OUI",S70="OUI",S71="oui",S72="OUI",S73="OUI"),"OUI","")</f>
        <v/>
      </c>
      <c r="U67" s="229"/>
      <c r="V67" s="229"/>
      <c r="W67" s="229"/>
      <c r="X67" s="229"/>
      <c r="Y67" s="18"/>
      <c r="Z67" s="241" t="str">
        <f>IF(OR(S68="NON",S69="NON",S70="NON",S71="NON",S72="NON",S73="NON"),"NON","")</f>
        <v>NON</v>
      </c>
      <c r="AA67" s="241"/>
      <c r="AB67" s="241"/>
      <c r="AC67" s="241"/>
      <c r="AD67" s="241"/>
      <c r="AE67" s="18"/>
      <c r="AF67" s="128"/>
    </row>
    <row r="68" spans="1:32" s="7" customFormat="1" ht="12.75" customHeight="1">
      <c r="A68" s="34" t="s">
        <v>30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27"/>
      <c r="S68" s="137" t="str">
        <f>IF(SUM(T68:AF68)&gt;=2,"OUI","NON")</f>
        <v>NON</v>
      </c>
      <c r="T68" s="85"/>
      <c r="U68" s="109"/>
      <c r="V68" s="85"/>
      <c r="W68" s="109"/>
      <c r="X68" s="85"/>
      <c r="Y68" s="109"/>
      <c r="Z68" s="85"/>
      <c r="AA68" s="109"/>
      <c r="AB68" s="85"/>
      <c r="AC68" s="109"/>
      <c r="AD68" s="85"/>
      <c r="AE68" s="14"/>
      <c r="AF68" s="155"/>
    </row>
    <row r="69" spans="1:32" s="7" customFormat="1" ht="12.75" customHeight="1">
      <c r="A69" s="33" t="s">
        <v>31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126"/>
      <c r="S69" s="137" t="str">
        <f t="shared" ref="S69:S73" si="2">IF(SUM(T69:AF69)&gt;=2,"OUI","NON")</f>
        <v>NON</v>
      </c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24"/>
      <c r="AF69" s="155"/>
    </row>
    <row r="70" spans="1:32" s="7" customFormat="1" ht="12.75" customHeight="1">
      <c r="A70" s="34" t="s">
        <v>32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27"/>
      <c r="S70" s="137" t="str">
        <f t="shared" si="2"/>
        <v>NON</v>
      </c>
      <c r="T70" s="85"/>
      <c r="U70" s="109"/>
      <c r="V70" s="110"/>
      <c r="W70" s="109"/>
      <c r="X70" s="85"/>
      <c r="Y70" s="109"/>
      <c r="Z70" s="85"/>
      <c r="AA70" s="109"/>
      <c r="AB70" s="85"/>
      <c r="AC70" s="109"/>
      <c r="AD70" s="85"/>
      <c r="AE70" s="14"/>
      <c r="AF70" s="155"/>
    </row>
    <row r="71" spans="1:32" s="7" customFormat="1" ht="12.75" customHeight="1">
      <c r="A71" s="43" t="s">
        <v>33</v>
      </c>
      <c r="B71" s="57"/>
      <c r="C71" s="57"/>
      <c r="D71" s="57"/>
      <c r="E71" s="57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126"/>
      <c r="S71" s="137" t="str">
        <f t="shared" si="2"/>
        <v>NON</v>
      </c>
      <c r="T71" s="85"/>
      <c r="U71" s="85"/>
      <c r="V71" s="85"/>
      <c r="W71" s="85"/>
      <c r="X71" s="103"/>
      <c r="Y71" s="85"/>
      <c r="Z71" s="85"/>
      <c r="AA71" s="85"/>
      <c r="AB71" s="85"/>
      <c r="AC71" s="85"/>
      <c r="AD71" s="85"/>
      <c r="AE71" s="24"/>
      <c r="AF71" s="155"/>
    </row>
    <row r="72" spans="1:32" s="7" customFormat="1" ht="12.75" customHeight="1">
      <c r="A72" s="34" t="s">
        <v>34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27"/>
      <c r="S72" s="137" t="str">
        <f t="shared" si="2"/>
        <v>NON</v>
      </c>
      <c r="T72" s="85"/>
      <c r="U72" s="109"/>
      <c r="V72" s="85"/>
      <c r="W72" s="109"/>
      <c r="X72" s="85"/>
      <c r="Y72" s="109"/>
      <c r="Z72" s="85"/>
      <c r="AA72" s="109"/>
      <c r="AB72" s="85"/>
      <c r="AC72" s="109"/>
      <c r="AD72" s="85"/>
      <c r="AE72" s="14"/>
      <c r="AF72" s="155"/>
    </row>
    <row r="73" spans="1:32" s="7" customFormat="1" ht="12.75" customHeight="1">
      <c r="A73" s="33" t="s">
        <v>35</v>
      </c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126"/>
      <c r="S73" s="137" t="str">
        <f t="shared" si="2"/>
        <v>NON</v>
      </c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24"/>
      <c r="AF73" s="155"/>
    </row>
    <row r="74" spans="1:32" s="11" customFormat="1" ht="12.75" customHeight="1">
      <c r="A74" s="56" t="s">
        <v>36</v>
      </c>
      <c r="B74" s="18"/>
      <c r="C74" s="18"/>
      <c r="D74" s="18"/>
      <c r="E74" s="18"/>
      <c r="F74" s="18"/>
      <c r="G74" s="229" t="str">
        <f>T74</f>
        <v/>
      </c>
      <c r="H74" s="229"/>
      <c r="I74" s="229"/>
      <c r="J74" s="229"/>
      <c r="K74" s="229"/>
      <c r="L74" s="18"/>
      <c r="M74" s="241" t="str">
        <f>Z74</f>
        <v>NON</v>
      </c>
      <c r="N74" s="241"/>
      <c r="O74" s="241"/>
      <c r="P74" s="241"/>
      <c r="Q74" s="242"/>
      <c r="S74" s="134"/>
      <c r="T74" s="229" t="str">
        <f>IF(S75="OUI","OUI","")</f>
        <v/>
      </c>
      <c r="U74" s="229"/>
      <c r="V74" s="229"/>
      <c r="W74" s="229"/>
      <c r="X74" s="229"/>
      <c r="Y74" s="18"/>
      <c r="Z74" s="241" t="str">
        <f>IF(S75="NON","NON","")</f>
        <v>NON</v>
      </c>
      <c r="AA74" s="241"/>
      <c r="AB74" s="241"/>
      <c r="AC74" s="241"/>
      <c r="AD74" s="241"/>
      <c r="AE74" s="18"/>
      <c r="AF74" s="128"/>
    </row>
    <row r="75" spans="1:32" s="7" customFormat="1" ht="12.75" customHeight="1" thickBot="1">
      <c r="A75" s="115" t="s">
        <v>37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29"/>
      <c r="S75" s="144" t="str">
        <f>IF(SUM(T75:AF75)&gt;=2,"OUI","NON")</f>
        <v>NON</v>
      </c>
      <c r="T75" s="88"/>
      <c r="U75" s="145"/>
      <c r="V75" s="88"/>
      <c r="W75" s="145"/>
      <c r="X75" s="88"/>
      <c r="Y75" s="145"/>
      <c r="Z75" s="88"/>
      <c r="AA75" s="145"/>
      <c r="AB75" s="88"/>
      <c r="AC75" s="145"/>
      <c r="AD75" s="88"/>
      <c r="AE75" s="114"/>
      <c r="AF75" s="157"/>
    </row>
    <row r="76" spans="1:32" s="7" customFormat="1" ht="6.95" customHeight="1" thickBot="1">
      <c r="A76" s="8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S76" s="13"/>
    </row>
    <row r="77" spans="1:32" s="7" customFormat="1" ht="16.5" thickBot="1">
      <c r="A77" s="269" t="s">
        <v>38</v>
      </c>
      <c r="B77" s="270"/>
      <c r="C77" s="270"/>
      <c r="D77" s="270"/>
      <c r="E77" s="270"/>
      <c r="F77" s="270"/>
      <c r="G77" s="250" t="str">
        <f>IF(AND(T52="oui",T59="oui",T67="oui",T74="oui"),"OUI","")</f>
        <v/>
      </c>
      <c r="H77" s="250"/>
      <c r="I77" s="250"/>
      <c r="J77" s="250"/>
      <c r="K77" s="250"/>
      <c r="L77" s="40"/>
      <c r="M77" s="248" t="str">
        <f>IF(OR(Z52="non",Z59="non",Z67="non",Z74="non"),"NON","")</f>
        <v>NON</v>
      </c>
      <c r="N77" s="248"/>
      <c r="O77" s="248"/>
      <c r="P77" s="248"/>
      <c r="Q77" s="249"/>
      <c r="S77" s="152" t="s">
        <v>176</v>
      </c>
      <c r="T77" s="140"/>
      <c r="U77" s="140"/>
      <c r="V77" s="250" t="str">
        <f>G77</f>
        <v/>
      </c>
      <c r="W77" s="250"/>
      <c r="X77" s="250"/>
      <c r="Y77" s="250"/>
      <c r="Z77" s="140"/>
      <c r="AA77" s="248" t="str">
        <f>M77</f>
        <v>NON</v>
      </c>
      <c r="AB77" s="248"/>
      <c r="AC77" s="248"/>
      <c r="AD77" s="248"/>
      <c r="AE77" s="138"/>
      <c r="AF77" s="139"/>
    </row>
    <row r="78" spans="1:32" s="6" customFormat="1" ht="41.25" customHeight="1" thickBot="1">
      <c r="S78" s="131"/>
    </row>
    <row r="79" spans="1:32" ht="19.7" customHeight="1" thickBot="1">
      <c r="A79" s="243" t="s">
        <v>44</v>
      </c>
      <c r="B79" s="244"/>
      <c r="C79" s="244"/>
      <c r="D79" s="244"/>
      <c r="E79" s="244"/>
      <c r="F79" s="244"/>
      <c r="G79" s="244"/>
      <c r="H79" s="244"/>
      <c r="I79" s="244"/>
      <c r="J79" s="244"/>
      <c r="K79" s="244"/>
      <c r="L79" s="244"/>
      <c r="M79" s="244"/>
      <c r="N79" s="244"/>
      <c r="O79" s="244"/>
      <c r="P79" s="244"/>
      <c r="Q79" s="245"/>
      <c r="S79" s="236" t="s">
        <v>179</v>
      </c>
      <c r="T79" s="237"/>
      <c r="U79" s="237"/>
      <c r="V79" s="237"/>
      <c r="W79" s="237"/>
      <c r="X79" s="237"/>
      <c r="Y79" s="237"/>
      <c r="Z79" s="237"/>
      <c r="AA79" s="237"/>
      <c r="AB79" s="237"/>
      <c r="AC79" s="237"/>
      <c r="AD79" s="238"/>
    </row>
    <row r="80" spans="1:32" ht="21.75" customHeight="1">
      <c r="A80" s="116"/>
      <c r="B80" s="117"/>
      <c r="C80" s="117"/>
      <c r="D80" s="117"/>
      <c r="E80" s="117"/>
      <c r="F80" s="165"/>
      <c r="G80" s="165"/>
      <c r="H80" s="165"/>
      <c r="I80" s="165"/>
      <c r="J80" s="165"/>
      <c r="K80" s="165"/>
      <c r="L80" s="165"/>
      <c r="M80" s="165"/>
      <c r="N80" s="165"/>
      <c r="O80" s="165"/>
      <c r="P80" s="165"/>
      <c r="Q80" s="166"/>
      <c r="S80" s="58"/>
      <c r="T80" s="62"/>
      <c r="U80" s="62"/>
      <c r="V80" s="62"/>
      <c r="W80" s="62"/>
      <c r="X80" s="62"/>
      <c r="Y80" s="62"/>
      <c r="Z80" s="62"/>
      <c r="AA80" s="62"/>
      <c r="AB80" s="62"/>
      <c r="AC80" s="59" t="s">
        <v>40</v>
      </c>
      <c r="AD80" s="158" t="s">
        <v>41</v>
      </c>
    </row>
    <row r="81" spans="1:30" s="12" customFormat="1" ht="12.75" customHeight="1">
      <c r="A81" s="56" t="s">
        <v>45</v>
      </c>
      <c r="B81" s="119"/>
      <c r="C81" s="119"/>
      <c r="D81" s="119"/>
      <c r="E81" s="119"/>
      <c r="F81" s="119"/>
      <c r="G81" s="229" t="str">
        <f>T81</f>
        <v/>
      </c>
      <c r="H81" s="229"/>
      <c r="I81" s="229"/>
      <c r="J81" s="229"/>
      <c r="K81" s="229"/>
      <c r="L81" s="119"/>
      <c r="M81" s="281" t="str">
        <f>Z81</f>
        <v>NON</v>
      </c>
      <c r="N81" s="281"/>
      <c r="O81" s="281"/>
      <c r="P81" s="281"/>
      <c r="Q81" s="282"/>
      <c r="S81" s="159"/>
      <c r="T81" s="280" t="str">
        <f>IF(AND(S82="OUI",S83="OUI",S84="OUI",S85="oui"),"OUI","")</f>
        <v/>
      </c>
      <c r="U81" s="280"/>
      <c r="V81" s="280"/>
      <c r="W81" s="280"/>
      <c r="X81" s="280"/>
      <c r="Y81" s="20"/>
      <c r="Z81" s="241" t="str">
        <f>IF(OR(S82="NON",S83="NON",S84="NON",S85="NON"),"NON","")</f>
        <v>NON</v>
      </c>
      <c r="AA81" s="241"/>
      <c r="AB81" s="241"/>
      <c r="AC81" s="241"/>
      <c r="AD81" s="242"/>
    </row>
    <row r="82" spans="1:30" s="12" customFormat="1" ht="12.75" customHeight="1">
      <c r="A82" s="44" t="s">
        <v>46</v>
      </c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167"/>
      <c r="S82" s="187" t="str">
        <f>IF((ISNUMBER(AVERAGE(AC82:AD82))),"OUI","NON")</f>
        <v>NON</v>
      </c>
      <c r="T82" s="69"/>
      <c r="U82" s="69"/>
      <c r="V82" s="69"/>
      <c r="W82" s="69"/>
      <c r="X82" s="69"/>
      <c r="Y82" s="69"/>
      <c r="Z82" s="69"/>
      <c r="AA82" s="69"/>
      <c r="AB82" s="69"/>
      <c r="AC82" s="83"/>
      <c r="AD82" s="95"/>
    </row>
    <row r="83" spans="1:30" s="11" customFormat="1" ht="12.75" customHeight="1">
      <c r="A83" s="43" t="s">
        <v>47</v>
      </c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154"/>
      <c r="S83" s="188" t="str">
        <f t="shared" ref="S83:S85" si="3">IF((ISNUMBER(AVERAGE(AC83:AD83))),"OUI","NON")</f>
        <v>NON</v>
      </c>
      <c r="T83" s="70"/>
      <c r="U83" s="70"/>
      <c r="V83" s="70"/>
      <c r="W83" s="70"/>
      <c r="X83" s="70"/>
      <c r="Y83" s="70"/>
      <c r="Z83" s="70"/>
      <c r="AA83" s="70"/>
      <c r="AB83" s="70"/>
      <c r="AC83" s="106"/>
      <c r="AD83" s="107"/>
    </row>
    <row r="84" spans="1:30" s="11" customFormat="1" ht="12.75" customHeight="1">
      <c r="A84" s="44" t="s">
        <v>48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68"/>
      <c r="S84" s="189" t="str">
        <f t="shared" si="3"/>
        <v>NON</v>
      </c>
      <c r="T84" s="71"/>
      <c r="U84" s="71"/>
      <c r="V84" s="71"/>
      <c r="W84" s="71"/>
      <c r="X84" s="71"/>
      <c r="Y84" s="71"/>
      <c r="Z84" s="71"/>
      <c r="AA84" s="71"/>
      <c r="AB84" s="71"/>
      <c r="AC84" s="106"/>
      <c r="AD84" s="108"/>
    </row>
    <row r="85" spans="1:30" s="11" customFormat="1" ht="12.75" customHeight="1">
      <c r="A85" s="43" t="s">
        <v>49</v>
      </c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154"/>
      <c r="S85" s="188" t="str">
        <f t="shared" si="3"/>
        <v>NON</v>
      </c>
      <c r="T85" s="70"/>
      <c r="U85" s="70"/>
      <c r="V85" s="70"/>
      <c r="W85" s="70"/>
      <c r="X85" s="70"/>
      <c r="Y85" s="70"/>
      <c r="Z85" s="70"/>
      <c r="AA85" s="70"/>
      <c r="AB85" s="70"/>
      <c r="AC85" s="106"/>
      <c r="AD85" s="107"/>
    </row>
    <row r="86" spans="1:30" s="11" customFormat="1" ht="12.75" customHeight="1">
      <c r="A86" s="56" t="s">
        <v>50</v>
      </c>
      <c r="B86" s="18"/>
      <c r="C86" s="18"/>
      <c r="D86" s="18"/>
      <c r="E86" s="18"/>
      <c r="F86" s="18"/>
      <c r="G86" s="229" t="str">
        <f>T86</f>
        <v/>
      </c>
      <c r="H86" s="229"/>
      <c r="I86" s="229"/>
      <c r="J86" s="229"/>
      <c r="K86" s="229"/>
      <c r="L86" s="18"/>
      <c r="M86" s="241" t="str">
        <f>Z86</f>
        <v>NON</v>
      </c>
      <c r="N86" s="241"/>
      <c r="O86" s="241"/>
      <c r="P86" s="241"/>
      <c r="Q86" s="242"/>
      <c r="S86" s="160"/>
      <c r="T86" s="229" t="str">
        <f>IF(AND(S87="OUI",S88="OUI"),"OUI","")</f>
        <v/>
      </c>
      <c r="U86" s="229"/>
      <c r="V86" s="229"/>
      <c r="W86" s="229"/>
      <c r="X86" s="229"/>
      <c r="Y86" s="18"/>
      <c r="Z86" s="241" t="str">
        <f>IF(OR(S87="NON",S88="NON"),"NON","")</f>
        <v>NON</v>
      </c>
      <c r="AA86" s="241"/>
      <c r="AB86" s="241"/>
      <c r="AC86" s="241"/>
      <c r="AD86" s="242"/>
    </row>
    <row r="87" spans="1:30" s="11" customFormat="1" ht="12.75" customHeight="1">
      <c r="A87" s="44" t="s">
        <v>51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68"/>
      <c r="S87" s="190" t="str">
        <f>IF((ISNUMBER(AVERAGE(AC87:AD87))),"OUI","NON")</f>
        <v>NON</v>
      </c>
      <c r="T87" s="69"/>
      <c r="U87" s="69"/>
      <c r="V87" s="69"/>
      <c r="W87" s="69"/>
      <c r="X87" s="69"/>
      <c r="Y87" s="69"/>
      <c r="Z87" s="69"/>
      <c r="AA87" s="69"/>
      <c r="AB87" s="69"/>
      <c r="AC87" s="83"/>
      <c r="AD87" s="95"/>
    </row>
    <row r="88" spans="1:30" s="11" customFormat="1" ht="12.75" customHeight="1">
      <c r="A88" s="43" t="s">
        <v>52</v>
      </c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154"/>
      <c r="S88" s="191" t="str">
        <f>IF((ISNUMBER(AVERAGE(AC88:AD88))),"OUI","NON")</f>
        <v>NON</v>
      </c>
      <c r="T88" s="66"/>
      <c r="U88" s="66"/>
      <c r="V88" s="66"/>
      <c r="W88" s="66"/>
      <c r="X88" s="66"/>
      <c r="Y88" s="66"/>
      <c r="Z88" s="66"/>
      <c r="AA88" s="66"/>
      <c r="AB88" s="66"/>
      <c r="AC88" s="85"/>
      <c r="AD88" s="86"/>
    </row>
    <row r="89" spans="1:30" s="11" customFormat="1" ht="12.75" customHeight="1">
      <c r="A89" s="56" t="s">
        <v>53</v>
      </c>
      <c r="B89" s="18"/>
      <c r="C89" s="18"/>
      <c r="D89" s="18"/>
      <c r="E89" s="18"/>
      <c r="F89" s="18"/>
      <c r="G89" s="229" t="str">
        <f>T89</f>
        <v/>
      </c>
      <c r="H89" s="229"/>
      <c r="I89" s="229"/>
      <c r="J89" s="229"/>
      <c r="K89" s="229"/>
      <c r="L89" s="18"/>
      <c r="M89" s="241" t="str">
        <f>Z89</f>
        <v>NON</v>
      </c>
      <c r="N89" s="241"/>
      <c r="O89" s="241"/>
      <c r="P89" s="241"/>
      <c r="Q89" s="242"/>
      <c r="S89" s="160"/>
      <c r="T89" s="229" t="str">
        <f>IF(AND(S90="OUI",S91="OUI",S92="OUI"),"OUI","")</f>
        <v/>
      </c>
      <c r="U89" s="229"/>
      <c r="V89" s="229"/>
      <c r="W89" s="229"/>
      <c r="X89" s="229"/>
      <c r="Y89" s="18"/>
      <c r="Z89" s="241" t="str">
        <f>IF(OR(S90="NON",S91="NON",S92="NON"),"NON","")</f>
        <v>NON</v>
      </c>
      <c r="AA89" s="241"/>
      <c r="AB89" s="241"/>
      <c r="AC89" s="241"/>
      <c r="AD89" s="242"/>
    </row>
    <row r="90" spans="1:30" s="11" customFormat="1" ht="12.75" customHeight="1">
      <c r="A90" s="44" t="s">
        <v>54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68"/>
      <c r="S90" s="190" t="str">
        <f>IF((ISNUMBER(AVERAGE(AC90:AD90))),"OUI","NON")</f>
        <v>NON</v>
      </c>
      <c r="T90" s="69"/>
      <c r="U90" s="69"/>
      <c r="V90" s="69"/>
      <c r="W90" s="69"/>
      <c r="X90" s="69"/>
      <c r="Y90" s="69"/>
      <c r="Z90" s="69"/>
      <c r="AA90" s="69"/>
      <c r="AB90" s="69"/>
      <c r="AC90" s="83"/>
      <c r="AD90" s="95"/>
    </row>
    <row r="91" spans="1:30" s="11" customFormat="1" ht="12.75" customHeight="1">
      <c r="A91" s="43" t="s">
        <v>55</v>
      </c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154"/>
      <c r="S91" s="191" t="str">
        <f>IF((ISNUMBER(AVERAGE(AC91:AD91))),"OUI","NON")</f>
        <v>NON</v>
      </c>
      <c r="T91" s="66"/>
      <c r="U91" s="66"/>
      <c r="V91" s="66"/>
      <c r="W91" s="66"/>
      <c r="X91" s="66"/>
      <c r="Y91" s="66"/>
      <c r="Z91" s="66"/>
      <c r="AA91" s="66"/>
      <c r="AB91" s="66"/>
      <c r="AC91" s="85"/>
      <c r="AD91" s="86"/>
    </row>
    <row r="92" spans="1:30" s="11" customFormat="1" ht="12.75" customHeight="1">
      <c r="A92" s="44" t="s">
        <v>56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68"/>
      <c r="S92" s="192" t="str">
        <f t="shared" ref="S92" si="4">IF((ISNUMBER(AVERAGE(AC92:AD92))),"OUI","NON")</f>
        <v>NON</v>
      </c>
      <c r="T92" s="72"/>
      <c r="U92" s="72"/>
      <c r="V92" s="73"/>
      <c r="W92" s="72"/>
      <c r="X92" s="72"/>
      <c r="Y92" s="72"/>
      <c r="Z92" s="72"/>
      <c r="AA92" s="72"/>
      <c r="AB92" s="72"/>
      <c r="AC92" s="85"/>
      <c r="AD92" s="96"/>
    </row>
    <row r="93" spans="1:30" s="11" customFormat="1" ht="12.75" customHeight="1">
      <c r="A93" s="56" t="s">
        <v>15</v>
      </c>
      <c r="B93" s="18"/>
      <c r="C93" s="18"/>
      <c r="D93" s="18"/>
      <c r="E93" s="18"/>
      <c r="F93" s="18"/>
      <c r="G93" s="229" t="str">
        <f>T93</f>
        <v/>
      </c>
      <c r="H93" s="229"/>
      <c r="I93" s="229"/>
      <c r="J93" s="229"/>
      <c r="K93" s="229"/>
      <c r="L93" s="18"/>
      <c r="M93" s="241" t="str">
        <f>Z93</f>
        <v>NON</v>
      </c>
      <c r="N93" s="241"/>
      <c r="O93" s="241"/>
      <c r="P93" s="241"/>
      <c r="Q93" s="242"/>
      <c r="S93" s="160"/>
      <c r="T93" s="229" t="str">
        <f>IF(AND(S94="OUI",S95="OUI"),"OUI","")</f>
        <v/>
      </c>
      <c r="U93" s="229"/>
      <c r="V93" s="229"/>
      <c r="W93" s="229"/>
      <c r="X93" s="229"/>
      <c r="Y93" s="18"/>
      <c r="Z93" s="241" t="str">
        <f>IF(OR(S94="NON",S95="NON"),"NON","")</f>
        <v>NON</v>
      </c>
      <c r="AA93" s="241"/>
      <c r="AB93" s="241"/>
      <c r="AC93" s="241"/>
      <c r="AD93" s="242"/>
    </row>
    <row r="94" spans="1:30" s="11" customFormat="1" ht="12.75" customHeight="1">
      <c r="A94" s="44" t="s">
        <v>63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68"/>
      <c r="S94" s="192" t="str">
        <f>IF((ISNUMBER(AVERAGE(AC94:AD94))),"OUI","NON")</f>
        <v>NON</v>
      </c>
      <c r="T94" s="72"/>
      <c r="U94" s="72"/>
      <c r="V94" s="72"/>
      <c r="W94" s="72"/>
      <c r="X94" s="72"/>
      <c r="Y94" s="72"/>
      <c r="Z94" s="72"/>
      <c r="AA94" s="72"/>
      <c r="AB94" s="72"/>
      <c r="AC94" s="85"/>
      <c r="AD94" s="96"/>
    </row>
    <row r="95" spans="1:30" s="11" customFormat="1" ht="12.75" customHeight="1">
      <c r="A95" s="43" t="s">
        <v>64</v>
      </c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154"/>
      <c r="S95" s="193" t="str">
        <f>IF((ISNUMBER(AVERAGE(AC95:AD95))),"OUI","NON")</f>
        <v>NON</v>
      </c>
      <c r="T95" s="67"/>
      <c r="U95" s="67"/>
      <c r="V95" s="67"/>
      <c r="W95" s="67"/>
      <c r="X95" s="67"/>
      <c r="Y95" s="67"/>
      <c r="Z95" s="67"/>
      <c r="AA95" s="67"/>
      <c r="AB95" s="67"/>
      <c r="AC95" s="91"/>
      <c r="AD95" s="93"/>
    </row>
    <row r="96" spans="1:30" s="11" customFormat="1" ht="12.75" customHeight="1">
      <c r="A96" s="56" t="s">
        <v>27</v>
      </c>
      <c r="B96" s="18"/>
      <c r="C96" s="18"/>
      <c r="D96" s="18"/>
      <c r="E96" s="18"/>
      <c r="F96" s="18"/>
      <c r="G96" s="229" t="str">
        <f>T96</f>
        <v/>
      </c>
      <c r="H96" s="229"/>
      <c r="I96" s="229"/>
      <c r="J96" s="229"/>
      <c r="K96" s="229"/>
      <c r="L96" s="18"/>
      <c r="M96" s="241" t="str">
        <f>Z96</f>
        <v>NON</v>
      </c>
      <c r="N96" s="241"/>
      <c r="O96" s="241"/>
      <c r="P96" s="241"/>
      <c r="Q96" s="242"/>
      <c r="S96" s="161"/>
      <c r="T96" s="229" t="str">
        <f>IF(AND(S97="OUI",S98="OUI",S99="OUI",S100="oui",S101="OUI"),"OUI","")</f>
        <v/>
      </c>
      <c r="U96" s="229"/>
      <c r="V96" s="229"/>
      <c r="W96" s="229"/>
      <c r="X96" s="229"/>
      <c r="Y96" s="21"/>
      <c r="Z96" s="241" t="str">
        <f>IF(OR(S97="NON",S98="NON",S99="NON",S100="NON",S101="NON"),"NON","")</f>
        <v>NON</v>
      </c>
      <c r="AA96" s="241"/>
      <c r="AB96" s="241"/>
      <c r="AC96" s="241"/>
      <c r="AD96" s="242"/>
    </row>
    <row r="97" spans="1:30" s="12" customFormat="1" ht="12.75" customHeight="1">
      <c r="A97" s="44" t="s">
        <v>65</v>
      </c>
      <c r="B97" s="19"/>
      <c r="C97" s="19"/>
      <c r="D97" s="19"/>
      <c r="E97" s="19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167"/>
      <c r="S97" s="190" t="str">
        <f>IF((ISNUMBER(AVERAGE(AC97:AD97))),"OUI","NON")</f>
        <v>NON</v>
      </c>
      <c r="T97" s="69"/>
      <c r="U97" s="69"/>
      <c r="V97" s="69"/>
      <c r="W97" s="69"/>
      <c r="X97" s="69"/>
      <c r="Y97" s="69"/>
      <c r="Z97" s="69"/>
      <c r="AA97" s="69"/>
      <c r="AB97" s="69"/>
      <c r="AC97" s="83"/>
      <c r="AD97" s="95"/>
    </row>
    <row r="98" spans="1:30" s="12" customFormat="1" ht="12.75" customHeight="1">
      <c r="A98" s="43" t="s">
        <v>66</v>
      </c>
      <c r="B98" s="25"/>
      <c r="C98" s="25"/>
      <c r="D98" s="25"/>
      <c r="E98" s="25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169"/>
      <c r="S98" s="191" t="str">
        <f t="shared" ref="S98:S101" si="5">IF((ISNUMBER(AVERAGE(AC98:AD98))),"OUI","NON")</f>
        <v>NON</v>
      </c>
      <c r="T98" s="66"/>
      <c r="U98" s="66"/>
      <c r="V98" s="66"/>
      <c r="W98" s="66"/>
      <c r="X98" s="66"/>
      <c r="Y98" s="66"/>
      <c r="Z98" s="66"/>
      <c r="AA98" s="66"/>
      <c r="AB98" s="66"/>
      <c r="AC98" s="85"/>
      <c r="AD98" s="86"/>
    </row>
    <row r="99" spans="1:30" s="12" customFormat="1" ht="12.75" customHeight="1">
      <c r="A99" s="44" t="s">
        <v>67</v>
      </c>
      <c r="B99" s="19"/>
      <c r="C99" s="19"/>
      <c r="D99" s="19"/>
      <c r="E99" s="19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167"/>
      <c r="S99" s="192" t="str">
        <f t="shared" si="5"/>
        <v>NON</v>
      </c>
      <c r="T99" s="72"/>
      <c r="U99" s="72"/>
      <c r="V99" s="73"/>
      <c r="W99" s="72"/>
      <c r="X99" s="72"/>
      <c r="Y99" s="72"/>
      <c r="Z99" s="72"/>
      <c r="AA99" s="72"/>
      <c r="AB99" s="72"/>
      <c r="AC99" s="85"/>
      <c r="AD99" s="96"/>
    </row>
    <row r="100" spans="1:30" ht="12.75" customHeight="1">
      <c r="A100" s="43" t="s">
        <v>68</v>
      </c>
      <c r="B100" s="25"/>
      <c r="C100" s="25"/>
      <c r="D100" s="25"/>
      <c r="E100" s="25"/>
      <c r="F100" s="146"/>
      <c r="G100" s="146"/>
      <c r="H100" s="146"/>
      <c r="I100" s="146"/>
      <c r="J100" s="146"/>
      <c r="K100" s="146"/>
      <c r="L100" s="146"/>
      <c r="M100" s="146"/>
      <c r="N100" s="146"/>
      <c r="O100" s="146"/>
      <c r="P100" s="146"/>
      <c r="Q100" s="150"/>
      <c r="S100" s="191" t="str">
        <f t="shared" si="5"/>
        <v>NON</v>
      </c>
      <c r="T100" s="66"/>
      <c r="U100" s="66"/>
      <c r="V100" s="66"/>
      <c r="W100" s="66"/>
      <c r="X100" s="66"/>
      <c r="Y100" s="66"/>
      <c r="Z100" s="66"/>
      <c r="AA100" s="66"/>
      <c r="AB100" s="66"/>
      <c r="AC100" s="85"/>
      <c r="AD100" s="86"/>
    </row>
    <row r="101" spans="1:30" ht="12.75" customHeight="1" thickBot="1">
      <c r="A101" s="45" t="s">
        <v>69</v>
      </c>
      <c r="B101" s="46"/>
      <c r="C101" s="46"/>
      <c r="D101" s="46"/>
      <c r="E101" s="46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1"/>
      <c r="S101" s="194" t="str">
        <f t="shared" si="5"/>
        <v>NON</v>
      </c>
      <c r="T101" s="74"/>
      <c r="U101" s="74"/>
      <c r="V101" s="75"/>
      <c r="W101" s="74"/>
      <c r="X101" s="74"/>
      <c r="Y101" s="74"/>
      <c r="Z101" s="74"/>
      <c r="AA101" s="74"/>
      <c r="AB101" s="74"/>
      <c r="AC101" s="88"/>
      <c r="AD101" s="105"/>
    </row>
    <row r="102" spans="1:30" ht="6.95" customHeight="1" thickBot="1">
      <c r="A102" s="8"/>
      <c r="B102" s="7"/>
      <c r="C102" s="7"/>
      <c r="D102" s="7"/>
      <c r="E102" s="7"/>
      <c r="F102" s="7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spans="1:30" ht="16.5" thickBot="1">
      <c r="A103" s="269" t="s">
        <v>167</v>
      </c>
      <c r="B103" s="270"/>
      <c r="C103" s="270"/>
      <c r="D103" s="270"/>
      <c r="E103" s="270"/>
      <c r="F103" s="270"/>
      <c r="G103" s="250" t="str">
        <f>IF(AND(T81="oui",T86="oui",T89="oui",T93="oui",T96="oui"),"OUI","")</f>
        <v/>
      </c>
      <c r="H103" s="250"/>
      <c r="I103" s="250"/>
      <c r="J103" s="250"/>
      <c r="K103" s="250"/>
      <c r="L103" s="40"/>
      <c r="M103" s="248" t="str">
        <f>IF(OR(Z81="non",Z86="non",Z89="non",Z93="non",Z96="non"),"NON","")</f>
        <v>NON</v>
      </c>
      <c r="N103" s="248"/>
      <c r="O103" s="248"/>
      <c r="P103" s="248"/>
      <c r="Q103" s="249"/>
      <c r="S103" s="164" t="s">
        <v>176</v>
      </c>
      <c r="T103" s="162"/>
      <c r="U103" s="162"/>
      <c r="V103" s="240" t="str">
        <f>G103</f>
        <v/>
      </c>
      <c r="W103" s="240"/>
      <c r="X103" s="240"/>
      <c r="Y103" s="240"/>
      <c r="Z103" s="162"/>
      <c r="AA103" s="239" t="str">
        <f>M103</f>
        <v>NON</v>
      </c>
      <c r="AB103" s="239"/>
      <c r="AC103" s="239"/>
      <c r="AD103" s="263"/>
    </row>
    <row r="104" spans="1:30" ht="19.7" customHeight="1" thickBot="1">
      <c r="A104" s="243" t="s">
        <v>71</v>
      </c>
      <c r="B104" s="244"/>
      <c r="C104" s="244"/>
      <c r="D104" s="244"/>
      <c r="E104" s="244"/>
      <c r="F104" s="244"/>
      <c r="G104" s="244"/>
      <c r="H104" s="244"/>
      <c r="I104" s="244"/>
      <c r="J104" s="244"/>
      <c r="K104" s="244"/>
      <c r="L104" s="244"/>
      <c r="M104" s="244"/>
      <c r="N104" s="244"/>
      <c r="O104" s="244"/>
      <c r="P104" s="244"/>
      <c r="Q104" s="245"/>
      <c r="S104" s="236" t="s">
        <v>180</v>
      </c>
      <c r="T104" s="237"/>
      <c r="U104" s="237"/>
      <c r="V104" s="237"/>
      <c r="W104" s="237"/>
      <c r="X104" s="237"/>
      <c r="Y104" s="237"/>
      <c r="Z104" s="237"/>
      <c r="AA104" s="237"/>
      <c r="AB104" s="237"/>
      <c r="AC104" s="237"/>
      <c r="AD104" s="238"/>
    </row>
    <row r="105" spans="1:30" ht="33" customHeight="1">
      <c r="A105" s="116"/>
      <c r="B105" s="117"/>
      <c r="C105" s="117"/>
      <c r="D105" s="117"/>
      <c r="E105" s="117"/>
      <c r="F105" s="165"/>
      <c r="G105" s="165"/>
      <c r="H105" s="165"/>
      <c r="I105" s="165"/>
      <c r="J105" s="165"/>
      <c r="K105" s="165"/>
      <c r="L105" s="165"/>
      <c r="M105" s="165"/>
      <c r="N105" s="165"/>
      <c r="O105" s="165"/>
      <c r="P105" s="165"/>
      <c r="Q105" s="166"/>
      <c r="S105" s="35"/>
      <c r="T105" s="41"/>
      <c r="U105" s="41"/>
      <c r="V105" s="41"/>
      <c r="W105" s="41"/>
      <c r="X105" s="41"/>
      <c r="Y105" s="41"/>
      <c r="Z105" s="41"/>
      <c r="AA105" s="37" t="s">
        <v>57</v>
      </c>
      <c r="AB105" s="38" t="s">
        <v>42</v>
      </c>
      <c r="AC105" s="37" t="s">
        <v>171</v>
      </c>
      <c r="AD105" s="42" t="s">
        <v>62</v>
      </c>
    </row>
    <row r="106" spans="1:30" s="12" customFormat="1" ht="12.75" customHeight="1">
      <c r="A106" s="56" t="s">
        <v>72</v>
      </c>
      <c r="B106" s="119"/>
      <c r="C106" s="119"/>
      <c r="D106" s="119"/>
      <c r="E106" s="119"/>
      <c r="F106" s="119"/>
      <c r="G106" s="229" t="str">
        <f>T106</f>
        <v/>
      </c>
      <c r="H106" s="229"/>
      <c r="I106" s="229"/>
      <c r="J106" s="229"/>
      <c r="K106" s="229"/>
      <c r="L106" s="119"/>
      <c r="M106" s="241" t="str">
        <f>Z106</f>
        <v>NON</v>
      </c>
      <c r="N106" s="241"/>
      <c r="O106" s="241"/>
      <c r="P106" s="241"/>
      <c r="Q106" s="242"/>
      <c r="S106" s="159"/>
      <c r="T106" s="229" t="str">
        <f>IF(AND(S107="OUI",S108="OUI",S109="OUI",S110="oui"),"OUI","")</f>
        <v/>
      </c>
      <c r="U106" s="229"/>
      <c r="V106" s="229"/>
      <c r="W106" s="229"/>
      <c r="X106" s="229"/>
      <c r="Y106" s="20"/>
      <c r="Z106" s="241" t="str">
        <f>IF(OR(S107="NON",S108="NON",S109="NON",S110="NON"),"NON","")</f>
        <v>NON</v>
      </c>
      <c r="AA106" s="241"/>
      <c r="AB106" s="241"/>
      <c r="AC106" s="241"/>
      <c r="AD106" s="242"/>
    </row>
    <row r="107" spans="1:30" s="7" customFormat="1" ht="12.75" customHeight="1">
      <c r="A107" s="47" t="s">
        <v>73</v>
      </c>
      <c r="B107" s="22"/>
      <c r="C107" s="23"/>
      <c r="D107" s="23"/>
      <c r="E107" s="23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27"/>
      <c r="S107" s="186" t="str">
        <f>IF(SUM(T107:AD107)&gt;=2,"OUI","NON")</f>
        <v>NON</v>
      </c>
      <c r="T107" s="69"/>
      <c r="U107" s="69"/>
      <c r="V107" s="69"/>
      <c r="W107" s="69"/>
      <c r="X107" s="69"/>
      <c r="Y107" s="69"/>
      <c r="Z107" s="69"/>
      <c r="AA107" s="83"/>
      <c r="AB107" s="84"/>
      <c r="AC107" s="83"/>
      <c r="AD107" s="95"/>
    </row>
    <row r="108" spans="1:30" s="7" customFormat="1" ht="12.75" customHeight="1">
      <c r="A108" s="33" t="s">
        <v>74</v>
      </c>
      <c r="B108" s="26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126"/>
      <c r="S108" s="181" t="str">
        <f t="shared" ref="S108:S110" si="6">IF(SUM(T108:AD108)&gt;=2,"OUI","NON")</f>
        <v>NON</v>
      </c>
      <c r="T108" s="66"/>
      <c r="U108" s="66"/>
      <c r="V108" s="66"/>
      <c r="W108" s="66"/>
      <c r="X108" s="66"/>
      <c r="Y108" s="66"/>
      <c r="Z108" s="66"/>
      <c r="AA108" s="103"/>
      <c r="AB108" s="85"/>
      <c r="AC108" s="85"/>
      <c r="AD108" s="86"/>
    </row>
    <row r="109" spans="1:30" s="7" customFormat="1" ht="12.75" customHeight="1">
      <c r="A109" s="47" t="s">
        <v>75</v>
      </c>
      <c r="B109" s="22"/>
      <c r="C109" s="23"/>
      <c r="D109" s="23"/>
      <c r="E109" s="23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27"/>
      <c r="S109" s="182" t="str">
        <f t="shared" si="6"/>
        <v>NON</v>
      </c>
      <c r="T109" s="72"/>
      <c r="U109" s="72"/>
      <c r="V109" s="72"/>
      <c r="W109" s="72"/>
      <c r="X109" s="72"/>
      <c r="Y109" s="72"/>
      <c r="Z109" s="72"/>
      <c r="AA109" s="85"/>
      <c r="AB109" s="87"/>
      <c r="AC109" s="85"/>
      <c r="AD109" s="96"/>
    </row>
    <row r="110" spans="1:30" s="7" customFormat="1" ht="12.75" customHeight="1">
      <c r="A110" s="277" t="s">
        <v>76</v>
      </c>
      <c r="B110" s="278"/>
      <c r="C110" s="278"/>
      <c r="D110" s="278"/>
      <c r="E110" s="278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126"/>
      <c r="S110" s="181" t="str">
        <f t="shared" si="6"/>
        <v>NON</v>
      </c>
      <c r="T110" s="66"/>
      <c r="U110" s="66"/>
      <c r="V110" s="66"/>
      <c r="W110" s="66"/>
      <c r="X110" s="66"/>
      <c r="Y110" s="66"/>
      <c r="Z110" s="66"/>
      <c r="AA110" s="85"/>
      <c r="AB110" s="85"/>
      <c r="AC110" s="85"/>
      <c r="AD110" s="86"/>
    </row>
    <row r="111" spans="1:30" s="11" customFormat="1" ht="12.75" customHeight="1">
      <c r="A111" s="56" t="s">
        <v>77</v>
      </c>
      <c r="B111" s="18"/>
      <c r="C111" s="18"/>
      <c r="D111" s="18"/>
      <c r="E111" s="18"/>
      <c r="F111" s="18"/>
      <c r="G111" s="229" t="str">
        <f>T111</f>
        <v/>
      </c>
      <c r="H111" s="229"/>
      <c r="I111" s="229"/>
      <c r="J111" s="229"/>
      <c r="K111" s="229"/>
      <c r="L111" s="18"/>
      <c r="M111" s="241" t="str">
        <f>Z111</f>
        <v>NON</v>
      </c>
      <c r="N111" s="241"/>
      <c r="O111" s="241"/>
      <c r="P111" s="241"/>
      <c r="Q111" s="242"/>
      <c r="S111" s="134"/>
      <c r="T111" s="229" t="str">
        <f>IF(AND(S112="OUI",S113="OUI",S114="OUI",S115="oui",S116="oui",S117="oui",S118="oui"),"OUI","")</f>
        <v/>
      </c>
      <c r="U111" s="229"/>
      <c r="V111" s="229"/>
      <c r="W111" s="229"/>
      <c r="X111" s="229"/>
      <c r="Y111" s="18"/>
      <c r="Z111" s="241" t="str">
        <f>IF(OR(S112="NON",S113="NON",S114="NON",S115="NON",S116="non",S117="non",S118="non"),"NON","")</f>
        <v>NON</v>
      </c>
      <c r="AA111" s="241"/>
      <c r="AB111" s="241"/>
      <c r="AC111" s="241"/>
      <c r="AD111" s="242"/>
    </row>
    <row r="112" spans="1:30" s="7" customFormat="1" ht="12.75" customHeight="1">
      <c r="A112" s="251" t="s">
        <v>81</v>
      </c>
      <c r="B112" s="252"/>
      <c r="C112" s="252"/>
      <c r="D112" s="252"/>
      <c r="E112" s="252"/>
      <c r="F112" s="252"/>
      <c r="G112" s="252"/>
      <c r="H112" s="252"/>
      <c r="I112" s="252"/>
      <c r="J112" s="252"/>
      <c r="K112" s="252"/>
      <c r="L112" s="252"/>
      <c r="M112" s="252"/>
      <c r="N112" s="252"/>
      <c r="O112" s="252"/>
      <c r="P112" s="252"/>
      <c r="Q112" s="253"/>
      <c r="S112" s="135" t="str">
        <f>IF((ISNUMBER(AVERAGE(AA112:AD112))),"OUI","NON")</f>
        <v>NON</v>
      </c>
      <c r="T112" s="69"/>
      <c r="U112" s="69"/>
      <c r="V112" s="69"/>
      <c r="W112" s="69"/>
      <c r="X112" s="69"/>
      <c r="Y112" s="69"/>
      <c r="Z112" s="69"/>
      <c r="AA112" s="83"/>
      <c r="AB112" s="84"/>
      <c r="AC112" s="83"/>
      <c r="AD112" s="95"/>
    </row>
    <row r="113" spans="1:30" s="7" customFormat="1" ht="12.75" customHeight="1">
      <c r="A113" s="33" t="s">
        <v>78</v>
      </c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126"/>
      <c r="S113" s="136" t="str">
        <f>IF(SUM(T113:AD113)&gt;=2,"OUI","NON")</f>
        <v>NON</v>
      </c>
      <c r="T113" s="66"/>
      <c r="U113" s="66"/>
      <c r="V113" s="66"/>
      <c r="W113" s="66"/>
      <c r="X113" s="66"/>
      <c r="Y113" s="66"/>
      <c r="Z113" s="66"/>
      <c r="AA113" s="85"/>
      <c r="AB113" s="85"/>
      <c r="AC113" s="85"/>
      <c r="AD113" s="86"/>
    </row>
    <row r="114" spans="1:30" s="7" customFormat="1" ht="12.75" customHeight="1">
      <c r="A114" s="34" t="s">
        <v>80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27"/>
      <c r="S114" s="183" t="str">
        <f t="shared" ref="S114:S118" si="7">IF(SUM(T114:AD114)&gt;=2,"OUI","NON")</f>
        <v>NON</v>
      </c>
      <c r="T114" s="72"/>
      <c r="U114" s="72"/>
      <c r="V114" s="73"/>
      <c r="W114" s="72"/>
      <c r="X114" s="72"/>
      <c r="Y114" s="72"/>
      <c r="Z114" s="72"/>
      <c r="AA114" s="85"/>
      <c r="AB114" s="87"/>
      <c r="AC114" s="85"/>
      <c r="AD114" s="96"/>
    </row>
    <row r="115" spans="1:30" s="7" customFormat="1" ht="12.75" customHeight="1">
      <c r="A115" s="43" t="s">
        <v>79</v>
      </c>
      <c r="B115" s="57"/>
      <c r="C115" s="57"/>
      <c r="D115" s="57"/>
      <c r="E115" s="57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126"/>
      <c r="S115" s="136" t="str">
        <f t="shared" si="7"/>
        <v>NON</v>
      </c>
      <c r="T115" s="66"/>
      <c r="U115" s="66"/>
      <c r="V115" s="66"/>
      <c r="W115" s="66"/>
      <c r="X115" s="66"/>
      <c r="Y115" s="66"/>
      <c r="Z115" s="66"/>
      <c r="AA115" s="85"/>
      <c r="AB115" s="85"/>
      <c r="AC115" s="85"/>
      <c r="AD115" s="86"/>
    </row>
    <row r="116" spans="1:30" s="7" customFormat="1" ht="12.75" customHeight="1">
      <c r="A116" s="34" t="s">
        <v>82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27"/>
      <c r="S116" s="183" t="str">
        <f t="shared" si="7"/>
        <v>NON</v>
      </c>
      <c r="T116" s="72"/>
      <c r="U116" s="72"/>
      <c r="V116" s="72"/>
      <c r="W116" s="72"/>
      <c r="X116" s="72"/>
      <c r="Y116" s="72"/>
      <c r="Z116" s="72"/>
      <c r="AA116" s="85"/>
      <c r="AB116" s="87"/>
      <c r="AC116" s="85"/>
      <c r="AD116" s="96"/>
    </row>
    <row r="117" spans="1:30" s="7" customFormat="1" ht="12.75" customHeight="1">
      <c r="A117" s="33" t="s">
        <v>83</v>
      </c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126"/>
      <c r="S117" s="136" t="str">
        <f t="shared" si="7"/>
        <v>NON</v>
      </c>
      <c r="T117" s="66"/>
      <c r="U117" s="66"/>
      <c r="V117" s="66"/>
      <c r="W117" s="66"/>
      <c r="X117" s="66"/>
      <c r="Y117" s="66"/>
      <c r="Z117" s="66"/>
      <c r="AA117" s="85"/>
      <c r="AB117" s="85"/>
      <c r="AC117" s="85"/>
      <c r="AD117" s="86"/>
    </row>
    <row r="118" spans="1:30" s="7" customFormat="1" ht="12.75" customHeight="1">
      <c r="A118" s="34" t="s">
        <v>170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27"/>
      <c r="S118" s="183" t="str">
        <f t="shared" si="7"/>
        <v>NON</v>
      </c>
      <c r="T118" s="77"/>
      <c r="U118" s="77"/>
      <c r="V118" s="77"/>
      <c r="W118" s="77"/>
      <c r="X118" s="77"/>
      <c r="Y118" s="77"/>
      <c r="Z118" s="77"/>
      <c r="AA118" s="91"/>
      <c r="AB118" s="92"/>
      <c r="AC118" s="91"/>
      <c r="AD118" s="104"/>
    </row>
    <row r="119" spans="1:30" s="11" customFormat="1" ht="12.75" customHeight="1">
      <c r="A119" s="56" t="s">
        <v>84</v>
      </c>
      <c r="B119" s="18"/>
      <c r="C119" s="18"/>
      <c r="D119" s="18"/>
      <c r="E119" s="18"/>
      <c r="F119" s="18"/>
      <c r="G119" s="229" t="str">
        <f>T119</f>
        <v/>
      </c>
      <c r="H119" s="229"/>
      <c r="I119" s="229"/>
      <c r="J119" s="229"/>
      <c r="K119" s="229"/>
      <c r="L119" s="18"/>
      <c r="M119" s="241" t="str">
        <f>Z119</f>
        <v>NON</v>
      </c>
      <c r="N119" s="241"/>
      <c r="O119" s="241"/>
      <c r="P119" s="241"/>
      <c r="Q119" s="242"/>
      <c r="S119" s="134"/>
      <c r="T119" s="229" t="str">
        <f>IF(AND(S120="OUI",S121="OUI",S122="OUI",S123="oui",S124="oui"),"OUI","")</f>
        <v/>
      </c>
      <c r="U119" s="229"/>
      <c r="V119" s="229"/>
      <c r="W119" s="229"/>
      <c r="X119" s="229"/>
      <c r="Y119" s="65"/>
      <c r="Z119" s="241" t="str">
        <f>IF(OR(S120="NON",S121="NON",S122="NON",S123="NON",S124="non"),"NON","")</f>
        <v>NON</v>
      </c>
      <c r="AA119" s="241"/>
      <c r="AB119" s="241"/>
      <c r="AC119" s="241"/>
      <c r="AD119" s="242"/>
    </row>
    <row r="120" spans="1:30" s="7" customFormat="1" ht="12.75" customHeight="1">
      <c r="A120" s="251" t="s">
        <v>85</v>
      </c>
      <c r="B120" s="252"/>
      <c r="C120" s="252"/>
      <c r="D120" s="252"/>
      <c r="E120" s="252"/>
      <c r="F120" s="252"/>
      <c r="G120" s="252"/>
      <c r="H120" s="252"/>
      <c r="I120" s="252"/>
      <c r="J120" s="252"/>
      <c r="K120" s="252"/>
      <c r="L120" s="252"/>
      <c r="M120" s="252"/>
      <c r="N120" s="252"/>
      <c r="O120" s="252"/>
      <c r="P120" s="252"/>
      <c r="Q120" s="253"/>
      <c r="S120" s="137" t="str">
        <f>IF(SUM(T120:AD120)&gt;=2,"OUI","NON")</f>
        <v>NON</v>
      </c>
      <c r="T120" s="69"/>
      <c r="U120" s="69"/>
      <c r="V120" s="69"/>
      <c r="W120" s="69"/>
      <c r="X120" s="69"/>
      <c r="Y120" s="69"/>
      <c r="Z120" s="69"/>
      <c r="AA120" s="83"/>
      <c r="AB120" s="84"/>
      <c r="AC120" s="83"/>
      <c r="AD120" s="95"/>
    </row>
    <row r="121" spans="1:30" s="64" customFormat="1" ht="25.5" customHeight="1">
      <c r="A121" s="254" t="s">
        <v>86</v>
      </c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  <c r="Q121" s="256"/>
      <c r="S121" s="136" t="str">
        <f t="shared" ref="S121:S124" si="8">IF(SUM(T121:AD121)&gt;=2,"OUI","NON")</f>
        <v>NON</v>
      </c>
      <c r="T121" s="78"/>
      <c r="U121" s="78"/>
      <c r="V121" s="78"/>
      <c r="W121" s="78"/>
      <c r="X121" s="79"/>
      <c r="Y121" s="79"/>
      <c r="Z121" s="79"/>
      <c r="AA121" s="97"/>
      <c r="AB121" s="97"/>
      <c r="AC121" s="97"/>
      <c r="AD121" s="98"/>
    </row>
    <row r="122" spans="1:30" s="7" customFormat="1" ht="12.75" customHeight="1">
      <c r="A122" s="257" t="s">
        <v>87</v>
      </c>
      <c r="B122" s="258"/>
      <c r="C122" s="258"/>
      <c r="D122" s="258"/>
      <c r="E122" s="258"/>
      <c r="F122" s="258"/>
      <c r="G122" s="258"/>
      <c r="H122" s="258"/>
      <c r="I122" s="258"/>
      <c r="J122" s="258"/>
      <c r="K122" s="258"/>
      <c r="L122" s="258"/>
      <c r="M122" s="258"/>
      <c r="N122" s="258"/>
      <c r="O122" s="258"/>
      <c r="P122" s="258"/>
      <c r="Q122" s="259"/>
      <c r="S122" s="137" t="str">
        <f t="shared" si="8"/>
        <v>NON</v>
      </c>
      <c r="T122" s="72"/>
      <c r="U122" s="72"/>
      <c r="V122" s="73"/>
      <c r="W122" s="72"/>
      <c r="X122" s="72"/>
      <c r="Y122" s="72"/>
      <c r="Z122" s="72"/>
      <c r="AA122" s="85"/>
      <c r="AB122" s="87"/>
      <c r="AC122" s="85"/>
      <c r="AD122" s="96"/>
    </row>
    <row r="123" spans="1:30" s="7" customFormat="1" ht="12.75" customHeight="1">
      <c r="A123" s="43" t="s">
        <v>88</v>
      </c>
      <c r="B123" s="57"/>
      <c r="C123" s="57"/>
      <c r="D123" s="57"/>
      <c r="E123" s="57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126"/>
      <c r="S123" s="136" t="str">
        <f t="shared" si="8"/>
        <v>NON</v>
      </c>
      <c r="T123" s="66"/>
      <c r="U123" s="66"/>
      <c r="V123" s="66"/>
      <c r="W123" s="66"/>
      <c r="X123" s="68"/>
      <c r="Y123" s="66"/>
      <c r="Z123" s="66"/>
      <c r="AA123" s="85"/>
      <c r="AB123" s="85"/>
      <c r="AC123" s="85"/>
      <c r="AD123" s="86"/>
    </row>
    <row r="124" spans="1:30" s="7" customFormat="1" ht="12.75" customHeight="1">
      <c r="A124" s="275" t="s">
        <v>172</v>
      </c>
      <c r="B124" s="276"/>
      <c r="C124" s="276"/>
      <c r="D124" s="276"/>
      <c r="E124" s="276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27"/>
      <c r="S124" s="137" t="str">
        <f t="shared" si="8"/>
        <v>NON</v>
      </c>
      <c r="T124" s="72"/>
      <c r="U124" s="72"/>
      <c r="V124" s="72"/>
      <c r="W124" s="72"/>
      <c r="X124" s="72"/>
      <c r="Y124" s="72"/>
      <c r="Z124" s="72"/>
      <c r="AA124" s="85"/>
      <c r="AB124" s="87"/>
      <c r="AC124" s="85"/>
      <c r="AD124" s="96"/>
    </row>
    <row r="125" spans="1:30" s="7" customFormat="1" ht="25.5" customHeight="1">
      <c r="A125" s="246" t="s">
        <v>89</v>
      </c>
      <c r="B125" s="247"/>
      <c r="C125" s="247"/>
      <c r="D125" s="247"/>
      <c r="E125" s="247"/>
      <c r="F125" s="172"/>
      <c r="G125" s="260" t="str">
        <f>T125</f>
        <v/>
      </c>
      <c r="H125" s="260"/>
      <c r="I125" s="260"/>
      <c r="J125" s="260"/>
      <c r="K125" s="260"/>
      <c r="L125" s="172"/>
      <c r="M125" s="264" t="str">
        <f>Z125</f>
        <v>NON</v>
      </c>
      <c r="N125" s="264"/>
      <c r="O125" s="264"/>
      <c r="P125" s="264"/>
      <c r="Q125" s="265"/>
      <c r="S125" s="184"/>
      <c r="T125" s="279" t="str">
        <f>IF(S126="OUI","OUI","")</f>
        <v/>
      </c>
      <c r="U125" s="279"/>
      <c r="V125" s="279"/>
      <c r="W125" s="279"/>
      <c r="X125" s="279"/>
      <c r="Y125" s="15"/>
      <c r="Z125" s="241" t="str">
        <f>IF(S126="NON","NON","")</f>
        <v>NON</v>
      </c>
      <c r="AA125" s="241"/>
      <c r="AB125" s="241"/>
      <c r="AC125" s="241"/>
      <c r="AD125" s="242"/>
    </row>
    <row r="126" spans="1:30" s="7" customFormat="1" ht="12.75" customHeight="1" thickBot="1">
      <c r="A126" s="115"/>
      <c r="B126" s="114"/>
      <c r="C126" s="114"/>
      <c r="D126" s="114"/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29"/>
      <c r="S126" s="185" t="str">
        <f>IF(SUM(T126:AD126)&gt;=2,"OUI","NON")</f>
        <v>NON</v>
      </c>
      <c r="T126" s="80"/>
      <c r="U126" s="80"/>
      <c r="V126" s="81"/>
      <c r="W126" s="80"/>
      <c r="X126" s="80"/>
      <c r="Y126" s="80"/>
      <c r="Z126" s="80"/>
      <c r="AA126" s="100"/>
      <c r="AB126" s="101"/>
      <c r="AC126" s="100"/>
      <c r="AD126" s="102"/>
    </row>
    <row r="127" spans="1:30" s="7" customFormat="1" ht="6.95" customHeight="1" thickBot="1">
      <c r="A127" s="8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S127" s="13"/>
    </row>
    <row r="128" spans="1:30" s="7" customFormat="1" ht="17.25" thickBot="1">
      <c r="A128" s="234" t="s">
        <v>90</v>
      </c>
      <c r="B128" s="235"/>
      <c r="C128" s="235"/>
      <c r="D128" s="235"/>
      <c r="E128" s="235"/>
      <c r="F128" s="235"/>
      <c r="G128" s="250" t="str">
        <f>IF(AND(T106="oui",T111="oui",T119="oui",T125="oui"),"OUI","")</f>
        <v/>
      </c>
      <c r="H128" s="250"/>
      <c r="I128" s="250"/>
      <c r="J128" s="250"/>
      <c r="K128" s="250"/>
      <c r="L128" s="40"/>
      <c r="M128" s="248" t="str">
        <f>IF(OR(Z106="non",Z111="non",Z119="non",Z125="non"),"NON","")</f>
        <v>NON</v>
      </c>
      <c r="N128" s="248"/>
      <c r="O128" s="248"/>
      <c r="P128" s="248"/>
      <c r="Q128" s="249"/>
      <c r="S128" s="164" t="s">
        <v>176</v>
      </c>
      <c r="T128" s="138"/>
      <c r="U128" s="138"/>
      <c r="V128" s="240" t="str">
        <f>G128</f>
        <v/>
      </c>
      <c r="W128" s="240"/>
      <c r="X128" s="240"/>
      <c r="Y128" s="240"/>
      <c r="Z128" s="138"/>
      <c r="AA128" s="239" t="str">
        <f>M128</f>
        <v>NON</v>
      </c>
      <c r="AB128" s="239"/>
      <c r="AC128" s="239"/>
      <c r="AD128" s="263"/>
    </row>
    <row r="129" spans="1:32" s="6" customFormat="1" ht="55.5" customHeight="1" thickBot="1">
      <c r="S129" s="131"/>
    </row>
    <row r="130" spans="1:32" ht="19.7" customHeight="1" thickBot="1">
      <c r="A130" s="243" t="s">
        <v>70</v>
      </c>
      <c r="B130" s="244"/>
      <c r="C130" s="244"/>
      <c r="D130" s="244"/>
      <c r="E130" s="244"/>
      <c r="F130" s="244"/>
      <c r="G130" s="244"/>
      <c r="H130" s="244"/>
      <c r="I130" s="244"/>
      <c r="J130" s="244"/>
      <c r="K130" s="244"/>
      <c r="L130" s="244"/>
      <c r="M130" s="244"/>
      <c r="N130" s="244"/>
      <c r="O130" s="244"/>
      <c r="P130" s="244"/>
      <c r="Q130" s="245"/>
      <c r="S130" s="236" t="s">
        <v>183</v>
      </c>
      <c r="T130" s="237"/>
      <c r="U130" s="237"/>
      <c r="V130" s="237"/>
      <c r="W130" s="237"/>
      <c r="X130" s="237"/>
      <c r="Y130" s="237"/>
      <c r="Z130" s="237"/>
      <c r="AA130" s="237"/>
      <c r="AB130" s="237"/>
      <c r="AC130" s="237"/>
      <c r="AD130" s="237"/>
      <c r="AE130" s="237"/>
      <c r="AF130" s="238"/>
    </row>
    <row r="131" spans="1:32" ht="43.5" customHeight="1">
      <c r="A131" s="116"/>
      <c r="B131" s="117"/>
      <c r="C131" s="117"/>
      <c r="D131" s="117"/>
      <c r="E131" s="117"/>
      <c r="F131" s="165"/>
      <c r="G131" s="165"/>
      <c r="H131" s="165"/>
      <c r="I131" s="165"/>
      <c r="J131" s="165"/>
      <c r="K131" s="165"/>
      <c r="L131" s="165"/>
      <c r="M131" s="165"/>
      <c r="N131" s="165"/>
      <c r="O131" s="165"/>
      <c r="P131" s="165"/>
      <c r="Q131" s="166"/>
      <c r="S131" s="116"/>
      <c r="T131" s="142" t="s">
        <v>39</v>
      </c>
      <c r="U131" s="143" t="s">
        <v>57</v>
      </c>
      <c r="V131" s="142" t="s">
        <v>58</v>
      </c>
      <c r="W131" s="143" t="s">
        <v>40</v>
      </c>
      <c r="X131" s="142" t="s">
        <v>41</v>
      </c>
      <c r="Y131" s="143" t="s">
        <v>42</v>
      </c>
      <c r="Z131" s="142" t="s">
        <v>171</v>
      </c>
      <c r="AA131" s="143" t="s">
        <v>62</v>
      </c>
      <c r="AB131" s="142" t="s">
        <v>173</v>
      </c>
      <c r="AC131" s="143" t="s">
        <v>61</v>
      </c>
      <c r="AD131" s="142" t="s">
        <v>43</v>
      </c>
      <c r="AE131" s="175" t="s">
        <v>177</v>
      </c>
      <c r="AF131" s="148" t="s">
        <v>178</v>
      </c>
    </row>
    <row r="132" spans="1:32" s="12" customFormat="1" ht="11.85" customHeight="1">
      <c r="A132" s="283" t="s">
        <v>182</v>
      </c>
      <c r="B132" s="284"/>
      <c r="C132" s="284"/>
      <c r="D132" s="284"/>
      <c r="E132" s="284"/>
      <c r="F132" s="284"/>
      <c r="G132" s="229" t="str">
        <f>T132</f>
        <v/>
      </c>
      <c r="H132" s="229"/>
      <c r="I132" s="229"/>
      <c r="J132" s="229"/>
      <c r="K132" s="229"/>
      <c r="L132" s="119"/>
      <c r="M132" s="241" t="str">
        <f>Z132</f>
        <v>NON</v>
      </c>
      <c r="N132" s="241"/>
      <c r="O132" s="241"/>
      <c r="P132" s="241"/>
      <c r="Q132" s="242"/>
      <c r="S132" s="176"/>
      <c r="T132" s="229" t="str">
        <f>IF(AND(S133="OUI",S134="OUI",S135="OUI"),"OUI","")</f>
        <v/>
      </c>
      <c r="U132" s="229"/>
      <c r="V132" s="229"/>
      <c r="W132" s="229"/>
      <c r="X132" s="229"/>
      <c r="Y132" s="119"/>
      <c r="Z132" s="241" t="str">
        <f>IF(OR(S133="NON",S134="NON",S135="NON"),"NON","")</f>
        <v>NON</v>
      </c>
      <c r="AA132" s="241"/>
      <c r="AB132" s="241"/>
      <c r="AC132" s="241"/>
      <c r="AD132" s="241"/>
      <c r="AE132" s="119"/>
      <c r="AF132" s="124"/>
    </row>
    <row r="133" spans="1:32" s="12" customFormat="1" ht="12.75" customHeight="1">
      <c r="A133" s="44" t="s">
        <v>91</v>
      </c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167"/>
      <c r="S133" s="133" t="str">
        <f>IF(SUM(T133:AF133)&gt;=2,"OUI","NON")</f>
        <v>NON</v>
      </c>
      <c r="T133" s="85"/>
      <c r="U133" s="87"/>
      <c r="V133" s="85"/>
      <c r="W133" s="87"/>
      <c r="X133" s="85"/>
      <c r="Y133" s="87"/>
      <c r="Z133" s="85"/>
      <c r="AA133" s="87"/>
      <c r="AB133" s="85"/>
      <c r="AC133" s="87"/>
      <c r="AD133" s="85"/>
      <c r="AE133" s="225"/>
      <c r="AF133" s="155"/>
    </row>
    <row r="134" spans="1:32" s="11" customFormat="1" ht="12.75" customHeight="1">
      <c r="A134" s="43" t="s">
        <v>92</v>
      </c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154"/>
      <c r="S134" s="132" t="str">
        <f t="shared" ref="S134:S153" si="9">IF(SUM(T134:AF134)&gt;=2,"OUI","NON")</f>
        <v>NON</v>
      </c>
      <c r="T134" s="85"/>
      <c r="U134" s="85"/>
      <c r="V134" s="85"/>
      <c r="W134" s="85"/>
      <c r="X134" s="85"/>
      <c r="Y134" s="85"/>
      <c r="Z134" s="85"/>
      <c r="AA134" s="85"/>
      <c r="AB134" s="85"/>
      <c r="AC134" s="85"/>
      <c r="AD134" s="85"/>
      <c r="AE134" s="66"/>
      <c r="AF134" s="155"/>
    </row>
    <row r="135" spans="1:32" s="11" customFormat="1" ht="12.75" customHeight="1">
      <c r="A135" s="44" t="s">
        <v>93</v>
      </c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68"/>
      <c r="S135" s="133" t="str">
        <f t="shared" si="9"/>
        <v>NON</v>
      </c>
      <c r="T135" s="85"/>
      <c r="U135" s="87"/>
      <c r="V135" s="85"/>
      <c r="W135" s="87"/>
      <c r="X135" s="85"/>
      <c r="Y135" s="87"/>
      <c r="Z135" s="85"/>
      <c r="AA135" s="87"/>
      <c r="AB135" s="85"/>
      <c r="AC135" s="87"/>
      <c r="AD135" s="85"/>
      <c r="AE135" s="225"/>
      <c r="AF135" s="155"/>
    </row>
    <row r="136" spans="1:32" s="11" customFormat="1" ht="12.75" customHeight="1">
      <c r="A136" s="56" t="s">
        <v>94</v>
      </c>
      <c r="B136" s="18"/>
      <c r="C136" s="18"/>
      <c r="D136" s="18"/>
      <c r="E136" s="18"/>
      <c r="F136" s="18"/>
      <c r="G136" s="229" t="str">
        <f>T136</f>
        <v/>
      </c>
      <c r="H136" s="229"/>
      <c r="I136" s="229"/>
      <c r="J136" s="229"/>
      <c r="K136" s="229"/>
      <c r="L136" s="18"/>
      <c r="M136" s="241" t="str">
        <f>Z136</f>
        <v>NON</v>
      </c>
      <c r="N136" s="241"/>
      <c r="O136" s="241"/>
      <c r="P136" s="241"/>
      <c r="Q136" s="242"/>
      <c r="S136" s="179"/>
      <c r="T136" s="229" t="str">
        <f>IF(AND(S137="OUI",S138="OUI",S139="OUI",S140="OUI"),"OUI","")</f>
        <v/>
      </c>
      <c r="U136" s="229"/>
      <c r="V136" s="229"/>
      <c r="W136" s="229"/>
      <c r="X136" s="229"/>
      <c r="Y136" s="18"/>
      <c r="Z136" s="241" t="str">
        <f>IF(OR(S137="NON",S138="NON",S139="NON",S140="NON"),"NON","")</f>
        <v>NON</v>
      </c>
      <c r="AA136" s="241"/>
      <c r="AB136" s="241"/>
      <c r="AC136" s="241"/>
      <c r="AD136" s="241"/>
      <c r="AE136" s="18"/>
      <c r="AF136" s="128"/>
    </row>
    <row r="137" spans="1:32" s="11" customFormat="1" ht="12.75" customHeight="1">
      <c r="A137" s="49" t="s">
        <v>95</v>
      </c>
      <c r="B137" s="29"/>
      <c r="C137" s="29"/>
      <c r="D137" s="29"/>
      <c r="E137" s="2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68"/>
      <c r="S137" s="133" t="str">
        <f t="shared" si="9"/>
        <v>NON</v>
      </c>
      <c r="T137" s="85"/>
      <c r="U137" s="87"/>
      <c r="V137" s="85"/>
      <c r="W137" s="87"/>
      <c r="X137" s="85"/>
      <c r="Y137" s="87"/>
      <c r="Z137" s="85"/>
      <c r="AA137" s="87"/>
      <c r="AB137" s="85"/>
      <c r="AC137" s="87"/>
      <c r="AD137" s="85"/>
      <c r="AE137" s="225"/>
      <c r="AF137" s="155"/>
    </row>
    <row r="138" spans="1:32" s="11" customFormat="1" ht="12.75" customHeight="1">
      <c r="A138" s="43" t="s">
        <v>96</v>
      </c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154"/>
      <c r="S138" s="132" t="str">
        <f t="shared" si="9"/>
        <v>NON</v>
      </c>
      <c r="T138" s="85"/>
      <c r="U138" s="85"/>
      <c r="V138" s="85"/>
      <c r="W138" s="85"/>
      <c r="X138" s="85"/>
      <c r="Y138" s="85"/>
      <c r="Z138" s="85"/>
      <c r="AA138" s="85"/>
      <c r="AB138" s="85"/>
      <c r="AC138" s="85"/>
      <c r="AD138" s="85"/>
      <c r="AE138" s="66"/>
      <c r="AF138" s="155"/>
    </row>
    <row r="139" spans="1:32" s="11" customFormat="1" ht="12.75" customHeight="1">
      <c r="A139" s="49" t="s">
        <v>97</v>
      </c>
      <c r="B139" s="29"/>
      <c r="C139" s="29"/>
      <c r="D139" s="29"/>
      <c r="E139" s="2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68"/>
      <c r="S139" s="133" t="str">
        <f t="shared" si="9"/>
        <v>NON</v>
      </c>
      <c r="T139" s="85"/>
      <c r="U139" s="87"/>
      <c r="V139" s="85"/>
      <c r="W139" s="87"/>
      <c r="X139" s="85"/>
      <c r="Y139" s="87"/>
      <c r="Z139" s="85"/>
      <c r="AA139" s="87"/>
      <c r="AB139" s="85"/>
      <c r="AC139" s="87"/>
      <c r="AD139" s="85"/>
      <c r="AE139" s="225"/>
      <c r="AF139" s="155"/>
    </row>
    <row r="140" spans="1:32" s="11" customFormat="1" ht="12.75" customHeight="1">
      <c r="A140" s="43" t="s">
        <v>98</v>
      </c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154"/>
      <c r="S140" s="132" t="str">
        <f t="shared" si="9"/>
        <v>NON</v>
      </c>
      <c r="T140" s="85"/>
      <c r="U140" s="85"/>
      <c r="V140" s="85"/>
      <c r="W140" s="85"/>
      <c r="X140" s="85"/>
      <c r="Y140" s="85"/>
      <c r="Z140" s="85"/>
      <c r="AA140" s="85"/>
      <c r="AB140" s="85"/>
      <c r="AC140" s="85"/>
      <c r="AD140" s="85"/>
      <c r="AE140" s="66"/>
      <c r="AF140" s="155"/>
    </row>
    <row r="141" spans="1:32" s="11" customFormat="1" ht="12.75" customHeight="1">
      <c r="A141" s="56" t="s">
        <v>99</v>
      </c>
      <c r="B141" s="18"/>
      <c r="C141" s="18"/>
      <c r="D141" s="18"/>
      <c r="E141" s="18"/>
      <c r="F141" s="18"/>
      <c r="G141" s="229" t="str">
        <f>T141</f>
        <v/>
      </c>
      <c r="H141" s="229"/>
      <c r="I141" s="229"/>
      <c r="J141" s="229"/>
      <c r="K141" s="229"/>
      <c r="L141" s="18"/>
      <c r="M141" s="241" t="str">
        <f>Z141</f>
        <v>NON</v>
      </c>
      <c r="N141" s="241"/>
      <c r="O141" s="241"/>
      <c r="P141" s="241"/>
      <c r="Q141" s="242"/>
      <c r="S141" s="179"/>
      <c r="T141" s="229" t="str">
        <f>IF(AND(S142="OUI",S143="OUI",S144="OUI",S145="OUI"),"OUI","")</f>
        <v/>
      </c>
      <c r="U141" s="229"/>
      <c r="V141" s="229"/>
      <c r="W141" s="229"/>
      <c r="X141" s="229"/>
      <c r="Y141" s="18"/>
      <c r="Z141" s="241" t="str">
        <f>IF(OR(S142="NON",S143="NON",S144="NON",S145="NON"),"NON","")</f>
        <v>NON</v>
      </c>
      <c r="AA141" s="241"/>
      <c r="AB141" s="241"/>
      <c r="AC141" s="241"/>
      <c r="AD141" s="241"/>
      <c r="AE141" s="18"/>
      <c r="AF141" s="128"/>
    </row>
    <row r="142" spans="1:32" s="11" customFormat="1" ht="12.75" customHeight="1">
      <c r="A142" s="49" t="s">
        <v>100</v>
      </c>
      <c r="B142" s="29"/>
      <c r="C142" s="29"/>
      <c r="D142" s="29"/>
      <c r="E142" s="2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68"/>
      <c r="S142" s="133" t="str">
        <f t="shared" si="9"/>
        <v>NON</v>
      </c>
      <c r="T142" s="85"/>
      <c r="U142" s="87"/>
      <c r="V142" s="85"/>
      <c r="W142" s="87"/>
      <c r="X142" s="85"/>
      <c r="Y142" s="87"/>
      <c r="Z142" s="85"/>
      <c r="AA142" s="87"/>
      <c r="AB142" s="85"/>
      <c r="AC142" s="87"/>
      <c r="AD142" s="85"/>
      <c r="AE142" s="225"/>
      <c r="AF142" s="155"/>
    </row>
    <row r="143" spans="1:32" s="11" customFormat="1" ht="12.75" customHeight="1">
      <c r="A143" s="43" t="s">
        <v>101</v>
      </c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154"/>
      <c r="S143" s="132" t="str">
        <f t="shared" si="9"/>
        <v>NON</v>
      </c>
      <c r="T143" s="85"/>
      <c r="U143" s="85"/>
      <c r="V143" s="85"/>
      <c r="W143" s="85"/>
      <c r="X143" s="85"/>
      <c r="Y143" s="85"/>
      <c r="Z143" s="85"/>
      <c r="AA143" s="85"/>
      <c r="AB143" s="85"/>
      <c r="AC143" s="85"/>
      <c r="AD143" s="85"/>
      <c r="AE143" s="66"/>
      <c r="AF143" s="155"/>
    </row>
    <row r="144" spans="1:32" s="11" customFormat="1" ht="12.75" customHeight="1">
      <c r="A144" s="49" t="s">
        <v>102</v>
      </c>
      <c r="B144" s="29"/>
      <c r="C144" s="29"/>
      <c r="D144" s="29"/>
      <c r="E144" s="2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68"/>
      <c r="S144" s="133" t="str">
        <f t="shared" si="9"/>
        <v>NON</v>
      </c>
      <c r="T144" s="85"/>
      <c r="U144" s="87"/>
      <c r="V144" s="85"/>
      <c r="W144" s="87"/>
      <c r="X144" s="85"/>
      <c r="Y144" s="87"/>
      <c r="Z144" s="85"/>
      <c r="AA144" s="87"/>
      <c r="AB144" s="85"/>
      <c r="AC144" s="87"/>
      <c r="AD144" s="85"/>
      <c r="AE144" s="225"/>
      <c r="AF144" s="155"/>
    </row>
    <row r="145" spans="1:32" s="11" customFormat="1" ht="12.75" customHeight="1">
      <c r="A145" s="43" t="s">
        <v>103</v>
      </c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154"/>
      <c r="S145" s="132" t="str">
        <f t="shared" si="9"/>
        <v>NON</v>
      </c>
      <c r="T145" s="85"/>
      <c r="U145" s="85"/>
      <c r="V145" s="85"/>
      <c r="W145" s="85"/>
      <c r="X145" s="85"/>
      <c r="Y145" s="85"/>
      <c r="Z145" s="85"/>
      <c r="AA145" s="85"/>
      <c r="AB145" s="85"/>
      <c r="AC145" s="85"/>
      <c r="AD145" s="85"/>
      <c r="AE145" s="66"/>
      <c r="AF145" s="155"/>
    </row>
    <row r="146" spans="1:32" s="11" customFormat="1" ht="12.75" customHeight="1">
      <c r="A146" s="56" t="s">
        <v>104</v>
      </c>
      <c r="B146" s="18"/>
      <c r="C146" s="18"/>
      <c r="D146" s="18"/>
      <c r="E146" s="18"/>
      <c r="F146" s="18"/>
      <c r="G146" s="229" t="str">
        <f>T146</f>
        <v/>
      </c>
      <c r="H146" s="229"/>
      <c r="I146" s="229"/>
      <c r="J146" s="229"/>
      <c r="K146" s="229"/>
      <c r="L146" s="18"/>
      <c r="M146" s="241" t="str">
        <f>Z146</f>
        <v>NON</v>
      </c>
      <c r="N146" s="241"/>
      <c r="O146" s="241"/>
      <c r="P146" s="241"/>
      <c r="Q146" s="242"/>
      <c r="S146" s="179"/>
      <c r="T146" s="229" t="str">
        <f>IF(AND(S147="OUI",S148="OUI",S149="OUI"),"OUI","")</f>
        <v/>
      </c>
      <c r="U146" s="229"/>
      <c r="V146" s="229"/>
      <c r="W146" s="229"/>
      <c r="X146" s="229"/>
      <c r="Y146" s="18"/>
      <c r="Z146" s="241" t="str">
        <f>IF(OR(S147="NON",S148="NON",S149="NON"),"NON","")</f>
        <v>NON</v>
      </c>
      <c r="AA146" s="241"/>
      <c r="AB146" s="241"/>
      <c r="AC146" s="241"/>
      <c r="AD146" s="241"/>
      <c r="AE146" s="18"/>
      <c r="AF146" s="128"/>
    </row>
    <row r="147" spans="1:32" s="11" customFormat="1" ht="12.75" customHeight="1">
      <c r="A147" s="49" t="s">
        <v>105</v>
      </c>
      <c r="B147" s="29"/>
      <c r="C147" s="29"/>
      <c r="D147" s="29"/>
      <c r="E147" s="2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68"/>
      <c r="S147" s="133" t="str">
        <f t="shared" si="9"/>
        <v>NON</v>
      </c>
      <c r="T147" s="85"/>
      <c r="U147" s="87"/>
      <c r="V147" s="85"/>
      <c r="W147" s="87"/>
      <c r="X147" s="85"/>
      <c r="Y147" s="87"/>
      <c r="Z147" s="85"/>
      <c r="AA147" s="87"/>
      <c r="AB147" s="85"/>
      <c r="AC147" s="87"/>
      <c r="AD147" s="85"/>
      <c r="AE147" s="225"/>
      <c r="AF147" s="155"/>
    </row>
    <row r="148" spans="1:32" s="11" customFormat="1" ht="12.75" customHeight="1">
      <c r="A148" s="43" t="s">
        <v>106</v>
      </c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154"/>
      <c r="S148" s="132" t="str">
        <f t="shared" si="9"/>
        <v>NON</v>
      </c>
      <c r="T148" s="85"/>
      <c r="U148" s="85"/>
      <c r="V148" s="85"/>
      <c r="W148" s="85"/>
      <c r="X148" s="85"/>
      <c r="Y148" s="85"/>
      <c r="Z148" s="85"/>
      <c r="AA148" s="85"/>
      <c r="AB148" s="85"/>
      <c r="AC148" s="85"/>
      <c r="AD148" s="85"/>
      <c r="AE148" s="66"/>
      <c r="AF148" s="155"/>
    </row>
    <row r="149" spans="1:32" s="11" customFormat="1" ht="12.75" customHeight="1">
      <c r="A149" s="49" t="s">
        <v>107</v>
      </c>
      <c r="B149" s="29"/>
      <c r="C149" s="29"/>
      <c r="D149" s="29"/>
      <c r="E149" s="2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68"/>
      <c r="S149" s="133" t="str">
        <f t="shared" si="9"/>
        <v>NON</v>
      </c>
      <c r="T149" s="85"/>
      <c r="U149" s="87"/>
      <c r="V149" s="85"/>
      <c r="W149" s="87"/>
      <c r="X149" s="85"/>
      <c r="Y149" s="87"/>
      <c r="Z149" s="85"/>
      <c r="AA149" s="87"/>
      <c r="AB149" s="85"/>
      <c r="AC149" s="87"/>
      <c r="AD149" s="85"/>
      <c r="AE149" s="225"/>
      <c r="AF149" s="155"/>
    </row>
    <row r="150" spans="1:32" s="11" customFormat="1" ht="12.75" customHeight="1">
      <c r="A150" s="56" t="s">
        <v>108</v>
      </c>
      <c r="B150" s="18"/>
      <c r="C150" s="18"/>
      <c r="D150" s="18"/>
      <c r="E150" s="18"/>
      <c r="F150" s="18"/>
      <c r="G150" s="229" t="str">
        <f>T150</f>
        <v/>
      </c>
      <c r="H150" s="229"/>
      <c r="I150" s="229"/>
      <c r="J150" s="229"/>
      <c r="K150" s="229"/>
      <c r="L150" s="18"/>
      <c r="M150" s="241" t="str">
        <f>Z150</f>
        <v>NON</v>
      </c>
      <c r="N150" s="241"/>
      <c r="O150" s="241"/>
      <c r="P150" s="241"/>
      <c r="Q150" s="242"/>
      <c r="S150" s="179"/>
      <c r="T150" s="229" t="str">
        <f>IF(AND(S151="OUI",S152="OUI",S153="OUI"),"OUI","")</f>
        <v/>
      </c>
      <c r="U150" s="229"/>
      <c r="V150" s="229"/>
      <c r="W150" s="229"/>
      <c r="X150" s="229"/>
      <c r="Y150" s="18"/>
      <c r="Z150" s="241" t="str">
        <f>IF(OR(S151="NON",S152="NON",S153="NON"),"NON","")</f>
        <v>NON</v>
      </c>
      <c r="AA150" s="241"/>
      <c r="AB150" s="241"/>
      <c r="AC150" s="241"/>
      <c r="AD150" s="241"/>
      <c r="AE150" s="18"/>
      <c r="AF150" s="128"/>
    </row>
    <row r="151" spans="1:32" s="12" customFormat="1" ht="12.75" customHeight="1">
      <c r="A151" s="49" t="s">
        <v>109</v>
      </c>
      <c r="B151" s="29"/>
      <c r="C151" s="29"/>
      <c r="D151" s="29"/>
      <c r="E151" s="29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167"/>
      <c r="S151" s="133" t="str">
        <f t="shared" si="9"/>
        <v>NON</v>
      </c>
      <c r="T151" s="85"/>
      <c r="U151" s="87"/>
      <c r="V151" s="85"/>
      <c r="W151" s="87"/>
      <c r="X151" s="85"/>
      <c r="Y151" s="87"/>
      <c r="Z151" s="85"/>
      <c r="AA151" s="87"/>
      <c r="AB151" s="85"/>
      <c r="AC151" s="87"/>
      <c r="AD151" s="85"/>
      <c r="AE151" s="225"/>
      <c r="AF151" s="155"/>
    </row>
    <row r="152" spans="1:32" s="12" customFormat="1" ht="12.75" customHeight="1">
      <c r="A152" s="43" t="s">
        <v>110</v>
      </c>
      <c r="B152" s="25"/>
      <c r="C152" s="25"/>
      <c r="D152" s="25"/>
      <c r="E152" s="25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169"/>
      <c r="S152" s="132" t="str">
        <f t="shared" si="9"/>
        <v>NON</v>
      </c>
      <c r="T152" s="85"/>
      <c r="U152" s="85"/>
      <c r="V152" s="85"/>
      <c r="W152" s="85"/>
      <c r="X152" s="85"/>
      <c r="Y152" s="85"/>
      <c r="Z152" s="85"/>
      <c r="AA152" s="85"/>
      <c r="AB152" s="85"/>
      <c r="AC152" s="85"/>
      <c r="AD152" s="85"/>
      <c r="AE152" s="66"/>
      <c r="AF152" s="155"/>
    </row>
    <row r="153" spans="1:32" s="12" customFormat="1" ht="12.75" customHeight="1" thickBot="1">
      <c r="A153" s="50" t="s">
        <v>111</v>
      </c>
      <c r="B153" s="51"/>
      <c r="C153" s="51"/>
      <c r="D153" s="51"/>
      <c r="E153" s="51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4"/>
      <c r="S153" s="180" t="str">
        <f t="shared" si="9"/>
        <v>NON</v>
      </c>
      <c r="T153" s="88"/>
      <c r="U153" s="94"/>
      <c r="V153" s="99"/>
      <c r="W153" s="94"/>
      <c r="X153" s="88"/>
      <c r="Y153" s="94"/>
      <c r="Z153" s="88"/>
      <c r="AA153" s="94"/>
      <c r="AB153" s="88"/>
      <c r="AC153" s="94"/>
      <c r="AD153" s="88"/>
      <c r="AE153" s="226"/>
      <c r="AF153" s="157"/>
    </row>
    <row r="154" spans="1:32" ht="6.95" customHeight="1" thickBot="1">
      <c r="A154" s="8"/>
      <c r="B154" s="7"/>
      <c r="C154" s="7"/>
      <c r="D154" s="7"/>
      <c r="E154" s="7"/>
      <c r="F154" s="7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AE154" s="118"/>
      <c r="AF154" s="178"/>
    </row>
    <row r="155" spans="1:32" ht="17.25" thickBot="1">
      <c r="A155" s="234" t="s">
        <v>112</v>
      </c>
      <c r="B155" s="235"/>
      <c r="C155" s="235"/>
      <c r="D155" s="235"/>
      <c r="E155" s="235"/>
      <c r="F155" s="235"/>
      <c r="G155" s="250" t="str">
        <f>IF(AND(T132="oui",T136="oui",T141="oui",T146="oui",T150="oui"),"OUI","")</f>
        <v/>
      </c>
      <c r="H155" s="250"/>
      <c r="I155" s="250"/>
      <c r="J155" s="250"/>
      <c r="K155" s="250"/>
      <c r="L155" s="40"/>
      <c r="M155" s="248" t="str">
        <f>IF(OR(Z132="non",Z136="non",Z141="non",Z146="non",Z150="non"),"NON","")</f>
        <v>NON</v>
      </c>
      <c r="N155" s="248"/>
      <c r="O155" s="248"/>
      <c r="P155" s="248"/>
      <c r="Q155" s="249"/>
      <c r="S155" s="164" t="s">
        <v>176</v>
      </c>
      <c r="T155" s="162"/>
      <c r="U155" s="162"/>
      <c r="V155" s="240" t="str">
        <f>G155</f>
        <v/>
      </c>
      <c r="W155" s="240"/>
      <c r="X155" s="240"/>
      <c r="Y155" s="240"/>
      <c r="Z155" s="162"/>
      <c r="AA155" s="239" t="str">
        <f>M155</f>
        <v>NON</v>
      </c>
      <c r="AB155" s="239"/>
      <c r="AC155" s="239"/>
      <c r="AD155" s="239"/>
      <c r="AE155" s="162"/>
      <c r="AF155" s="163"/>
    </row>
    <row r="156" spans="1:32" ht="19.7" customHeight="1" thickBot="1">
      <c r="A156" s="243" t="s">
        <v>113</v>
      </c>
      <c r="B156" s="244"/>
      <c r="C156" s="244"/>
      <c r="D156" s="244"/>
      <c r="E156" s="244"/>
      <c r="F156" s="244"/>
      <c r="G156" s="244"/>
      <c r="H156" s="244"/>
      <c r="I156" s="244"/>
      <c r="J156" s="244"/>
      <c r="K156" s="244"/>
      <c r="L156" s="244"/>
      <c r="M156" s="244"/>
      <c r="N156" s="244"/>
      <c r="O156" s="244"/>
      <c r="P156" s="244"/>
      <c r="Q156" s="245"/>
      <c r="S156" s="236" t="s">
        <v>184</v>
      </c>
      <c r="T156" s="237"/>
      <c r="U156" s="237"/>
      <c r="V156" s="237"/>
      <c r="W156" s="237"/>
      <c r="X156" s="237"/>
      <c r="Y156" s="237"/>
      <c r="Z156" s="237"/>
      <c r="AA156" s="237"/>
      <c r="AB156" s="237"/>
      <c r="AC156" s="237"/>
      <c r="AD156" s="237"/>
      <c r="AE156" s="237"/>
      <c r="AF156" s="238"/>
    </row>
    <row r="157" spans="1:32" ht="45.75" customHeight="1">
      <c r="A157" s="35"/>
      <c r="B157" s="36"/>
      <c r="C157" s="36"/>
      <c r="D157" s="36"/>
      <c r="E157" s="36"/>
      <c r="F157" s="165"/>
      <c r="G157" s="165"/>
      <c r="H157" s="165"/>
      <c r="I157" s="165"/>
      <c r="J157" s="165"/>
      <c r="K157" s="165"/>
      <c r="L157" s="165"/>
      <c r="M157" s="165"/>
      <c r="N157" s="165"/>
      <c r="O157" s="165"/>
      <c r="P157" s="165"/>
      <c r="Q157" s="166"/>
      <c r="S157" s="35"/>
      <c r="T157" s="37" t="s">
        <v>39</v>
      </c>
      <c r="U157" s="38" t="s">
        <v>57</v>
      </c>
      <c r="V157" s="37" t="s">
        <v>58</v>
      </c>
      <c r="W157" s="38" t="s">
        <v>40</v>
      </c>
      <c r="X157" s="37" t="s">
        <v>41</v>
      </c>
      <c r="Y157" s="38" t="s">
        <v>42</v>
      </c>
      <c r="Z157" s="37" t="s">
        <v>171</v>
      </c>
      <c r="AA157" s="38" t="s">
        <v>62</v>
      </c>
      <c r="AB157" s="37" t="s">
        <v>173</v>
      </c>
      <c r="AC157" s="38" t="s">
        <v>61</v>
      </c>
      <c r="AD157" s="37" t="s">
        <v>43</v>
      </c>
      <c r="AE157" s="208" t="s">
        <v>177</v>
      </c>
      <c r="AF157" s="39" t="s">
        <v>178</v>
      </c>
    </row>
    <row r="158" spans="1:32" s="12" customFormat="1" ht="12.75" customHeight="1">
      <c r="A158" s="56" t="s">
        <v>114</v>
      </c>
      <c r="B158" s="119"/>
      <c r="C158" s="119"/>
      <c r="D158" s="119"/>
      <c r="E158" s="119"/>
      <c r="F158" s="119"/>
      <c r="G158" s="229" t="str">
        <f>T158</f>
        <v/>
      </c>
      <c r="H158" s="229"/>
      <c r="I158" s="229"/>
      <c r="J158" s="229"/>
      <c r="K158" s="229"/>
      <c r="L158" s="119"/>
      <c r="M158" s="241" t="str">
        <f>Z158</f>
        <v>NON</v>
      </c>
      <c r="N158" s="241"/>
      <c r="O158" s="241"/>
      <c r="P158" s="241"/>
      <c r="Q158" s="242"/>
      <c r="S158" s="206"/>
      <c r="T158" s="261" t="str">
        <f>IF(AND(S159="OUI",S160="OUI",S161="OUI"),"OUI","")</f>
        <v/>
      </c>
      <c r="U158" s="261"/>
      <c r="V158" s="261"/>
      <c r="W158" s="261"/>
      <c r="X158" s="261"/>
      <c r="Y158" s="205"/>
      <c r="Z158" s="262" t="str">
        <f>IF(OR(S159="NON",S160="NON",S161="NON"),"NON","")</f>
        <v>NON</v>
      </c>
      <c r="AA158" s="262"/>
      <c r="AB158" s="262"/>
      <c r="AC158" s="262"/>
      <c r="AD158" s="262"/>
      <c r="AE158" s="205"/>
      <c r="AF158" s="207"/>
    </row>
    <row r="159" spans="1:32" s="7" customFormat="1" ht="12.75" customHeight="1">
      <c r="A159" s="47" t="s">
        <v>115</v>
      </c>
      <c r="B159" s="22"/>
      <c r="C159" s="23"/>
      <c r="D159" s="23"/>
      <c r="E159" s="23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27"/>
      <c r="S159" s="183" t="str">
        <f>IF(SUM(T159:AF159)&gt;=2,"OUI","NON")</f>
        <v>NON</v>
      </c>
      <c r="T159" s="66"/>
      <c r="U159" s="72"/>
      <c r="V159" s="66"/>
      <c r="W159" s="72"/>
      <c r="X159" s="66"/>
      <c r="Y159" s="72"/>
      <c r="Z159" s="66"/>
      <c r="AA159" s="87"/>
      <c r="AB159" s="85"/>
      <c r="AC159" s="87"/>
      <c r="AD159" s="85"/>
      <c r="AE159" s="14"/>
      <c r="AF159" s="126"/>
    </row>
    <row r="160" spans="1:32" s="7" customFormat="1" ht="12.75" customHeight="1">
      <c r="A160" s="33" t="s">
        <v>116</v>
      </c>
      <c r="B160" s="26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126"/>
      <c r="S160" s="136" t="str">
        <f t="shared" ref="S160:S177" si="10">IF(SUM(T160:AF160)&gt;=2,"OUI","NON")</f>
        <v>NON</v>
      </c>
      <c r="T160" s="66"/>
      <c r="U160" s="66"/>
      <c r="V160" s="66"/>
      <c r="W160" s="66"/>
      <c r="X160" s="66"/>
      <c r="Y160" s="66"/>
      <c r="Z160" s="66"/>
      <c r="AA160" s="85"/>
      <c r="AB160" s="85"/>
      <c r="AC160" s="85"/>
      <c r="AD160" s="85"/>
      <c r="AE160" s="24"/>
      <c r="AF160" s="126"/>
    </row>
    <row r="161" spans="1:32" s="7" customFormat="1" ht="12.75" customHeight="1">
      <c r="A161" s="47" t="s">
        <v>140</v>
      </c>
      <c r="B161" s="22"/>
      <c r="C161" s="23"/>
      <c r="D161" s="23"/>
      <c r="E161" s="23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27"/>
      <c r="S161" s="183" t="str">
        <f t="shared" si="10"/>
        <v>NON</v>
      </c>
      <c r="T161" s="66"/>
      <c r="U161" s="72"/>
      <c r="V161" s="66"/>
      <c r="W161" s="72"/>
      <c r="X161" s="66"/>
      <c r="Y161" s="72"/>
      <c r="Z161" s="66"/>
      <c r="AA161" s="87"/>
      <c r="AB161" s="85"/>
      <c r="AC161" s="87"/>
      <c r="AD161" s="85"/>
      <c r="AE161" s="14"/>
      <c r="AF161" s="126"/>
    </row>
    <row r="162" spans="1:32" s="11" customFormat="1" ht="12.75" customHeight="1">
      <c r="A162" s="56" t="s">
        <v>117</v>
      </c>
      <c r="B162" s="18"/>
      <c r="C162" s="18"/>
      <c r="D162" s="18"/>
      <c r="E162" s="18"/>
      <c r="F162" s="18"/>
      <c r="G162" s="229" t="str">
        <f>T162</f>
        <v/>
      </c>
      <c r="H162" s="229"/>
      <c r="I162" s="229"/>
      <c r="J162" s="229"/>
      <c r="K162" s="229"/>
      <c r="L162" s="18"/>
      <c r="M162" s="241" t="str">
        <f>Z162</f>
        <v>NON</v>
      </c>
      <c r="N162" s="241"/>
      <c r="O162" s="241"/>
      <c r="P162" s="241"/>
      <c r="Q162" s="242"/>
      <c r="S162" s="203"/>
      <c r="T162" s="229" t="str">
        <f>IF(AND(S163="OUI",S164="OUI"),"OUI","")</f>
        <v/>
      </c>
      <c r="U162" s="229"/>
      <c r="V162" s="229"/>
      <c r="W162" s="229"/>
      <c r="X162" s="229"/>
      <c r="Y162" s="18"/>
      <c r="Z162" s="241" t="str">
        <f>IF(OR(S163="NON",S164="NON"),"NON","")</f>
        <v>NON</v>
      </c>
      <c r="AA162" s="241"/>
      <c r="AB162" s="241"/>
      <c r="AC162" s="241"/>
      <c r="AD162" s="241"/>
      <c r="AE162" s="18"/>
      <c r="AF162" s="128"/>
    </row>
    <row r="163" spans="1:32" s="7" customFormat="1" ht="12.75" customHeight="1">
      <c r="A163" s="34" t="s">
        <v>119</v>
      </c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27"/>
      <c r="S163" s="183" t="str">
        <f t="shared" si="10"/>
        <v>NON</v>
      </c>
      <c r="T163" s="66"/>
      <c r="U163" s="72"/>
      <c r="V163" s="66"/>
      <c r="W163" s="72"/>
      <c r="X163" s="66"/>
      <c r="Y163" s="72"/>
      <c r="Z163" s="66"/>
      <c r="AA163" s="87"/>
      <c r="AB163" s="85"/>
      <c r="AC163" s="87"/>
      <c r="AD163" s="85"/>
      <c r="AE163" s="14"/>
      <c r="AF163" s="126"/>
    </row>
    <row r="164" spans="1:32" s="7" customFormat="1" ht="12.75" customHeight="1">
      <c r="A164" s="43" t="s">
        <v>168</v>
      </c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126"/>
      <c r="S164" s="136" t="str">
        <f t="shared" si="10"/>
        <v>NON</v>
      </c>
      <c r="T164" s="66"/>
      <c r="U164" s="66"/>
      <c r="V164" s="66"/>
      <c r="W164" s="66"/>
      <c r="X164" s="66"/>
      <c r="Y164" s="66"/>
      <c r="Z164" s="66"/>
      <c r="AA164" s="85"/>
      <c r="AB164" s="85"/>
      <c r="AC164" s="85"/>
      <c r="AD164" s="85"/>
      <c r="AE164" s="24"/>
      <c r="AF164" s="126"/>
    </row>
    <row r="165" spans="1:32" s="11" customFormat="1" ht="12.75" customHeight="1">
      <c r="A165" s="56" t="s">
        <v>118</v>
      </c>
      <c r="B165" s="18"/>
      <c r="C165" s="18"/>
      <c r="D165" s="18"/>
      <c r="E165" s="18"/>
      <c r="F165" s="18"/>
      <c r="G165" s="229" t="str">
        <f>T165</f>
        <v/>
      </c>
      <c r="H165" s="229"/>
      <c r="I165" s="229"/>
      <c r="J165" s="229"/>
      <c r="K165" s="229"/>
      <c r="L165" s="18"/>
      <c r="M165" s="241" t="str">
        <f>Z165</f>
        <v>NON</v>
      </c>
      <c r="N165" s="241"/>
      <c r="O165" s="241"/>
      <c r="P165" s="241"/>
      <c r="Q165" s="242"/>
      <c r="S165" s="203"/>
      <c r="T165" s="229" t="str">
        <f>IF(AND(S166="OUI",S167="OUI"),"OUI","")</f>
        <v/>
      </c>
      <c r="U165" s="229"/>
      <c r="V165" s="229"/>
      <c r="W165" s="229"/>
      <c r="X165" s="229"/>
      <c r="Y165" s="18"/>
      <c r="Z165" s="241" t="str">
        <f>IF(OR(S166="NON",S167="NON"),"NON","")</f>
        <v>NON</v>
      </c>
      <c r="AA165" s="241"/>
      <c r="AB165" s="241"/>
      <c r="AC165" s="241"/>
      <c r="AD165" s="241"/>
      <c r="AE165" s="18"/>
      <c r="AF165" s="128"/>
    </row>
    <row r="166" spans="1:32" s="7" customFormat="1" ht="12.75" customHeight="1">
      <c r="A166" s="34" t="s">
        <v>121</v>
      </c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27"/>
      <c r="S166" s="183" t="str">
        <f t="shared" si="10"/>
        <v>NON</v>
      </c>
      <c r="T166" s="66"/>
      <c r="U166" s="72"/>
      <c r="V166" s="66"/>
      <c r="W166" s="72"/>
      <c r="X166" s="66"/>
      <c r="Y166" s="72"/>
      <c r="Z166" s="66"/>
      <c r="AA166" s="87"/>
      <c r="AB166" s="85"/>
      <c r="AC166" s="87"/>
      <c r="AD166" s="85"/>
      <c r="AE166" s="14"/>
      <c r="AF166" s="126"/>
    </row>
    <row r="167" spans="1:32" s="27" customFormat="1" ht="12.75" customHeight="1">
      <c r="A167" s="60" t="s">
        <v>122</v>
      </c>
      <c r="B167" s="61"/>
      <c r="C167" s="61"/>
      <c r="D167" s="28"/>
      <c r="E167" s="28"/>
      <c r="F167" s="199"/>
      <c r="G167" s="199"/>
      <c r="H167" s="199"/>
      <c r="I167" s="199"/>
      <c r="J167" s="199"/>
      <c r="K167" s="199"/>
      <c r="L167" s="199"/>
      <c r="M167" s="199"/>
      <c r="N167" s="199"/>
      <c r="O167" s="199"/>
      <c r="P167" s="199"/>
      <c r="Q167" s="201"/>
      <c r="S167" s="136" t="str">
        <f t="shared" si="10"/>
        <v>NON</v>
      </c>
      <c r="T167" s="82"/>
      <c r="U167" s="82"/>
      <c r="V167" s="82"/>
      <c r="W167" s="82"/>
      <c r="X167" s="79"/>
      <c r="Y167" s="79"/>
      <c r="Z167" s="79"/>
      <c r="AA167" s="97"/>
      <c r="AB167" s="97"/>
      <c r="AC167" s="97"/>
      <c r="AD167" s="97"/>
      <c r="AE167" s="199"/>
      <c r="AF167" s="201"/>
    </row>
    <row r="168" spans="1:32" s="11" customFormat="1" ht="12.75" customHeight="1">
      <c r="A168" s="56" t="s">
        <v>123</v>
      </c>
      <c r="B168" s="18"/>
      <c r="C168" s="18"/>
      <c r="D168" s="18"/>
      <c r="E168" s="18"/>
      <c r="F168" s="18"/>
      <c r="G168" s="229" t="str">
        <f>T168</f>
        <v/>
      </c>
      <c r="H168" s="229"/>
      <c r="I168" s="229"/>
      <c r="J168" s="229"/>
      <c r="K168" s="229"/>
      <c r="L168" s="18"/>
      <c r="M168" s="241" t="str">
        <f>Z168</f>
        <v>NON</v>
      </c>
      <c r="N168" s="241"/>
      <c r="O168" s="241"/>
      <c r="P168" s="241"/>
      <c r="Q168" s="242"/>
      <c r="S168" s="203"/>
      <c r="T168" s="229" t="str">
        <f>IF(AND(S169="OUI",S170="OUI",S171="OUI"),"OUI","")</f>
        <v/>
      </c>
      <c r="U168" s="229"/>
      <c r="V168" s="229"/>
      <c r="W168" s="229"/>
      <c r="X168" s="229"/>
      <c r="Y168" s="18"/>
      <c r="Z168" s="241" t="str">
        <f>IF(OR(S169="NON",S170="NON",S171="NON"),"NON","")</f>
        <v>NON</v>
      </c>
      <c r="AA168" s="241"/>
      <c r="AB168" s="241"/>
      <c r="AC168" s="241"/>
      <c r="AD168" s="241"/>
      <c r="AE168" s="18"/>
      <c r="AF168" s="128"/>
    </row>
    <row r="169" spans="1:32" s="7" customFormat="1" ht="12.75" customHeight="1">
      <c r="A169" s="34" t="s">
        <v>125</v>
      </c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27"/>
      <c r="S169" s="183" t="str">
        <f t="shared" si="10"/>
        <v>NON</v>
      </c>
      <c r="T169" s="66"/>
      <c r="U169" s="72"/>
      <c r="V169" s="66"/>
      <c r="W169" s="72"/>
      <c r="X169" s="66"/>
      <c r="Y169" s="72"/>
      <c r="Z169" s="66"/>
      <c r="AA169" s="87"/>
      <c r="AB169" s="85"/>
      <c r="AC169" s="87"/>
      <c r="AD169" s="85"/>
      <c r="AE169" s="14"/>
      <c r="AF169" s="126"/>
    </row>
    <row r="170" spans="1:32" s="7" customFormat="1" ht="12.75" customHeight="1">
      <c r="A170" s="33" t="s">
        <v>124</v>
      </c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126"/>
      <c r="S170" s="136" t="str">
        <f t="shared" si="10"/>
        <v>NON</v>
      </c>
      <c r="T170" s="66"/>
      <c r="U170" s="66"/>
      <c r="V170" s="66"/>
      <c r="W170" s="66"/>
      <c r="X170" s="66"/>
      <c r="Y170" s="66"/>
      <c r="Z170" s="66"/>
      <c r="AA170" s="85"/>
      <c r="AB170" s="85"/>
      <c r="AC170" s="85"/>
      <c r="AD170" s="85"/>
      <c r="AE170" s="24"/>
      <c r="AF170" s="126"/>
    </row>
    <row r="171" spans="1:32" s="7" customFormat="1" ht="12.75" customHeight="1">
      <c r="A171" s="34" t="s">
        <v>126</v>
      </c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27"/>
      <c r="S171" s="183" t="str">
        <f t="shared" si="10"/>
        <v>NON</v>
      </c>
      <c r="T171" s="66"/>
      <c r="U171" s="72"/>
      <c r="V171" s="66"/>
      <c r="W171" s="72"/>
      <c r="X171" s="66"/>
      <c r="Y171" s="72"/>
      <c r="Z171" s="66"/>
      <c r="AA171" s="87"/>
      <c r="AB171" s="85"/>
      <c r="AC171" s="87"/>
      <c r="AD171" s="85"/>
      <c r="AE171" s="14"/>
      <c r="AF171" s="126"/>
    </row>
    <row r="172" spans="1:32" s="11" customFormat="1" ht="12.75" customHeight="1">
      <c r="A172" s="56" t="s">
        <v>127</v>
      </c>
      <c r="B172" s="18"/>
      <c r="C172" s="18"/>
      <c r="D172" s="18"/>
      <c r="E172" s="18"/>
      <c r="F172" s="18"/>
      <c r="G172" s="229" t="str">
        <f>T172</f>
        <v/>
      </c>
      <c r="H172" s="229"/>
      <c r="I172" s="229"/>
      <c r="J172" s="229"/>
      <c r="K172" s="229"/>
      <c r="L172" s="18"/>
      <c r="M172" s="241" t="str">
        <f>Z172</f>
        <v>NON</v>
      </c>
      <c r="N172" s="241"/>
      <c r="O172" s="241"/>
      <c r="P172" s="241"/>
      <c r="Q172" s="242"/>
      <c r="S172" s="203"/>
      <c r="T172" s="229" t="str">
        <f>IF(AND(S173="OUI"),"OUI","")</f>
        <v/>
      </c>
      <c r="U172" s="229"/>
      <c r="V172" s="229"/>
      <c r="W172" s="229"/>
      <c r="X172" s="229"/>
      <c r="Y172" s="18"/>
      <c r="Z172" s="241" t="str">
        <f>IF(S173="NON","NON","")</f>
        <v>NON</v>
      </c>
      <c r="AA172" s="241"/>
      <c r="AB172" s="241"/>
      <c r="AC172" s="241"/>
      <c r="AD172" s="241"/>
      <c r="AE172" s="18"/>
      <c r="AF172" s="128"/>
    </row>
    <row r="173" spans="1:32" s="7" customFormat="1" ht="12.75" customHeight="1">
      <c r="A173" s="34" t="s">
        <v>128</v>
      </c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27"/>
      <c r="S173" s="183" t="str">
        <f t="shared" si="10"/>
        <v>NON</v>
      </c>
      <c r="T173" s="66"/>
      <c r="U173" s="72"/>
      <c r="V173" s="66"/>
      <c r="W173" s="72"/>
      <c r="X173" s="66"/>
      <c r="Y173" s="72"/>
      <c r="Z173" s="66"/>
      <c r="AA173" s="87"/>
      <c r="AB173" s="85"/>
      <c r="AC173" s="87"/>
      <c r="AD173" s="85"/>
      <c r="AE173" s="14"/>
      <c r="AF173" s="126"/>
    </row>
    <row r="174" spans="1:32" s="11" customFormat="1" ht="12.75" customHeight="1">
      <c r="A174" s="56" t="s">
        <v>129</v>
      </c>
      <c r="B174" s="18"/>
      <c r="C174" s="18"/>
      <c r="D174" s="18"/>
      <c r="E174" s="18"/>
      <c r="F174" s="18"/>
      <c r="G174" s="229" t="str">
        <f>T174</f>
        <v/>
      </c>
      <c r="H174" s="229"/>
      <c r="I174" s="229"/>
      <c r="J174" s="229"/>
      <c r="K174" s="229"/>
      <c r="L174" s="18"/>
      <c r="M174" s="241" t="str">
        <f>Z174</f>
        <v>NON</v>
      </c>
      <c r="N174" s="241"/>
      <c r="O174" s="241"/>
      <c r="P174" s="241"/>
      <c r="Q174" s="242"/>
      <c r="S174" s="203"/>
      <c r="T174" s="229" t="str">
        <f>IF(AND(S175="OUI",S176="OUI",S177="OUI",S178="oui"),"OUI","")</f>
        <v/>
      </c>
      <c r="U174" s="229"/>
      <c r="V174" s="229"/>
      <c r="W174" s="229"/>
      <c r="X174" s="229"/>
      <c r="Y174" s="18"/>
      <c r="Z174" s="241" t="str">
        <f>IF(OR(S175="NON",S176="NON",S177="NON",S178="NON"),"NON","")</f>
        <v>NON</v>
      </c>
      <c r="AA174" s="241"/>
      <c r="AB174" s="241"/>
      <c r="AC174" s="241"/>
      <c r="AD174" s="241"/>
      <c r="AE174" s="18"/>
      <c r="AF174" s="128"/>
    </row>
    <row r="175" spans="1:32" s="7" customFormat="1" ht="12.75" customHeight="1">
      <c r="A175" s="34" t="s">
        <v>130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27"/>
      <c r="S175" s="183" t="str">
        <f t="shared" si="10"/>
        <v>NON</v>
      </c>
      <c r="T175" s="66"/>
      <c r="U175" s="72"/>
      <c r="V175" s="66"/>
      <c r="W175" s="72"/>
      <c r="X175" s="66"/>
      <c r="Y175" s="72"/>
      <c r="Z175" s="66"/>
      <c r="AA175" s="87"/>
      <c r="AB175" s="85"/>
      <c r="AC175" s="87"/>
      <c r="AD175" s="85"/>
      <c r="AE175" s="14"/>
      <c r="AF175" s="126"/>
    </row>
    <row r="176" spans="1:32" s="7" customFormat="1" ht="12.75" customHeight="1">
      <c r="A176" s="33" t="s">
        <v>131</v>
      </c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126"/>
      <c r="S176" s="136" t="str">
        <f t="shared" si="10"/>
        <v>NON</v>
      </c>
      <c r="T176" s="66"/>
      <c r="U176" s="66"/>
      <c r="V176" s="66"/>
      <c r="W176" s="66"/>
      <c r="X176" s="66"/>
      <c r="Y176" s="66"/>
      <c r="Z176" s="66"/>
      <c r="AA176" s="85"/>
      <c r="AB176" s="85"/>
      <c r="AC176" s="85"/>
      <c r="AD176" s="85"/>
      <c r="AE176" s="24"/>
      <c r="AF176" s="126"/>
    </row>
    <row r="177" spans="1:32" s="7" customFormat="1" ht="12.75" customHeight="1">
      <c r="A177" s="34" t="s">
        <v>132</v>
      </c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27"/>
      <c r="S177" s="183" t="str">
        <f t="shared" si="10"/>
        <v>NON</v>
      </c>
      <c r="T177" s="66"/>
      <c r="U177" s="72"/>
      <c r="V177" s="66"/>
      <c r="W177" s="72"/>
      <c r="X177" s="66"/>
      <c r="Y177" s="72"/>
      <c r="Z177" s="66"/>
      <c r="AA177" s="87"/>
      <c r="AB177" s="85"/>
      <c r="AC177" s="87"/>
      <c r="AD177" s="85"/>
      <c r="AE177" s="14"/>
      <c r="AF177" s="126"/>
    </row>
    <row r="178" spans="1:32" s="7" customFormat="1" ht="12.75" customHeight="1" thickBot="1">
      <c r="A178" s="52" t="s">
        <v>133</v>
      </c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151"/>
      <c r="S178" s="202" t="str">
        <f>IF(SUM(T178:AF178)&gt;=2,"OUI","NON")</f>
        <v>NON</v>
      </c>
      <c r="T178" s="76"/>
      <c r="U178" s="76"/>
      <c r="V178" s="76"/>
      <c r="W178" s="76"/>
      <c r="X178" s="76"/>
      <c r="Y178" s="76"/>
      <c r="Z178" s="76"/>
      <c r="AA178" s="88"/>
      <c r="AB178" s="88"/>
      <c r="AC178" s="88"/>
      <c r="AD178" s="88"/>
      <c r="AE178" s="53"/>
      <c r="AF178" s="151"/>
    </row>
    <row r="179" spans="1:32" ht="6.95" customHeight="1" thickBot="1">
      <c r="A179" s="8"/>
      <c r="B179" s="7"/>
      <c r="C179" s="7"/>
      <c r="D179" s="7"/>
      <c r="E179" s="7"/>
      <c r="F179" s="7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T179" s="113"/>
    </row>
    <row r="180" spans="1:32" ht="17.25" thickBot="1">
      <c r="A180" s="234" t="s">
        <v>134</v>
      </c>
      <c r="B180" s="235"/>
      <c r="C180" s="235"/>
      <c r="D180" s="235"/>
      <c r="E180" s="235"/>
      <c r="F180" s="235"/>
      <c r="G180" s="250" t="str">
        <f>IF(AND(T158="oui",T162="oui",T165="oui",T168="oui",T172="oui",T174="oui"),"OUI","")</f>
        <v/>
      </c>
      <c r="H180" s="250"/>
      <c r="I180" s="250"/>
      <c r="J180" s="250"/>
      <c r="K180" s="250"/>
      <c r="L180" s="40"/>
      <c r="M180" s="248" t="str">
        <f>IF(OR(Z158="non",Z162="non",Z165="non",Z168="non",Z172="non",Z174="non"),"NON","")</f>
        <v>NON</v>
      </c>
      <c r="N180" s="248"/>
      <c r="O180" s="248"/>
      <c r="P180" s="248"/>
      <c r="Q180" s="249"/>
      <c r="S180" s="164" t="s">
        <v>176</v>
      </c>
      <c r="T180" s="162"/>
      <c r="U180" s="162"/>
      <c r="V180" s="240" t="str">
        <f>G180</f>
        <v/>
      </c>
      <c r="W180" s="240"/>
      <c r="X180" s="240"/>
      <c r="Y180" s="240"/>
      <c r="Z180" s="162"/>
      <c r="AA180" s="239" t="str">
        <f>M180</f>
        <v>NON</v>
      </c>
      <c r="AB180" s="239"/>
      <c r="AC180" s="239"/>
      <c r="AD180" s="239"/>
      <c r="AE180" s="162"/>
      <c r="AF180" s="163"/>
    </row>
    <row r="181" spans="1:32" s="7" customFormat="1" ht="119.25" customHeight="1" thickBot="1">
      <c r="A181" s="16"/>
      <c r="B181" s="14"/>
      <c r="C181" s="14"/>
      <c r="D181" s="14"/>
      <c r="E181" s="14"/>
      <c r="F181" s="14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S181" s="13"/>
    </row>
    <row r="182" spans="1:32" s="7" customFormat="1" ht="19.5" customHeight="1" thickBot="1">
      <c r="A182" s="243" t="s">
        <v>135</v>
      </c>
      <c r="B182" s="244"/>
      <c r="C182" s="244"/>
      <c r="D182" s="244"/>
      <c r="E182" s="244"/>
      <c r="F182" s="244"/>
      <c r="G182" s="244"/>
      <c r="H182" s="244"/>
      <c r="I182" s="244"/>
      <c r="J182" s="244"/>
      <c r="K182" s="244"/>
      <c r="L182" s="244"/>
      <c r="M182" s="244"/>
      <c r="N182" s="244"/>
      <c r="O182" s="244"/>
      <c r="P182" s="244"/>
      <c r="Q182" s="245"/>
      <c r="S182" s="236" t="s">
        <v>185</v>
      </c>
      <c r="T182" s="237"/>
      <c r="U182" s="237"/>
      <c r="V182" s="237"/>
      <c r="W182" s="237"/>
      <c r="X182" s="237"/>
      <c r="Y182" s="237"/>
      <c r="Z182" s="237"/>
      <c r="AA182" s="237"/>
      <c r="AB182" s="237"/>
      <c r="AC182" s="237"/>
      <c r="AD182" s="237"/>
      <c r="AE182" s="237"/>
      <c r="AF182" s="238"/>
    </row>
    <row r="183" spans="1:32" ht="48" customHeight="1">
      <c r="A183" s="195"/>
      <c r="B183" s="209"/>
      <c r="C183" s="209"/>
      <c r="D183" s="209"/>
      <c r="E183" s="209"/>
      <c r="F183" s="214"/>
      <c r="G183" s="214"/>
      <c r="H183" s="214"/>
      <c r="I183" s="214"/>
      <c r="J183" s="214"/>
      <c r="K183" s="214"/>
      <c r="L183" s="214"/>
      <c r="M183" s="214"/>
      <c r="N183" s="214"/>
      <c r="O183" s="214"/>
      <c r="P183" s="214"/>
      <c r="Q183" s="215"/>
      <c r="S183" s="195"/>
      <c r="T183" s="196" t="s">
        <v>39</v>
      </c>
      <c r="U183" s="197" t="s">
        <v>57</v>
      </c>
      <c r="V183" s="196" t="s">
        <v>58</v>
      </c>
      <c r="W183" s="197" t="s">
        <v>40</v>
      </c>
      <c r="X183" s="196" t="s">
        <v>41</v>
      </c>
      <c r="Y183" s="197" t="s">
        <v>42</v>
      </c>
      <c r="Z183" s="196" t="s">
        <v>59</v>
      </c>
      <c r="AA183" s="197" t="s">
        <v>62</v>
      </c>
      <c r="AB183" s="196" t="s">
        <v>60</v>
      </c>
      <c r="AC183" s="197" t="s">
        <v>61</v>
      </c>
      <c r="AD183" s="196" t="s">
        <v>43</v>
      </c>
      <c r="AE183" s="198" t="s">
        <v>177</v>
      </c>
      <c r="AF183" s="200" t="s">
        <v>178</v>
      </c>
    </row>
    <row r="184" spans="1:32" s="12" customFormat="1" ht="12.75" customHeight="1">
      <c r="A184" s="56" t="s">
        <v>136</v>
      </c>
      <c r="B184" s="119"/>
      <c r="C184" s="119"/>
      <c r="D184" s="119"/>
      <c r="E184" s="119"/>
      <c r="F184" s="119"/>
      <c r="G184" s="229" t="str">
        <f>T184</f>
        <v/>
      </c>
      <c r="H184" s="229"/>
      <c r="I184" s="229"/>
      <c r="J184" s="229"/>
      <c r="K184" s="229"/>
      <c r="L184" s="119"/>
      <c r="M184" s="241" t="str">
        <f>Z184</f>
        <v>NON</v>
      </c>
      <c r="N184" s="241"/>
      <c r="O184" s="241"/>
      <c r="P184" s="241"/>
      <c r="Q184" s="242"/>
      <c r="S184" s="176"/>
      <c r="T184" s="229" t="str">
        <f>IF(AND(S185="OUI",S186="OUI",S187="OUI",S188="oui",S189="oui",S190="oui"),"OUI","")</f>
        <v/>
      </c>
      <c r="U184" s="229"/>
      <c r="V184" s="229"/>
      <c r="W184" s="229"/>
      <c r="X184" s="229"/>
      <c r="Y184" s="210"/>
      <c r="Z184" s="241" t="str">
        <f>IF(OR(S185="NON",S186="NON",S187="NON",S188="NON",S189="NON",S190="NON"),"NON","")</f>
        <v>NON</v>
      </c>
      <c r="AA184" s="241"/>
      <c r="AB184" s="241"/>
      <c r="AC184" s="241"/>
      <c r="AD184" s="241"/>
      <c r="AE184" s="119"/>
      <c r="AF184" s="124"/>
    </row>
    <row r="185" spans="1:32" s="12" customFormat="1" ht="12.75" customHeight="1">
      <c r="A185" s="44" t="s">
        <v>137</v>
      </c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167"/>
      <c r="S185" s="137" t="str">
        <f>IF(SUM(T185:AF185)&gt;=2,"OUI","NON")</f>
        <v>NON</v>
      </c>
      <c r="T185" s="85"/>
      <c r="U185" s="87"/>
      <c r="V185" s="85"/>
      <c r="W185" s="87"/>
      <c r="X185" s="85"/>
      <c r="Y185" s="87"/>
      <c r="Z185" s="85"/>
      <c r="AA185" s="87"/>
      <c r="AB185" s="85"/>
      <c r="AC185" s="87"/>
      <c r="AD185" s="85"/>
      <c r="AE185" s="31"/>
      <c r="AF185" s="169"/>
    </row>
    <row r="186" spans="1:32" s="12" customFormat="1" ht="12.75" customHeight="1">
      <c r="A186" s="43" t="s">
        <v>138</v>
      </c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169"/>
      <c r="S186" s="136" t="str">
        <f t="shared" ref="S186:S190" si="11">IF(SUM(T186:AF186)&gt;=2,"OUI","NON")</f>
        <v>NON</v>
      </c>
      <c r="T186" s="85"/>
      <c r="U186" s="85"/>
      <c r="V186" s="85"/>
      <c r="W186" s="85"/>
      <c r="X186" s="85"/>
      <c r="Y186" s="85"/>
      <c r="Z186" s="85"/>
      <c r="AA186" s="85"/>
      <c r="AB186" s="85"/>
      <c r="AC186" s="85"/>
      <c r="AD186" s="85"/>
      <c r="AE186" s="32"/>
      <c r="AF186" s="169"/>
    </row>
    <row r="187" spans="1:32" s="12" customFormat="1" ht="12.75" customHeight="1">
      <c r="A187" s="44" t="s">
        <v>139</v>
      </c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167"/>
      <c r="S187" s="137" t="str">
        <f t="shared" si="11"/>
        <v>NON</v>
      </c>
      <c r="T187" s="85"/>
      <c r="U187" s="87"/>
      <c r="V187" s="85"/>
      <c r="W187" s="87"/>
      <c r="X187" s="85"/>
      <c r="Y187" s="87"/>
      <c r="Z187" s="85"/>
      <c r="AA187" s="87"/>
      <c r="AB187" s="85"/>
      <c r="AC187" s="87"/>
      <c r="AD187" s="85"/>
      <c r="AE187" s="31"/>
      <c r="AF187" s="169"/>
    </row>
    <row r="188" spans="1:32" s="12" customFormat="1" ht="12.75" customHeight="1">
      <c r="A188" s="43" t="s">
        <v>141</v>
      </c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169"/>
      <c r="S188" s="136" t="str">
        <f t="shared" si="11"/>
        <v>NON</v>
      </c>
      <c r="T188" s="85"/>
      <c r="U188" s="85"/>
      <c r="V188" s="85"/>
      <c r="W188" s="85"/>
      <c r="X188" s="85"/>
      <c r="Y188" s="85"/>
      <c r="Z188" s="85"/>
      <c r="AA188" s="85"/>
      <c r="AB188" s="85"/>
      <c r="AC188" s="85"/>
      <c r="AD188" s="85"/>
      <c r="AE188" s="32"/>
      <c r="AF188" s="169"/>
    </row>
    <row r="189" spans="1:32" s="12" customFormat="1" ht="12.75" customHeight="1">
      <c r="A189" s="44" t="s">
        <v>142</v>
      </c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167"/>
      <c r="S189" s="137" t="str">
        <f t="shared" si="11"/>
        <v>NON</v>
      </c>
      <c r="T189" s="85"/>
      <c r="U189" s="87"/>
      <c r="V189" s="85"/>
      <c r="W189" s="87"/>
      <c r="X189" s="85"/>
      <c r="Y189" s="87"/>
      <c r="Z189" s="85"/>
      <c r="AA189" s="87"/>
      <c r="AB189" s="85"/>
      <c r="AC189" s="87"/>
      <c r="AD189" s="85"/>
      <c r="AE189" s="31"/>
      <c r="AF189" s="169"/>
    </row>
    <row r="190" spans="1:32" s="11" customFormat="1" ht="12.75" customHeight="1">
      <c r="A190" s="43" t="s">
        <v>143</v>
      </c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154"/>
      <c r="S190" s="136" t="str">
        <f t="shared" si="11"/>
        <v>NON</v>
      </c>
      <c r="T190" s="85"/>
      <c r="U190" s="85"/>
      <c r="V190" s="85"/>
      <c r="W190" s="85"/>
      <c r="X190" s="85"/>
      <c r="Y190" s="85"/>
      <c r="Z190" s="85"/>
      <c r="AA190" s="85"/>
      <c r="AB190" s="85"/>
      <c r="AC190" s="85"/>
      <c r="AD190" s="85"/>
      <c r="AE190" s="25"/>
      <c r="AF190" s="154"/>
    </row>
    <row r="191" spans="1:32" s="11" customFormat="1" ht="12.75" customHeight="1">
      <c r="A191" s="56" t="s">
        <v>144</v>
      </c>
      <c r="B191" s="18"/>
      <c r="C191" s="18"/>
      <c r="D191" s="18"/>
      <c r="E191" s="18"/>
      <c r="F191" s="18"/>
      <c r="G191" s="229" t="str">
        <f>T191</f>
        <v/>
      </c>
      <c r="H191" s="229"/>
      <c r="I191" s="229"/>
      <c r="J191" s="229"/>
      <c r="K191" s="229"/>
      <c r="L191" s="18"/>
      <c r="M191" s="241" t="str">
        <f>Z191</f>
        <v>NON</v>
      </c>
      <c r="N191" s="241"/>
      <c r="O191" s="241"/>
      <c r="P191" s="241"/>
      <c r="Q191" s="242"/>
      <c r="S191" s="134"/>
      <c r="T191" s="229" t="str">
        <f>IF(AND(S192="OUI",S193="OUI",S194="OUI",S195="oui",S196="oui"),"OUI","")</f>
        <v/>
      </c>
      <c r="U191" s="229"/>
      <c r="V191" s="229"/>
      <c r="W191" s="229"/>
      <c r="X191" s="229"/>
      <c r="Y191" s="211"/>
      <c r="Z191" s="241" t="str">
        <f>IF(OR(S192="NON",S193="NON",S194="NON",S195="NON",S196="NON"),"NON","")</f>
        <v>NON</v>
      </c>
      <c r="AA191" s="241"/>
      <c r="AB191" s="241"/>
      <c r="AC191" s="241"/>
      <c r="AD191" s="241"/>
      <c r="AE191" s="18"/>
      <c r="AF191" s="128"/>
    </row>
    <row r="192" spans="1:32" s="11" customFormat="1" ht="12.75" customHeight="1">
      <c r="A192" s="49" t="s">
        <v>145</v>
      </c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16"/>
      <c r="S192" s="213" t="str">
        <f>IF(SUM(T192:AF192)&gt;=2,"OUI","NON")</f>
        <v>NON</v>
      </c>
      <c r="T192" s="83"/>
      <c r="U192" s="84"/>
      <c r="V192" s="83"/>
      <c r="W192" s="84"/>
      <c r="X192" s="83"/>
      <c r="Y192" s="84"/>
      <c r="Z192" s="85"/>
      <c r="AA192" s="87"/>
      <c r="AB192" s="85"/>
      <c r="AC192" s="87"/>
      <c r="AD192" s="85"/>
      <c r="AE192" s="19"/>
      <c r="AF192" s="154"/>
    </row>
    <row r="193" spans="1:32" s="11" customFormat="1" ht="12.75" customHeight="1">
      <c r="A193" s="43" t="s">
        <v>146</v>
      </c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154"/>
      <c r="S193" s="136" t="str">
        <f t="shared" ref="S193:S195" si="12">IF(SUM(T193:AF193)&gt;=2,"OUI","NON")</f>
        <v>NON</v>
      </c>
      <c r="T193" s="85"/>
      <c r="U193" s="85"/>
      <c r="V193" s="85"/>
      <c r="W193" s="85"/>
      <c r="X193" s="85"/>
      <c r="Y193" s="85"/>
      <c r="Z193" s="85"/>
      <c r="AA193" s="85"/>
      <c r="AB193" s="85"/>
      <c r="AC193" s="85"/>
      <c r="AD193" s="85"/>
      <c r="AE193" s="25"/>
      <c r="AF193" s="154"/>
    </row>
    <row r="194" spans="1:32" s="11" customFormat="1" ht="12.75" customHeight="1">
      <c r="A194" s="49" t="s">
        <v>147</v>
      </c>
      <c r="B194" s="29"/>
      <c r="C194" s="29"/>
      <c r="D194" s="29"/>
      <c r="E194" s="2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68"/>
      <c r="S194" s="183" t="str">
        <f t="shared" si="12"/>
        <v>NON</v>
      </c>
      <c r="T194" s="85"/>
      <c r="U194" s="87"/>
      <c r="V194" s="85"/>
      <c r="W194" s="87"/>
      <c r="X194" s="85"/>
      <c r="Y194" s="87"/>
      <c r="Z194" s="85"/>
      <c r="AA194" s="87"/>
      <c r="AB194" s="85"/>
      <c r="AC194" s="87"/>
      <c r="AD194" s="85"/>
      <c r="AE194" s="19"/>
      <c r="AF194" s="154"/>
    </row>
    <row r="195" spans="1:32" s="11" customFormat="1" ht="12.75" customHeight="1">
      <c r="A195" s="43" t="s">
        <v>148</v>
      </c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154"/>
      <c r="S195" s="136" t="str">
        <f t="shared" si="12"/>
        <v>NON</v>
      </c>
      <c r="T195" s="85"/>
      <c r="U195" s="85"/>
      <c r="V195" s="85"/>
      <c r="W195" s="85"/>
      <c r="X195" s="85"/>
      <c r="Y195" s="85"/>
      <c r="Z195" s="85"/>
      <c r="AA195" s="85"/>
      <c r="AB195" s="85"/>
      <c r="AC195" s="85"/>
      <c r="AD195" s="85"/>
      <c r="AE195" s="25"/>
      <c r="AF195" s="154"/>
    </row>
    <row r="196" spans="1:32" s="11" customFormat="1" ht="12.75" customHeight="1" thickBot="1">
      <c r="A196" s="50" t="s">
        <v>149</v>
      </c>
      <c r="B196" s="51"/>
      <c r="C196" s="51"/>
      <c r="D196" s="51"/>
      <c r="E196" s="51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212"/>
      <c r="S196" s="204" t="str">
        <f>IF(SUM(T196:AF196)&gt;=2,"OUI","NON")</f>
        <v>NON</v>
      </c>
      <c r="T196" s="88"/>
      <c r="U196" s="94"/>
      <c r="V196" s="88"/>
      <c r="W196" s="94"/>
      <c r="X196" s="88"/>
      <c r="Y196" s="94"/>
      <c r="Z196" s="88"/>
      <c r="AA196" s="94"/>
      <c r="AB196" s="88"/>
      <c r="AC196" s="94"/>
      <c r="AD196" s="88"/>
      <c r="AE196" s="46"/>
      <c r="AF196" s="156"/>
    </row>
    <row r="197" spans="1:32" ht="6.95" customHeight="1" thickBot="1">
      <c r="A197" s="8"/>
      <c r="B197" s="7"/>
      <c r="C197" s="7"/>
      <c r="D197" s="7"/>
      <c r="E197" s="7"/>
      <c r="F197" s="7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spans="1:32" ht="17.25" thickBot="1">
      <c r="A198" s="234" t="s">
        <v>150</v>
      </c>
      <c r="B198" s="235"/>
      <c r="C198" s="235"/>
      <c r="D198" s="235"/>
      <c r="E198" s="235"/>
      <c r="F198" s="235"/>
      <c r="G198" s="250" t="str">
        <f>IF(AND(T184="oui",T191="oui"),"OUI","")</f>
        <v/>
      </c>
      <c r="H198" s="250"/>
      <c r="I198" s="250"/>
      <c r="J198" s="250"/>
      <c r="K198" s="250"/>
      <c r="L198" s="40"/>
      <c r="M198" s="248" t="str">
        <f>IF(OR(Z184="non",Z191="non"),"NON","")</f>
        <v>NON</v>
      </c>
      <c r="N198" s="248"/>
      <c r="O198" s="248"/>
      <c r="P198" s="248"/>
      <c r="Q198" s="249"/>
      <c r="S198" s="164" t="s">
        <v>176</v>
      </c>
      <c r="T198" s="162"/>
      <c r="U198" s="162"/>
      <c r="V198" s="240" t="str">
        <f>G198</f>
        <v/>
      </c>
      <c r="W198" s="240"/>
      <c r="X198" s="240"/>
      <c r="Y198" s="240"/>
      <c r="Z198" s="162"/>
      <c r="AA198" s="239" t="str">
        <f>M198</f>
        <v>NON</v>
      </c>
      <c r="AB198" s="239"/>
      <c r="AC198" s="239"/>
      <c r="AD198" s="239"/>
      <c r="AE198" s="162"/>
      <c r="AF198" s="163"/>
    </row>
    <row r="199" spans="1:32" s="7" customFormat="1" ht="50.25" customHeight="1" thickBot="1">
      <c r="A199" s="16"/>
      <c r="B199" s="14"/>
      <c r="C199" s="14"/>
      <c r="D199" s="14"/>
      <c r="E199" s="14"/>
      <c r="F199" s="14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S199" s="13"/>
    </row>
    <row r="200" spans="1:32" s="7" customFormat="1" ht="19.5" customHeight="1" thickBot="1">
      <c r="A200" s="243" t="s">
        <v>151</v>
      </c>
      <c r="B200" s="244"/>
      <c r="C200" s="244"/>
      <c r="D200" s="244"/>
      <c r="E200" s="244"/>
      <c r="F200" s="244"/>
      <c r="G200" s="244"/>
      <c r="H200" s="244"/>
      <c r="I200" s="244"/>
      <c r="J200" s="244"/>
      <c r="K200" s="244"/>
      <c r="L200" s="244"/>
      <c r="M200" s="244"/>
      <c r="N200" s="244"/>
      <c r="O200" s="244"/>
      <c r="P200" s="244"/>
      <c r="Q200" s="245"/>
      <c r="S200" s="236" t="s">
        <v>186</v>
      </c>
      <c r="T200" s="237"/>
      <c r="U200" s="237"/>
      <c r="V200" s="237"/>
      <c r="W200" s="237"/>
      <c r="X200" s="237"/>
      <c r="Y200" s="237"/>
      <c r="Z200" s="237"/>
      <c r="AA200" s="237"/>
      <c r="AB200" s="237"/>
      <c r="AC200" s="237"/>
      <c r="AD200" s="237"/>
      <c r="AE200" s="237"/>
      <c r="AF200" s="238"/>
    </row>
    <row r="201" spans="1:32" ht="48" customHeight="1">
      <c r="A201" s="116"/>
      <c r="B201" s="117"/>
      <c r="C201" s="117"/>
      <c r="D201" s="117"/>
      <c r="E201" s="117"/>
      <c r="F201" s="165"/>
      <c r="G201" s="165"/>
      <c r="H201" s="165"/>
      <c r="I201" s="165"/>
      <c r="J201" s="165"/>
      <c r="K201" s="165"/>
      <c r="L201" s="165"/>
      <c r="M201" s="165"/>
      <c r="N201" s="165"/>
      <c r="O201" s="165"/>
      <c r="P201" s="165"/>
      <c r="Q201" s="166"/>
      <c r="S201" s="195"/>
      <c r="T201" s="196" t="s">
        <v>39</v>
      </c>
      <c r="U201" s="197" t="s">
        <v>57</v>
      </c>
      <c r="V201" s="196" t="s">
        <v>58</v>
      </c>
      <c r="W201" s="197" t="s">
        <v>40</v>
      </c>
      <c r="X201" s="196" t="s">
        <v>41</v>
      </c>
      <c r="Y201" s="197" t="s">
        <v>42</v>
      </c>
      <c r="Z201" s="196" t="s">
        <v>59</v>
      </c>
      <c r="AA201" s="197" t="s">
        <v>62</v>
      </c>
      <c r="AB201" s="196" t="s">
        <v>60</v>
      </c>
      <c r="AC201" s="197" t="s">
        <v>61</v>
      </c>
      <c r="AD201" s="196" t="s">
        <v>43</v>
      </c>
      <c r="AE201" s="198" t="s">
        <v>177</v>
      </c>
      <c r="AF201" s="200" t="s">
        <v>178</v>
      </c>
    </row>
    <row r="202" spans="1:32" s="11" customFormat="1" ht="12.75" customHeight="1">
      <c r="A202" s="56" t="s">
        <v>152</v>
      </c>
      <c r="B202" s="18"/>
      <c r="C202" s="18"/>
      <c r="D202" s="18"/>
      <c r="E202" s="18"/>
      <c r="F202" s="18"/>
      <c r="G202" s="229" t="str">
        <f>T202</f>
        <v/>
      </c>
      <c r="H202" s="229"/>
      <c r="I202" s="229"/>
      <c r="J202" s="229"/>
      <c r="K202" s="229"/>
      <c r="L202" s="18"/>
      <c r="M202" s="241" t="str">
        <f>Z202</f>
        <v>NON</v>
      </c>
      <c r="N202" s="241"/>
      <c r="O202" s="241"/>
      <c r="P202" s="241"/>
      <c r="Q202" s="242"/>
      <c r="S202" s="160"/>
      <c r="T202" s="229" t="str">
        <f>IF(AND(S203="OUI",S204="OUI",S205="OUI"),"OUI","")</f>
        <v/>
      </c>
      <c r="U202" s="229"/>
      <c r="V202" s="229"/>
      <c r="W202" s="229"/>
      <c r="X202" s="229"/>
      <c r="Y202" s="18"/>
      <c r="Z202" s="241" t="str">
        <f>IF(OR(S203="non",S204="non",S205="non"),"NON","")</f>
        <v>NON</v>
      </c>
      <c r="AA202" s="241"/>
      <c r="AB202" s="241"/>
      <c r="AC202" s="241"/>
      <c r="AD202" s="241"/>
      <c r="AE202" s="18"/>
      <c r="AF202" s="128"/>
    </row>
    <row r="203" spans="1:32" s="11" customFormat="1" ht="12.75" customHeight="1">
      <c r="A203" s="49" t="s">
        <v>153</v>
      </c>
      <c r="B203" s="29"/>
      <c r="C203" s="29"/>
      <c r="D203" s="29"/>
      <c r="E203" s="2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68"/>
      <c r="S203" s="183" t="str">
        <f>IF(SUM(T203:AF203)&gt;=2,"OUI","NON")</f>
        <v>NON</v>
      </c>
      <c r="T203" s="85"/>
      <c r="U203" s="87"/>
      <c r="V203" s="85"/>
      <c r="W203" s="87"/>
      <c r="X203" s="85"/>
      <c r="Y203" s="87"/>
      <c r="Z203" s="85"/>
      <c r="AA203" s="87"/>
      <c r="AB203" s="85"/>
      <c r="AC203" s="87"/>
      <c r="AD203" s="85"/>
      <c r="AE203" s="19"/>
      <c r="AF203" s="154"/>
    </row>
    <row r="204" spans="1:32" s="11" customFormat="1" ht="12.75" customHeight="1">
      <c r="A204" s="43" t="s">
        <v>154</v>
      </c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154"/>
      <c r="S204" s="183" t="str">
        <f t="shared" ref="S204:S205" si="13">IF(SUM(T204:AF204)&gt;=2,"OUI","NON")</f>
        <v>NON</v>
      </c>
      <c r="T204" s="85"/>
      <c r="U204" s="85"/>
      <c r="V204" s="85"/>
      <c r="W204" s="85"/>
      <c r="X204" s="85"/>
      <c r="Y204" s="85"/>
      <c r="Z204" s="85"/>
      <c r="AA204" s="85"/>
      <c r="AB204" s="85"/>
      <c r="AC204" s="85"/>
      <c r="AD204" s="85"/>
      <c r="AE204" s="25"/>
      <c r="AF204" s="154"/>
    </row>
    <row r="205" spans="1:32" s="11" customFormat="1" ht="12.75" customHeight="1">
      <c r="A205" s="49" t="s">
        <v>155</v>
      </c>
      <c r="B205" s="29"/>
      <c r="C205" s="29"/>
      <c r="D205" s="29"/>
      <c r="E205" s="2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68"/>
      <c r="S205" s="183" t="str">
        <f t="shared" si="13"/>
        <v>NON</v>
      </c>
      <c r="T205" s="85"/>
      <c r="U205" s="87"/>
      <c r="V205" s="85"/>
      <c r="W205" s="87"/>
      <c r="X205" s="85"/>
      <c r="Y205" s="87"/>
      <c r="Z205" s="85"/>
      <c r="AA205" s="87"/>
      <c r="AB205" s="85"/>
      <c r="AC205" s="87"/>
      <c r="AD205" s="85"/>
      <c r="AE205" s="19"/>
      <c r="AF205" s="154"/>
    </row>
    <row r="206" spans="1:32" s="11" customFormat="1" ht="25.5" customHeight="1">
      <c r="A206" s="246" t="s">
        <v>169</v>
      </c>
      <c r="B206" s="247"/>
      <c r="C206" s="247"/>
      <c r="D206" s="247"/>
      <c r="E206" s="247"/>
      <c r="F206" s="18"/>
      <c r="G206" s="229" t="str">
        <f>T206</f>
        <v/>
      </c>
      <c r="H206" s="229"/>
      <c r="I206" s="229"/>
      <c r="J206" s="229"/>
      <c r="K206" s="229"/>
      <c r="L206" s="18"/>
      <c r="M206" s="241" t="str">
        <f>Z206</f>
        <v>NON</v>
      </c>
      <c r="N206" s="241"/>
      <c r="O206" s="241"/>
      <c r="P206" s="241"/>
      <c r="Q206" s="242"/>
      <c r="S206" s="219"/>
      <c r="T206" s="229" t="str">
        <f>IF(AND(S207="OUI",S208="OUI",S209="OUI",S210="OUI"),"OUI","")</f>
        <v/>
      </c>
      <c r="U206" s="229"/>
      <c r="V206" s="229"/>
      <c r="W206" s="229"/>
      <c r="X206" s="229"/>
      <c r="Y206" s="18"/>
      <c r="Z206" s="241" t="str">
        <f>IF(OR(S207="NON",S208="NON",S209="NON",S210="NON"),"NON","")</f>
        <v>NON</v>
      </c>
      <c r="AA206" s="241"/>
      <c r="AB206" s="241"/>
      <c r="AC206" s="241"/>
      <c r="AD206" s="241"/>
      <c r="AE206" s="18"/>
      <c r="AF206" s="128"/>
    </row>
    <row r="207" spans="1:32" s="63" customFormat="1" ht="12.75" customHeight="1">
      <c r="A207" s="232" t="s">
        <v>157</v>
      </c>
      <c r="B207" s="233"/>
      <c r="C207" s="233"/>
      <c r="D207" s="233"/>
      <c r="E207" s="233"/>
      <c r="F207" s="217"/>
      <c r="G207" s="217"/>
      <c r="H207" s="217"/>
      <c r="I207" s="217"/>
      <c r="J207" s="217"/>
      <c r="K207" s="217"/>
      <c r="L207" s="217"/>
      <c r="M207" s="217"/>
      <c r="N207" s="217"/>
      <c r="O207" s="217"/>
      <c r="P207" s="217"/>
      <c r="Q207" s="218"/>
      <c r="S207" s="220" t="str">
        <f>IF(SUM(T207:AF207)&gt;=2,"OUI","NON")</f>
        <v>NON</v>
      </c>
      <c r="T207" s="89"/>
      <c r="U207" s="90"/>
      <c r="V207" s="89"/>
      <c r="W207" s="90"/>
      <c r="X207" s="89"/>
      <c r="Y207" s="90"/>
      <c r="Z207" s="89"/>
      <c r="AA207" s="90"/>
      <c r="AB207" s="89"/>
      <c r="AC207" s="90"/>
      <c r="AD207" s="89"/>
      <c r="AE207" s="217"/>
      <c r="AF207" s="222"/>
    </row>
    <row r="208" spans="1:32" s="12" customFormat="1" ht="12.75" customHeight="1">
      <c r="A208" s="43" t="s">
        <v>158</v>
      </c>
      <c r="B208" s="25"/>
      <c r="C208" s="25"/>
      <c r="D208" s="25"/>
      <c r="E208" s="25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169"/>
      <c r="S208" s="224" t="str">
        <f t="shared" ref="S208:S210" si="14">IF(SUM(T208:AF208)&gt;=2,"OUI","NON")</f>
        <v>NON</v>
      </c>
      <c r="T208" s="85"/>
      <c r="U208" s="85"/>
      <c r="V208" s="85"/>
      <c r="W208" s="85"/>
      <c r="X208" s="85"/>
      <c r="Y208" s="85"/>
      <c r="Z208" s="85"/>
      <c r="AA208" s="85"/>
      <c r="AB208" s="85"/>
      <c r="AC208" s="85"/>
      <c r="AD208" s="85"/>
      <c r="AE208" s="32"/>
      <c r="AF208" s="169"/>
    </row>
    <row r="209" spans="1:32" s="12" customFormat="1" ht="12.75" customHeight="1">
      <c r="A209" s="49" t="s">
        <v>159</v>
      </c>
      <c r="B209" s="29"/>
      <c r="C209" s="29"/>
      <c r="D209" s="29"/>
      <c r="E209" s="29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167"/>
      <c r="S209" s="223" t="str">
        <f t="shared" si="14"/>
        <v>NON</v>
      </c>
      <c r="T209" s="85"/>
      <c r="U209" s="87"/>
      <c r="V209" s="85"/>
      <c r="W209" s="87"/>
      <c r="X209" s="85"/>
      <c r="Y209" s="87"/>
      <c r="Z209" s="85"/>
      <c r="AA209" s="87"/>
      <c r="AB209" s="85"/>
      <c r="AC209" s="87"/>
      <c r="AD209" s="85"/>
      <c r="AE209" s="31"/>
      <c r="AF209" s="169"/>
    </row>
    <row r="210" spans="1:32" s="12" customFormat="1" ht="12.75" customHeight="1">
      <c r="A210" s="43" t="s">
        <v>160</v>
      </c>
      <c r="B210" s="25"/>
      <c r="C210" s="25"/>
      <c r="D210" s="25"/>
      <c r="E210" s="25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169"/>
      <c r="S210" s="224" t="str">
        <f t="shared" si="14"/>
        <v>NON</v>
      </c>
      <c r="T210" s="85"/>
      <c r="U210" s="85"/>
      <c r="V210" s="85"/>
      <c r="W210" s="85"/>
      <c r="X210" s="85"/>
      <c r="Y210" s="85"/>
      <c r="Z210" s="85"/>
      <c r="AA210" s="85"/>
      <c r="AB210" s="85"/>
      <c r="AC210" s="85"/>
      <c r="AD210" s="85"/>
      <c r="AE210" s="32"/>
      <c r="AF210" s="169"/>
    </row>
    <row r="211" spans="1:32" s="11" customFormat="1" ht="12.75" customHeight="1">
      <c r="A211" s="56" t="s">
        <v>161</v>
      </c>
      <c r="B211" s="18"/>
      <c r="C211" s="18"/>
      <c r="D211" s="18"/>
      <c r="E211" s="18"/>
      <c r="F211" s="18"/>
      <c r="G211" s="229" t="str">
        <f>T211</f>
        <v/>
      </c>
      <c r="H211" s="229"/>
      <c r="I211" s="229"/>
      <c r="J211" s="229"/>
      <c r="K211" s="229"/>
      <c r="L211" s="18"/>
      <c r="M211" s="241" t="str">
        <f>Z211</f>
        <v>NON</v>
      </c>
      <c r="N211" s="241"/>
      <c r="O211" s="241"/>
      <c r="P211" s="241"/>
      <c r="Q211" s="242"/>
      <c r="S211" s="134"/>
      <c r="T211" s="229" t="str">
        <f>IF(AND(S212="OUI",S213="OUI",S214="OUI",S215="OUI"),"OUI","")</f>
        <v/>
      </c>
      <c r="U211" s="229"/>
      <c r="V211" s="229"/>
      <c r="W211" s="229"/>
      <c r="X211" s="229"/>
      <c r="Y211" s="18"/>
      <c r="Z211" s="241" t="str">
        <f>IF(OR(S212="NON",S213="NON",S214="NON",S215="NON"),"NON","")</f>
        <v>NON</v>
      </c>
      <c r="AA211" s="241"/>
      <c r="AB211" s="241"/>
      <c r="AC211" s="241"/>
      <c r="AD211" s="241"/>
      <c r="AE211" s="18"/>
      <c r="AF211" s="128"/>
    </row>
    <row r="212" spans="1:32" s="11" customFormat="1" ht="12.75" customHeight="1">
      <c r="A212" s="48" t="s">
        <v>162</v>
      </c>
      <c r="B212" s="30"/>
      <c r="C212" s="30"/>
      <c r="D212" s="30"/>
      <c r="E212" s="30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68"/>
      <c r="S212" s="213" t="str">
        <f>IF(SUM(T212:AF212)&gt;=2,"OUI","NON")</f>
        <v>NON</v>
      </c>
      <c r="T212" s="83"/>
      <c r="U212" s="84"/>
      <c r="V212" s="83"/>
      <c r="W212" s="84"/>
      <c r="X212" s="83"/>
      <c r="Y212" s="84"/>
      <c r="Z212" s="83"/>
      <c r="AA212" s="84"/>
      <c r="AB212" s="83"/>
      <c r="AC212" s="84"/>
      <c r="AD212" s="83"/>
      <c r="AE212" s="19"/>
      <c r="AF212" s="154"/>
    </row>
    <row r="213" spans="1:32" s="11" customFormat="1" ht="12.75" customHeight="1">
      <c r="A213" s="43" t="s">
        <v>163</v>
      </c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154"/>
      <c r="S213" s="136" t="str">
        <f t="shared" ref="S213:S215" si="15">IF(SUM(T213:AF213)&gt;=2,"OUI","NON")</f>
        <v>NON</v>
      </c>
      <c r="T213" s="85"/>
      <c r="U213" s="85"/>
      <c r="V213" s="85"/>
      <c r="W213" s="85"/>
      <c r="X213" s="85"/>
      <c r="Y213" s="85"/>
      <c r="Z213" s="85"/>
      <c r="AA213" s="85"/>
      <c r="AB213" s="85"/>
      <c r="AC213" s="85"/>
      <c r="AD213" s="85"/>
      <c r="AE213" s="25"/>
      <c r="AF213" s="154"/>
    </row>
    <row r="214" spans="1:32" s="11" customFormat="1" ht="12.75" customHeight="1">
      <c r="A214" s="230" t="s">
        <v>164</v>
      </c>
      <c r="B214" s="231"/>
      <c r="C214" s="231"/>
      <c r="D214" s="231"/>
      <c r="E214" s="231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68"/>
      <c r="S214" s="183" t="str">
        <f t="shared" si="15"/>
        <v>NON</v>
      </c>
      <c r="T214" s="85"/>
      <c r="U214" s="87"/>
      <c r="V214" s="85"/>
      <c r="W214" s="87"/>
      <c r="X214" s="85"/>
      <c r="Y214" s="87"/>
      <c r="Z214" s="85"/>
      <c r="AA214" s="87"/>
      <c r="AB214" s="85"/>
      <c r="AC214" s="87"/>
      <c r="AD214" s="85"/>
      <c r="AE214" s="19"/>
      <c r="AF214" s="154"/>
    </row>
    <row r="215" spans="1:32" s="12" customFormat="1" ht="12.75" customHeight="1" thickBot="1">
      <c r="A215" s="54" t="s">
        <v>165</v>
      </c>
      <c r="B215" s="55"/>
      <c r="C215" s="55"/>
      <c r="D215" s="55"/>
      <c r="E215" s="55"/>
      <c r="F215" s="221"/>
      <c r="G215" s="221"/>
      <c r="H215" s="221"/>
      <c r="I215" s="221"/>
      <c r="J215" s="221"/>
      <c r="K215" s="221"/>
      <c r="L215" s="221"/>
      <c r="M215" s="221"/>
      <c r="N215" s="221"/>
      <c r="O215" s="221"/>
      <c r="P215" s="221"/>
      <c r="Q215" s="177"/>
      <c r="S215" s="202" t="str">
        <f t="shared" si="15"/>
        <v>NON</v>
      </c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221"/>
      <c r="AF215" s="177"/>
    </row>
    <row r="216" spans="1:32" ht="6.95" customHeight="1" thickBot="1">
      <c r="A216" s="8"/>
      <c r="B216" s="7"/>
      <c r="C216" s="7"/>
      <c r="D216" s="7"/>
      <c r="E216" s="7"/>
      <c r="F216" s="7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</row>
    <row r="217" spans="1:32" ht="17.25" thickBot="1">
      <c r="A217" s="234" t="s">
        <v>166</v>
      </c>
      <c r="B217" s="235"/>
      <c r="C217" s="235"/>
      <c r="D217" s="235"/>
      <c r="E217" s="235"/>
      <c r="F217" s="235"/>
      <c r="G217" s="250" t="str">
        <f>IF(AND(T202="oui",T206="oui",T211="oui"),"OUI","")</f>
        <v/>
      </c>
      <c r="H217" s="250"/>
      <c r="I217" s="250"/>
      <c r="J217" s="250"/>
      <c r="K217" s="250"/>
      <c r="L217" s="40"/>
      <c r="M217" s="248" t="str">
        <f>IF(OR(Z202="non",Z206="non",Z211="non"),"NON","")</f>
        <v>NON</v>
      </c>
      <c r="N217" s="248"/>
      <c r="O217" s="248"/>
      <c r="P217" s="248"/>
      <c r="Q217" s="249"/>
      <c r="S217" s="164" t="s">
        <v>176</v>
      </c>
      <c r="T217" s="162"/>
      <c r="U217" s="162"/>
      <c r="V217" s="240" t="str">
        <f>G217</f>
        <v/>
      </c>
      <c r="W217" s="240"/>
      <c r="X217" s="240"/>
      <c r="Y217" s="240"/>
      <c r="Z217" s="162"/>
      <c r="AA217" s="239" t="str">
        <f>M217</f>
        <v>NON</v>
      </c>
      <c r="AB217" s="239"/>
      <c r="AC217" s="239"/>
      <c r="AD217" s="239"/>
      <c r="AE217" s="162"/>
      <c r="AF217" s="163"/>
    </row>
  </sheetData>
  <sheetProtection formatCells="0" formatColumns="0" formatRows="0" insertColumns="0" insertRows="0" insertHyperlinks="0" deleteColumns="0" deleteRows="0" sort="0" autoFilter="0" pivotTables="0"/>
  <mergeCells count="182">
    <mergeCell ref="A198:F198"/>
    <mergeCell ref="G198:K198"/>
    <mergeCell ref="M198:Q198"/>
    <mergeCell ref="A155:F155"/>
    <mergeCell ref="G155:K155"/>
    <mergeCell ref="M155:Q155"/>
    <mergeCell ref="A156:Q156"/>
    <mergeCell ref="A128:F128"/>
    <mergeCell ref="A130:Q130"/>
    <mergeCell ref="G128:K128"/>
    <mergeCell ref="M128:Q128"/>
    <mergeCell ref="A132:F132"/>
    <mergeCell ref="G132:K132"/>
    <mergeCell ref="G136:K136"/>
    <mergeCell ref="G150:K150"/>
    <mergeCell ref="M132:Q132"/>
    <mergeCell ref="M136:Q136"/>
    <mergeCell ref="M141:Q141"/>
    <mergeCell ref="M146:Q146"/>
    <mergeCell ref="M150:Q150"/>
    <mergeCell ref="D14:E14"/>
    <mergeCell ref="A124:E124"/>
    <mergeCell ref="A125:E125"/>
    <mergeCell ref="A110:E110"/>
    <mergeCell ref="T125:X125"/>
    <mergeCell ref="Z125:AD125"/>
    <mergeCell ref="T119:X119"/>
    <mergeCell ref="A104:Q104"/>
    <mergeCell ref="T111:X111"/>
    <mergeCell ref="M52:Q52"/>
    <mergeCell ref="M59:Q59"/>
    <mergeCell ref="M67:Q67"/>
    <mergeCell ref="Z86:AD86"/>
    <mergeCell ref="T81:X81"/>
    <mergeCell ref="S79:AD79"/>
    <mergeCell ref="M81:Q81"/>
    <mergeCell ref="M86:Q86"/>
    <mergeCell ref="M93:Q93"/>
    <mergeCell ref="M89:Q89"/>
    <mergeCell ref="Z81:AD81"/>
    <mergeCell ref="Z106:AD106"/>
    <mergeCell ref="V103:Y103"/>
    <mergeCell ref="AA103:AD103"/>
    <mergeCell ref="M96:Q96"/>
    <mergeCell ref="Z96:AD96"/>
    <mergeCell ref="G96:K96"/>
    <mergeCell ref="G77:K77"/>
    <mergeCell ref="M77:Q77"/>
    <mergeCell ref="G93:K93"/>
    <mergeCell ref="M106:Q106"/>
    <mergeCell ref="T86:X86"/>
    <mergeCell ref="S104:AD104"/>
    <mergeCell ref="T74:X74"/>
    <mergeCell ref="Z74:AD74"/>
    <mergeCell ref="A79:Q79"/>
    <mergeCell ref="T89:X89"/>
    <mergeCell ref="Z89:AD89"/>
    <mergeCell ref="T96:X96"/>
    <mergeCell ref="A103:F103"/>
    <mergeCell ref="G103:K103"/>
    <mergeCell ref="M103:Q103"/>
    <mergeCell ref="T106:X106"/>
    <mergeCell ref="V217:Y217"/>
    <mergeCell ref="AA217:AD217"/>
    <mergeCell ref="M202:Q202"/>
    <mergeCell ref="M206:Q206"/>
    <mergeCell ref="M211:Q211"/>
    <mergeCell ref="C40:H40"/>
    <mergeCell ref="C43:H43"/>
    <mergeCell ref="C44:H44"/>
    <mergeCell ref="C42:F42"/>
    <mergeCell ref="A63:E63"/>
    <mergeCell ref="T67:X67"/>
    <mergeCell ref="T59:X59"/>
    <mergeCell ref="T52:X52"/>
    <mergeCell ref="A77:F77"/>
    <mergeCell ref="A50:Q50"/>
    <mergeCell ref="M74:Q74"/>
    <mergeCell ref="G52:K52"/>
    <mergeCell ref="G59:K59"/>
    <mergeCell ref="G67:K67"/>
    <mergeCell ref="G74:K74"/>
    <mergeCell ref="S50:AF50"/>
    <mergeCell ref="Z67:AD67"/>
    <mergeCell ref="Z59:AD59"/>
    <mergeCell ref="Z52:AD52"/>
    <mergeCell ref="Z191:AD191"/>
    <mergeCell ref="T184:X184"/>
    <mergeCell ref="Z184:AD184"/>
    <mergeCell ref="G180:K180"/>
    <mergeCell ref="M180:Q180"/>
    <mergeCell ref="Z174:AD174"/>
    <mergeCell ref="T174:X174"/>
    <mergeCell ref="T172:X172"/>
    <mergeCell ref="A182:Q182"/>
    <mergeCell ref="AA180:AD180"/>
    <mergeCell ref="V180:Y180"/>
    <mergeCell ref="Z172:AD172"/>
    <mergeCell ref="A180:F180"/>
    <mergeCell ref="Z168:AD168"/>
    <mergeCell ref="T165:X165"/>
    <mergeCell ref="Z165:AD165"/>
    <mergeCell ref="AA77:AD77"/>
    <mergeCell ref="V77:Y77"/>
    <mergeCell ref="G81:K81"/>
    <mergeCell ref="G86:K86"/>
    <mergeCell ref="G89:K89"/>
    <mergeCell ref="Z162:AD162"/>
    <mergeCell ref="T158:X158"/>
    <mergeCell ref="Z158:AD158"/>
    <mergeCell ref="T132:X132"/>
    <mergeCell ref="V128:Y128"/>
    <mergeCell ref="AA128:AD128"/>
    <mergeCell ref="S156:AF156"/>
    <mergeCell ref="Z150:AD150"/>
    <mergeCell ref="Z146:AD146"/>
    <mergeCell ref="Z141:AD141"/>
    <mergeCell ref="Z136:AD136"/>
    <mergeCell ref="M125:Q125"/>
    <mergeCell ref="G106:K106"/>
    <mergeCell ref="G111:K111"/>
    <mergeCell ref="T93:X93"/>
    <mergeCell ref="Z93:AD93"/>
    <mergeCell ref="T146:X146"/>
    <mergeCell ref="G141:K141"/>
    <mergeCell ref="T136:X136"/>
    <mergeCell ref="A112:Q112"/>
    <mergeCell ref="A120:Q120"/>
    <mergeCell ref="A121:Q121"/>
    <mergeCell ref="A122:Q122"/>
    <mergeCell ref="G146:K146"/>
    <mergeCell ref="S130:AF130"/>
    <mergeCell ref="G119:K119"/>
    <mergeCell ref="G125:K125"/>
    <mergeCell ref="Z111:AD111"/>
    <mergeCell ref="Z132:AD132"/>
    <mergeCell ref="M111:Q111"/>
    <mergeCell ref="M119:Q119"/>
    <mergeCell ref="T206:X206"/>
    <mergeCell ref="G158:K158"/>
    <mergeCell ref="G162:K162"/>
    <mergeCell ref="G165:K165"/>
    <mergeCell ref="G168:K168"/>
    <mergeCell ref="G172:K172"/>
    <mergeCell ref="G174:K174"/>
    <mergeCell ref="M158:Q158"/>
    <mergeCell ref="M162:Q162"/>
    <mergeCell ref="M165:Q165"/>
    <mergeCell ref="M168:Q168"/>
    <mergeCell ref="M172:Q172"/>
    <mergeCell ref="M174:Q174"/>
    <mergeCell ref="T191:X191"/>
    <mergeCell ref="T162:X162"/>
    <mergeCell ref="Z119:AD119"/>
    <mergeCell ref="AA155:AD155"/>
    <mergeCell ref="V155:Y155"/>
    <mergeCell ref="T150:X150"/>
    <mergeCell ref="T141:X141"/>
    <mergeCell ref="T211:X211"/>
    <mergeCell ref="T168:X168"/>
    <mergeCell ref="A214:E214"/>
    <mergeCell ref="A207:E207"/>
    <mergeCell ref="A217:F217"/>
    <mergeCell ref="G202:K202"/>
    <mergeCell ref="G206:K206"/>
    <mergeCell ref="G211:K211"/>
    <mergeCell ref="S182:AF182"/>
    <mergeCell ref="AA198:AD198"/>
    <mergeCell ref="V198:Y198"/>
    <mergeCell ref="M184:Q184"/>
    <mergeCell ref="M191:Q191"/>
    <mergeCell ref="G184:K184"/>
    <mergeCell ref="G191:K191"/>
    <mergeCell ref="A200:Q200"/>
    <mergeCell ref="T202:X202"/>
    <mergeCell ref="Z202:AD202"/>
    <mergeCell ref="A206:E206"/>
    <mergeCell ref="S200:AF200"/>
    <mergeCell ref="M217:Q217"/>
    <mergeCell ref="G217:K217"/>
    <mergeCell ref="Z206:AD206"/>
    <mergeCell ref="Z211:AD211"/>
  </mergeCells>
  <pageMargins left="0.33143939393939392" right="0.1875" top="0.59895833333333337" bottom="0.41666666666666669" header="0.3" footer="0.3"/>
  <pageSetup paperSize="9" orientation="portrait" horizontalDpi="4294967294" r:id="rId1"/>
  <headerFooter differentFirst="1">
    <oddHeader>&amp;L&amp;A&amp;C&amp;"Arial,Italique"&amp;8Socle commun de connaissances et de compétences&amp;R&amp;"Arial,Italique"&amp;8Attestation palier 3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1:AF217"/>
  <sheetViews>
    <sheetView showGridLines="0" view="pageLayout" zoomScale="80" zoomScaleNormal="80" zoomScalePageLayoutView="80" workbookViewId="0">
      <selection activeCell="C20" sqref="C20"/>
    </sheetView>
  </sheetViews>
  <sheetFormatPr baseColWidth="10" defaultColWidth="11.28515625" defaultRowHeight="15"/>
  <cols>
    <col min="3" max="3" width="19.85546875" customWidth="1"/>
    <col min="4" max="4" width="14.28515625" customWidth="1"/>
    <col min="5" max="5" width="8.28515625" customWidth="1"/>
    <col min="6" max="6" width="4.140625" customWidth="1"/>
    <col min="7" max="17" width="2.5703125" customWidth="1"/>
    <col min="19" max="19" width="5" style="130" customWidth="1"/>
    <col min="20" max="32" width="3.5703125" customWidth="1"/>
  </cols>
  <sheetData>
    <row r="11" spans="2:10" ht="37.5" customHeight="1"/>
    <row r="13" spans="2:10" ht="21" customHeight="1">
      <c r="B13" s="2" t="s">
        <v>175</v>
      </c>
      <c r="D13" s="2" t="str">
        <f ca="1">MID(CELL("nomfichier",A1),FIND("]",CELL("nomfichier",A1))+1,32)</f>
        <v>BARRETEAU Melvin</v>
      </c>
      <c r="E13" s="112"/>
      <c r="F13" s="111"/>
      <c r="G13" s="111"/>
      <c r="H13" s="111"/>
      <c r="I13" s="111"/>
      <c r="J13" s="111"/>
    </row>
    <row r="14" spans="2:10" ht="18">
      <c r="B14" s="2" t="s">
        <v>187</v>
      </c>
      <c r="C14" s="227"/>
      <c r="D14" s="274">
        <v>35179</v>
      </c>
      <c r="E14" s="274"/>
    </row>
    <row r="15" spans="2:10" ht="31.5" customHeight="1"/>
    <row r="16" spans="2:10" ht="15.75">
      <c r="B16" s="3" t="s">
        <v>0</v>
      </c>
    </row>
    <row r="17" spans="1:17" ht="15.75">
      <c r="B17" s="3" t="s">
        <v>1</v>
      </c>
      <c r="D17" s="3" t="s">
        <v>2</v>
      </c>
      <c r="E17" s="3"/>
      <c r="F17" s="4"/>
      <c r="G17" s="4"/>
      <c r="H17" s="4"/>
      <c r="I17" s="4"/>
      <c r="J17" s="3"/>
      <c r="K17" s="3" t="s">
        <v>3</v>
      </c>
      <c r="L17" s="4"/>
      <c r="M17" s="4"/>
      <c r="N17" s="4"/>
      <c r="O17" s="4"/>
      <c r="P17" s="4"/>
      <c r="Q17" s="4"/>
    </row>
    <row r="18" spans="1:17" ht="15.75">
      <c r="B18" s="3" t="s">
        <v>4</v>
      </c>
      <c r="D18" s="3" t="s">
        <v>2</v>
      </c>
      <c r="E18" s="3"/>
      <c r="F18" s="4"/>
      <c r="G18" s="4"/>
      <c r="I18" s="4"/>
      <c r="J18" s="3"/>
      <c r="K18" s="3" t="s">
        <v>3</v>
      </c>
      <c r="L18" s="4"/>
      <c r="M18" s="4"/>
      <c r="N18" s="4"/>
      <c r="O18" s="4"/>
      <c r="P18" s="4"/>
      <c r="Q18" s="4"/>
    </row>
    <row r="21" spans="1:17" ht="15.75">
      <c r="B21" s="3" t="s">
        <v>5</v>
      </c>
    </row>
    <row r="22" spans="1:17" ht="15.75">
      <c r="B22" s="3" t="s">
        <v>6</v>
      </c>
      <c r="D22" s="3" t="s">
        <v>7</v>
      </c>
      <c r="E22" s="3"/>
      <c r="F22" s="4"/>
      <c r="G22" s="4"/>
      <c r="I22" s="4"/>
      <c r="J22" s="3"/>
      <c r="K22" s="3" t="s">
        <v>8</v>
      </c>
      <c r="L22" s="4"/>
      <c r="M22" s="4"/>
      <c r="N22" s="4"/>
      <c r="O22" s="4"/>
      <c r="P22" s="4"/>
      <c r="Q22" s="4"/>
    </row>
    <row r="25" spans="1:17" ht="15.75">
      <c r="B25" s="5" t="s">
        <v>9</v>
      </c>
    </row>
    <row r="27" spans="1:17" ht="15.75">
      <c r="A27" s="3"/>
      <c r="C27" s="2" t="s">
        <v>10</v>
      </c>
      <c r="D27" s="3"/>
      <c r="E27" s="3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1:17" ht="15.75">
      <c r="A28" s="3"/>
      <c r="C28" s="2" t="s">
        <v>188</v>
      </c>
      <c r="D28" s="228">
        <f>(IF(M77="non",1,"0"))+(IF(M103="non",1,"0"))+(IF(M128="non",1,"0"))+(IF(M155="non",1,"0"))+(IF(M180="non",1,"0"))+(IF(M198="non",1,"0"))+(IF(M217="non",1,"0"))</f>
        <v>7</v>
      </c>
      <c r="E28" s="2" t="s">
        <v>189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1:17">
      <c r="C29" s="4"/>
    </row>
    <row r="40" spans="3:13">
      <c r="C40" s="266" t="s">
        <v>11</v>
      </c>
      <c r="D40" s="266"/>
      <c r="E40" s="266"/>
      <c r="F40" s="266"/>
      <c r="G40" s="266"/>
      <c r="H40" s="266"/>
      <c r="I40" s="10"/>
      <c r="J40" s="10"/>
      <c r="K40" s="10"/>
      <c r="L40" s="10"/>
      <c r="M40" s="10"/>
    </row>
    <row r="42" spans="3:13">
      <c r="C42" s="266" t="s">
        <v>156</v>
      </c>
      <c r="D42" s="266"/>
      <c r="E42" s="266"/>
      <c r="F42" s="266"/>
    </row>
    <row r="43" spans="3:13">
      <c r="C43" s="267" t="s">
        <v>12</v>
      </c>
      <c r="D43" s="267"/>
      <c r="E43" s="267"/>
      <c r="F43" s="267"/>
      <c r="G43" s="267"/>
      <c r="H43" s="267"/>
    </row>
    <row r="44" spans="3:13">
      <c r="C44" s="268" t="s">
        <v>13</v>
      </c>
      <c r="D44" s="268"/>
      <c r="E44" s="268"/>
      <c r="F44" s="268"/>
      <c r="G44" s="268"/>
      <c r="H44" s="268"/>
      <c r="I44" s="9"/>
      <c r="J44" s="9"/>
      <c r="K44" s="9"/>
      <c r="L44" s="9"/>
      <c r="M44" s="9"/>
    </row>
    <row r="48" spans="3:13">
      <c r="D48" s="1"/>
      <c r="E48" s="1"/>
    </row>
    <row r="49" spans="1:32" ht="15.75" thickBot="1"/>
    <row r="50" spans="1:32" ht="19.7" customHeight="1" thickBot="1">
      <c r="A50" s="271" t="s">
        <v>14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3"/>
      <c r="S50" s="236" t="s">
        <v>181</v>
      </c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7"/>
      <c r="AE50" s="237"/>
      <c r="AF50" s="238"/>
    </row>
    <row r="51" spans="1:32" ht="45.75" customHeight="1">
      <c r="A51" s="122"/>
      <c r="B51" s="120"/>
      <c r="C51" s="120"/>
      <c r="D51" s="120"/>
      <c r="E51" s="120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3"/>
      <c r="S51" s="141"/>
      <c r="T51" s="142" t="s">
        <v>39</v>
      </c>
      <c r="U51" s="143" t="s">
        <v>57</v>
      </c>
      <c r="V51" s="142" t="s">
        <v>58</v>
      </c>
      <c r="W51" s="143" t="s">
        <v>40</v>
      </c>
      <c r="X51" s="142" t="s">
        <v>41</v>
      </c>
      <c r="Y51" s="143" t="s">
        <v>42</v>
      </c>
      <c r="Z51" s="142" t="s">
        <v>59</v>
      </c>
      <c r="AA51" s="143" t="s">
        <v>62</v>
      </c>
      <c r="AB51" s="142" t="s">
        <v>120</v>
      </c>
      <c r="AC51" s="143" t="s">
        <v>61</v>
      </c>
      <c r="AD51" s="142" t="s">
        <v>43</v>
      </c>
      <c r="AE51" s="147" t="s">
        <v>177</v>
      </c>
      <c r="AF51" s="148" t="s">
        <v>178</v>
      </c>
    </row>
    <row r="52" spans="1:32" s="12" customFormat="1" ht="12.75" customHeight="1">
      <c r="A52" s="56" t="s">
        <v>15</v>
      </c>
      <c r="B52" s="119"/>
      <c r="C52" s="119"/>
      <c r="D52" s="119"/>
      <c r="E52" s="119"/>
      <c r="F52" s="119"/>
      <c r="G52" s="229" t="str">
        <f>T52</f>
        <v/>
      </c>
      <c r="H52" s="229"/>
      <c r="I52" s="229"/>
      <c r="J52" s="229"/>
      <c r="K52" s="229"/>
      <c r="L52" s="119"/>
      <c r="M52" s="241" t="str">
        <f>Z52</f>
        <v>NON</v>
      </c>
      <c r="N52" s="241"/>
      <c r="O52" s="241"/>
      <c r="P52" s="241"/>
      <c r="Q52" s="242"/>
      <c r="S52" s="149"/>
      <c r="T52" s="229" t="str">
        <f>IF(AND(S53="OUI",S54="OUI",S55="OUI",S56="oui",S57="OUI",S58="OUI"),"OUI","")</f>
        <v/>
      </c>
      <c r="U52" s="229"/>
      <c r="V52" s="229"/>
      <c r="W52" s="229"/>
      <c r="X52" s="229"/>
      <c r="Y52" s="119"/>
      <c r="Z52" s="241" t="str">
        <f>IF(OR(S53="NON",S54="NON",S55="NON",S56="NON",S57="NON",S58="NON"),"NON","")</f>
        <v>NON</v>
      </c>
      <c r="AA52" s="241"/>
      <c r="AB52" s="241"/>
      <c r="AC52" s="241"/>
      <c r="AD52" s="241"/>
      <c r="AE52" s="119"/>
      <c r="AF52" s="124"/>
    </row>
    <row r="53" spans="1:32" ht="12.75" customHeight="1">
      <c r="A53" s="34" t="s">
        <v>16</v>
      </c>
      <c r="B53" s="11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25"/>
      <c r="S53" s="133" t="str">
        <f>IF(SUM(T53:AF53)&gt;=2,"OUI","NON")</f>
        <v>NON</v>
      </c>
      <c r="T53" s="85"/>
      <c r="U53" s="109"/>
      <c r="V53" s="85"/>
      <c r="W53" s="109"/>
      <c r="X53" s="85"/>
      <c r="Y53" s="109"/>
      <c r="Z53" s="85"/>
      <c r="AA53" s="109"/>
      <c r="AB53" s="85"/>
      <c r="AC53" s="109"/>
      <c r="AD53" s="85"/>
      <c r="AE53" s="153"/>
      <c r="AF53" s="155"/>
    </row>
    <row r="54" spans="1:32" s="7" customFormat="1" ht="12.75" customHeight="1">
      <c r="A54" s="33" t="s">
        <v>17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26"/>
      <c r="S54" s="132" t="str">
        <f t="shared" ref="S54:S57" si="0">IF(SUM(T54:AF54)&gt;=2,"OUI","NON")</f>
        <v>NON</v>
      </c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24"/>
      <c r="AF54" s="155"/>
    </row>
    <row r="55" spans="1:32" s="7" customFormat="1" ht="12.75" customHeight="1">
      <c r="A55" s="34" t="s">
        <v>18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27"/>
      <c r="S55" s="133" t="str">
        <f t="shared" si="0"/>
        <v>NON</v>
      </c>
      <c r="T55" s="85"/>
      <c r="U55" s="109"/>
      <c r="V55" s="85"/>
      <c r="W55" s="109"/>
      <c r="X55" s="85"/>
      <c r="Y55" s="109"/>
      <c r="Z55" s="85"/>
      <c r="AA55" s="109"/>
      <c r="AB55" s="85"/>
      <c r="AC55" s="109"/>
      <c r="AD55" s="85"/>
      <c r="AE55" s="14"/>
      <c r="AF55" s="155"/>
    </row>
    <row r="56" spans="1:32" s="7" customFormat="1" ht="12.75" customHeight="1">
      <c r="A56" s="33" t="s">
        <v>19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126"/>
      <c r="S56" s="132" t="str">
        <f t="shared" si="0"/>
        <v>NON</v>
      </c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24"/>
      <c r="AF56" s="155"/>
    </row>
    <row r="57" spans="1:32" s="7" customFormat="1" ht="12.75" customHeight="1">
      <c r="A57" s="34" t="s">
        <v>20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27"/>
      <c r="S57" s="133" t="str">
        <f t="shared" si="0"/>
        <v>NON</v>
      </c>
      <c r="T57" s="85"/>
      <c r="U57" s="109"/>
      <c r="V57" s="85"/>
      <c r="W57" s="109"/>
      <c r="X57" s="85"/>
      <c r="Y57" s="109"/>
      <c r="Z57" s="85"/>
      <c r="AA57" s="109"/>
      <c r="AB57" s="85"/>
      <c r="AC57" s="109"/>
      <c r="AD57" s="85"/>
      <c r="AE57" s="14"/>
      <c r="AF57" s="155"/>
    </row>
    <row r="58" spans="1:32" s="7" customFormat="1" ht="12.75" customHeight="1">
      <c r="A58" s="33" t="s">
        <v>21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126"/>
      <c r="S58" s="132" t="str">
        <f>IF(SUM(T58:AF58)&gt;=2,"OUI","NON")</f>
        <v>NON</v>
      </c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24"/>
      <c r="AF58" s="155"/>
    </row>
    <row r="59" spans="1:32" s="11" customFormat="1" ht="12.75" customHeight="1">
      <c r="A59" s="56" t="s">
        <v>27</v>
      </c>
      <c r="B59" s="18"/>
      <c r="C59" s="18"/>
      <c r="D59" s="18"/>
      <c r="E59" s="18"/>
      <c r="F59" s="18"/>
      <c r="G59" s="229" t="str">
        <f>T59</f>
        <v/>
      </c>
      <c r="H59" s="229"/>
      <c r="I59" s="229"/>
      <c r="J59" s="229"/>
      <c r="K59" s="229"/>
      <c r="L59" s="18"/>
      <c r="M59" s="241" t="str">
        <f>Z59</f>
        <v>NON</v>
      </c>
      <c r="N59" s="241"/>
      <c r="O59" s="241"/>
      <c r="P59" s="241"/>
      <c r="Q59" s="242"/>
      <c r="S59" s="134"/>
      <c r="T59" s="229" t="str">
        <f>IF(AND(S60="OUI",S61="OUI",S62="OUI",S63="oui",S64="OUI",S65="OUI",S66="OUI"),"OUI","")</f>
        <v/>
      </c>
      <c r="U59" s="229"/>
      <c r="V59" s="229"/>
      <c r="W59" s="229"/>
      <c r="X59" s="229"/>
      <c r="Y59" s="18"/>
      <c r="Z59" s="241" t="str">
        <f>IF(OR(S60="NON",S61="NON",S62="NON",S63="NON",S64="NON",S65="NON",S66="NON"),"NON","")</f>
        <v>NON</v>
      </c>
      <c r="AA59" s="241"/>
      <c r="AB59" s="241"/>
      <c r="AC59" s="241"/>
      <c r="AD59" s="241"/>
      <c r="AE59" s="18"/>
      <c r="AF59" s="128"/>
    </row>
    <row r="60" spans="1:32" s="7" customFormat="1" ht="12.75" customHeight="1">
      <c r="A60" s="34" t="s">
        <v>22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27"/>
      <c r="S60" s="137" t="str">
        <f>IF(SUM(T60:AF60)&gt;=2,"OUI","NON")</f>
        <v>NON</v>
      </c>
      <c r="T60" s="85"/>
      <c r="U60" s="109"/>
      <c r="V60" s="85"/>
      <c r="W60" s="109"/>
      <c r="X60" s="85"/>
      <c r="Y60" s="109"/>
      <c r="Z60" s="85"/>
      <c r="AA60" s="109"/>
      <c r="AB60" s="85"/>
      <c r="AC60" s="109"/>
      <c r="AD60" s="85"/>
      <c r="AE60" s="14"/>
      <c r="AF60" s="155"/>
    </row>
    <row r="61" spans="1:32" s="7" customFormat="1" ht="12.75" customHeight="1">
      <c r="A61" s="33" t="s">
        <v>28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126"/>
      <c r="S61" s="136" t="str">
        <f t="shared" ref="S61:S66" si="1">IF(SUM(T61:AF61)&gt;=2,"OUI","NON")</f>
        <v>NON</v>
      </c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24"/>
      <c r="AF61" s="155"/>
    </row>
    <row r="62" spans="1:32" s="7" customFormat="1" ht="12.75" customHeight="1">
      <c r="A62" s="34" t="s">
        <v>23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27"/>
      <c r="S62" s="137" t="str">
        <f>IF(SUM(T62:AF62)&gt;=2,"OUI","NON")</f>
        <v>NON</v>
      </c>
      <c r="T62" s="85"/>
      <c r="U62" s="109"/>
      <c r="V62" s="85"/>
      <c r="W62" s="109"/>
      <c r="X62" s="85"/>
      <c r="Y62" s="109"/>
      <c r="Z62" s="85"/>
      <c r="AA62" s="109"/>
      <c r="AB62" s="85"/>
      <c r="AC62" s="109"/>
      <c r="AD62" s="85"/>
      <c r="AE62" s="14"/>
      <c r="AF62" s="155"/>
    </row>
    <row r="63" spans="1:32" s="7" customFormat="1" ht="25.5" customHeight="1">
      <c r="A63" s="254" t="s">
        <v>174</v>
      </c>
      <c r="B63" s="255"/>
      <c r="C63" s="255"/>
      <c r="D63" s="255"/>
      <c r="E63" s="255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126"/>
      <c r="S63" s="136" t="str">
        <f t="shared" si="1"/>
        <v>NON</v>
      </c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24"/>
      <c r="AF63" s="155"/>
    </row>
    <row r="64" spans="1:32" s="7" customFormat="1" ht="12.75" customHeight="1">
      <c r="A64" s="34" t="s">
        <v>24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27"/>
      <c r="S64" s="137" t="str">
        <f t="shared" si="1"/>
        <v>NON</v>
      </c>
      <c r="T64" s="85"/>
      <c r="U64" s="109"/>
      <c r="V64" s="85"/>
      <c r="W64" s="109"/>
      <c r="X64" s="85"/>
      <c r="Y64" s="109"/>
      <c r="Z64" s="85"/>
      <c r="AA64" s="109"/>
      <c r="AB64" s="85"/>
      <c r="AC64" s="109"/>
      <c r="AD64" s="85"/>
      <c r="AE64" s="14"/>
      <c r="AF64" s="155"/>
    </row>
    <row r="65" spans="1:32" s="7" customFormat="1" ht="12.75" customHeight="1">
      <c r="A65" s="33" t="s">
        <v>25</v>
      </c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126"/>
      <c r="S65" s="136" t="str">
        <f t="shared" si="1"/>
        <v>NON</v>
      </c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24"/>
      <c r="AF65" s="155"/>
    </row>
    <row r="66" spans="1:32" s="7" customFormat="1" ht="12.75" customHeight="1">
      <c r="A66" s="34" t="s">
        <v>26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27"/>
      <c r="S66" s="137" t="str">
        <f t="shared" si="1"/>
        <v>NON</v>
      </c>
      <c r="T66" s="85"/>
      <c r="U66" s="109"/>
      <c r="V66" s="85"/>
      <c r="W66" s="109"/>
      <c r="X66" s="85"/>
      <c r="Y66" s="109"/>
      <c r="Z66" s="85"/>
      <c r="AA66" s="109"/>
      <c r="AB66" s="85"/>
      <c r="AC66" s="109"/>
      <c r="AD66" s="85"/>
      <c r="AE66" s="14"/>
      <c r="AF66" s="155"/>
    </row>
    <row r="67" spans="1:32" s="11" customFormat="1" ht="12.75" customHeight="1">
      <c r="A67" s="56" t="s">
        <v>29</v>
      </c>
      <c r="B67" s="18"/>
      <c r="C67" s="18"/>
      <c r="D67" s="18"/>
      <c r="E67" s="18"/>
      <c r="F67" s="18"/>
      <c r="G67" s="229" t="str">
        <f>T67</f>
        <v/>
      </c>
      <c r="H67" s="229"/>
      <c r="I67" s="229"/>
      <c r="J67" s="229"/>
      <c r="K67" s="229"/>
      <c r="L67" s="18"/>
      <c r="M67" s="241" t="str">
        <f>Z67</f>
        <v>NON</v>
      </c>
      <c r="N67" s="241"/>
      <c r="O67" s="241"/>
      <c r="P67" s="241"/>
      <c r="Q67" s="242"/>
      <c r="S67" s="134"/>
      <c r="T67" s="229" t="str">
        <f>IF(AND(S68="OUI",S69="OUI",S70="OUI",S71="oui",S72="OUI",S73="OUI"),"OUI","")</f>
        <v/>
      </c>
      <c r="U67" s="229"/>
      <c r="V67" s="229"/>
      <c r="W67" s="229"/>
      <c r="X67" s="229"/>
      <c r="Y67" s="18"/>
      <c r="Z67" s="241" t="str">
        <f>IF(OR(S68="NON",S69="NON",S70="NON",S71="NON",S72="NON",S73="NON"),"NON","")</f>
        <v>NON</v>
      </c>
      <c r="AA67" s="241"/>
      <c r="AB67" s="241"/>
      <c r="AC67" s="241"/>
      <c r="AD67" s="241"/>
      <c r="AE67" s="18"/>
      <c r="AF67" s="128"/>
    </row>
    <row r="68" spans="1:32" s="7" customFormat="1" ht="12.75" customHeight="1">
      <c r="A68" s="34" t="s">
        <v>30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27"/>
      <c r="S68" s="137" t="str">
        <f>IF(SUM(T68:AF68)&gt;=2,"OUI","NON")</f>
        <v>NON</v>
      </c>
      <c r="T68" s="85"/>
      <c r="U68" s="109"/>
      <c r="V68" s="85"/>
      <c r="W68" s="109"/>
      <c r="X68" s="85"/>
      <c r="Y68" s="109"/>
      <c r="Z68" s="85"/>
      <c r="AA68" s="109"/>
      <c r="AB68" s="85"/>
      <c r="AC68" s="109"/>
      <c r="AD68" s="85"/>
      <c r="AE68" s="14"/>
      <c r="AF68" s="155"/>
    </row>
    <row r="69" spans="1:32" s="7" customFormat="1" ht="12.75" customHeight="1">
      <c r="A69" s="33" t="s">
        <v>31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126"/>
      <c r="S69" s="137" t="str">
        <f t="shared" ref="S69:S73" si="2">IF(SUM(T69:AF69)&gt;=2,"OUI","NON")</f>
        <v>NON</v>
      </c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24"/>
      <c r="AF69" s="155"/>
    </row>
    <row r="70" spans="1:32" s="7" customFormat="1" ht="12.75" customHeight="1">
      <c r="A70" s="34" t="s">
        <v>32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27"/>
      <c r="S70" s="137" t="str">
        <f t="shared" si="2"/>
        <v>NON</v>
      </c>
      <c r="T70" s="85"/>
      <c r="U70" s="109"/>
      <c r="V70" s="110"/>
      <c r="W70" s="109"/>
      <c r="X70" s="85"/>
      <c r="Y70" s="109"/>
      <c r="Z70" s="85"/>
      <c r="AA70" s="109"/>
      <c r="AB70" s="85"/>
      <c r="AC70" s="109"/>
      <c r="AD70" s="85"/>
      <c r="AE70" s="14"/>
      <c r="AF70" s="155"/>
    </row>
    <row r="71" spans="1:32" s="7" customFormat="1" ht="12.75" customHeight="1">
      <c r="A71" s="43" t="s">
        <v>33</v>
      </c>
      <c r="B71" s="57"/>
      <c r="C71" s="57"/>
      <c r="D71" s="57"/>
      <c r="E71" s="57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126"/>
      <c r="S71" s="137" t="str">
        <f t="shared" si="2"/>
        <v>NON</v>
      </c>
      <c r="T71" s="85"/>
      <c r="U71" s="85"/>
      <c r="V71" s="85"/>
      <c r="W71" s="85"/>
      <c r="X71" s="103"/>
      <c r="Y71" s="85"/>
      <c r="Z71" s="85"/>
      <c r="AA71" s="85"/>
      <c r="AB71" s="85"/>
      <c r="AC71" s="85"/>
      <c r="AD71" s="85"/>
      <c r="AE71" s="24"/>
      <c r="AF71" s="155"/>
    </row>
    <row r="72" spans="1:32" s="7" customFormat="1" ht="12.75" customHeight="1">
      <c r="A72" s="34" t="s">
        <v>34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27"/>
      <c r="S72" s="137" t="str">
        <f t="shared" si="2"/>
        <v>NON</v>
      </c>
      <c r="T72" s="85"/>
      <c r="U72" s="109"/>
      <c r="V72" s="85"/>
      <c r="W72" s="109"/>
      <c r="X72" s="85"/>
      <c r="Y72" s="109"/>
      <c r="Z72" s="85"/>
      <c r="AA72" s="109"/>
      <c r="AB72" s="85"/>
      <c r="AC72" s="109"/>
      <c r="AD72" s="85"/>
      <c r="AE72" s="14"/>
      <c r="AF72" s="155"/>
    </row>
    <row r="73" spans="1:32" s="7" customFormat="1" ht="12.75" customHeight="1">
      <c r="A73" s="33" t="s">
        <v>35</v>
      </c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126"/>
      <c r="S73" s="137" t="str">
        <f t="shared" si="2"/>
        <v>NON</v>
      </c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24"/>
      <c r="AF73" s="155"/>
    </row>
    <row r="74" spans="1:32" s="11" customFormat="1" ht="12.75" customHeight="1">
      <c r="A74" s="56" t="s">
        <v>36</v>
      </c>
      <c r="B74" s="18"/>
      <c r="C74" s="18"/>
      <c r="D74" s="18"/>
      <c r="E74" s="18"/>
      <c r="F74" s="18"/>
      <c r="G74" s="229" t="str">
        <f>T74</f>
        <v/>
      </c>
      <c r="H74" s="229"/>
      <c r="I74" s="229"/>
      <c r="J74" s="229"/>
      <c r="K74" s="229"/>
      <c r="L74" s="18"/>
      <c r="M74" s="241" t="str">
        <f>Z74</f>
        <v>NON</v>
      </c>
      <c r="N74" s="241"/>
      <c r="O74" s="241"/>
      <c r="P74" s="241"/>
      <c r="Q74" s="242"/>
      <c r="S74" s="134"/>
      <c r="T74" s="229" t="str">
        <f>IF(S75="OUI","OUI","")</f>
        <v/>
      </c>
      <c r="U74" s="229"/>
      <c r="V74" s="229"/>
      <c r="W74" s="229"/>
      <c r="X74" s="229"/>
      <c r="Y74" s="18"/>
      <c r="Z74" s="241" t="str">
        <f>IF(S75="NON","NON","")</f>
        <v>NON</v>
      </c>
      <c r="AA74" s="241"/>
      <c r="AB74" s="241"/>
      <c r="AC74" s="241"/>
      <c r="AD74" s="241"/>
      <c r="AE74" s="18"/>
      <c r="AF74" s="128"/>
    </row>
    <row r="75" spans="1:32" s="7" customFormat="1" ht="12.75" customHeight="1" thickBot="1">
      <c r="A75" s="115" t="s">
        <v>37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29"/>
      <c r="S75" s="144" t="str">
        <f>IF(SUM(T75:AF75)&gt;=2,"OUI","NON")</f>
        <v>NON</v>
      </c>
      <c r="T75" s="88"/>
      <c r="U75" s="145"/>
      <c r="V75" s="88"/>
      <c r="W75" s="145"/>
      <c r="X75" s="88"/>
      <c r="Y75" s="145"/>
      <c r="Z75" s="88"/>
      <c r="AA75" s="145"/>
      <c r="AB75" s="88"/>
      <c r="AC75" s="145"/>
      <c r="AD75" s="88"/>
      <c r="AE75" s="114"/>
      <c r="AF75" s="157"/>
    </row>
    <row r="76" spans="1:32" s="7" customFormat="1" ht="6.95" customHeight="1" thickBot="1">
      <c r="A76" s="8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S76" s="13"/>
    </row>
    <row r="77" spans="1:32" s="7" customFormat="1" ht="16.5" thickBot="1">
      <c r="A77" s="269" t="s">
        <v>38</v>
      </c>
      <c r="B77" s="270"/>
      <c r="C77" s="270"/>
      <c r="D77" s="270"/>
      <c r="E77" s="270"/>
      <c r="F77" s="270"/>
      <c r="G77" s="250" t="str">
        <f>IF(AND(T52="oui",T59="oui",T67="oui",T74="oui"),"OUI","")</f>
        <v/>
      </c>
      <c r="H77" s="250"/>
      <c r="I77" s="250"/>
      <c r="J77" s="250"/>
      <c r="K77" s="250"/>
      <c r="L77" s="40"/>
      <c r="M77" s="248" t="str">
        <f>IF(OR(Z52="non",Z59="non",Z67="non",Z74="non"),"NON","")</f>
        <v>NON</v>
      </c>
      <c r="N77" s="248"/>
      <c r="O77" s="248"/>
      <c r="P77" s="248"/>
      <c r="Q77" s="249"/>
      <c r="S77" s="152" t="s">
        <v>176</v>
      </c>
      <c r="T77" s="140"/>
      <c r="U77" s="140"/>
      <c r="V77" s="250" t="str">
        <f>G77</f>
        <v/>
      </c>
      <c r="W77" s="250"/>
      <c r="X77" s="250"/>
      <c r="Y77" s="250"/>
      <c r="Z77" s="140"/>
      <c r="AA77" s="248" t="str">
        <f>M77</f>
        <v>NON</v>
      </c>
      <c r="AB77" s="248"/>
      <c r="AC77" s="248"/>
      <c r="AD77" s="248"/>
      <c r="AE77" s="138"/>
      <c r="AF77" s="139"/>
    </row>
    <row r="78" spans="1:32" s="6" customFormat="1" ht="41.25" customHeight="1" thickBot="1">
      <c r="S78" s="131"/>
    </row>
    <row r="79" spans="1:32" ht="19.7" customHeight="1" thickBot="1">
      <c r="A79" s="243" t="s">
        <v>44</v>
      </c>
      <c r="B79" s="244"/>
      <c r="C79" s="244"/>
      <c r="D79" s="244"/>
      <c r="E79" s="244"/>
      <c r="F79" s="244"/>
      <c r="G79" s="244"/>
      <c r="H79" s="244"/>
      <c r="I79" s="244"/>
      <c r="J79" s="244"/>
      <c r="K79" s="244"/>
      <c r="L79" s="244"/>
      <c r="M79" s="244"/>
      <c r="N79" s="244"/>
      <c r="O79" s="244"/>
      <c r="P79" s="244"/>
      <c r="Q79" s="245"/>
      <c r="S79" s="236" t="s">
        <v>179</v>
      </c>
      <c r="T79" s="237"/>
      <c r="U79" s="237"/>
      <c r="V79" s="237"/>
      <c r="W79" s="237"/>
      <c r="X79" s="237"/>
      <c r="Y79" s="237"/>
      <c r="Z79" s="237"/>
      <c r="AA79" s="237"/>
      <c r="AB79" s="237"/>
      <c r="AC79" s="237"/>
      <c r="AD79" s="238"/>
    </row>
    <row r="80" spans="1:32" ht="21.75" customHeight="1">
      <c r="A80" s="116"/>
      <c r="B80" s="117"/>
      <c r="C80" s="117"/>
      <c r="D80" s="117"/>
      <c r="E80" s="117"/>
      <c r="F80" s="165"/>
      <c r="G80" s="165"/>
      <c r="H80" s="165"/>
      <c r="I80" s="165"/>
      <c r="J80" s="165"/>
      <c r="K80" s="165"/>
      <c r="L80" s="165"/>
      <c r="M80" s="165"/>
      <c r="N80" s="165"/>
      <c r="O80" s="165"/>
      <c r="P80" s="165"/>
      <c r="Q80" s="166"/>
      <c r="S80" s="58"/>
      <c r="T80" s="62"/>
      <c r="U80" s="62"/>
      <c r="V80" s="62"/>
      <c r="W80" s="62"/>
      <c r="X80" s="62"/>
      <c r="Y80" s="62"/>
      <c r="Z80" s="62"/>
      <c r="AA80" s="62"/>
      <c r="AB80" s="62"/>
      <c r="AC80" s="59" t="s">
        <v>40</v>
      </c>
      <c r="AD80" s="158" t="s">
        <v>41</v>
      </c>
    </row>
    <row r="81" spans="1:30" s="12" customFormat="1" ht="12.75" customHeight="1">
      <c r="A81" s="56" t="s">
        <v>45</v>
      </c>
      <c r="B81" s="119"/>
      <c r="C81" s="119"/>
      <c r="D81" s="119"/>
      <c r="E81" s="119"/>
      <c r="F81" s="119"/>
      <c r="G81" s="229" t="str">
        <f>T81</f>
        <v/>
      </c>
      <c r="H81" s="229"/>
      <c r="I81" s="229"/>
      <c r="J81" s="229"/>
      <c r="K81" s="229"/>
      <c r="L81" s="119"/>
      <c r="M81" s="281" t="str">
        <f>Z81</f>
        <v>NON</v>
      </c>
      <c r="N81" s="281"/>
      <c r="O81" s="281"/>
      <c r="P81" s="281"/>
      <c r="Q81" s="282"/>
      <c r="S81" s="159"/>
      <c r="T81" s="280" t="str">
        <f>IF(AND(S82="OUI",S83="OUI",S84="OUI",S85="oui"),"OUI","")</f>
        <v/>
      </c>
      <c r="U81" s="280"/>
      <c r="V81" s="280"/>
      <c r="W81" s="280"/>
      <c r="X81" s="280"/>
      <c r="Y81" s="20"/>
      <c r="Z81" s="241" t="str">
        <f>IF(OR(S82="NON",S83="NON",S84="NON",S85="NON"),"NON","")</f>
        <v>NON</v>
      </c>
      <c r="AA81" s="241"/>
      <c r="AB81" s="241"/>
      <c r="AC81" s="241"/>
      <c r="AD81" s="242"/>
    </row>
    <row r="82" spans="1:30" s="12" customFormat="1" ht="12.75" customHeight="1">
      <c r="A82" s="44" t="s">
        <v>46</v>
      </c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167"/>
      <c r="S82" s="187" t="str">
        <f>IF((ISNUMBER(AVERAGE(AC82:AD82))),"OUI","NON")</f>
        <v>NON</v>
      </c>
      <c r="T82" s="69"/>
      <c r="U82" s="69"/>
      <c r="V82" s="69"/>
      <c r="W82" s="69"/>
      <c r="X82" s="69"/>
      <c r="Y82" s="69"/>
      <c r="Z82" s="69"/>
      <c r="AA82" s="69"/>
      <c r="AB82" s="69"/>
      <c r="AC82" s="83"/>
      <c r="AD82" s="95"/>
    </row>
    <row r="83" spans="1:30" s="11" customFormat="1" ht="12.75" customHeight="1">
      <c r="A83" s="43" t="s">
        <v>47</v>
      </c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154"/>
      <c r="S83" s="188" t="str">
        <f t="shared" ref="S83:S85" si="3">IF((ISNUMBER(AVERAGE(AC83:AD83))),"OUI","NON")</f>
        <v>NON</v>
      </c>
      <c r="T83" s="70"/>
      <c r="U83" s="70"/>
      <c r="V83" s="70"/>
      <c r="W83" s="70"/>
      <c r="X83" s="70"/>
      <c r="Y83" s="70"/>
      <c r="Z83" s="70"/>
      <c r="AA83" s="70"/>
      <c r="AB83" s="70"/>
      <c r="AC83" s="106"/>
      <c r="AD83" s="107"/>
    </row>
    <row r="84" spans="1:30" s="11" customFormat="1" ht="12.75" customHeight="1">
      <c r="A84" s="44" t="s">
        <v>48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68"/>
      <c r="S84" s="189" t="str">
        <f t="shared" si="3"/>
        <v>NON</v>
      </c>
      <c r="T84" s="71"/>
      <c r="U84" s="71"/>
      <c r="V84" s="71"/>
      <c r="W84" s="71"/>
      <c r="X84" s="71"/>
      <c r="Y84" s="71"/>
      <c r="Z84" s="71"/>
      <c r="AA84" s="71"/>
      <c r="AB84" s="71"/>
      <c r="AC84" s="106"/>
      <c r="AD84" s="108"/>
    </row>
    <row r="85" spans="1:30" s="11" customFormat="1" ht="12.75" customHeight="1">
      <c r="A85" s="43" t="s">
        <v>49</v>
      </c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154"/>
      <c r="S85" s="188" t="str">
        <f t="shared" si="3"/>
        <v>NON</v>
      </c>
      <c r="T85" s="70"/>
      <c r="U85" s="70"/>
      <c r="V85" s="70"/>
      <c r="W85" s="70"/>
      <c r="X85" s="70"/>
      <c r="Y85" s="70"/>
      <c r="Z85" s="70"/>
      <c r="AA85" s="70"/>
      <c r="AB85" s="70"/>
      <c r="AC85" s="106"/>
      <c r="AD85" s="107"/>
    </row>
    <row r="86" spans="1:30" s="11" customFormat="1" ht="12.75" customHeight="1">
      <c r="A86" s="56" t="s">
        <v>50</v>
      </c>
      <c r="B86" s="18"/>
      <c r="C86" s="18"/>
      <c r="D86" s="18"/>
      <c r="E86" s="18"/>
      <c r="F86" s="18"/>
      <c r="G86" s="229" t="str">
        <f>T86</f>
        <v/>
      </c>
      <c r="H86" s="229"/>
      <c r="I86" s="229"/>
      <c r="J86" s="229"/>
      <c r="K86" s="229"/>
      <c r="L86" s="18"/>
      <c r="M86" s="241" t="str">
        <f>Z86</f>
        <v>NON</v>
      </c>
      <c r="N86" s="241"/>
      <c r="O86" s="241"/>
      <c r="P86" s="241"/>
      <c r="Q86" s="242"/>
      <c r="S86" s="160"/>
      <c r="T86" s="229" t="str">
        <f>IF(AND(S87="OUI",S88="OUI"),"OUI","")</f>
        <v/>
      </c>
      <c r="U86" s="229"/>
      <c r="V86" s="229"/>
      <c r="W86" s="229"/>
      <c r="X86" s="229"/>
      <c r="Y86" s="18"/>
      <c r="Z86" s="241" t="str">
        <f>IF(OR(S87="NON",S88="NON"),"NON","")</f>
        <v>NON</v>
      </c>
      <c r="AA86" s="241"/>
      <c r="AB86" s="241"/>
      <c r="AC86" s="241"/>
      <c r="AD86" s="242"/>
    </row>
    <row r="87" spans="1:30" s="11" customFormat="1" ht="12.75" customHeight="1">
      <c r="A87" s="44" t="s">
        <v>51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68"/>
      <c r="S87" s="190" t="str">
        <f>IF((ISNUMBER(AVERAGE(AC87:AD87))),"OUI","NON")</f>
        <v>NON</v>
      </c>
      <c r="T87" s="69"/>
      <c r="U87" s="69"/>
      <c r="V87" s="69"/>
      <c r="W87" s="69"/>
      <c r="X87" s="69"/>
      <c r="Y87" s="69"/>
      <c r="Z87" s="69"/>
      <c r="AA87" s="69"/>
      <c r="AB87" s="69"/>
      <c r="AC87" s="83"/>
      <c r="AD87" s="95"/>
    </row>
    <row r="88" spans="1:30" s="11" customFormat="1" ht="12.75" customHeight="1">
      <c r="A88" s="43" t="s">
        <v>52</v>
      </c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154"/>
      <c r="S88" s="191" t="str">
        <f>IF((ISNUMBER(AVERAGE(AC88:AD88))),"OUI","NON")</f>
        <v>NON</v>
      </c>
      <c r="T88" s="66"/>
      <c r="U88" s="66"/>
      <c r="V88" s="66"/>
      <c r="W88" s="66"/>
      <c r="X88" s="66"/>
      <c r="Y88" s="66"/>
      <c r="Z88" s="66"/>
      <c r="AA88" s="66"/>
      <c r="AB88" s="66"/>
      <c r="AC88" s="85"/>
      <c r="AD88" s="86"/>
    </row>
    <row r="89" spans="1:30" s="11" customFormat="1" ht="12.75" customHeight="1">
      <c r="A89" s="56" t="s">
        <v>53</v>
      </c>
      <c r="B89" s="18"/>
      <c r="C89" s="18"/>
      <c r="D89" s="18"/>
      <c r="E89" s="18"/>
      <c r="F89" s="18"/>
      <c r="G89" s="229" t="str">
        <f>T89</f>
        <v/>
      </c>
      <c r="H89" s="229"/>
      <c r="I89" s="229"/>
      <c r="J89" s="229"/>
      <c r="K89" s="229"/>
      <c r="L89" s="18"/>
      <c r="M89" s="241" t="str">
        <f>Z89</f>
        <v>NON</v>
      </c>
      <c r="N89" s="241"/>
      <c r="O89" s="241"/>
      <c r="P89" s="241"/>
      <c r="Q89" s="242"/>
      <c r="S89" s="160"/>
      <c r="T89" s="229" t="str">
        <f>IF(AND(S90="OUI",S91="OUI",S92="OUI"),"OUI","")</f>
        <v/>
      </c>
      <c r="U89" s="229"/>
      <c r="V89" s="229"/>
      <c r="W89" s="229"/>
      <c r="X89" s="229"/>
      <c r="Y89" s="18"/>
      <c r="Z89" s="241" t="str">
        <f>IF(OR(S90="NON",S91="NON",S92="NON"),"NON","")</f>
        <v>NON</v>
      </c>
      <c r="AA89" s="241"/>
      <c r="AB89" s="241"/>
      <c r="AC89" s="241"/>
      <c r="AD89" s="242"/>
    </row>
    <row r="90" spans="1:30" s="11" customFormat="1" ht="12.75" customHeight="1">
      <c r="A90" s="44" t="s">
        <v>54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68"/>
      <c r="S90" s="190" t="str">
        <f>IF((ISNUMBER(AVERAGE(AC90:AD90))),"OUI","NON")</f>
        <v>NON</v>
      </c>
      <c r="T90" s="69"/>
      <c r="U90" s="69"/>
      <c r="V90" s="69"/>
      <c r="W90" s="69"/>
      <c r="X90" s="69"/>
      <c r="Y90" s="69"/>
      <c r="Z90" s="69"/>
      <c r="AA90" s="69"/>
      <c r="AB90" s="69"/>
      <c r="AC90" s="83"/>
      <c r="AD90" s="95"/>
    </row>
    <row r="91" spans="1:30" s="11" customFormat="1" ht="12.75" customHeight="1">
      <c r="A91" s="43" t="s">
        <v>55</v>
      </c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154"/>
      <c r="S91" s="191" t="str">
        <f>IF((ISNUMBER(AVERAGE(AC91:AD91))),"OUI","NON")</f>
        <v>NON</v>
      </c>
      <c r="T91" s="66"/>
      <c r="U91" s="66"/>
      <c r="V91" s="66"/>
      <c r="W91" s="66"/>
      <c r="X91" s="66"/>
      <c r="Y91" s="66"/>
      <c r="Z91" s="66"/>
      <c r="AA91" s="66"/>
      <c r="AB91" s="66"/>
      <c r="AC91" s="85"/>
      <c r="AD91" s="86"/>
    </row>
    <row r="92" spans="1:30" s="11" customFormat="1" ht="12.75" customHeight="1">
      <c r="A92" s="44" t="s">
        <v>56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68"/>
      <c r="S92" s="192" t="str">
        <f t="shared" ref="S92" si="4">IF((ISNUMBER(AVERAGE(AC92:AD92))),"OUI","NON")</f>
        <v>NON</v>
      </c>
      <c r="T92" s="72"/>
      <c r="U92" s="72"/>
      <c r="V92" s="73"/>
      <c r="W92" s="72"/>
      <c r="X92" s="72"/>
      <c r="Y92" s="72"/>
      <c r="Z92" s="72"/>
      <c r="AA92" s="72"/>
      <c r="AB92" s="72"/>
      <c r="AC92" s="85"/>
      <c r="AD92" s="96"/>
    </row>
    <row r="93" spans="1:30" s="11" customFormat="1" ht="12.75" customHeight="1">
      <c r="A93" s="56" t="s">
        <v>15</v>
      </c>
      <c r="B93" s="18"/>
      <c r="C93" s="18"/>
      <c r="D93" s="18"/>
      <c r="E93" s="18"/>
      <c r="F93" s="18"/>
      <c r="G93" s="229" t="str">
        <f>T93</f>
        <v/>
      </c>
      <c r="H93" s="229"/>
      <c r="I93" s="229"/>
      <c r="J93" s="229"/>
      <c r="K93" s="229"/>
      <c r="L93" s="18"/>
      <c r="M93" s="241" t="str">
        <f>Z93</f>
        <v>NON</v>
      </c>
      <c r="N93" s="241"/>
      <c r="O93" s="241"/>
      <c r="P93" s="241"/>
      <c r="Q93" s="242"/>
      <c r="S93" s="160"/>
      <c r="T93" s="229" t="str">
        <f>IF(AND(S94="OUI",S95="OUI"),"OUI","")</f>
        <v/>
      </c>
      <c r="U93" s="229"/>
      <c r="V93" s="229"/>
      <c r="W93" s="229"/>
      <c r="X93" s="229"/>
      <c r="Y93" s="18"/>
      <c r="Z93" s="241" t="str">
        <f>IF(OR(S94="NON",S95="NON"),"NON","")</f>
        <v>NON</v>
      </c>
      <c r="AA93" s="241"/>
      <c r="AB93" s="241"/>
      <c r="AC93" s="241"/>
      <c r="AD93" s="242"/>
    </row>
    <row r="94" spans="1:30" s="11" customFormat="1" ht="12.75" customHeight="1">
      <c r="A94" s="44" t="s">
        <v>63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68"/>
      <c r="S94" s="192" t="str">
        <f>IF((ISNUMBER(AVERAGE(AC94:AD94))),"OUI","NON")</f>
        <v>NON</v>
      </c>
      <c r="T94" s="72"/>
      <c r="U94" s="72"/>
      <c r="V94" s="72"/>
      <c r="W94" s="72"/>
      <c r="X94" s="72"/>
      <c r="Y94" s="72"/>
      <c r="Z94" s="72"/>
      <c r="AA94" s="72"/>
      <c r="AB94" s="72"/>
      <c r="AC94" s="85"/>
      <c r="AD94" s="96"/>
    </row>
    <row r="95" spans="1:30" s="11" customFormat="1" ht="12.75" customHeight="1">
      <c r="A95" s="43" t="s">
        <v>64</v>
      </c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154"/>
      <c r="S95" s="193" t="str">
        <f>IF((ISNUMBER(AVERAGE(AC95:AD95))),"OUI","NON")</f>
        <v>NON</v>
      </c>
      <c r="T95" s="67"/>
      <c r="U95" s="67"/>
      <c r="V95" s="67"/>
      <c r="W95" s="67"/>
      <c r="X95" s="67"/>
      <c r="Y95" s="67"/>
      <c r="Z95" s="67"/>
      <c r="AA95" s="67"/>
      <c r="AB95" s="67"/>
      <c r="AC95" s="91"/>
      <c r="AD95" s="93"/>
    </row>
    <row r="96" spans="1:30" s="11" customFormat="1" ht="12.75" customHeight="1">
      <c r="A96" s="56" t="s">
        <v>27</v>
      </c>
      <c r="B96" s="18"/>
      <c r="C96" s="18"/>
      <c r="D96" s="18"/>
      <c r="E96" s="18"/>
      <c r="F96" s="18"/>
      <c r="G96" s="229" t="str">
        <f>T96</f>
        <v/>
      </c>
      <c r="H96" s="229"/>
      <c r="I96" s="229"/>
      <c r="J96" s="229"/>
      <c r="K96" s="229"/>
      <c r="L96" s="18"/>
      <c r="M96" s="241" t="str">
        <f>Z96</f>
        <v>NON</v>
      </c>
      <c r="N96" s="241"/>
      <c r="O96" s="241"/>
      <c r="P96" s="241"/>
      <c r="Q96" s="242"/>
      <c r="S96" s="161"/>
      <c r="T96" s="229" t="str">
        <f>IF(AND(S97="OUI",S98="OUI",S99="OUI",S100="oui",S101="OUI"),"OUI","")</f>
        <v/>
      </c>
      <c r="U96" s="229"/>
      <c r="V96" s="229"/>
      <c r="W96" s="229"/>
      <c r="X96" s="229"/>
      <c r="Y96" s="21"/>
      <c r="Z96" s="241" t="str">
        <f>IF(OR(S97="NON",S98="NON",S99="NON",S100="NON",S101="NON"),"NON","")</f>
        <v>NON</v>
      </c>
      <c r="AA96" s="241"/>
      <c r="AB96" s="241"/>
      <c r="AC96" s="241"/>
      <c r="AD96" s="242"/>
    </row>
    <row r="97" spans="1:30" s="12" customFormat="1" ht="12.75" customHeight="1">
      <c r="A97" s="44" t="s">
        <v>65</v>
      </c>
      <c r="B97" s="19"/>
      <c r="C97" s="19"/>
      <c r="D97" s="19"/>
      <c r="E97" s="19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167"/>
      <c r="S97" s="190" t="str">
        <f>IF((ISNUMBER(AVERAGE(AC97:AD97))),"OUI","NON")</f>
        <v>NON</v>
      </c>
      <c r="T97" s="69"/>
      <c r="U97" s="69"/>
      <c r="V97" s="69"/>
      <c r="W97" s="69"/>
      <c r="X97" s="69"/>
      <c r="Y97" s="69"/>
      <c r="Z97" s="69"/>
      <c r="AA97" s="69"/>
      <c r="AB97" s="69"/>
      <c r="AC97" s="83"/>
      <c r="AD97" s="95"/>
    </row>
    <row r="98" spans="1:30" s="12" customFormat="1" ht="12.75" customHeight="1">
      <c r="A98" s="43" t="s">
        <v>66</v>
      </c>
      <c r="B98" s="25"/>
      <c r="C98" s="25"/>
      <c r="D98" s="25"/>
      <c r="E98" s="25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169"/>
      <c r="S98" s="191" t="str">
        <f t="shared" ref="S98:S101" si="5">IF((ISNUMBER(AVERAGE(AC98:AD98))),"OUI","NON")</f>
        <v>NON</v>
      </c>
      <c r="T98" s="66"/>
      <c r="U98" s="66"/>
      <c r="V98" s="66"/>
      <c r="W98" s="66"/>
      <c r="X98" s="66"/>
      <c r="Y98" s="66"/>
      <c r="Z98" s="66"/>
      <c r="AA98" s="66"/>
      <c r="AB98" s="66"/>
      <c r="AC98" s="85"/>
      <c r="AD98" s="86"/>
    </row>
    <row r="99" spans="1:30" s="12" customFormat="1" ht="12.75" customHeight="1">
      <c r="A99" s="44" t="s">
        <v>67</v>
      </c>
      <c r="B99" s="19"/>
      <c r="C99" s="19"/>
      <c r="D99" s="19"/>
      <c r="E99" s="19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167"/>
      <c r="S99" s="192" t="str">
        <f t="shared" si="5"/>
        <v>NON</v>
      </c>
      <c r="T99" s="72"/>
      <c r="U99" s="72"/>
      <c r="V99" s="73"/>
      <c r="W99" s="72"/>
      <c r="X99" s="72"/>
      <c r="Y99" s="72"/>
      <c r="Z99" s="72"/>
      <c r="AA99" s="72"/>
      <c r="AB99" s="72"/>
      <c r="AC99" s="85"/>
      <c r="AD99" s="96"/>
    </row>
    <row r="100" spans="1:30" ht="12.75" customHeight="1">
      <c r="A100" s="43" t="s">
        <v>68</v>
      </c>
      <c r="B100" s="25"/>
      <c r="C100" s="25"/>
      <c r="D100" s="25"/>
      <c r="E100" s="25"/>
      <c r="F100" s="146"/>
      <c r="G100" s="146"/>
      <c r="H100" s="146"/>
      <c r="I100" s="146"/>
      <c r="J100" s="146"/>
      <c r="K100" s="146"/>
      <c r="L100" s="146"/>
      <c r="M100" s="146"/>
      <c r="N100" s="146"/>
      <c r="O100" s="146"/>
      <c r="P100" s="146"/>
      <c r="Q100" s="150"/>
      <c r="S100" s="191" t="str">
        <f t="shared" si="5"/>
        <v>NON</v>
      </c>
      <c r="T100" s="66"/>
      <c r="U100" s="66"/>
      <c r="V100" s="66"/>
      <c r="W100" s="66"/>
      <c r="X100" s="66"/>
      <c r="Y100" s="66"/>
      <c r="Z100" s="66"/>
      <c r="AA100" s="66"/>
      <c r="AB100" s="66"/>
      <c r="AC100" s="85"/>
      <c r="AD100" s="86"/>
    </row>
    <row r="101" spans="1:30" ht="12.75" customHeight="1" thickBot="1">
      <c r="A101" s="45" t="s">
        <v>69</v>
      </c>
      <c r="B101" s="46"/>
      <c r="C101" s="46"/>
      <c r="D101" s="46"/>
      <c r="E101" s="46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1"/>
      <c r="S101" s="194" t="str">
        <f t="shared" si="5"/>
        <v>NON</v>
      </c>
      <c r="T101" s="74"/>
      <c r="U101" s="74"/>
      <c r="V101" s="75"/>
      <c r="W101" s="74"/>
      <c r="X101" s="74"/>
      <c r="Y101" s="74"/>
      <c r="Z101" s="74"/>
      <c r="AA101" s="74"/>
      <c r="AB101" s="74"/>
      <c r="AC101" s="88"/>
      <c r="AD101" s="105"/>
    </row>
    <row r="102" spans="1:30" ht="6.95" customHeight="1" thickBot="1">
      <c r="A102" s="8"/>
      <c r="B102" s="7"/>
      <c r="C102" s="7"/>
      <c r="D102" s="7"/>
      <c r="E102" s="7"/>
      <c r="F102" s="7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spans="1:30" ht="16.5" thickBot="1">
      <c r="A103" s="269" t="s">
        <v>167</v>
      </c>
      <c r="B103" s="270"/>
      <c r="C103" s="270"/>
      <c r="D103" s="270"/>
      <c r="E103" s="270"/>
      <c r="F103" s="270"/>
      <c r="G103" s="250" t="str">
        <f>IF(AND(T81="oui",T86="oui",T89="oui",T93="oui",T96="oui"),"OUI","")</f>
        <v/>
      </c>
      <c r="H103" s="250"/>
      <c r="I103" s="250"/>
      <c r="J103" s="250"/>
      <c r="K103" s="250"/>
      <c r="L103" s="40"/>
      <c r="M103" s="248" t="str">
        <f>IF(OR(Z81="non",Z86="non",Z89="non",Z93="non",Z96="non"),"NON","")</f>
        <v>NON</v>
      </c>
      <c r="N103" s="248"/>
      <c r="O103" s="248"/>
      <c r="P103" s="248"/>
      <c r="Q103" s="249"/>
      <c r="S103" s="164" t="s">
        <v>176</v>
      </c>
      <c r="T103" s="162"/>
      <c r="U103" s="162"/>
      <c r="V103" s="240" t="str">
        <f>G103</f>
        <v/>
      </c>
      <c r="W103" s="240"/>
      <c r="X103" s="240"/>
      <c r="Y103" s="240"/>
      <c r="Z103" s="162"/>
      <c r="AA103" s="239" t="str">
        <f>M103</f>
        <v>NON</v>
      </c>
      <c r="AB103" s="239"/>
      <c r="AC103" s="239"/>
      <c r="AD103" s="263"/>
    </row>
    <row r="104" spans="1:30" ht="19.7" customHeight="1" thickBot="1">
      <c r="A104" s="243" t="s">
        <v>71</v>
      </c>
      <c r="B104" s="244"/>
      <c r="C104" s="244"/>
      <c r="D104" s="244"/>
      <c r="E104" s="244"/>
      <c r="F104" s="244"/>
      <c r="G104" s="244"/>
      <c r="H104" s="244"/>
      <c r="I104" s="244"/>
      <c r="J104" s="244"/>
      <c r="K104" s="244"/>
      <c r="L104" s="244"/>
      <c r="M104" s="244"/>
      <c r="N104" s="244"/>
      <c r="O104" s="244"/>
      <c r="P104" s="244"/>
      <c r="Q104" s="245"/>
      <c r="S104" s="236" t="s">
        <v>180</v>
      </c>
      <c r="T104" s="237"/>
      <c r="U104" s="237"/>
      <c r="V104" s="237"/>
      <c r="W104" s="237"/>
      <c r="X104" s="237"/>
      <c r="Y104" s="237"/>
      <c r="Z104" s="237"/>
      <c r="AA104" s="237"/>
      <c r="AB104" s="237"/>
      <c r="AC104" s="237"/>
      <c r="AD104" s="238"/>
    </row>
    <row r="105" spans="1:30" ht="33" customHeight="1">
      <c r="A105" s="116"/>
      <c r="B105" s="117"/>
      <c r="C105" s="117"/>
      <c r="D105" s="117"/>
      <c r="E105" s="117"/>
      <c r="F105" s="165"/>
      <c r="G105" s="165"/>
      <c r="H105" s="165"/>
      <c r="I105" s="165"/>
      <c r="J105" s="165"/>
      <c r="K105" s="165"/>
      <c r="L105" s="165"/>
      <c r="M105" s="165"/>
      <c r="N105" s="165"/>
      <c r="O105" s="165"/>
      <c r="P105" s="165"/>
      <c r="Q105" s="166"/>
      <c r="S105" s="35"/>
      <c r="T105" s="41"/>
      <c r="U105" s="41"/>
      <c r="V105" s="41"/>
      <c r="W105" s="41"/>
      <c r="X105" s="41"/>
      <c r="Y105" s="41"/>
      <c r="Z105" s="41"/>
      <c r="AA105" s="37" t="s">
        <v>57</v>
      </c>
      <c r="AB105" s="38" t="s">
        <v>42</v>
      </c>
      <c r="AC105" s="37" t="s">
        <v>171</v>
      </c>
      <c r="AD105" s="42" t="s">
        <v>62</v>
      </c>
    </row>
    <row r="106" spans="1:30" s="12" customFormat="1" ht="12.75" customHeight="1">
      <c r="A106" s="56" t="s">
        <v>72</v>
      </c>
      <c r="B106" s="119"/>
      <c r="C106" s="119"/>
      <c r="D106" s="119"/>
      <c r="E106" s="119"/>
      <c r="F106" s="119"/>
      <c r="G106" s="229" t="str">
        <f>T106</f>
        <v/>
      </c>
      <c r="H106" s="229"/>
      <c r="I106" s="229"/>
      <c r="J106" s="229"/>
      <c r="K106" s="229"/>
      <c r="L106" s="119"/>
      <c r="M106" s="241" t="str">
        <f>Z106</f>
        <v>NON</v>
      </c>
      <c r="N106" s="241"/>
      <c r="O106" s="241"/>
      <c r="P106" s="241"/>
      <c r="Q106" s="242"/>
      <c r="S106" s="159"/>
      <c r="T106" s="229" t="str">
        <f>IF(AND(S107="OUI",S108="OUI",S109="OUI",S110="oui"),"OUI","")</f>
        <v/>
      </c>
      <c r="U106" s="229"/>
      <c r="V106" s="229"/>
      <c r="W106" s="229"/>
      <c r="X106" s="229"/>
      <c r="Y106" s="20"/>
      <c r="Z106" s="241" t="str">
        <f>IF(OR(S107="NON",S108="NON",S109="NON",S110="NON"),"NON","")</f>
        <v>NON</v>
      </c>
      <c r="AA106" s="241"/>
      <c r="AB106" s="241"/>
      <c r="AC106" s="241"/>
      <c r="AD106" s="242"/>
    </row>
    <row r="107" spans="1:30" s="7" customFormat="1" ht="12.75" customHeight="1">
      <c r="A107" s="47" t="s">
        <v>73</v>
      </c>
      <c r="B107" s="22"/>
      <c r="C107" s="23"/>
      <c r="D107" s="23"/>
      <c r="E107" s="23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27"/>
      <c r="S107" s="186" t="str">
        <f>IF(SUM(T107:AD107)&gt;=2,"OUI","NON")</f>
        <v>NON</v>
      </c>
      <c r="T107" s="69"/>
      <c r="U107" s="69"/>
      <c r="V107" s="69"/>
      <c r="W107" s="69"/>
      <c r="X107" s="69"/>
      <c r="Y107" s="69"/>
      <c r="Z107" s="69"/>
      <c r="AA107" s="83"/>
      <c r="AB107" s="84"/>
      <c r="AC107" s="83"/>
      <c r="AD107" s="95"/>
    </row>
    <row r="108" spans="1:30" s="7" customFormat="1" ht="12.75" customHeight="1">
      <c r="A108" s="33" t="s">
        <v>74</v>
      </c>
      <c r="B108" s="26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126"/>
      <c r="S108" s="181" t="str">
        <f t="shared" ref="S108:S110" si="6">IF(SUM(T108:AD108)&gt;=2,"OUI","NON")</f>
        <v>NON</v>
      </c>
      <c r="T108" s="66"/>
      <c r="U108" s="66"/>
      <c r="V108" s="66"/>
      <c r="W108" s="66"/>
      <c r="X108" s="66"/>
      <c r="Y108" s="66"/>
      <c r="Z108" s="66"/>
      <c r="AA108" s="103"/>
      <c r="AB108" s="85"/>
      <c r="AC108" s="85"/>
      <c r="AD108" s="86"/>
    </row>
    <row r="109" spans="1:30" s="7" customFormat="1" ht="12.75" customHeight="1">
      <c r="A109" s="47" t="s">
        <v>75</v>
      </c>
      <c r="B109" s="22"/>
      <c r="C109" s="23"/>
      <c r="D109" s="23"/>
      <c r="E109" s="23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27"/>
      <c r="S109" s="182" t="str">
        <f t="shared" si="6"/>
        <v>NON</v>
      </c>
      <c r="T109" s="72"/>
      <c r="U109" s="72"/>
      <c r="V109" s="72"/>
      <c r="W109" s="72"/>
      <c r="X109" s="72"/>
      <c r="Y109" s="72"/>
      <c r="Z109" s="72"/>
      <c r="AA109" s="85"/>
      <c r="AB109" s="87"/>
      <c r="AC109" s="85"/>
      <c r="AD109" s="96"/>
    </row>
    <row r="110" spans="1:30" s="7" customFormat="1" ht="12.75" customHeight="1">
      <c r="A110" s="277" t="s">
        <v>76</v>
      </c>
      <c r="B110" s="278"/>
      <c r="C110" s="278"/>
      <c r="D110" s="278"/>
      <c r="E110" s="278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126"/>
      <c r="S110" s="181" t="str">
        <f t="shared" si="6"/>
        <v>NON</v>
      </c>
      <c r="T110" s="66"/>
      <c r="U110" s="66"/>
      <c r="V110" s="66"/>
      <c r="W110" s="66"/>
      <c r="X110" s="66"/>
      <c r="Y110" s="66"/>
      <c r="Z110" s="66"/>
      <c r="AA110" s="85"/>
      <c r="AB110" s="85"/>
      <c r="AC110" s="85"/>
      <c r="AD110" s="86"/>
    </row>
    <row r="111" spans="1:30" s="11" customFormat="1" ht="12.75" customHeight="1">
      <c r="A111" s="56" t="s">
        <v>77</v>
      </c>
      <c r="B111" s="18"/>
      <c r="C111" s="18"/>
      <c r="D111" s="18"/>
      <c r="E111" s="18"/>
      <c r="F111" s="18"/>
      <c r="G111" s="229" t="str">
        <f>T111</f>
        <v/>
      </c>
      <c r="H111" s="229"/>
      <c r="I111" s="229"/>
      <c r="J111" s="229"/>
      <c r="K111" s="229"/>
      <c r="L111" s="18"/>
      <c r="M111" s="241" t="str">
        <f>Z111</f>
        <v>NON</v>
      </c>
      <c r="N111" s="241"/>
      <c r="O111" s="241"/>
      <c r="P111" s="241"/>
      <c r="Q111" s="242"/>
      <c r="S111" s="134"/>
      <c r="T111" s="229" t="str">
        <f>IF(AND(S112="OUI",S113="OUI",S114="OUI",S115="oui",S116="oui",S117="oui",S118="oui"),"OUI","")</f>
        <v/>
      </c>
      <c r="U111" s="229"/>
      <c r="V111" s="229"/>
      <c r="W111" s="229"/>
      <c r="X111" s="229"/>
      <c r="Y111" s="18"/>
      <c r="Z111" s="241" t="str">
        <f>IF(OR(S112="NON",S113="NON",S114="NON",S115="NON",S116="non",S117="non",S118="non"),"NON","")</f>
        <v>NON</v>
      </c>
      <c r="AA111" s="241"/>
      <c r="AB111" s="241"/>
      <c r="AC111" s="241"/>
      <c r="AD111" s="242"/>
    </row>
    <row r="112" spans="1:30" s="7" customFormat="1" ht="12.75" customHeight="1">
      <c r="A112" s="251" t="s">
        <v>81</v>
      </c>
      <c r="B112" s="252"/>
      <c r="C112" s="252"/>
      <c r="D112" s="252"/>
      <c r="E112" s="252"/>
      <c r="F112" s="252"/>
      <c r="G112" s="252"/>
      <c r="H112" s="252"/>
      <c r="I112" s="252"/>
      <c r="J112" s="252"/>
      <c r="K112" s="252"/>
      <c r="L112" s="252"/>
      <c r="M112" s="252"/>
      <c r="N112" s="252"/>
      <c r="O112" s="252"/>
      <c r="P112" s="252"/>
      <c r="Q112" s="253"/>
      <c r="S112" s="135" t="str">
        <f>IF((ISNUMBER(AVERAGE(AA112:AD112))),"OUI","NON")</f>
        <v>NON</v>
      </c>
      <c r="T112" s="69"/>
      <c r="U112" s="69"/>
      <c r="V112" s="69"/>
      <c r="W112" s="69"/>
      <c r="X112" s="69"/>
      <c r="Y112" s="69"/>
      <c r="Z112" s="69"/>
      <c r="AA112" s="83"/>
      <c r="AB112" s="84"/>
      <c r="AC112" s="83"/>
      <c r="AD112" s="95"/>
    </row>
    <row r="113" spans="1:30" s="7" customFormat="1" ht="12.75" customHeight="1">
      <c r="A113" s="33" t="s">
        <v>78</v>
      </c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126"/>
      <c r="S113" s="136" t="str">
        <f>IF(SUM(T113:AD113)&gt;=2,"OUI","NON")</f>
        <v>NON</v>
      </c>
      <c r="T113" s="66"/>
      <c r="U113" s="66"/>
      <c r="V113" s="66"/>
      <c r="W113" s="66"/>
      <c r="X113" s="66"/>
      <c r="Y113" s="66"/>
      <c r="Z113" s="66"/>
      <c r="AA113" s="85"/>
      <c r="AB113" s="85"/>
      <c r="AC113" s="85"/>
      <c r="AD113" s="86"/>
    </row>
    <row r="114" spans="1:30" s="7" customFormat="1" ht="12.75" customHeight="1">
      <c r="A114" s="34" t="s">
        <v>80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27"/>
      <c r="S114" s="183" t="str">
        <f t="shared" ref="S114:S118" si="7">IF(SUM(T114:AD114)&gt;=2,"OUI","NON")</f>
        <v>NON</v>
      </c>
      <c r="T114" s="72"/>
      <c r="U114" s="72"/>
      <c r="V114" s="73"/>
      <c r="W114" s="72"/>
      <c r="X114" s="72"/>
      <c r="Y114" s="72"/>
      <c r="Z114" s="72"/>
      <c r="AA114" s="85"/>
      <c r="AB114" s="87"/>
      <c r="AC114" s="85"/>
      <c r="AD114" s="96"/>
    </row>
    <row r="115" spans="1:30" s="7" customFormat="1" ht="12.75" customHeight="1">
      <c r="A115" s="43" t="s">
        <v>79</v>
      </c>
      <c r="B115" s="57"/>
      <c r="C115" s="57"/>
      <c r="D115" s="57"/>
      <c r="E115" s="57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126"/>
      <c r="S115" s="136" t="str">
        <f t="shared" si="7"/>
        <v>NON</v>
      </c>
      <c r="T115" s="66"/>
      <c r="U115" s="66"/>
      <c r="V115" s="66"/>
      <c r="W115" s="66"/>
      <c r="X115" s="66"/>
      <c r="Y115" s="66"/>
      <c r="Z115" s="66"/>
      <c r="AA115" s="85"/>
      <c r="AB115" s="85"/>
      <c r="AC115" s="85"/>
      <c r="AD115" s="86"/>
    </row>
    <row r="116" spans="1:30" s="7" customFormat="1" ht="12.75" customHeight="1">
      <c r="A116" s="34" t="s">
        <v>82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27"/>
      <c r="S116" s="183" t="str">
        <f t="shared" si="7"/>
        <v>NON</v>
      </c>
      <c r="T116" s="72"/>
      <c r="U116" s="72"/>
      <c r="V116" s="72"/>
      <c r="W116" s="72"/>
      <c r="X116" s="72"/>
      <c r="Y116" s="72"/>
      <c r="Z116" s="72"/>
      <c r="AA116" s="85"/>
      <c r="AB116" s="87"/>
      <c r="AC116" s="85"/>
      <c r="AD116" s="96"/>
    </row>
    <row r="117" spans="1:30" s="7" customFormat="1" ht="12.75" customHeight="1">
      <c r="A117" s="33" t="s">
        <v>83</v>
      </c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126"/>
      <c r="S117" s="136" t="str">
        <f t="shared" si="7"/>
        <v>NON</v>
      </c>
      <c r="T117" s="66"/>
      <c r="U117" s="66"/>
      <c r="V117" s="66"/>
      <c r="W117" s="66"/>
      <c r="X117" s="66"/>
      <c r="Y117" s="66"/>
      <c r="Z117" s="66"/>
      <c r="AA117" s="85"/>
      <c r="AB117" s="85"/>
      <c r="AC117" s="85"/>
      <c r="AD117" s="86"/>
    </row>
    <row r="118" spans="1:30" s="7" customFormat="1" ht="12.75" customHeight="1">
      <c r="A118" s="34" t="s">
        <v>170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27"/>
      <c r="S118" s="183" t="str">
        <f t="shared" si="7"/>
        <v>NON</v>
      </c>
      <c r="T118" s="77"/>
      <c r="U118" s="77"/>
      <c r="V118" s="77"/>
      <c r="W118" s="77"/>
      <c r="X118" s="77"/>
      <c r="Y118" s="77"/>
      <c r="Z118" s="77"/>
      <c r="AA118" s="91"/>
      <c r="AB118" s="92"/>
      <c r="AC118" s="91"/>
      <c r="AD118" s="104"/>
    </row>
    <row r="119" spans="1:30" s="11" customFormat="1" ht="12.75" customHeight="1">
      <c r="A119" s="56" t="s">
        <v>84</v>
      </c>
      <c r="B119" s="18"/>
      <c r="C119" s="18"/>
      <c r="D119" s="18"/>
      <c r="E119" s="18"/>
      <c r="F119" s="18"/>
      <c r="G119" s="229" t="str">
        <f>T119</f>
        <v/>
      </c>
      <c r="H119" s="229"/>
      <c r="I119" s="229"/>
      <c r="J119" s="229"/>
      <c r="K119" s="229"/>
      <c r="L119" s="18"/>
      <c r="M119" s="241" t="str">
        <f>Z119</f>
        <v>NON</v>
      </c>
      <c r="N119" s="241"/>
      <c r="O119" s="241"/>
      <c r="P119" s="241"/>
      <c r="Q119" s="242"/>
      <c r="S119" s="134"/>
      <c r="T119" s="229" t="str">
        <f>IF(AND(S120="OUI",S121="OUI",S122="OUI",S123="oui",S124="oui"),"OUI","")</f>
        <v/>
      </c>
      <c r="U119" s="229"/>
      <c r="V119" s="229"/>
      <c r="W119" s="229"/>
      <c r="X119" s="229"/>
      <c r="Y119" s="65"/>
      <c r="Z119" s="241" t="str">
        <f>IF(OR(S120="NON",S121="NON",S122="NON",S123="NON",S124="non"),"NON","")</f>
        <v>NON</v>
      </c>
      <c r="AA119" s="241"/>
      <c r="AB119" s="241"/>
      <c r="AC119" s="241"/>
      <c r="AD119" s="242"/>
    </row>
    <row r="120" spans="1:30" s="7" customFormat="1" ht="12.75" customHeight="1">
      <c r="A120" s="251" t="s">
        <v>85</v>
      </c>
      <c r="B120" s="252"/>
      <c r="C120" s="252"/>
      <c r="D120" s="252"/>
      <c r="E120" s="252"/>
      <c r="F120" s="252"/>
      <c r="G120" s="252"/>
      <c r="H120" s="252"/>
      <c r="I120" s="252"/>
      <c r="J120" s="252"/>
      <c r="K120" s="252"/>
      <c r="L120" s="252"/>
      <c r="M120" s="252"/>
      <c r="N120" s="252"/>
      <c r="O120" s="252"/>
      <c r="P120" s="252"/>
      <c r="Q120" s="253"/>
      <c r="S120" s="137" t="str">
        <f>IF(SUM(T120:AD120)&gt;=2,"OUI","NON")</f>
        <v>NON</v>
      </c>
      <c r="T120" s="69"/>
      <c r="U120" s="69"/>
      <c r="V120" s="69"/>
      <c r="W120" s="69"/>
      <c r="X120" s="69"/>
      <c r="Y120" s="69"/>
      <c r="Z120" s="69"/>
      <c r="AA120" s="83"/>
      <c r="AB120" s="84"/>
      <c r="AC120" s="83"/>
      <c r="AD120" s="95"/>
    </row>
    <row r="121" spans="1:30" s="64" customFormat="1" ht="25.5" customHeight="1">
      <c r="A121" s="254" t="s">
        <v>86</v>
      </c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  <c r="Q121" s="256"/>
      <c r="S121" s="136" t="str">
        <f t="shared" ref="S121:S124" si="8">IF(SUM(T121:AD121)&gt;=2,"OUI","NON")</f>
        <v>NON</v>
      </c>
      <c r="T121" s="78"/>
      <c r="U121" s="78"/>
      <c r="V121" s="78"/>
      <c r="W121" s="78"/>
      <c r="X121" s="79"/>
      <c r="Y121" s="79"/>
      <c r="Z121" s="79"/>
      <c r="AA121" s="97"/>
      <c r="AB121" s="97"/>
      <c r="AC121" s="97"/>
      <c r="AD121" s="98"/>
    </row>
    <row r="122" spans="1:30" s="7" customFormat="1" ht="12.75" customHeight="1">
      <c r="A122" s="257" t="s">
        <v>87</v>
      </c>
      <c r="B122" s="258"/>
      <c r="C122" s="258"/>
      <c r="D122" s="258"/>
      <c r="E122" s="258"/>
      <c r="F122" s="258"/>
      <c r="G122" s="258"/>
      <c r="H122" s="258"/>
      <c r="I122" s="258"/>
      <c r="J122" s="258"/>
      <c r="K122" s="258"/>
      <c r="L122" s="258"/>
      <c r="M122" s="258"/>
      <c r="N122" s="258"/>
      <c r="O122" s="258"/>
      <c r="P122" s="258"/>
      <c r="Q122" s="259"/>
      <c r="S122" s="137" t="str">
        <f t="shared" si="8"/>
        <v>NON</v>
      </c>
      <c r="T122" s="72"/>
      <c r="U122" s="72"/>
      <c r="V122" s="73"/>
      <c r="W122" s="72"/>
      <c r="X122" s="72"/>
      <c r="Y122" s="72"/>
      <c r="Z122" s="72"/>
      <c r="AA122" s="85"/>
      <c r="AB122" s="87"/>
      <c r="AC122" s="85"/>
      <c r="AD122" s="96"/>
    </row>
    <row r="123" spans="1:30" s="7" customFormat="1" ht="12.75" customHeight="1">
      <c r="A123" s="43" t="s">
        <v>88</v>
      </c>
      <c r="B123" s="57"/>
      <c r="C123" s="57"/>
      <c r="D123" s="57"/>
      <c r="E123" s="57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126"/>
      <c r="S123" s="136" t="str">
        <f t="shared" si="8"/>
        <v>NON</v>
      </c>
      <c r="T123" s="66"/>
      <c r="U123" s="66"/>
      <c r="V123" s="66"/>
      <c r="W123" s="66"/>
      <c r="X123" s="68"/>
      <c r="Y123" s="66"/>
      <c r="Z123" s="66"/>
      <c r="AA123" s="85"/>
      <c r="AB123" s="85"/>
      <c r="AC123" s="85"/>
      <c r="AD123" s="86"/>
    </row>
    <row r="124" spans="1:30" s="7" customFormat="1" ht="12.75" customHeight="1">
      <c r="A124" s="275" t="s">
        <v>172</v>
      </c>
      <c r="B124" s="276"/>
      <c r="C124" s="276"/>
      <c r="D124" s="276"/>
      <c r="E124" s="276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27"/>
      <c r="S124" s="137" t="str">
        <f t="shared" si="8"/>
        <v>NON</v>
      </c>
      <c r="T124" s="72"/>
      <c r="U124" s="72"/>
      <c r="V124" s="72"/>
      <c r="W124" s="72"/>
      <c r="X124" s="72"/>
      <c r="Y124" s="72"/>
      <c r="Z124" s="72"/>
      <c r="AA124" s="85"/>
      <c r="AB124" s="87"/>
      <c r="AC124" s="85"/>
      <c r="AD124" s="96"/>
    </row>
    <row r="125" spans="1:30" s="7" customFormat="1" ht="25.5" customHeight="1">
      <c r="A125" s="246" t="s">
        <v>89</v>
      </c>
      <c r="B125" s="247"/>
      <c r="C125" s="247"/>
      <c r="D125" s="247"/>
      <c r="E125" s="247"/>
      <c r="F125" s="172"/>
      <c r="G125" s="260" t="str">
        <f>T125</f>
        <v/>
      </c>
      <c r="H125" s="260"/>
      <c r="I125" s="260"/>
      <c r="J125" s="260"/>
      <c r="K125" s="260"/>
      <c r="L125" s="172"/>
      <c r="M125" s="264" t="str">
        <f>Z125</f>
        <v>NON</v>
      </c>
      <c r="N125" s="264"/>
      <c r="O125" s="264"/>
      <c r="P125" s="264"/>
      <c r="Q125" s="265"/>
      <c r="S125" s="184"/>
      <c r="T125" s="279" t="str">
        <f>IF(S126="OUI","OUI","")</f>
        <v/>
      </c>
      <c r="U125" s="279"/>
      <c r="V125" s="279"/>
      <c r="W125" s="279"/>
      <c r="X125" s="279"/>
      <c r="Y125" s="15"/>
      <c r="Z125" s="241" t="str">
        <f>IF(S126="NON","NON","")</f>
        <v>NON</v>
      </c>
      <c r="AA125" s="241"/>
      <c r="AB125" s="241"/>
      <c r="AC125" s="241"/>
      <c r="AD125" s="242"/>
    </row>
    <row r="126" spans="1:30" s="7" customFormat="1" ht="12.75" customHeight="1" thickBot="1">
      <c r="A126" s="115"/>
      <c r="B126" s="114"/>
      <c r="C126" s="114"/>
      <c r="D126" s="114"/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29"/>
      <c r="S126" s="185" t="str">
        <f>IF(SUM(T126:AD126)&gt;=2,"OUI","NON")</f>
        <v>NON</v>
      </c>
      <c r="T126" s="80"/>
      <c r="U126" s="80"/>
      <c r="V126" s="81"/>
      <c r="W126" s="80"/>
      <c r="X126" s="80"/>
      <c r="Y126" s="80"/>
      <c r="Z126" s="80"/>
      <c r="AA126" s="100"/>
      <c r="AB126" s="101"/>
      <c r="AC126" s="100"/>
      <c r="AD126" s="102"/>
    </row>
    <row r="127" spans="1:30" s="7" customFormat="1" ht="6.95" customHeight="1" thickBot="1">
      <c r="A127" s="8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S127" s="13"/>
    </row>
    <row r="128" spans="1:30" s="7" customFormat="1" ht="17.25" thickBot="1">
      <c r="A128" s="234" t="s">
        <v>90</v>
      </c>
      <c r="B128" s="235"/>
      <c r="C128" s="235"/>
      <c r="D128" s="235"/>
      <c r="E128" s="235"/>
      <c r="F128" s="235"/>
      <c r="G128" s="250" t="str">
        <f>IF(AND(T106="oui",T111="oui",T119="oui",T125="oui"),"OUI","")</f>
        <v/>
      </c>
      <c r="H128" s="250"/>
      <c r="I128" s="250"/>
      <c r="J128" s="250"/>
      <c r="K128" s="250"/>
      <c r="L128" s="40"/>
      <c r="M128" s="248" t="str">
        <f>IF(OR(Z106="non",Z111="non",Z119="non",Z125="non"),"NON","")</f>
        <v>NON</v>
      </c>
      <c r="N128" s="248"/>
      <c r="O128" s="248"/>
      <c r="P128" s="248"/>
      <c r="Q128" s="249"/>
      <c r="S128" s="164" t="s">
        <v>176</v>
      </c>
      <c r="T128" s="138"/>
      <c r="U128" s="138"/>
      <c r="V128" s="240" t="str">
        <f>G128</f>
        <v/>
      </c>
      <c r="W128" s="240"/>
      <c r="X128" s="240"/>
      <c r="Y128" s="240"/>
      <c r="Z128" s="138"/>
      <c r="AA128" s="239" t="str">
        <f>M128</f>
        <v>NON</v>
      </c>
      <c r="AB128" s="239"/>
      <c r="AC128" s="239"/>
      <c r="AD128" s="263"/>
    </row>
    <row r="129" spans="1:32" s="6" customFormat="1" ht="55.5" customHeight="1" thickBot="1">
      <c r="S129" s="131"/>
    </row>
    <row r="130" spans="1:32" ht="19.7" customHeight="1" thickBot="1">
      <c r="A130" s="243" t="s">
        <v>70</v>
      </c>
      <c r="B130" s="244"/>
      <c r="C130" s="244"/>
      <c r="D130" s="244"/>
      <c r="E130" s="244"/>
      <c r="F130" s="244"/>
      <c r="G130" s="244"/>
      <c r="H130" s="244"/>
      <c r="I130" s="244"/>
      <c r="J130" s="244"/>
      <c r="K130" s="244"/>
      <c r="L130" s="244"/>
      <c r="M130" s="244"/>
      <c r="N130" s="244"/>
      <c r="O130" s="244"/>
      <c r="P130" s="244"/>
      <c r="Q130" s="245"/>
      <c r="S130" s="236" t="s">
        <v>183</v>
      </c>
      <c r="T130" s="237"/>
      <c r="U130" s="237"/>
      <c r="V130" s="237"/>
      <c r="W130" s="237"/>
      <c r="X130" s="237"/>
      <c r="Y130" s="237"/>
      <c r="Z130" s="237"/>
      <c r="AA130" s="237"/>
      <c r="AB130" s="237"/>
      <c r="AC130" s="237"/>
      <c r="AD130" s="237"/>
      <c r="AE130" s="237"/>
      <c r="AF130" s="238"/>
    </row>
    <row r="131" spans="1:32" ht="43.5" customHeight="1">
      <c r="A131" s="116"/>
      <c r="B131" s="117"/>
      <c r="C131" s="117"/>
      <c r="D131" s="117"/>
      <c r="E131" s="117"/>
      <c r="F131" s="165"/>
      <c r="G131" s="165"/>
      <c r="H131" s="165"/>
      <c r="I131" s="165"/>
      <c r="J131" s="165"/>
      <c r="K131" s="165"/>
      <c r="L131" s="165"/>
      <c r="M131" s="165"/>
      <c r="N131" s="165"/>
      <c r="O131" s="165"/>
      <c r="P131" s="165"/>
      <c r="Q131" s="166"/>
      <c r="S131" s="116"/>
      <c r="T131" s="142" t="s">
        <v>39</v>
      </c>
      <c r="U131" s="143" t="s">
        <v>57</v>
      </c>
      <c r="V131" s="142" t="s">
        <v>58</v>
      </c>
      <c r="W131" s="143" t="s">
        <v>40</v>
      </c>
      <c r="X131" s="142" t="s">
        <v>41</v>
      </c>
      <c r="Y131" s="143" t="s">
        <v>42</v>
      </c>
      <c r="Z131" s="142" t="s">
        <v>171</v>
      </c>
      <c r="AA131" s="143" t="s">
        <v>62</v>
      </c>
      <c r="AB131" s="142" t="s">
        <v>173</v>
      </c>
      <c r="AC131" s="143" t="s">
        <v>61</v>
      </c>
      <c r="AD131" s="142" t="s">
        <v>43</v>
      </c>
      <c r="AE131" s="175" t="s">
        <v>177</v>
      </c>
      <c r="AF131" s="148" t="s">
        <v>178</v>
      </c>
    </row>
    <row r="132" spans="1:32" s="12" customFormat="1" ht="11.85" customHeight="1">
      <c r="A132" s="283" t="s">
        <v>182</v>
      </c>
      <c r="B132" s="284"/>
      <c r="C132" s="284"/>
      <c r="D132" s="284"/>
      <c r="E132" s="284"/>
      <c r="F132" s="284"/>
      <c r="G132" s="229" t="str">
        <f>T132</f>
        <v/>
      </c>
      <c r="H132" s="229"/>
      <c r="I132" s="229"/>
      <c r="J132" s="229"/>
      <c r="K132" s="229"/>
      <c r="L132" s="119"/>
      <c r="M132" s="241" t="str">
        <f>Z132</f>
        <v>NON</v>
      </c>
      <c r="N132" s="241"/>
      <c r="O132" s="241"/>
      <c r="P132" s="241"/>
      <c r="Q132" s="242"/>
      <c r="S132" s="176"/>
      <c r="T132" s="229" t="str">
        <f>IF(AND(S133="OUI",S134="OUI",S135="OUI"),"OUI","")</f>
        <v/>
      </c>
      <c r="U132" s="229"/>
      <c r="V132" s="229"/>
      <c r="W132" s="229"/>
      <c r="X132" s="229"/>
      <c r="Y132" s="119"/>
      <c r="Z132" s="241" t="str">
        <f>IF(OR(S133="NON",S134="NON",S135="NON"),"NON","")</f>
        <v>NON</v>
      </c>
      <c r="AA132" s="241"/>
      <c r="AB132" s="241"/>
      <c r="AC132" s="241"/>
      <c r="AD132" s="241"/>
      <c r="AE132" s="119"/>
      <c r="AF132" s="124"/>
    </row>
    <row r="133" spans="1:32" s="12" customFormat="1" ht="12.75" customHeight="1">
      <c r="A133" s="44" t="s">
        <v>91</v>
      </c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167"/>
      <c r="S133" s="133" t="str">
        <f>IF(SUM(T133:AF133)&gt;=2,"OUI","NON")</f>
        <v>NON</v>
      </c>
      <c r="T133" s="85"/>
      <c r="U133" s="87"/>
      <c r="V133" s="85"/>
      <c r="W133" s="87"/>
      <c r="X133" s="85"/>
      <c r="Y133" s="87"/>
      <c r="Z133" s="85"/>
      <c r="AA133" s="87"/>
      <c r="AB133" s="85"/>
      <c r="AC133" s="87"/>
      <c r="AD133" s="85"/>
      <c r="AE133" s="225"/>
      <c r="AF133" s="155"/>
    </row>
    <row r="134" spans="1:32" s="11" customFormat="1" ht="12.75" customHeight="1">
      <c r="A134" s="43" t="s">
        <v>92</v>
      </c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154"/>
      <c r="S134" s="132" t="str">
        <f t="shared" ref="S134:S153" si="9">IF(SUM(T134:AF134)&gt;=2,"OUI","NON")</f>
        <v>NON</v>
      </c>
      <c r="T134" s="85"/>
      <c r="U134" s="85"/>
      <c r="V134" s="85"/>
      <c r="W134" s="85"/>
      <c r="X134" s="85"/>
      <c r="Y134" s="85"/>
      <c r="Z134" s="85"/>
      <c r="AA134" s="85"/>
      <c r="AB134" s="85"/>
      <c r="AC134" s="85"/>
      <c r="AD134" s="85"/>
      <c r="AE134" s="66"/>
      <c r="AF134" s="155"/>
    </row>
    <row r="135" spans="1:32" s="11" customFormat="1" ht="12.75" customHeight="1">
      <c r="A135" s="44" t="s">
        <v>93</v>
      </c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68"/>
      <c r="S135" s="133" t="str">
        <f t="shared" si="9"/>
        <v>NON</v>
      </c>
      <c r="T135" s="85"/>
      <c r="U135" s="87"/>
      <c r="V135" s="85"/>
      <c r="W135" s="87"/>
      <c r="X135" s="85"/>
      <c r="Y135" s="87"/>
      <c r="Z135" s="85"/>
      <c r="AA135" s="87"/>
      <c r="AB135" s="85"/>
      <c r="AC135" s="87"/>
      <c r="AD135" s="85"/>
      <c r="AE135" s="225"/>
      <c r="AF135" s="155"/>
    </row>
    <row r="136" spans="1:32" s="11" customFormat="1" ht="12.75" customHeight="1">
      <c r="A136" s="56" t="s">
        <v>94</v>
      </c>
      <c r="B136" s="18"/>
      <c r="C136" s="18"/>
      <c r="D136" s="18"/>
      <c r="E136" s="18"/>
      <c r="F136" s="18"/>
      <c r="G136" s="229" t="str">
        <f>T136</f>
        <v/>
      </c>
      <c r="H136" s="229"/>
      <c r="I136" s="229"/>
      <c r="J136" s="229"/>
      <c r="K136" s="229"/>
      <c r="L136" s="18"/>
      <c r="M136" s="241" t="str">
        <f>Z136</f>
        <v>NON</v>
      </c>
      <c r="N136" s="241"/>
      <c r="O136" s="241"/>
      <c r="P136" s="241"/>
      <c r="Q136" s="242"/>
      <c r="S136" s="179"/>
      <c r="T136" s="229" t="str">
        <f>IF(AND(S137="OUI",S138="OUI",S139="OUI",S140="OUI"),"OUI","")</f>
        <v/>
      </c>
      <c r="U136" s="229"/>
      <c r="V136" s="229"/>
      <c r="W136" s="229"/>
      <c r="X136" s="229"/>
      <c r="Y136" s="18"/>
      <c r="Z136" s="241" t="str">
        <f>IF(OR(S137="NON",S138="NON",S139="NON",S140="NON"),"NON","")</f>
        <v>NON</v>
      </c>
      <c r="AA136" s="241"/>
      <c r="AB136" s="241"/>
      <c r="AC136" s="241"/>
      <c r="AD136" s="241"/>
      <c r="AE136" s="18"/>
      <c r="AF136" s="128"/>
    </row>
    <row r="137" spans="1:32" s="11" customFormat="1" ht="12.75" customHeight="1">
      <c r="A137" s="49" t="s">
        <v>95</v>
      </c>
      <c r="B137" s="29"/>
      <c r="C137" s="29"/>
      <c r="D137" s="29"/>
      <c r="E137" s="2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68"/>
      <c r="S137" s="133" t="str">
        <f t="shared" si="9"/>
        <v>NON</v>
      </c>
      <c r="T137" s="85"/>
      <c r="U137" s="87"/>
      <c r="V137" s="85"/>
      <c r="W137" s="87"/>
      <c r="X137" s="85"/>
      <c r="Y137" s="87"/>
      <c r="Z137" s="85"/>
      <c r="AA137" s="87"/>
      <c r="AB137" s="85"/>
      <c r="AC137" s="87"/>
      <c r="AD137" s="85"/>
      <c r="AE137" s="225"/>
      <c r="AF137" s="155"/>
    </row>
    <row r="138" spans="1:32" s="11" customFormat="1" ht="12.75" customHeight="1">
      <c r="A138" s="43" t="s">
        <v>96</v>
      </c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154"/>
      <c r="S138" s="132" t="str">
        <f t="shared" si="9"/>
        <v>NON</v>
      </c>
      <c r="T138" s="85"/>
      <c r="U138" s="85"/>
      <c r="V138" s="85"/>
      <c r="W138" s="85"/>
      <c r="X138" s="85"/>
      <c r="Y138" s="85"/>
      <c r="Z138" s="85"/>
      <c r="AA138" s="85"/>
      <c r="AB138" s="85"/>
      <c r="AC138" s="85"/>
      <c r="AD138" s="85"/>
      <c r="AE138" s="66"/>
      <c r="AF138" s="155"/>
    </row>
    <row r="139" spans="1:32" s="11" customFormat="1" ht="12.75" customHeight="1">
      <c r="A139" s="49" t="s">
        <v>97</v>
      </c>
      <c r="B139" s="29"/>
      <c r="C139" s="29"/>
      <c r="D139" s="29"/>
      <c r="E139" s="2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68"/>
      <c r="S139" s="133" t="str">
        <f t="shared" si="9"/>
        <v>NON</v>
      </c>
      <c r="T139" s="85"/>
      <c r="U139" s="87"/>
      <c r="V139" s="85"/>
      <c r="W139" s="87"/>
      <c r="X139" s="85"/>
      <c r="Y139" s="87"/>
      <c r="Z139" s="85"/>
      <c r="AA139" s="87"/>
      <c r="AB139" s="85"/>
      <c r="AC139" s="87"/>
      <c r="AD139" s="85"/>
      <c r="AE139" s="225"/>
      <c r="AF139" s="155"/>
    </row>
    <row r="140" spans="1:32" s="11" customFormat="1" ht="12.75" customHeight="1">
      <c r="A140" s="43" t="s">
        <v>98</v>
      </c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154"/>
      <c r="S140" s="132" t="str">
        <f t="shared" si="9"/>
        <v>NON</v>
      </c>
      <c r="T140" s="85"/>
      <c r="U140" s="85"/>
      <c r="V140" s="85"/>
      <c r="W140" s="85"/>
      <c r="X140" s="85"/>
      <c r="Y140" s="85"/>
      <c r="Z140" s="85"/>
      <c r="AA140" s="85"/>
      <c r="AB140" s="85"/>
      <c r="AC140" s="85"/>
      <c r="AD140" s="85"/>
      <c r="AE140" s="66"/>
      <c r="AF140" s="155"/>
    </row>
    <row r="141" spans="1:32" s="11" customFormat="1" ht="12.75" customHeight="1">
      <c r="A141" s="56" t="s">
        <v>99</v>
      </c>
      <c r="B141" s="18"/>
      <c r="C141" s="18"/>
      <c r="D141" s="18"/>
      <c r="E141" s="18"/>
      <c r="F141" s="18"/>
      <c r="G141" s="229" t="str">
        <f>T141</f>
        <v/>
      </c>
      <c r="H141" s="229"/>
      <c r="I141" s="229"/>
      <c r="J141" s="229"/>
      <c r="K141" s="229"/>
      <c r="L141" s="18"/>
      <c r="M141" s="241" t="str">
        <f>Z141</f>
        <v>NON</v>
      </c>
      <c r="N141" s="241"/>
      <c r="O141" s="241"/>
      <c r="P141" s="241"/>
      <c r="Q141" s="242"/>
      <c r="S141" s="179"/>
      <c r="T141" s="229" t="str">
        <f>IF(AND(S142="OUI",S143="OUI",S144="OUI",S145="OUI"),"OUI","")</f>
        <v/>
      </c>
      <c r="U141" s="229"/>
      <c r="V141" s="229"/>
      <c r="W141" s="229"/>
      <c r="X141" s="229"/>
      <c r="Y141" s="18"/>
      <c r="Z141" s="241" t="str">
        <f>IF(OR(S142="NON",S143="NON",S144="NON",S145="NON"),"NON","")</f>
        <v>NON</v>
      </c>
      <c r="AA141" s="241"/>
      <c r="AB141" s="241"/>
      <c r="AC141" s="241"/>
      <c r="AD141" s="241"/>
      <c r="AE141" s="18"/>
      <c r="AF141" s="128"/>
    </row>
    <row r="142" spans="1:32" s="11" customFormat="1" ht="12.75" customHeight="1">
      <c r="A142" s="49" t="s">
        <v>100</v>
      </c>
      <c r="B142" s="29"/>
      <c r="C142" s="29"/>
      <c r="D142" s="29"/>
      <c r="E142" s="2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68"/>
      <c r="S142" s="133" t="str">
        <f t="shared" si="9"/>
        <v>NON</v>
      </c>
      <c r="T142" s="85"/>
      <c r="U142" s="87"/>
      <c r="V142" s="85"/>
      <c r="W142" s="87"/>
      <c r="X142" s="85"/>
      <c r="Y142" s="87"/>
      <c r="Z142" s="85"/>
      <c r="AA142" s="87"/>
      <c r="AB142" s="85"/>
      <c r="AC142" s="87"/>
      <c r="AD142" s="85"/>
      <c r="AE142" s="225"/>
      <c r="AF142" s="155"/>
    </row>
    <row r="143" spans="1:32" s="11" customFormat="1" ht="12.75" customHeight="1">
      <c r="A143" s="43" t="s">
        <v>101</v>
      </c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154"/>
      <c r="S143" s="132" t="str">
        <f t="shared" si="9"/>
        <v>NON</v>
      </c>
      <c r="T143" s="85"/>
      <c r="U143" s="85"/>
      <c r="V143" s="85"/>
      <c r="W143" s="85"/>
      <c r="X143" s="85"/>
      <c r="Y143" s="85"/>
      <c r="Z143" s="85"/>
      <c r="AA143" s="85"/>
      <c r="AB143" s="85"/>
      <c r="AC143" s="85"/>
      <c r="AD143" s="85"/>
      <c r="AE143" s="66"/>
      <c r="AF143" s="155"/>
    </row>
    <row r="144" spans="1:32" s="11" customFormat="1" ht="12.75" customHeight="1">
      <c r="A144" s="49" t="s">
        <v>102</v>
      </c>
      <c r="B144" s="29"/>
      <c r="C144" s="29"/>
      <c r="D144" s="29"/>
      <c r="E144" s="2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68"/>
      <c r="S144" s="133" t="str">
        <f t="shared" si="9"/>
        <v>NON</v>
      </c>
      <c r="T144" s="85"/>
      <c r="U144" s="87"/>
      <c r="V144" s="85"/>
      <c r="W144" s="87"/>
      <c r="X144" s="85"/>
      <c r="Y144" s="87"/>
      <c r="Z144" s="85"/>
      <c r="AA144" s="87"/>
      <c r="AB144" s="85"/>
      <c r="AC144" s="87"/>
      <c r="AD144" s="85"/>
      <c r="AE144" s="225"/>
      <c r="AF144" s="155"/>
    </row>
    <row r="145" spans="1:32" s="11" customFormat="1" ht="12.75" customHeight="1">
      <c r="A145" s="43" t="s">
        <v>103</v>
      </c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154"/>
      <c r="S145" s="132" t="str">
        <f t="shared" si="9"/>
        <v>NON</v>
      </c>
      <c r="T145" s="85"/>
      <c r="U145" s="85"/>
      <c r="V145" s="85"/>
      <c r="W145" s="85"/>
      <c r="X145" s="85"/>
      <c r="Y145" s="85"/>
      <c r="Z145" s="85"/>
      <c r="AA145" s="85"/>
      <c r="AB145" s="85"/>
      <c r="AC145" s="85"/>
      <c r="AD145" s="85"/>
      <c r="AE145" s="66"/>
      <c r="AF145" s="155"/>
    </row>
    <row r="146" spans="1:32" s="11" customFormat="1" ht="12.75" customHeight="1">
      <c r="A146" s="56" t="s">
        <v>104</v>
      </c>
      <c r="B146" s="18"/>
      <c r="C146" s="18"/>
      <c r="D146" s="18"/>
      <c r="E146" s="18"/>
      <c r="F146" s="18"/>
      <c r="G146" s="229" t="str">
        <f>T146</f>
        <v/>
      </c>
      <c r="H146" s="229"/>
      <c r="I146" s="229"/>
      <c r="J146" s="229"/>
      <c r="K146" s="229"/>
      <c r="L146" s="18"/>
      <c r="M146" s="241" t="str">
        <f>Z146</f>
        <v>NON</v>
      </c>
      <c r="N146" s="241"/>
      <c r="O146" s="241"/>
      <c r="P146" s="241"/>
      <c r="Q146" s="242"/>
      <c r="S146" s="179"/>
      <c r="T146" s="229" t="str">
        <f>IF(AND(S147="OUI",S148="OUI",S149="OUI"),"OUI","")</f>
        <v/>
      </c>
      <c r="U146" s="229"/>
      <c r="V146" s="229"/>
      <c r="W146" s="229"/>
      <c r="X146" s="229"/>
      <c r="Y146" s="18"/>
      <c r="Z146" s="241" t="str">
        <f>IF(OR(S147="NON",S148="NON",S149="NON"),"NON","")</f>
        <v>NON</v>
      </c>
      <c r="AA146" s="241"/>
      <c r="AB146" s="241"/>
      <c r="AC146" s="241"/>
      <c r="AD146" s="241"/>
      <c r="AE146" s="18"/>
      <c r="AF146" s="128"/>
    </row>
    <row r="147" spans="1:32" s="11" customFormat="1" ht="12.75" customHeight="1">
      <c r="A147" s="49" t="s">
        <v>105</v>
      </c>
      <c r="B147" s="29"/>
      <c r="C147" s="29"/>
      <c r="D147" s="29"/>
      <c r="E147" s="2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68"/>
      <c r="S147" s="133" t="str">
        <f t="shared" si="9"/>
        <v>NON</v>
      </c>
      <c r="T147" s="85"/>
      <c r="U147" s="87"/>
      <c r="V147" s="85"/>
      <c r="W147" s="87"/>
      <c r="X147" s="85"/>
      <c r="Y147" s="87"/>
      <c r="Z147" s="85"/>
      <c r="AA147" s="87"/>
      <c r="AB147" s="85"/>
      <c r="AC147" s="87"/>
      <c r="AD147" s="85"/>
      <c r="AE147" s="225"/>
      <c r="AF147" s="155"/>
    </row>
    <row r="148" spans="1:32" s="11" customFormat="1" ht="12.75" customHeight="1">
      <c r="A148" s="43" t="s">
        <v>106</v>
      </c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154"/>
      <c r="S148" s="132" t="str">
        <f t="shared" si="9"/>
        <v>NON</v>
      </c>
      <c r="T148" s="85"/>
      <c r="U148" s="85"/>
      <c r="V148" s="85"/>
      <c r="W148" s="85"/>
      <c r="X148" s="85"/>
      <c r="Y148" s="85"/>
      <c r="Z148" s="85"/>
      <c r="AA148" s="85"/>
      <c r="AB148" s="85"/>
      <c r="AC148" s="85"/>
      <c r="AD148" s="85"/>
      <c r="AE148" s="66"/>
      <c r="AF148" s="155"/>
    </row>
    <row r="149" spans="1:32" s="11" customFormat="1" ht="12.75" customHeight="1">
      <c r="A149" s="49" t="s">
        <v>107</v>
      </c>
      <c r="B149" s="29"/>
      <c r="C149" s="29"/>
      <c r="D149" s="29"/>
      <c r="E149" s="2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68"/>
      <c r="S149" s="133" t="str">
        <f t="shared" si="9"/>
        <v>NON</v>
      </c>
      <c r="T149" s="85"/>
      <c r="U149" s="87"/>
      <c r="V149" s="85"/>
      <c r="W149" s="87"/>
      <c r="X149" s="85"/>
      <c r="Y149" s="87"/>
      <c r="Z149" s="85"/>
      <c r="AA149" s="87"/>
      <c r="AB149" s="85"/>
      <c r="AC149" s="87"/>
      <c r="AD149" s="85"/>
      <c r="AE149" s="225"/>
      <c r="AF149" s="155"/>
    </row>
    <row r="150" spans="1:32" s="11" customFormat="1" ht="12.75" customHeight="1">
      <c r="A150" s="56" t="s">
        <v>108</v>
      </c>
      <c r="B150" s="18"/>
      <c r="C150" s="18"/>
      <c r="D150" s="18"/>
      <c r="E150" s="18"/>
      <c r="F150" s="18"/>
      <c r="G150" s="229" t="str">
        <f>T150</f>
        <v/>
      </c>
      <c r="H150" s="229"/>
      <c r="I150" s="229"/>
      <c r="J150" s="229"/>
      <c r="K150" s="229"/>
      <c r="L150" s="18"/>
      <c r="M150" s="241" t="str">
        <f>Z150</f>
        <v>NON</v>
      </c>
      <c r="N150" s="241"/>
      <c r="O150" s="241"/>
      <c r="P150" s="241"/>
      <c r="Q150" s="242"/>
      <c r="S150" s="179"/>
      <c r="T150" s="229" t="str">
        <f>IF(AND(S151="OUI",S152="OUI",S153="OUI"),"OUI","")</f>
        <v/>
      </c>
      <c r="U150" s="229"/>
      <c r="V150" s="229"/>
      <c r="W150" s="229"/>
      <c r="X150" s="229"/>
      <c r="Y150" s="18"/>
      <c r="Z150" s="241" t="str">
        <f>IF(OR(S151="NON",S152="NON",S153="NON"),"NON","")</f>
        <v>NON</v>
      </c>
      <c r="AA150" s="241"/>
      <c r="AB150" s="241"/>
      <c r="AC150" s="241"/>
      <c r="AD150" s="241"/>
      <c r="AE150" s="18"/>
      <c r="AF150" s="128"/>
    </row>
    <row r="151" spans="1:32" s="12" customFormat="1" ht="12.75" customHeight="1">
      <c r="A151" s="49" t="s">
        <v>109</v>
      </c>
      <c r="B151" s="29"/>
      <c r="C151" s="29"/>
      <c r="D151" s="29"/>
      <c r="E151" s="29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167"/>
      <c r="S151" s="133" t="str">
        <f t="shared" si="9"/>
        <v>NON</v>
      </c>
      <c r="T151" s="85"/>
      <c r="U151" s="87"/>
      <c r="V151" s="85"/>
      <c r="W151" s="87"/>
      <c r="X151" s="85"/>
      <c r="Y151" s="87"/>
      <c r="Z151" s="85"/>
      <c r="AA151" s="87"/>
      <c r="AB151" s="85"/>
      <c r="AC151" s="87"/>
      <c r="AD151" s="85"/>
      <c r="AE151" s="225"/>
      <c r="AF151" s="155"/>
    </row>
    <row r="152" spans="1:32" s="12" customFormat="1" ht="12.75" customHeight="1">
      <c r="A152" s="43" t="s">
        <v>110</v>
      </c>
      <c r="B152" s="25"/>
      <c r="C152" s="25"/>
      <c r="D152" s="25"/>
      <c r="E152" s="25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169"/>
      <c r="S152" s="132" t="str">
        <f t="shared" si="9"/>
        <v>NON</v>
      </c>
      <c r="T152" s="85"/>
      <c r="U152" s="85"/>
      <c r="V152" s="85"/>
      <c r="W152" s="85"/>
      <c r="X152" s="85"/>
      <c r="Y152" s="85"/>
      <c r="Z152" s="85"/>
      <c r="AA152" s="85"/>
      <c r="AB152" s="85"/>
      <c r="AC152" s="85"/>
      <c r="AD152" s="85"/>
      <c r="AE152" s="66"/>
      <c r="AF152" s="155"/>
    </row>
    <row r="153" spans="1:32" s="12" customFormat="1" ht="12.75" customHeight="1" thickBot="1">
      <c r="A153" s="50" t="s">
        <v>111</v>
      </c>
      <c r="B153" s="51"/>
      <c r="C153" s="51"/>
      <c r="D153" s="51"/>
      <c r="E153" s="51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4"/>
      <c r="S153" s="180" t="str">
        <f t="shared" si="9"/>
        <v>NON</v>
      </c>
      <c r="T153" s="88"/>
      <c r="U153" s="94"/>
      <c r="V153" s="99"/>
      <c r="W153" s="94"/>
      <c r="X153" s="88"/>
      <c r="Y153" s="94"/>
      <c r="Z153" s="88"/>
      <c r="AA153" s="94"/>
      <c r="AB153" s="88"/>
      <c r="AC153" s="94"/>
      <c r="AD153" s="88"/>
      <c r="AE153" s="226"/>
      <c r="AF153" s="157"/>
    </row>
    <row r="154" spans="1:32" ht="6.95" customHeight="1" thickBot="1">
      <c r="A154" s="8"/>
      <c r="B154" s="7"/>
      <c r="C154" s="7"/>
      <c r="D154" s="7"/>
      <c r="E154" s="7"/>
      <c r="F154" s="7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AE154" s="118"/>
      <c r="AF154" s="178"/>
    </row>
    <row r="155" spans="1:32" ht="17.25" thickBot="1">
      <c r="A155" s="234" t="s">
        <v>112</v>
      </c>
      <c r="B155" s="235"/>
      <c r="C155" s="235"/>
      <c r="D155" s="235"/>
      <c r="E155" s="235"/>
      <c r="F155" s="235"/>
      <c r="G155" s="250" t="str">
        <f>IF(AND(T132="oui",T136="oui",T141="oui",T146="oui",T150="oui"),"OUI","")</f>
        <v/>
      </c>
      <c r="H155" s="250"/>
      <c r="I155" s="250"/>
      <c r="J155" s="250"/>
      <c r="K155" s="250"/>
      <c r="L155" s="40"/>
      <c r="M155" s="248" t="str">
        <f>IF(OR(Z132="non",Z136="non",Z141="non",Z146="non",Z150="non"),"NON","")</f>
        <v>NON</v>
      </c>
      <c r="N155" s="248"/>
      <c r="O155" s="248"/>
      <c r="P155" s="248"/>
      <c r="Q155" s="249"/>
      <c r="S155" s="164" t="s">
        <v>176</v>
      </c>
      <c r="T155" s="162"/>
      <c r="U155" s="162"/>
      <c r="V155" s="240" t="str">
        <f>G155</f>
        <v/>
      </c>
      <c r="W155" s="240"/>
      <c r="X155" s="240"/>
      <c r="Y155" s="240"/>
      <c r="Z155" s="162"/>
      <c r="AA155" s="239" t="str">
        <f>M155</f>
        <v>NON</v>
      </c>
      <c r="AB155" s="239"/>
      <c r="AC155" s="239"/>
      <c r="AD155" s="239"/>
      <c r="AE155" s="162"/>
      <c r="AF155" s="163"/>
    </row>
    <row r="156" spans="1:32" ht="19.7" customHeight="1" thickBot="1">
      <c r="A156" s="243" t="s">
        <v>113</v>
      </c>
      <c r="B156" s="244"/>
      <c r="C156" s="244"/>
      <c r="D156" s="244"/>
      <c r="E156" s="244"/>
      <c r="F156" s="244"/>
      <c r="G156" s="244"/>
      <c r="H156" s="244"/>
      <c r="I156" s="244"/>
      <c r="J156" s="244"/>
      <c r="K156" s="244"/>
      <c r="L156" s="244"/>
      <c r="M156" s="244"/>
      <c r="N156" s="244"/>
      <c r="O156" s="244"/>
      <c r="P156" s="244"/>
      <c r="Q156" s="245"/>
      <c r="S156" s="236" t="s">
        <v>184</v>
      </c>
      <c r="T156" s="237"/>
      <c r="U156" s="237"/>
      <c r="V156" s="237"/>
      <c r="W156" s="237"/>
      <c r="X156" s="237"/>
      <c r="Y156" s="237"/>
      <c r="Z156" s="237"/>
      <c r="AA156" s="237"/>
      <c r="AB156" s="237"/>
      <c r="AC156" s="237"/>
      <c r="AD156" s="237"/>
      <c r="AE156" s="237"/>
      <c r="AF156" s="238"/>
    </row>
    <row r="157" spans="1:32" ht="45.75" customHeight="1">
      <c r="A157" s="35"/>
      <c r="B157" s="36"/>
      <c r="C157" s="36"/>
      <c r="D157" s="36"/>
      <c r="E157" s="36"/>
      <c r="F157" s="165"/>
      <c r="G157" s="165"/>
      <c r="H157" s="165"/>
      <c r="I157" s="165"/>
      <c r="J157" s="165"/>
      <c r="K157" s="165"/>
      <c r="L157" s="165"/>
      <c r="M157" s="165"/>
      <c r="N157" s="165"/>
      <c r="O157" s="165"/>
      <c r="P157" s="165"/>
      <c r="Q157" s="166"/>
      <c r="S157" s="35"/>
      <c r="T157" s="37" t="s">
        <v>39</v>
      </c>
      <c r="U157" s="38" t="s">
        <v>57</v>
      </c>
      <c r="V157" s="37" t="s">
        <v>58</v>
      </c>
      <c r="W157" s="38" t="s">
        <v>40</v>
      </c>
      <c r="X157" s="37" t="s">
        <v>41</v>
      </c>
      <c r="Y157" s="38" t="s">
        <v>42</v>
      </c>
      <c r="Z157" s="37" t="s">
        <v>171</v>
      </c>
      <c r="AA157" s="38" t="s">
        <v>62</v>
      </c>
      <c r="AB157" s="37" t="s">
        <v>173</v>
      </c>
      <c r="AC157" s="38" t="s">
        <v>61</v>
      </c>
      <c r="AD157" s="37" t="s">
        <v>43</v>
      </c>
      <c r="AE157" s="208" t="s">
        <v>177</v>
      </c>
      <c r="AF157" s="39" t="s">
        <v>178</v>
      </c>
    </row>
    <row r="158" spans="1:32" s="12" customFormat="1" ht="12.75" customHeight="1">
      <c r="A158" s="56" t="s">
        <v>114</v>
      </c>
      <c r="B158" s="119"/>
      <c r="C158" s="119"/>
      <c r="D158" s="119"/>
      <c r="E158" s="119"/>
      <c r="F158" s="119"/>
      <c r="G158" s="229" t="str">
        <f>T158</f>
        <v/>
      </c>
      <c r="H158" s="229"/>
      <c r="I158" s="229"/>
      <c r="J158" s="229"/>
      <c r="K158" s="229"/>
      <c r="L158" s="119"/>
      <c r="M158" s="241" t="str">
        <f>Z158</f>
        <v>NON</v>
      </c>
      <c r="N158" s="241"/>
      <c r="O158" s="241"/>
      <c r="P158" s="241"/>
      <c r="Q158" s="242"/>
      <c r="S158" s="206"/>
      <c r="T158" s="261" t="str">
        <f>IF(AND(S159="OUI",S160="OUI",S161="OUI"),"OUI","")</f>
        <v/>
      </c>
      <c r="U158" s="261"/>
      <c r="V158" s="261"/>
      <c r="W158" s="261"/>
      <c r="X158" s="261"/>
      <c r="Y158" s="205"/>
      <c r="Z158" s="262" t="str">
        <f>IF(OR(S159="NON",S160="NON",S161="NON"),"NON","")</f>
        <v>NON</v>
      </c>
      <c r="AA158" s="262"/>
      <c r="AB158" s="262"/>
      <c r="AC158" s="262"/>
      <c r="AD158" s="262"/>
      <c r="AE158" s="205"/>
      <c r="AF158" s="207"/>
    </row>
    <row r="159" spans="1:32" s="7" customFormat="1" ht="12.75" customHeight="1">
      <c r="A159" s="47" t="s">
        <v>115</v>
      </c>
      <c r="B159" s="22"/>
      <c r="C159" s="23"/>
      <c r="D159" s="23"/>
      <c r="E159" s="23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27"/>
      <c r="S159" s="183" t="str">
        <f>IF(SUM(T159:AF159)&gt;=2,"OUI","NON")</f>
        <v>NON</v>
      </c>
      <c r="T159" s="66"/>
      <c r="U159" s="72"/>
      <c r="V159" s="66"/>
      <c r="W159" s="72"/>
      <c r="X159" s="66"/>
      <c r="Y159" s="72"/>
      <c r="Z159" s="66"/>
      <c r="AA159" s="87"/>
      <c r="AB159" s="85"/>
      <c r="AC159" s="87"/>
      <c r="AD159" s="85"/>
      <c r="AE159" s="14"/>
      <c r="AF159" s="126"/>
    </row>
    <row r="160" spans="1:32" s="7" customFormat="1" ht="12.75" customHeight="1">
      <c r="A160" s="33" t="s">
        <v>116</v>
      </c>
      <c r="B160" s="26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126"/>
      <c r="S160" s="136" t="str">
        <f t="shared" ref="S160:S177" si="10">IF(SUM(T160:AF160)&gt;=2,"OUI","NON")</f>
        <v>NON</v>
      </c>
      <c r="T160" s="66"/>
      <c r="U160" s="66"/>
      <c r="V160" s="66"/>
      <c r="W160" s="66"/>
      <c r="X160" s="66"/>
      <c r="Y160" s="66"/>
      <c r="Z160" s="66"/>
      <c r="AA160" s="85"/>
      <c r="AB160" s="85"/>
      <c r="AC160" s="85"/>
      <c r="AD160" s="85"/>
      <c r="AE160" s="24"/>
      <c r="AF160" s="126"/>
    </row>
    <row r="161" spans="1:32" s="7" customFormat="1" ht="12.75" customHeight="1">
      <c r="A161" s="47" t="s">
        <v>140</v>
      </c>
      <c r="B161" s="22"/>
      <c r="C161" s="23"/>
      <c r="D161" s="23"/>
      <c r="E161" s="23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27"/>
      <c r="S161" s="183" t="str">
        <f t="shared" si="10"/>
        <v>NON</v>
      </c>
      <c r="T161" s="66"/>
      <c r="U161" s="72"/>
      <c r="V161" s="66"/>
      <c r="W161" s="72"/>
      <c r="X161" s="66"/>
      <c r="Y161" s="72"/>
      <c r="Z161" s="66"/>
      <c r="AA161" s="87"/>
      <c r="AB161" s="85"/>
      <c r="AC161" s="87"/>
      <c r="AD161" s="85"/>
      <c r="AE161" s="14"/>
      <c r="AF161" s="126"/>
    </row>
    <row r="162" spans="1:32" s="11" customFormat="1" ht="12.75" customHeight="1">
      <c r="A162" s="56" t="s">
        <v>117</v>
      </c>
      <c r="B162" s="18"/>
      <c r="C162" s="18"/>
      <c r="D162" s="18"/>
      <c r="E162" s="18"/>
      <c r="F162" s="18"/>
      <c r="G162" s="229" t="str">
        <f>T162</f>
        <v/>
      </c>
      <c r="H162" s="229"/>
      <c r="I162" s="229"/>
      <c r="J162" s="229"/>
      <c r="K162" s="229"/>
      <c r="L162" s="18"/>
      <c r="M162" s="241" t="str">
        <f>Z162</f>
        <v>NON</v>
      </c>
      <c r="N162" s="241"/>
      <c r="O162" s="241"/>
      <c r="P162" s="241"/>
      <c r="Q162" s="242"/>
      <c r="S162" s="203"/>
      <c r="T162" s="229" t="str">
        <f>IF(AND(S163="OUI",S164="OUI"),"OUI","")</f>
        <v/>
      </c>
      <c r="U162" s="229"/>
      <c r="V162" s="229"/>
      <c r="W162" s="229"/>
      <c r="X162" s="229"/>
      <c r="Y162" s="18"/>
      <c r="Z162" s="241" t="str">
        <f>IF(OR(S163="NON",S164="NON"),"NON","")</f>
        <v>NON</v>
      </c>
      <c r="AA162" s="241"/>
      <c r="AB162" s="241"/>
      <c r="AC162" s="241"/>
      <c r="AD162" s="241"/>
      <c r="AE162" s="18"/>
      <c r="AF162" s="128"/>
    </row>
    <row r="163" spans="1:32" s="7" customFormat="1" ht="12.75" customHeight="1">
      <c r="A163" s="34" t="s">
        <v>119</v>
      </c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27"/>
      <c r="S163" s="183" t="str">
        <f t="shared" si="10"/>
        <v>NON</v>
      </c>
      <c r="T163" s="66"/>
      <c r="U163" s="72"/>
      <c r="V163" s="66"/>
      <c r="W163" s="72"/>
      <c r="X163" s="66"/>
      <c r="Y163" s="72"/>
      <c r="Z163" s="66"/>
      <c r="AA163" s="87"/>
      <c r="AB163" s="85"/>
      <c r="AC163" s="87"/>
      <c r="AD163" s="85"/>
      <c r="AE163" s="14"/>
      <c r="AF163" s="126"/>
    </row>
    <row r="164" spans="1:32" s="7" customFormat="1" ht="12.75" customHeight="1">
      <c r="A164" s="43" t="s">
        <v>168</v>
      </c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126"/>
      <c r="S164" s="136" t="str">
        <f t="shared" si="10"/>
        <v>NON</v>
      </c>
      <c r="T164" s="66"/>
      <c r="U164" s="66"/>
      <c r="V164" s="66"/>
      <c r="W164" s="66"/>
      <c r="X164" s="66"/>
      <c r="Y164" s="66"/>
      <c r="Z164" s="66"/>
      <c r="AA164" s="85"/>
      <c r="AB164" s="85"/>
      <c r="AC164" s="85"/>
      <c r="AD164" s="85"/>
      <c r="AE164" s="24"/>
      <c r="AF164" s="126"/>
    </row>
    <row r="165" spans="1:32" s="11" customFormat="1" ht="12.75" customHeight="1">
      <c r="A165" s="56" t="s">
        <v>118</v>
      </c>
      <c r="B165" s="18"/>
      <c r="C165" s="18"/>
      <c r="D165" s="18"/>
      <c r="E165" s="18"/>
      <c r="F165" s="18"/>
      <c r="G165" s="229" t="str">
        <f>T165</f>
        <v/>
      </c>
      <c r="H165" s="229"/>
      <c r="I165" s="229"/>
      <c r="J165" s="229"/>
      <c r="K165" s="229"/>
      <c r="L165" s="18"/>
      <c r="M165" s="241" t="str">
        <f>Z165</f>
        <v>NON</v>
      </c>
      <c r="N165" s="241"/>
      <c r="O165" s="241"/>
      <c r="P165" s="241"/>
      <c r="Q165" s="242"/>
      <c r="S165" s="203"/>
      <c r="T165" s="229" t="str">
        <f>IF(AND(S166="OUI",S167="OUI"),"OUI","")</f>
        <v/>
      </c>
      <c r="U165" s="229"/>
      <c r="V165" s="229"/>
      <c r="W165" s="229"/>
      <c r="X165" s="229"/>
      <c r="Y165" s="18"/>
      <c r="Z165" s="241" t="str">
        <f>IF(OR(S166="NON",S167="NON"),"NON","")</f>
        <v>NON</v>
      </c>
      <c r="AA165" s="241"/>
      <c r="AB165" s="241"/>
      <c r="AC165" s="241"/>
      <c r="AD165" s="241"/>
      <c r="AE165" s="18"/>
      <c r="AF165" s="128"/>
    </row>
    <row r="166" spans="1:32" s="7" customFormat="1" ht="12.75" customHeight="1">
      <c r="A166" s="34" t="s">
        <v>121</v>
      </c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27"/>
      <c r="S166" s="183" t="str">
        <f t="shared" si="10"/>
        <v>NON</v>
      </c>
      <c r="T166" s="66"/>
      <c r="U166" s="72"/>
      <c r="V166" s="66"/>
      <c r="W166" s="72"/>
      <c r="X166" s="66"/>
      <c r="Y166" s="72"/>
      <c r="Z166" s="66"/>
      <c r="AA166" s="87"/>
      <c r="AB166" s="85"/>
      <c r="AC166" s="87"/>
      <c r="AD166" s="85"/>
      <c r="AE166" s="14"/>
      <c r="AF166" s="126"/>
    </row>
    <row r="167" spans="1:32" s="27" customFormat="1" ht="12.75" customHeight="1">
      <c r="A167" s="60" t="s">
        <v>122</v>
      </c>
      <c r="B167" s="61"/>
      <c r="C167" s="61"/>
      <c r="D167" s="28"/>
      <c r="E167" s="28"/>
      <c r="F167" s="199"/>
      <c r="G167" s="199"/>
      <c r="H167" s="199"/>
      <c r="I167" s="199"/>
      <c r="J167" s="199"/>
      <c r="K167" s="199"/>
      <c r="L167" s="199"/>
      <c r="M167" s="199"/>
      <c r="N167" s="199"/>
      <c r="O167" s="199"/>
      <c r="P167" s="199"/>
      <c r="Q167" s="201"/>
      <c r="S167" s="136" t="str">
        <f t="shared" si="10"/>
        <v>NON</v>
      </c>
      <c r="T167" s="82"/>
      <c r="U167" s="82"/>
      <c r="V167" s="82"/>
      <c r="W167" s="82"/>
      <c r="X167" s="79"/>
      <c r="Y167" s="79"/>
      <c r="Z167" s="79"/>
      <c r="AA167" s="97"/>
      <c r="AB167" s="97"/>
      <c r="AC167" s="97"/>
      <c r="AD167" s="97"/>
      <c r="AE167" s="199"/>
      <c r="AF167" s="201"/>
    </row>
    <row r="168" spans="1:32" s="11" customFormat="1" ht="12.75" customHeight="1">
      <c r="A168" s="56" t="s">
        <v>123</v>
      </c>
      <c r="B168" s="18"/>
      <c r="C168" s="18"/>
      <c r="D168" s="18"/>
      <c r="E168" s="18"/>
      <c r="F168" s="18"/>
      <c r="G168" s="229" t="str">
        <f>T168</f>
        <v/>
      </c>
      <c r="H168" s="229"/>
      <c r="I168" s="229"/>
      <c r="J168" s="229"/>
      <c r="K168" s="229"/>
      <c r="L168" s="18"/>
      <c r="M168" s="241" t="str">
        <f>Z168</f>
        <v>NON</v>
      </c>
      <c r="N168" s="241"/>
      <c r="O168" s="241"/>
      <c r="P168" s="241"/>
      <c r="Q168" s="242"/>
      <c r="S168" s="203"/>
      <c r="T168" s="229" t="str">
        <f>IF(AND(S169="OUI",S170="OUI",S171="OUI"),"OUI","")</f>
        <v/>
      </c>
      <c r="U168" s="229"/>
      <c r="V168" s="229"/>
      <c r="W168" s="229"/>
      <c r="X168" s="229"/>
      <c r="Y168" s="18"/>
      <c r="Z168" s="241" t="str">
        <f>IF(OR(S169="NON",S170="NON",S171="NON"),"NON","")</f>
        <v>NON</v>
      </c>
      <c r="AA168" s="241"/>
      <c r="AB168" s="241"/>
      <c r="AC168" s="241"/>
      <c r="AD168" s="241"/>
      <c r="AE168" s="18"/>
      <c r="AF168" s="128"/>
    </row>
    <row r="169" spans="1:32" s="7" customFormat="1" ht="12.75" customHeight="1">
      <c r="A169" s="34" t="s">
        <v>125</v>
      </c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27"/>
      <c r="S169" s="183" t="str">
        <f t="shared" si="10"/>
        <v>NON</v>
      </c>
      <c r="T169" s="66"/>
      <c r="U169" s="72"/>
      <c r="V169" s="66"/>
      <c r="W169" s="72"/>
      <c r="X169" s="66"/>
      <c r="Y169" s="72"/>
      <c r="Z169" s="66"/>
      <c r="AA169" s="87"/>
      <c r="AB169" s="85"/>
      <c r="AC169" s="87"/>
      <c r="AD169" s="85"/>
      <c r="AE169" s="14"/>
      <c r="AF169" s="126"/>
    </row>
    <row r="170" spans="1:32" s="7" customFormat="1" ht="12.75" customHeight="1">
      <c r="A170" s="33" t="s">
        <v>124</v>
      </c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126"/>
      <c r="S170" s="136" t="str">
        <f t="shared" si="10"/>
        <v>NON</v>
      </c>
      <c r="T170" s="66"/>
      <c r="U170" s="66"/>
      <c r="V170" s="66"/>
      <c r="W170" s="66"/>
      <c r="X170" s="66"/>
      <c r="Y170" s="66"/>
      <c r="Z170" s="66"/>
      <c r="AA170" s="85"/>
      <c r="AB170" s="85"/>
      <c r="AC170" s="85"/>
      <c r="AD170" s="85"/>
      <c r="AE170" s="24"/>
      <c r="AF170" s="126"/>
    </row>
    <row r="171" spans="1:32" s="7" customFormat="1" ht="12.75" customHeight="1">
      <c r="A171" s="34" t="s">
        <v>126</v>
      </c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27"/>
      <c r="S171" s="183" t="str">
        <f t="shared" si="10"/>
        <v>NON</v>
      </c>
      <c r="T171" s="66"/>
      <c r="U171" s="72"/>
      <c r="V171" s="66"/>
      <c r="W171" s="72"/>
      <c r="X171" s="66"/>
      <c r="Y171" s="72"/>
      <c r="Z171" s="66"/>
      <c r="AA171" s="87"/>
      <c r="AB171" s="85"/>
      <c r="AC171" s="87"/>
      <c r="AD171" s="85"/>
      <c r="AE171" s="14"/>
      <c r="AF171" s="126"/>
    </row>
    <row r="172" spans="1:32" s="11" customFormat="1" ht="12.75" customHeight="1">
      <c r="A172" s="56" t="s">
        <v>127</v>
      </c>
      <c r="B172" s="18"/>
      <c r="C172" s="18"/>
      <c r="D172" s="18"/>
      <c r="E172" s="18"/>
      <c r="F172" s="18"/>
      <c r="G172" s="229" t="str">
        <f>T172</f>
        <v/>
      </c>
      <c r="H172" s="229"/>
      <c r="I172" s="229"/>
      <c r="J172" s="229"/>
      <c r="K172" s="229"/>
      <c r="L172" s="18"/>
      <c r="M172" s="241" t="str">
        <f>Z172</f>
        <v>NON</v>
      </c>
      <c r="N172" s="241"/>
      <c r="O172" s="241"/>
      <c r="P172" s="241"/>
      <c r="Q172" s="242"/>
      <c r="S172" s="203"/>
      <c r="T172" s="229" t="str">
        <f>IF(AND(S173="OUI"),"OUI","")</f>
        <v/>
      </c>
      <c r="U172" s="229"/>
      <c r="V172" s="229"/>
      <c r="W172" s="229"/>
      <c r="X172" s="229"/>
      <c r="Y172" s="18"/>
      <c r="Z172" s="241" t="str">
        <f>IF(S173="NON","NON","")</f>
        <v>NON</v>
      </c>
      <c r="AA172" s="241"/>
      <c r="AB172" s="241"/>
      <c r="AC172" s="241"/>
      <c r="AD172" s="241"/>
      <c r="AE172" s="18"/>
      <c r="AF172" s="128"/>
    </row>
    <row r="173" spans="1:32" s="7" customFormat="1" ht="12.75" customHeight="1">
      <c r="A173" s="34" t="s">
        <v>128</v>
      </c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27"/>
      <c r="S173" s="183" t="str">
        <f t="shared" si="10"/>
        <v>NON</v>
      </c>
      <c r="T173" s="66"/>
      <c r="U173" s="72"/>
      <c r="V173" s="66"/>
      <c r="W173" s="72"/>
      <c r="X173" s="66"/>
      <c r="Y173" s="72"/>
      <c r="Z173" s="66"/>
      <c r="AA173" s="87"/>
      <c r="AB173" s="85"/>
      <c r="AC173" s="87"/>
      <c r="AD173" s="85"/>
      <c r="AE173" s="14"/>
      <c r="AF173" s="126"/>
    </row>
    <row r="174" spans="1:32" s="11" customFormat="1" ht="12.75" customHeight="1">
      <c r="A174" s="56" t="s">
        <v>129</v>
      </c>
      <c r="B174" s="18"/>
      <c r="C174" s="18"/>
      <c r="D174" s="18"/>
      <c r="E174" s="18"/>
      <c r="F174" s="18"/>
      <c r="G174" s="229" t="str">
        <f>T174</f>
        <v/>
      </c>
      <c r="H174" s="229"/>
      <c r="I174" s="229"/>
      <c r="J174" s="229"/>
      <c r="K174" s="229"/>
      <c r="L174" s="18"/>
      <c r="M174" s="241" t="str">
        <f>Z174</f>
        <v>NON</v>
      </c>
      <c r="N174" s="241"/>
      <c r="O174" s="241"/>
      <c r="P174" s="241"/>
      <c r="Q174" s="242"/>
      <c r="S174" s="203"/>
      <c r="T174" s="229" t="str">
        <f>IF(AND(S175="OUI",S176="OUI",S177="OUI",S178="oui"),"OUI","")</f>
        <v/>
      </c>
      <c r="U174" s="229"/>
      <c r="V174" s="229"/>
      <c r="W174" s="229"/>
      <c r="X174" s="229"/>
      <c r="Y174" s="18"/>
      <c r="Z174" s="241" t="str">
        <f>IF(OR(S175="NON",S176="NON",S177="NON",S178="NON"),"NON","")</f>
        <v>NON</v>
      </c>
      <c r="AA174" s="241"/>
      <c r="AB174" s="241"/>
      <c r="AC174" s="241"/>
      <c r="AD174" s="241"/>
      <c r="AE174" s="18"/>
      <c r="AF174" s="128"/>
    </row>
    <row r="175" spans="1:32" s="7" customFormat="1" ht="12.75" customHeight="1">
      <c r="A175" s="34" t="s">
        <v>130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27"/>
      <c r="S175" s="183" t="str">
        <f t="shared" si="10"/>
        <v>NON</v>
      </c>
      <c r="T175" s="66"/>
      <c r="U175" s="72"/>
      <c r="V175" s="66"/>
      <c r="W175" s="72"/>
      <c r="X175" s="66"/>
      <c r="Y175" s="72"/>
      <c r="Z175" s="66"/>
      <c r="AA175" s="87"/>
      <c r="AB175" s="85"/>
      <c r="AC175" s="87"/>
      <c r="AD175" s="85"/>
      <c r="AE175" s="14"/>
      <c r="AF175" s="126"/>
    </row>
    <row r="176" spans="1:32" s="7" customFormat="1" ht="12.75" customHeight="1">
      <c r="A176" s="33" t="s">
        <v>131</v>
      </c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126"/>
      <c r="S176" s="136" t="str">
        <f t="shared" si="10"/>
        <v>NON</v>
      </c>
      <c r="T176" s="66"/>
      <c r="U176" s="66"/>
      <c r="V176" s="66"/>
      <c r="W176" s="66"/>
      <c r="X176" s="66"/>
      <c r="Y176" s="66"/>
      <c r="Z176" s="66"/>
      <c r="AA176" s="85"/>
      <c r="AB176" s="85"/>
      <c r="AC176" s="85"/>
      <c r="AD176" s="85"/>
      <c r="AE176" s="24"/>
      <c r="AF176" s="126"/>
    </row>
    <row r="177" spans="1:32" s="7" customFormat="1" ht="12.75" customHeight="1">
      <c r="A177" s="34" t="s">
        <v>132</v>
      </c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27"/>
      <c r="S177" s="183" t="str">
        <f t="shared" si="10"/>
        <v>NON</v>
      </c>
      <c r="T177" s="66"/>
      <c r="U177" s="72"/>
      <c r="V177" s="66"/>
      <c r="W177" s="72"/>
      <c r="X177" s="66"/>
      <c r="Y177" s="72"/>
      <c r="Z177" s="66"/>
      <c r="AA177" s="87"/>
      <c r="AB177" s="85"/>
      <c r="AC177" s="87"/>
      <c r="AD177" s="85"/>
      <c r="AE177" s="14"/>
      <c r="AF177" s="126"/>
    </row>
    <row r="178" spans="1:32" s="7" customFormat="1" ht="12.75" customHeight="1" thickBot="1">
      <c r="A178" s="52" t="s">
        <v>133</v>
      </c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151"/>
      <c r="S178" s="202" t="str">
        <f>IF(SUM(T178:AF178)&gt;=2,"OUI","NON")</f>
        <v>NON</v>
      </c>
      <c r="T178" s="76"/>
      <c r="U178" s="76"/>
      <c r="V178" s="76"/>
      <c r="W178" s="76"/>
      <c r="X178" s="76"/>
      <c r="Y178" s="76"/>
      <c r="Z178" s="76"/>
      <c r="AA178" s="88"/>
      <c r="AB178" s="88"/>
      <c r="AC178" s="88"/>
      <c r="AD178" s="88"/>
      <c r="AE178" s="53"/>
      <c r="AF178" s="151"/>
    </row>
    <row r="179" spans="1:32" ht="6.95" customHeight="1" thickBot="1">
      <c r="A179" s="8"/>
      <c r="B179" s="7"/>
      <c r="C179" s="7"/>
      <c r="D179" s="7"/>
      <c r="E179" s="7"/>
      <c r="F179" s="7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T179" s="113"/>
    </row>
    <row r="180" spans="1:32" ht="17.25" thickBot="1">
      <c r="A180" s="234" t="s">
        <v>134</v>
      </c>
      <c r="B180" s="235"/>
      <c r="C180" s="235"/>
      <c r="D180" s="235"/>
      <c r="E180" s="235"/>
      <c r="F180" s="235"/>
      <c r="G180" s="250" t="str">
        <f>IF(AND(T158="oui",T162="oui",T165="oui",T168="oui",T172="oui",T174="oui"),"OUI","")</f>
        <v/>
      </c>
      <c r="H180" s="250"/>
      <c r="I180" s="250"/>
      <c r="J180" s="250"/>
      <c r="K180" s="250"/>
      <c r="L180" s="40"/>
      <c r="M180" s="248" t="str">
        <f>IF(OR(Z158="non",Z162="non",Z165="non",Z168="non",Z172="non",Z174="non"),"NON","")</f>
        <v>NON</v>
      </c>
      <c r="N180" s="248"/>
      <c r="O180" s="248"/>
      <c r="P180" s="248"/>
      <c r="Q180" s="249"/>
      <c r="S180" s="164" t="s">
        <v>176</v>
      </c>
      <c r="T180" s="162"/>
      <c r="U180" s="162"/>
      <c r="V180" s="240" t="str">
        <f>G180</f>
        <v/>
      </c>
      <c r="W180" s="240"/>
      <c r="X180" s="240"/>
      <c r="Y180" s="240"/>
      <c r="Z180" s="162"/>
      <c r="AA180" s="239" t="str">
        <f>M180</f>
        <v>NON</v>
      </c>
      <c r="AB180" s="239"/>
      <c r="AC180" s="239"/>
      <c r="AD180" s="239"/>
      <c r="AE180" s="162"/>
      <c r="AF180" s="163"/>
    </row>
    <row r="181" spans="1:32" s="7" customFormat="1" ht="119.25" customHeight="1" thickBot="1">
      <c r="A181" s="16"/>
      <c r="B181" s="14"/>
      <c r="C181" s="14"/>
      <c r="D181" s="14"/>
      <c r="E181" s="14"/>
      <c r="F181" s="14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S181" s="13"/>
    </row>
    <row r="182" spans="1:32" s="7" customFormat="1" ht="19.5" customHeight="1" thickBot="1">
      <c r="A182" s="243" t="s">
        <v>135</v>
      </c>
      <c r="B182" s="244"/>
      <c r="C182" s="244"/>
      <c r="D182" s="244"/>
      <c r="E182" s="244"/>
      <c r="F182" s="244"/>
      <c r="G182" s="244"/>
      <c r="H182" s="244"/>
      <c r="I182" s="244"/>
      <c r="J182" s="244"/>
      <c r="K182" s="244"/>
      <c r="L182" s="244"/>
      <c r="M182" s="244"/>
      <c r="N182" s="244"/>
      <c r="O182" s="244"/>
      <c r="P182" s="244"/>
      <c r="Q182" s="245"/>
      <c r="S182" s="236" t="s">
        <v>185</v>
      </c>
      <c r="T182" s="237"/>
      <c r="U182" s="237"/>
      <c r="V182" s="237"/>
      <c r="W182" s="237"/>
      <c r="X182" s="237"/>
      <c r="Y182" s="237"/>
      <c r="Z182" s="237"/>
      <c r="AA182" s="237"/>
      <c r="AB182" s="237"/>
      <c r="AC182" s="237"/>
      <c r="AD182" s="237"/>
      <c r="AE182" s="237"/>
      <c r="AF182" s="238"/>
    </row>
    <row r="183" spans="1:32" ht="48" customHeight="1">
      <c r="A183" s="195"/>
      <c r="B183" s="209"/>
      <c r="C183" s="209"/>
      <c r="D183" s="209"/>
      <c r="E183" s="209"/>
      <c r="F183" s="214"/>
      <c r="G183" s="214"/>
      <c r="H183" s="214"/>
      <c r="I183" s="214"/>
      <c r="J183" s="214"/>
      <c r="K183" s="214"/>
      <c r="L183" s="214"/>
      <c r="M183" s="214"/>
      <c r="N183" s="214"/>
      <c r="O183" s="214"/>
      <c r="P183" s="214"/>
      <c r="Q183" s="215"/>
      <c r="S183" s="195"/>
      <c r="T183" s="196" t="s">
        <v>39</v>
      </c>
      <c r="U183" s="197" t="s">
        <v>57</v>
      </c>
      <c r="V183" s="196" t="s">
        <v>58</v>
      </c>
      <c r="W183" s="197" t="s">
        <v>40</v>
      </c>
      <c r="X183" s="196" t="s">
        <v>41</v>
      </c>
      <c r="Y183" s="197" t="s">
        <v>42</v>
      </c>
      <c r="Z183" s="196" t="s">
        <v>59</v>
      </c>
      <c r="AA183" s="197" t="s">
        <v>62</v>
      </c>
      <c r="AB183" s="196" t="s">
        <v>60</v>
      </c>
      <c r="AC183" s="197" t="s">
        <v>61</v>
      </c>
      <c r="AD183" s="196" t="s">
        <v>43</v>
      </c>
      <c r="AE183" s="198" t="s">
        <v>177</v>
      </c>
      <c r="AF183" s="200" t="s">
        <v>178</v>
      </c>
    </row>
    <row r="184" spans="1:32" s="12" customFormat="1" ht="12.75" customHeight="1">
      <c r="A184" s="56" t="s">
        <v>136</v>
      </c>
      <c r="B184" s="119"/>
      <c r="C184" s="119"/>
      <c r="D184" s="119"/>
      <c r="E184" s="119"/>
      <c r="F184" s="119"/>
      <c r="G184" s="229" t="str">
        <f>T184</f>
        <v/>
      </c>
      <c r="H184" s="229"/>
      <c r="I184" s="229"/>
      <c r="J184" s="229"/>
      <c r="K184" s="229"/>
      <c r="L184" s="119"/>
      <c r="M184" s="241" t="str">
        <f>Z184</f>
        <v>NON</v>
      </c>
      <c r="N184" s="241"/>
      <c r="O184" s="241"/>
      <c r="P184" s="241"/>
      <c r="Q184" s="242"/>
      <c r="S184" s="176"/>
      <c r="T184" s="229" t="str">
        <f>IF(AND(S185="OUI",S186="OUI",S187="OUI",S188="oui",S189="oui",S190="oui"),"OUI","")</f>
        <v/>
      </c>
      <c r="U184" s="229"/>
      <c r="V184" s="229"/>
      <c r="W184" s="229"/>
      <c r="X184" s="229"/>
      <c r="Y184" s="210"/>
      <c r="Z184" s="241" t="str">
        <f>IF(OR(S185="NON",S186="NON",S187="NON",S188="NON",S189="NON",S190="NON"),"NON","")</f>
        <v>NON</v>
      </c>
      <c r="AA184" s="241"/>
      <c r="AB184" s="241"/>
      <c r="AC184" s="241"/>
      <c r="AD184" s="241"/>
      <c r="AE184" s="119"/>
      <c r="AF184" s="124"/>
    </row>
    <row r="185" spans="1:32" s="12" customFormat="1" ht="12.75" customHeight="1">
      <c r="A185" s="44" t="s">
        <v>137</v>
      </c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167"/>
      <c r="S185" s="137" t="str">
        <f>IF(SUM(T185:AF185)&gt;=2,"OUI","NON")</f>
        <v>NON</v>
      </c>
      <c r="T185" s="85"/>
      <c r="U185" s="87"/>
      <c r="V185" s="85"/>
      <c r="W185" s="87"/>
      <c r="X185" s="85"/>
      <c r="Y185" s="87"/>
      <c r="Z185" s="85"/>
      <c r="AA185" s="87"/>
      <c r="AB185" s="85"/>
      <c r="AC185" s="87"/>
      <c r="AD185" s="85"/>
      <c r="AE185" s="31"/>
      <c r="AF185" s="169"/>
    </row>
    <row r="186" spans="1:32" s="12" customFormat="1" ht="12.75" customHeight="1">
      <c r="A186" s="43" t="s">
        <v>138</v>
      </c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169"/>
      <c r="S186" s="136" t="str">
        <f t="shared" ref="S186:S190" si="11">IF(SUM(T186:AF186)&gt;=2,"OUI","NON")</f>
        <v>NON</v>
      </c>
      <c r="T186" s="85"/>
      <c r="U186" s="85"/>
      <c r="V186" s="85"/>
      <c r="W186" s="85"/>
      <c r="X186" s="85"/>
      <c r="Y186" s="85"/>
      <c r="Z186" s="85"/>
      <c r="AA186" s="85"/>
      <c r="AB186" s="85"/>
      <c r="AC186" s="85"/>
      <c r="AD186" s="85"/>
      <c r="AE186" s="32"/>
      <c r="AF186" s="169"/>
    </row>
    <row r="187" spans="1:32" s="12" customFormat="1" ht="12.75" customHeight="1">
      <c r="A187" s="44" t="s">
        <v>139</v>
      </c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167"/>
      <c r="S187" s="137" t="str">
        <f t="shared" si="11"/>
        <v>NON</v>
      </c>
      <c r="T187" s="85"/>
      <c r="U187" s="87"/>
      <c r="V187" s="85"/>
      <c r="W187" s="87"/>
      <c r="X187" s="85"/>
      <c r="Y187" s="87"/>
      <c r="Z187" s="85"/>
      <c r="AA187" s="87"/>
      <c r="AB187" s="85"/>
      <c r="AC187" s="87"/>
      <c r="AD187" s="85"/>
      <c r="AE187" s="31"/>
      <c r="AF187" s="169"/>
    </row>
    <row r="188" spans="1:32" s="12" customFormat="1" ht="12.75" customHeight="1">
      <c r="A188" s="43" t="s">
        <v>141</v>
      </c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169"/>
      <c r="S188" s="136" t="str">
        <f t="shared" si="11"/>
        <v>NON</v>
      </c>
      <c r="T188" s="85"/>
      <c r="U188" s="85"/>
      <c r="V188" s="85"/>
      <c r="W188" s="85"/>
      <c r="X188" s="85"/>
      <c r="Y188" s="85"/>
      <c r="Z188" s="85"/>
      <c r="AA188" s="85"/>
      <c r="AB188" s="85"/>
      <c r="AC188" s="85"/>
      <c r="AD188" s="85"/>
      <c r="AE188" s="32"/>
      <c r="AF188" s="169"/>
    </row>
    <row r="189" spans="1:32" s="12" customFormat="1" ht="12.75" customHeight="1">
      <c r="A189" s="44" t="s">
        <v>142</v>
      </c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167"/>
      <c r="S189" s="137" t="str">
        <f t="shared" si="11"/>
        <v>NON</v>
      </c>
      <c r="T189" s="85"/>
      <c r="U189" s="87"/>
      <c r="V189" s="85"/>
      <c r="W189" s="87"/>
      <c r="X189" s="85"/>
      <c r="Y189" s="87"/>
      <c r="Z189" s="85"/>
      <c r="AA189" s="87"/>
      <c r="AB189" s="85"/>
      <c r="AC189" s="87"/>
      <c r="AD189" s="85"/>
      <c r="AE189" s="31"/>
      <c r="AF189" s="169"/>
    </row>
    <row r="190" spans="1:32" s="11" customFormat="1" ht="12.75" customHeight="1">
      <c r="A190" s="43" t="s">
        <v>143</v>
      </c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154"/>
      <c r="S190" s="136" t="str">
        <f t="shared" si="11"/>
        <v>NON</v>
      </c>
      <c r="T190" s="85"/>
      <c r="U190" s="85"/>
      <c r="V190" s="85"/>
      <c r="W190" s="85"/>
      <c r="X190" s="85"/>
      <c r="Y190" s="85"/>
      <c r="Z190" s="85"/>
      <c r="AA190" s="85"/>
      <c r="AB190" s="85"/>
      <c r="AC190" s="85"/>
      <c r="AD190" s="85"/>
      <c r="AE190" s="25"/>
      <c r="AF190" s="154"/>
    </row>
    <row r="191" spans="1:32" s="11" customFormat="1" ht="12.75" customHeight="1">
      <c r="A191" s="56" t="s">
        <v>144</v>
      </c>
      <c r="B191" s="18"/>
      <c r="C191" s="18"/>
      <c r="D191" s="18"/>
      <c r="E191" s="18"/>
      <c r="F191" s="18"/>
      <c r="G191" s="229" t="str">
        <f>T191</f>
        <v/>
      </c>
      <c r="H191" s="229"/>
      <c r="I191" s="229"/>
      <c r="J191" s="229"/>
      <c r="K191" s="229"/>
      <c r="L191" s="18"/>
      <c r="M191" s="241" t="str">
        <f>Z191</f>
        <v>NON</v>
      </c>
      <c r="N191" s="241"/>
      <c r="O191" s="241"/>
      <c r="P191" s="241"/>
      <c r="Q191" s="242"/>
      <c r="S191" s="134"/>
      <c r="T191" s="229" t="str">
        <f>IF(AND(S192="OUI",S193="OUI",S194="OUI",S195="oui",S196="oui"),"OUI","")</f>
        <v/>
      </c>
      <c r="U191" s="229"/>
      <c r="V191" s="229"/>
      <c r="W191" s="229"/>
      <c r="X191" s="229"/>
      <c r="Y191" s="211"/>
      <c r="Z191" s="241" t="str">
        <f>IF(OR(S192="NON",S193="NON",S194="NON",S195="NON",S196="NON"),"NON","")</f>
        <v>NON</v>
      </c>
      <c r="AA191" s="241"/>
      <c r="AB191" s="241"/>
      <c r="AC191" s="241"/>
      <c r="AD191" s="241"/>
      <c r="AE191" s="18"/>
      <c r="AF191" s="128"/>
    </row>
    <row r="192" spans="1:32" s="11" customFormat="1" ht="12.75" customHeight="1">
      <c r="A192" s="49" t="s">
        <v>145</v>
      </c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16"/>
      <c r="S192" s="213" t="str">
        <f>IF(SUM(T192:AF192)&gt;=2,"OUI","NON")</f>
        <v>NON</v>
      </c>
      <c r="T192" s="83"/>
      <c r="U192" s="84"/>
      <c r="V192" s="83"/>
      <c r="W192" s="84"/>
      <c r="X192" s="83"/>
      <c r="Y192" s="84"/>
      <c r="Z192" s="85"/>
      <c r="AA192" s="87"/>
      <c r="AB192" s="85"/>
      <c r="AC192" s="87"/>
      <c r="AD192" s="85"/>
      <c r="AE192" s="19"/>
      <c r="AF192" s="154"/>
    </row>
    <row r="193" spans="1:32" s="11" customFormat="1" ht="12.75" customHeight="1">
      <c r="A193" s="43" t="s">
        <v>146</v>
      </c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154"/>
      <c r="S193" s="136" t="str">
        <f t="shared" ref="S193:S195" si="12">IF(SUM(T193:AF193)&gt;=2,"OUI","NON")</f>
        <v>NON</v>
      </c>
      <c r="T193" s="85"/>
      <c r="U193" s="85"/>
      <c r="V193" s="85"/>
      <c r="W193" s="85"/>
      <c r="X193" s="85"/>
      <c r="Y193" s="85"/>
      <c r="Z193" s="85"/>
      <c r="AA193" s="85"/>
      <c r="AB193" s="85"/>
      <c r="AC193" s="85"/>
      <c r="AD193" s="85"/>
      <c r="AE193" s="25"/>
      <c r="AF193" s="154"/>
    </row>
    <row r="194" spans="1:32" s="11" customFormat="1" ht="12.75" customHeight="1">
      <c r="A194" s="49" t="s">
        <v>147</v>
      </c>
      <c r="B194" s="29"/>
      <c r="C194" s="29"/>
      <c r="D194" s="29"/>
      <c r="E194" s="2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68"/>
      <c r="S194" s="183" t="str">
        <f t="shared" si="12"/>
        <v>NON</v>
      </c>
      <c r="T194" s="85"/>
      <c r="U194" s="87"/>
      <c r="V194" s="85"/>
      <c r="W194" s="87"/>
      <c r="X194" s="85"/>
      <c r="Y194" s="87"/>
      <c r="Z194" s="85"/>
      <c r="AA194" s="87"/>
      <c r="AB194" s="85"/>
      <c r="AC194" s="87"/>
      <c r="AD194" s="85"/>
      <c r="AE194" s="19"/>
      <c r="AF194" s="154"/>
    </row>
    <row r="195" spans="1:32" s="11" customFormat="1" ht="12.75" customHeight="1">
      <c r="A195" s="43" t="s">
        <v>148</v>
      </c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154"/>
      <c r="S195" s="136" t="str">
        <f t="shared" si="12"/>
        <v>NON</v>
      </c>
      <c r="T195" s="85"/>
      <c r="U195" s="85"/>
      <c r="V195" s="85"/>
      <c r="W195" s="85"/>
      <c r="X195" s="85"/>
      <c r="Y195" s="85"/>
      <c r="Z195" s="85"/>
      <c r="AA195" s="85"/>
      <c r="AB195" s="85"/>
      <c r="AC195" s="85"/>
      <c r="AD195" s="85"/>
      <c r="AE195" s="25"/>
      <c r="AF195" s="154"/>
    </row>
    <row r="196" spans="1:32" s="11" customFormat="1" ht="12.75" customHeight="1" thickBot="1">
      <c r="A196" s="50" t="s">
        <v>149</v>
      </c>
      <c r="B196" s="51"/>
      <c r="C196" s="51"/>
      <c r="D196" s="51"/>
      <c r="E196" s="51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212"/>
      <c r="S196" s="204" t="str">
        <f>IF(SUM(T196:AF196)&gt;=2,"OUI","NON")</f>
        <v>NON</v>
      </c>
      <c r="T196" s="88"/>
      <c r="U196" s="94"/>
      <c r="V196" s="88"/>
      <c r="W196" s="94"/>
      <c r="X196" s="88"/>
      <c r="Y196" s="94"/>
      <c r="Z196" s="88"/>
      <c r="AA196" s="94"/>
      <c r="AB196" s="88"/>
      <c r="AC196" s="94"/>
      <c r="AD196" s="88"/>
      <c r="AE196" s="46"/>
      <c r="AF196" s="156"/>
    </row>
    <row r="197" spans="1:32" ht="6.95" customHeight="1" thickBot="1">
      <c r="A197" s="8"/>
      <c r="B197" s="7"/>
      <c r="C197" s="7"/>
      <c r="D197" s="7"/>
      <c r="E197" s="7"/>
      <c r="F197" s="7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spans="1:32" ht="17.25" thickBot="1">
      <c r="A198" s="234" t="s">
        <v>150</v>
      </c>
      <c r="B198" s="235"/>
      <c r="C198" s="235"/>
      <c r="D198" s="235"/>
      <c r="E198" s="235"/>
      <c r="F198" s="235"/>
      <c r="G198" s="250" t="str">
        <f>IF(AND(T184="oui",T191="oui"),"OUI","")</f>
        <v/>
      </c>
      <c r="H198" s="250"/>
      <c r="I198" s="250"/>
      <c r="J198" s="250"/>
      <c r="K198" s="250"/>
      <c r="L198" s="40"/>
      <c r="M198" s="248" t="str">
        <f>IF(OR(Z184="non",Z191="non"),"NON","")</f>
        <v>NON</v>
      </c>
      <c r="N198" s="248"/>
      <c r="O198" s="248"/>
      <c r="P198" s="248"/>
      <c r="Q198" s="249"/>
      <c r="S198" s="164" t="s">
        <v>176</v>
      </c>
      <c r="T198" s="162"/>
      <c r="U198" s="162"/>
      <c r="V198" s="240" t="str">
        <f>G198</f>
        <v/>
      </c>
      <c r="W198" s="240"/>
      <c r="X198" s="240"/>
      <c r="Y198" s="240"/>
      <c r="Z198" s="162"/>
      <c r="AA198" s="239" t="str">
        <f>M198</f>
        <v>NON</v>
      </c>
      <c r="AB198" s="239"/>
      <c r="AC198" s="239"/>
      <c r="AD198" s="239"/>
      <c r="AE198" s="162"/>
      <c r="AF198" s="163"/>
    </row>
    <row r="199" spans="1:32" s="7" customFormat="1" ht="50.25" customHeight="1" thickBot="1">
      <c r="A199" s="16"/>
      <c r="B199" s="14"/>
      <c r="C199" s="14"/>
      <c r="D199" s="14"/>
      <c r="E199" s="14"/>
      <c r="F199" s="14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S199" s="13"/>
    </row>
    <row r="200" spans="1:32" s="7" customFormat="1" ht="19.5" customHeight="1" thickBot="1">
      <c r="A200" s="243" t="s">
        <v>151</v>
      </c>
      <c r="B200" s="244"/>
      <c r="C200" s="244"/>
      <c r="D200" s="244"/>
      <c r="E200" s="244"/>
      <c r="F200" s="244"/>
      <c r="G200" s="244"/>
      <c r="H200" s="244"/>
      <c r="I200" s="244"/>
      <c r="J200" s="244"/>
      <c r="K200" s="244"/>
      <c r="L200" s="244"/>
      <c r="M200" s="244"/>
      <c r="N200" s="244"/>
      <c r="O200" s="244"/>
      <c r="P200" s="244"/>
      <c r="Q200" s="245"/>
      <c r="S200" s="236" t="s">
        <v>186</v>
      </c>
      <c r="T200" s="237"/>
      <c r="U200" s="237"/>
      <c r="V200" s="237"/>
      <c r="W200" s="237"/>
      <c r="X200" s="237"/>
      <c r="Y200" s="237"/>
      <c r="Z200" s="237"/>
      <c r="AA200" s="237"/>
      <c r="AB200" s="237"/>
      <c r="AC200" s="237"/>
      <c r="AD200" s="237"/>
      <c r="AE200" s="237"/>
      <c r="AF200" s="238"/>
    </row>
    <row r="201" spans="1:32" ht="48" customHeight="1">
      <c r="A201" s="116"/>
      <c r="B201" s="117"/>
      <c r="C201" s="117"/>
      <c r="D201" s="117"/>
      <c r="E201" s="117"/>
      <c r="F201" s="165"/>
      <c r="G201" s="165"/>
      <c r="H201" s="165"/>
      <c r="I201" s="165"/>
      <c r="J201" s="165"/>
      <c r="K201" s="165"/>
      <c r="L201" s="165"/>
      <c r="M201" s="165"/>
      <c r="N201" s="165"/>
      <c r="O201" s="165"/>
      <c r="P201" s="165"/>
      <c r="Q201" s="166"/>
      <c r="S201" s="195"/>
      <c r="T201" s="196" t="s">
        <v>39</v>
      </c>
      <c r="U201" s="197" t="s">
        <v>57</v>
      </c>
      <c r="V201" s="196" t="s">
        <v>58</v>
      </c>
      <c r="W201" s="197" t="s">
        <v>40</v>
      </c>
      <c r="X201" s="196" t="s">
        <v>41</v>
      </c>
      <c r="Y201" s="197" t="s">
        <v>42</v>
      </c>
      <c r="Z201" s="196" t="s">
        <v>59</v>
      </c>
      <c r="AA201" s="197" t="s">
        <v>62</v>
      </c>
      <c r="AB201" s="196" t="s">
        <v>60</v>
      </c>
      <c r="AC201" s="197" t="s">
        <v>61</v>
      </c>
      <c r="AD201" s="196" t="s">
        <v>43</v>
      </c>
      <c r="AE201" s="198" t="s">
        <v>177</v>
      </c>
      <c r="AF201" s="200" t="s">
        <v>178</v>
      </c>
    </row>
    <row r="202" spans="1:32" s="11" customFormat="1" ht="12.75" customHeight="1">
      <c r="A202" s="56" t="s">
        <v>152</v>
      </c>
      <c r="B202" s="18"/>
      <c r="C202" s="18"/>
      <c r="D202" s="18"/>
      <c r="E202" s="18"/>
      <c r="F202" s="18"/>
      <c r="G202" s="229" t="str">
        <f>T202</f>
        <v/>
      </c>
      <c r="H202" s="229"/>
      <c r="I202" s="229"/>
      <c r="J202" s="229"/>
      <c r="K202" s="229"/>
      <c r="L202" s="18"/>
      <c r="M202" s="241" t="str">
        <f>Z202</f>
        <v>NON</v>
      </c>
      <c r="N202" s="241"/>
      <c r="O202" s="241"/>
      <c r="P202" s="241"/>
      <c r="Q202" s="242"/>
      <c r="S202" s="160"/>
      <c r="T202" s="229" t="str">
        <f>IF(AND(S203="OUI",S204="OUI",S205="OUI"),"OUI","")</f>
        <v/>
      </c>
      <c r="U202" s="229"/>
      <c r="V202" s="229"/>
      <c r="W202" s="229"/>
      <c r="X202" s="229"/>
      <c r="Y202" s="18"/>
      <c r="Z202" s="241" t="str">
        <f>IF(OR(S203="non",S204="non",S205="non"),"NON","")</f>
        <v>NON</v>
      </c>
      <c r="AA202" s="241"/>
      <c r="AB202" s="241"/>
      <c r="AC202" s="241"/>
      <c r="AD202" s="241"/>
      <c r="AE202" s="18"/>
      <c r="AF202" s="128"/>
    </row>
    <row r="203" spans="1:32" s="11" customFormat="1" ht="12.75" customHeight="1">
      <c r="A203" s="49" t="s">
        <v>153</v>
      </c>
      <c r="B203" s="29"/>
      <c r="C203" s="29"/>
      <c r="D203" s="29"/>
      <c r="E203" s="2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68"/>
      <c r="S203" s="183" t="str">
        <f>IF(SUM(T203:AF203)&gt;=2,"OUI","NON")</f>
        <v>NON</v>
      </c>
      <c r="T203" s="85"/>
      <c r="U203" s="87"/>
      <c r="V203" s="85"/>
      <c r="W203" s="87"/>
      <c r="X203" s="85"/>
      <c r="Y203" s="87"/>
      <c r="Z203" s="85"/>
      <c r="AA203" s="87"/>
      <c r="AB203" s="85"/>
      <c r="AC203" s="87"/>
      <c r="AD203" s="85"/>
      <c r="AE203" s="19"/>
      <c r="AF203" s="154"/>
    </row>
    <row r="204" spans="1:32" s="11" customFormat="1" ht="12.75" customHeight="1">
      <c r="A204" s="43" t="s">
        <v>154</v>
      </c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154"/>
      <c r="S204" s="183" t="str">
        <f t="shared" ref="S204:S205" si="13">IF(SUM(T204:AF204)&gt;=2,"OUI","NON")</f>
        <v>NON</v>
      </c>
      <c r="T204" s="85"/>
      <c r="U204" s="85"/>
      <c r="V204" s="85"/>
      <c r="W204" s="85"/>
      <c r="X204" s="85"/>
      <c r="Y204" s="85"/>
      <c r="Z204" s="85"/>
      <c r="AA204" s="85"/>
      <c r="AB204" s="85"/>
      <c r="AC204" s="85"/>
      <c r="AD204" s="85"/>
      <c r="AE204" s="25"/>
      <c r="AF204" s="154"/>
    </row>
    <row r="205" spans="1:32" s="11" customFormat="1" ht="12.75" customHeight="1">
      <c r="A205" s="49" t="s">
        <v>155</v>
      </c>
      <c r="B205" s="29"/>
      <c r="C205" s="29"/>
      <c r="D205" s="29"/>
      <c r="E205" s="2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68"/>
      <c r="S205" s="183" t="str">
        <f t="shared" si="13"/>
        <v>NON</v>
      </c>
      <c r="T205" s="85"/>
      <c r="U205" s="87"/>
      <c r="V205" s="85"/>
      <c r="W205" s="87"/>
      <c r="X205" s="85"/>
      <c r="Y205" s="87"/>
      <c r="Z205" s="85"/>
      <c r="AA205" s="87"/>
      <c r="AB205" s="85"/>
      <c r="AC205" s="87"/>
      <c r="AD205" s="85"/>
      <c r="AE205" s="19"/>
      <c r="AF205" s="154"/>
    </row>
    <row r="206" spans="1:32" s="11" customFormat="1" ht="25.5" customHeight="1">
      <c r="A206" s="246" t="s">
        <v>169</v>
      </c>
      <c r="B206" s="247"/>
      <c r="C206" s="247"/>
      <c r="D206" s="247"/>
      <c r="E206" s="247"/>
      <c r="F206" s="18"/>
      <c r="G206" s="229" t="str">
        <f>T206</f>
        <v/>
      </c>
      <c r="H206" s="229"/>
      <c r="I206" s="229"/>
      <c r="J206" s="229"/>
      <c r="K206" s="229"/>
      <c r="L206" s="18"/>
      <c r="M206" s="241" t="str">
        <f>Z206</f>
        <v>NON</v>
      </c>
      <c r="N206" s="241"/>
      <c r="O206" s="241"/>
      <c r="P206" s="241"/>
      <c r="Q206" s="242"/>
      <c r="S206" s="219"/>
      <c r="T206" s="229" t="str">
        <f>IF(AND(S207="OUI",S208="OUI",S209="OUI",S210="OUI"),"OUI","")</f>
        <v/>
      </c>
      <c r="U206" s="229"/>
      <c r="V206" s="229"/>
      <c r="W206" s="229"/>
      <c r="X206" s="229"/>
      <c r="Y206" s="18"/>
      <c r="Z206" s="241" t="str">
        <f>IF(OR(S207="NON",S208="NON",S209="NON",S210="NON"),"NON","")</f>
        <v>NON</v>
      </c>
      <c r="AA206" s="241"/>
      <c r="AB206" s="241"/>
      <c r="AC206" s="241"/>
      <c r="AD206" s="241"/>
      <c r="AE206" s="18"/>
      <c r="AF206" s="128"/>
    </row>
    <row r="207" spans="1:32" s="63" customFormat="1" ht="12.75" customHeight="1">
      <c r="A207" s="232" t="s">
        <v>157</v>
      </c>
      <c r="B207" s="233"/>
      <c r="C207" s="233"/>
      <c r="D207" s="233"/>
      <c r="E207" s="233"/>
      <c r="F207" s="217"/>
      <c r="G207" s="217"/>
      <c r="H207" s="217"/>
      <c r="I207" s="217"/>
      <c r="J207" s="217"/>
      <c r="K207" s="217"/>
      <c r="L207" s="217"/>
      <c r="M207" s="217"/>
      <c r="N207" s="217"/>
      <c r="O207" s="217"/>
      <c r="P207" s="217"/>
      <c r="Q207" s="218"/>
      <c r="S207" s="220" t="str">
        <f>IF(SUM(T207:AF207)&gt;=2,"OUI","NON")</f>
        <v>NON</v>
      </c>
      <c r="T207" s="89"/>
      <c r="U207" s="90"/>
      <c r="V207" s="89"/>
      <c r="W207" s="90"/>
      <c r="X207" s="89"/>
      <c r="Y207" s="90"/>
      <c r="Z207" s="89"/>
      <c r="AA207" s="90"/>
      <c r="AB207" s="89"/>
      <c r="AC207" s="90"/>
      <c r="AD207" s="89"/>
      <c r="AE207" s="217"/>
      <c r="AF207" s="222"/>
    </row>
    <row r="208" spans="1:32" s="12" customFormat="1" ht="12.75" customHeight="1">
      <c r="A208" s="43" t="s">
        <v>158</v>
      </c>
      <c r="B208" s="25"/>
      <c r="C208" s="25"/>
      <c r="D208" s="25"/>
      <c r="E208" s="25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169"/>
      <c r="S208" s="224" t="str">
        <f t="shared" ref="S208:S210" si="14">IF(SUM(T208:AF208)&gt;=2,"OUI","NON")</f>
        <v>NON</v>
      </c>
      <c r="T208" s="85"/>
      <c r="U208" s="85"/>
      <c r="V208" s="85"/>
      <c r="W208" s="85"/>
      <c r="X208" s="85"/>
      <c r="Y208" s="85"/>
      <c r="Z208" s="85"/>
      <c r="AA208" s="85"/>
      <c r="AB208" s="85"/>
      <c r="AC208" s="85"/>
      <c r="AD208" s="85"/>
      <c r="AE208" s="32"/>
      <c r="AF208" s="169"/>
    </row>
    <row r="209" spans="1:32" s="12" customFormat="1" ht="12.75" customHeight="1">
      <c r="A209" s="49" t="s">
        <v>159</v>
      </c>
      <c r="B209" s="29"/>
      <c r="C209" s="29"/>
      <c r="D209" s="29"/>
      <c r="E209" s="29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167"/>
      <c r="S209" s="223" t="str">
        <f t="shared" si="14"/>
        <v>NON</v>
      </c>
      <c r="T209" s="85"/>
      <c r="U209" s="87"/>
      <c r="V209" s="85"/>
      <c r="W209" s="87"/>
      <c r="X209" s="85"/>
      <c r="Y209" s="87"/>
      <c r="Z209" s="85"/>
      <c r="AA209" s="87"/>
      <c r="AB209" s="85"/>
      <c r="AC209" s="87"/>
      <c r="AD209" s="85"/>
      <c r="AE209" s="31"/>
      <c r="AF209" s="169"/>
    </row>
    <row r="210" spans="1:32" s="12" customFormat="1" ht="12.75" customHeight="1">
      <c r="A210" s="43" t="s">
        <v>160</v>
      </c>
      <c r="B210" s="25"/>
      <c r="C210" s="25"/>
      <c r="D210" s="25"/>
      <c r="E210" s="25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169"/>
      <c r="S210" s="224" t="str">
        <f t="shared" si="14"/>
        <v>NON</v>
      </c>
      <c r="T210" s="85"/>
      <c r="U210" s="85"/>
      <c r="V210" s="85"/>
      <c r="W210" s="85"/>
      <c r="X210" s="85"/>
      <c r="Y210" s="85"/>
      <c r="Z210" s="85"/>
      <c r="AA210" s="85"/>
      <c r="AB210" s="85"/>
      <c r="AC210" s="85"/>
      <c r="AD210" s="85"/>
      <c r="AE210" s="32"/>
      <c r="AF210" s="169"/>
    </row>
    <row r="211" spans="1:32" s="11" customFormat="1" ht="12.75" customHeight="1">
      <c r="A211" s="56" t="s">
        <v>161</v>
      </c>
      <c r="B211" s="18"/>
      <c r="C211" s="18"/>
      <c r="D211" s="18"/>
      <c r="E211" s="18"/>
      <c r="F211" s="18"/>
      <c r="G211" s="229" t="str">
        <f>T211</f>
        <v/>
      </c>
      <c r="H211" s="229"/>
      <c r="I211" s="229"/>
      <c r="J211" s="229"/>
      <c r="K211" s="229"/>
      <c r="L211" s="18"/>
      <c r="M211" s="241" t="str">
        <f>Z211</f>
        <v>NON</v>
      </c>
      <c r="N211" s="241"/>
      <c r="O211" s="241"/>
      <c r="P211" s="241"/>
      <c r="Q211" s="242"/>
      <c r="S211" s="134"/>
      <c r="T211" s="229" t="str">
        <f>IF(AND(S212="OUI",S213="OUI",S214="OUI",S215="OUI"),"OUI","")</f>
        <v/>
      </c>
      <c r="U211" s="229"/>
      <c r="V211" s="229"/>
      <c r="W211" s="229"/>
      <c r="X211" s="229"/>
      <c r="Y211" s="18"/>
      <c r="Z211" s="241" t="str">
        <f>IF(OR(S212="NON",S213="NON",S214="NON",S215="NON"),"NON","")</f>
        <v>NON</v>
      </c>
      <c r="AA211" s="241"/>
      <c r="AB211" s="241"/>
      <c r="AC211" s="241"/>
      <c r="AD211" s="241"/>
      <c r="AE211" s="18"/>
      <c r="AF211" s="128"/>
    </row>
    <row r="212" spans="1:32" s="11" customFormat="1" ht="12.75" customHeight="1">
      <c r="A212" s="48" t="s">
        <v>162</v>
      </c>
      <c r="B212" s="30"/>
      <c r="C212" s="30"/>
      <c r="D212" s="30"/>
      <c r="E212" s="30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68"/>
      <c r="S212" s="213" t="str">
        <f>IF(SUM(T212:AF212)&gt;=2,"OUI","NON")</f>
        <v>NON</v>
      </c>
      <c r="T212" s="83"/>
      <c r="U212" s="84"/>
      <c r="V212" s="83"/>
      <c r="W212" s="84"/>
      <c r="X212" s="83"/>
      <c r="Y212" s="84"/>
      <c r="Z212" s="83"/>
      <c r="AA212" s="84"/>
      <c r="AB212" s="83"/>
      <c r="AC212" s="84"/>
      <c r="AD212" s="83"/>
      <c r="AE212" s="19"/>
      <c r="AF212" s="154"/>
    </row>
    <row r="213" spans="1:32" s="11" customFormat="1" ht="12.75" customHeight="1">
      <c r="A213" s="43" t="s">
        <v>163</v>
      </c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154"/>
      <c r="S213" s="136" t="str">
        <f t="shared" ref="S213:S215" si="15">IF(SUM(T213:AF213)&gt;=2,"OUI","NON")</f>
        <v>NON</v>
      </c>
      <c r="T213" s="85"/>
      <c r="U213" s="85"/>
      <c r="V213" s="85"/>
      <c r="W213" s="85"/>
      <c r="X213" s="85"/>
      <c r="Y213" s="85"/>
      <c r="Z213" s="85"/>
      <c r="AA213" s="85"/>
      <c r="AB213" s="85"/>
      <c r="AC213" s="85"/>
      <c r="AD213" s="85"/>
      <c r="AE213" s="25"/>
      <c r="AF213" s="154"/>
    </row>
    <row r="214" spans="1:32" s="11" customFormat="1" ht="12.75" customHeight="1">
      <c r="A214" s="230" t="s">
        <v>164</v>
      </c>
      <c r="B214" s="231"/>
      <c r="C214" s="231"/>
      <c r="D214" s="231"/>
      <c r="E214" s="231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68"/>
      <c r="S214" s="183" t="str">
        <f t="shared" si="15"/>
        <v>NON</v>
      </c>
      <c r="T214" s="85"/>
      <c r="U214" s="87"/>
      <c r="V214" s="85"/>
      <c r="W214" s="87"/>
      <c r="X214" s="85"/>
      <c r="Y214" s="87"/>
      <c r="Z214" s="85"/>
      <c r="AA214" s="87"/>
      <c r="AB214" s="85"/>
      <c r="AC214" s="87"/>
      <c r="AD214" s="85"/>
      <c r="AE214" s="19"/>
      <c r="AF214" s="154"/>
    </row>
    <row r="215" spans="1:32" s="12" customFormat="1" ht="12.75" customHeight="1" thickBot="1">
      <c r="A215" s="54" t="s">
        <v>165</v>
      </c>
      <c r="B215" s="55"/>
      <c r="C215" s="55"/>
      <c r="D215" s="55"/>
      <c r="E215" s="55"/>
      <c r="F215" s="221"/>
      <c r="G215" s="221"/>
      <c r="H215" s="221"/>
      <c r="I215" s="221"/>
      <c r="J215" s="221"/>
      <c r="K215" s="221"/>
      <c r="L215" s="221"/>
      <c r="M215" s="221"/>
      <c r="N215" s="221"/>
      <c r="O215" s="221"/>
      <c r="P215" s="221"/>
      <c r="Q215" s="177"/>
      <c r="S215" s="202" t="str">
        <f t="shared" si="15"/>
        <v>NON</v>
      </c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221"/>
      <c r="AF215" s="177"/>
    </row>
    <row r="216" spans="1:32" ht="6.95" customHeight="1" thickBot="1">
      <c r="A216" s="8"/>
      <c r="B216" s="7"/>
      <c r="C216" s="7"/>
      <c r="D216" s="7"/>
      <c r="E216" s="7"/>
      <c r="F216" s="7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</row>
    <row r="217" spans="1:32" ht="17.25" thickBot="1">
      <c r="A217" s="234" t="s">
        <v>166</v>
      </c>
      <c r="B217" s="235"/>
      <c r="C217" s="235"/>
      <c r="D217" s="235"/>
      <c r="E217" s="235"/>
      <c r="F217" s="235"/>
      <c r="G217" s="250" t="str">
        <f>IF(AND(T202="oui",T206="oui",T211="oui"),"OUI","")</f>
        <v/>
      </c>
      <c r="H217" s="250"/>
      <c r="I217" s="250"/>
      <c r="J217" s="250"/>
      <c r="K217" s="250"/>
      <c r="L217" s="40"/>
      <c r="M217" s="248" t="str">
        <f>IF(OR(Z202="non",Z206="non",Z211="non"),"NON","")</f>
        <v>NON</v>
      </c>
      <c r="N217" s="248"/>
      <c r="O217" s="248"/>
      <c r="P217" s="248"/>
      <c r="Q217" s="249"/>
      <c r="S217" s="164" t="s">
        <v>176</v>
      </c>
      <c r="T217" s="162"/>
      <c r="U217" s="162"/>
      <c r="V217" s="240" t="str">
        <f>G217</f>
        <v/>
      </c>
      <c r="W217" s="240"/>
      <c r="X217" s="240"/>
      <c r="Y217" s="240"/>
      <c r="Z217" s="162"/>
      <c r="AA217" s="239" t="str">
        <f>M217</f>
        <v>NON</v>
      </c>
      <c r="AB217" s="239"/>
      <c r="AC217" s="239"/>
      <c r="AD217" s="239"/>
      <c r="AE217" s="162"/>
      <c r="AF217" s="163"/>
    </row>
  </sheetData>
  <sheetProtection formatCells="0" formatColumns="0" formatRows="0" insertColumns="0" insertRows="0" insertHyperlinks="0" deleteColumns="0" deleteRows="0" sort="0" autoFilter="0" pivotTables="0"/>
  <mergeCells count="182">
    <mergeCell ref="A217:F217"/>
    <mergeCell ref="G217:K217"/>
    <mergeCell ref="M217:Q217"/>
    <mergeCell ref="V217:Y217"/>
    <mergeCell ref="AA217:AD217"/>
    <mergeCell ref="A207:E207"/>
    <mergeCell ref="G211:K211"/>
    <mergeCell ref="M211:Q211"/>
    <mergeCell ref="T211:X211"/>
    <mergeCell ref="Z211:AD211"/>
    <mergeCell ref="A214:E214"/>
    <mergeCell ref="G202:K202"/>
    <mergeCell ref="M202:Q202"/>
    <mergeCell ref="T202:X202"/>
    <mergeCell ref="Z202:AD202"/>
    <mergeCell ref="A206:E206"/>
    <mergeCell ref="G206:K206"/>
    <mergeCell ref="M206:Q206"/>
    <mergeCell ref="T206:X206"/>
    <mergeCell ref="Z206:AD206"/>
    <mergeCell ref="A198:F198"/>
    <mergeCell ref="G198:K198"/>
    <mergeCell ref="M198:Q198"/>
    <mergeCell ref="V198:Y198"/>
    <mergeCell ref="AA198:AD198"/>
    <mergeCell ref="A200:Q200"/>
    <mergeCell ref="S200:AF200"/>
    <mergeCell ref="G184:K184"/>
    <mergeCell ref="M184:Q184"/>
    <mergeCell ref="T184:X184"/>
    <mergeCell ref="Z184:AD184"/>
    <mergeCell ref="G191:K191"/>
    <mergeCell ref="M191:Q191"/>
    <mergeCell ref="T191:X191"/>
    <mergeCell ref="Z191:AD191"/>
    <mergeCell ref="A180:F180"/>
    <mergeCell ref="G180:K180"/>
    <mergeCell ref="M180:Q180"/>
    <mergeCell ref="V180:Y180"/>
    <mergeCell ref="AA180:AD180"/>
    <mergeCell ref="A182:Q182"/>
    <mergeCell ref="S182:AF182"/>
    <mergeCell ref="G172:K172"/>
    <mergeCell ref="M172:Q172"/>
    <mergeCell ref="T172:X172"/>
    <mergeCell ref="Z172:AD172"/>
    <mergeCell ref="G174:K174"/>
    <mergeCell ref="M174:Q174"/>
    <mergeCell ref="T174:X174"/>
    <mergeCell ref="Z174:AD174"/>
    <mergeCell ref="G165:K165"/>
    <mergeCell ref="M165:Q165"/>
    <mergeCell ref="T165:X165"/>
    <mergeCell ref="Z165:AD165"/>
    <mergeCell ref="G168:K168"/>
    <mergeCell ref="M168:Q168"/>
    <mergeCell ref="T168:X168"/>
    <mergeCell ref="Z168:AD168"/>
    <mergeCell ref="G158:K158"/>
    <mergeCell ref="M158:Q158"/>
    <mergeCell ref="T158:X158"/>
    <mergeCell ref="Z158:AD158"/>
    <mergeCell ref="G162:K162"/>
    <mergeCell ref="M162:Q162"/>
    <mergeCell ref="T162:X162"/>
    <mergeCell ref="Z162:AD162"/>
    <mergeCell ref="A155:F155"/>
    <mergeCell ref="G155:K155"/>
    <mergeCell ref="M155:Q155"/>
    <mergeCell ref="V155:Y155"/>
    <mergeCell ref="AA155:AD155"/>
    <mergeCell ref="A156:Q156"/>
    <mergeCell ref="S156:AF156"/>
    <mergeCell ref="G146:K146"/>
    <mergeCell ref="M146:Q146"/>
    <mergeCell ref="T146:X146"/>
    <mergeCell ref="Z146:AD146"/>
    <mergeCell ref="G150:K150"/>
    <mergeCell ref="M150:Q150"/>
    <mergeCell ref="T150:X150"/>
    <mergeCell ref="Z150:AD150"/>
    <mergeCell ref="G136:K136"/>
    <mergeCell ref="M136:Q136"/>
    <mergeCell ref="T136:X136"/>
    <mergeCell ref="Z136:AD136"/>
    <mergeCell ref="G141:K141"/>
    <mergeCell ref="M141:Q141"/>
    <mergeCell ref="T141:X141"/>
    <mergeCell ref="Z141:AD141"/>
    <mergeCell ref="A130:Q130"/>
    <mergeCell ref="S130:AF130"/>
    <mergeCell ref="A132:F132"/>
    <mergeCell ref="G132:K132"/>
    <mergeCell ref="M132:Q132"/>
    <mergeCell ref="T132:X132"/>
    <mergeCell ref="Z132:AD132"/>
    <mergeCell ref="Z125:AD125"/>
    <mergeCell ref="A128:F128"/>
    <mergeCell ref="G128:K128"/>
    <mergeCell ref="M128:Q128"/>
    <mergeCell ref="V128:Y128"/>
    <mergeCell ref="AA128:AD128"/>
    <mergeCell ref="A122:Q122"/>
    <mergeCell ref="A124:E124"/>
    <mergeCell ref="A125:E125"/>
    <mergeCell ref="G125:K125"/>
    <mergeCell ref="M125:Q125"/>
    <mergeCell ref="T125:X125"/>
    <mergeCell ref="G119:K119"/>
    <mergeCell ref="M119:Q119"/>
    <mergeCell ref="T119:X119"/>
    <mergeCell ref="Z119:AD119"/>
    <mergeCell ref="A120:Q120"/>
    <mergeCell ref="A121:Q121"/>
    <mergeCell ref="A110:E110"/>
    <mergeCell ref="G111:K111"/>
    <mergeCell ref="M111:Q111"/>
    <mergeCell ref="T111:X111"/>
    <mergeCell ref="Z111:AD111"/>
    <mergeCell ref="A112:Q112"/>
    <mergeCell ref="A104:Q104"/>
    <mergeCell ref="S104:AD104"/>
    <mergeCell ref="G106:K106"/>
    <mergeCell ref="M106:Q106"/>
    <mergeCell ref="T106:X106"/>
    <mergeCell ref="Z106:AD106"/>
    <mergeCell ref="G96:K96"/>
    <mergeCell ref="M96:Q96"/>
    <mergeCell ref="T96:X96"/>
    <mergeCell ref="Z96:AD96"/>
    <mergeCell ref="A103:F103"/>
    <mergeCell ref="G103:K103"/>
    <mergeCell ref="M103:Q103"/>
    <mergeCell ref="V103:Y103"/>
    <mergeCell ref="AA103:AD103"/>
    <mergeCell ref="G89:K89"/>
    <mergeCell ref="M89:Q89"/>
    <mergeCell ref="T89:X89"/>
    <mergeCell ref="Z89:AD89"/>
    <mergeCell ref="G93:K93"/>
    <mergeCell ref="M93:Q93"/>
    <mergeCell ref="T93:X93"/>
    <mergeCell ref="Z93:AD93"/>
    <mergeCell ref="G81:K81"/>
    <mergeCell ref="M81:Q81"/>
    <mergeCell ref="T81:X81"/>
    <mergeCell ref="Z81:AD81"/>
    <mergeCell ref="G86:K86"/>
    <mergeCell ref="M86:Q86"/>
    <mergeCell ref="T86:X86"/>
    <mergeCell ref="Z86:AD86"/>
    <mergeCell ref="A79:Q79"/>
    <mergeCell ref="S79:AD79"/>
    <mergeCell ref="A63:E63"/>
    <mergeCell ref="G67:K67"/>
    <mergeCell ref="M67:Q67"/>
    <mergeCell ref="T67:X67"/>
    <mergeCell ref="Z67:AD67"/>
    <mergeCell ref="G74:K74"/>
    <mergeCell ref="M74:Q74"/>
    <mergeCell ref="T74:X74"/>
    <mergeCell ref="Z74:AD74"/>
    <mergeCell ref="G59:K59"/>
    <mergeCell ref="M59:Q59"/>
    <mergeCell ref="T59:X59"/>
    <mergeCell ref="Z59:AD59"/>
    <mergeCell ref="A77:F77"/>
    <mergeCell ref="G77:K77"/>
    <mergeCell ref="M77:Q77"/>
    <mergeCell ref="V77:Y77"/>
    <mergeCell ref="AA77:AD77"/>
    <mergeCell ref="D14:E14"/>
    <mergeCell ref="C40:H40"/>
    <mergeCell ref="C42:F42"/>
    <mergeCell ref="C43:H43"/>
    <mergeCell ref="C44:H44"/>
    <mergeCell ref="A50:Q50"/>
    <mergeCell ref="S50:AF50"/>
    <mergeCell ref="G52:K52"/>
    <mergeCell ref="M52:Q52"/>
    <mergeCell ref="T52:X52"/>
    <mergeCell ref="Z52:AD52"/>
  </mergeCells>
  <pageMargins left="0.33143939393939392" right="0.1875" top="0.59895833333333337" bottom="0.41666666666666669" header="0.3" footer="0.3"/>
  <pageSetup paperSize="9" orientation="portrait" horizontalDpi="4294967294" r:id="rId1"/>
  <headerFooter differentFirst="1">
    <oddHeader>&amp;L&amp;A&amp;C&amp;"Arial,Italique"&amp;8Socle commun de connaissances et de compétences&amp;R&amp;"Arial,Italique"&amp;8Attestation palier 3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BARBEREAU Sidonie</vt:lpstr>
      <vt:lpstr>BARRETEAU Melvin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</dc:creator>
  <cp:lastModifiedBy>Direction</cp:lastModifiedBy>
  <cp:lastPrinted>2010-02-10T13:18:00Z</cp:lastPrinted>
  <dcterms:created xsi:type="dcterms:W3CDTF">2010-02-06T11:05:32Z</dcterms:created>
  <dcterms:modified xsi:type="dcterms:W3CDTF">2010-02-13T12:50:14Z</dcterms:modified>
</cp:coreProperties>
</file>