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570" yWindow="2850" windowWidth="12390" windowHeight="9135" tabRatio="687" activeTab="15"/>
  </bookViews>
  <sheets>
    <sheet name="Janvier" sheetId="34" r:id="rId1"/>
    <sheet name="Février" sheetId="35" r:id="rId2"/>
    <sheet name="Mars" sheetId="39" r:id="rId3"/>
    <sheet name="Avril" sheetId="38" r:id="rId4"/>
    <sheet name="Mai" sheetId="40" r:id="rId5"/>
    <sheet name="Juin" sheetId="41" r:id="rId6"/>
    <sheet name="Juillet" sheetId="44" r:id="rId7"/>
    <sheet name="Août" sheetId="37" r:id="rId8"/>
    <sheet name="Septembre" sheetId="43" r:id="rId9"/>
    <sheet name="Octobre" sheetId="42" r:id="rId10"/>
    <sheet name="Novembre" sheetId="46" r:id="rId11"/>
    <sheet name="Décembre" sheetId="45" r:id="rId12"/>
    <sheet name="Mois" sheetId="29" r:id="rId13"/>
    <sheet name="Data" sheetId="30" r:id="rId14"/>
    <sheet name="Recap" sheetId="36" r:id="rId15"/>
    <sheet name="Liste des congés" sheetId="32" r:id="rId16"/>
  </sheets>
  <definedNames>
    <definedName name="_xlnm._FilterDatabase" localSheetId="15" hidden="1">'Liste des congés'!$A$3:$AA$16</definedName>
    <definedName name="an">OFFSET(Data!$F$1,,,COUNTA(Data!$F:$F))</definedName>
    <definedName name="année" localSheetId="7">Août!$W$3</definedName>
    <definedName name="année" localSheetId="3">Avril!$W$3</definedName>
    <definedName name="année" localSheetId="11">Décembre!$W$3</definedName>
    <definedName name="année" localSheetId="1">Février!$W$3</definedName>
    <definedName name="année" localSheetId="0">Janvier!$W$3</definedName>
    <definedName name="année" localSheetId="6">Juillet!$W$3</definedName>
    <definedName name="année" localSheetId="5">Juin!$W$3</definedName>
    <definedName name="année" localSheetId="4">Mai!$W$3</definedName>
    <definedName name="année" localSheetId="2">Mars!$W$3</definedName>
    <definedName name="année" localSheetId="10">Novembre!$W$3</definedName>
    <definedName name="année" localSheetId="9">Octobre!$W$3</definedName>
    <definedName name="année" localSheetId="8">Septembre!$W$3</definedName>
    <definedName name="année">Mois!$W$3</definedName>
    <definedName name="Chantier">Data!$I$2:$I$39</definedName>
    <definedName name="Col">OFFSET(Data!$G$1,,,COUNTA(Data!$G:$G))</definedName>
    <definedName name="debmai">'Liste des congés'!$A$4:$A$27</definedName>
    <definedName name="DebMal">'Liste des congés'!$A$4:$A$27</definedName>
    <definedName name="DebVac">'Liste des congés'!$A$4:$A$27</definedName>
    <definedName name="Fer">Data!$B$3:$B$13</definedName>
    <definedName name="Fériée">Data!$B$3:$B$13</definedName>
    <definedName name="finmai">'Liste des congés'!$B$4:$B$27</definedName>
    <definedName name="FinMal">'Liste des congés'!$B$4:$B$27</definedName>
    <definedName name="FinVac">'Liste des congés'!$B$4:$B$27</definedName>
    <definedName name="Fixe">Data!$J$3:$J$17</definedName>
    <definedName name="LesMois">Data!$D$2:$D$13</definedName>
    <definedName name="MesJours">Data!$D$15:$D$21</definedName>
    <definedName name="Raisons">OFFSET(Data!$E$2:$E$30,,,COUNTA(Data!$E$2:$E$30))</definedName>
    <definedName name="_xlnm.Print_Area" localSheetId="1">Février!$A$1:$AE$30</definedName>
    <definedName name="_xlnm.Print_Area" localSheetId="0">Janvier!$A$1:$AG$30</definedName>
    <definedName name="_xlnm.Print_Area" localSheetId="15">'Liste des congés'!$A$1:$AG$47</definedName>
  </definedNames>
  <calcPr calcId="145621"/>
</workbook>
</file>

<file path=xl/calcChain.xml><?xml version="1.0" encoding="utf-8"?>
<calcChain xmlns="http://schemas.openxmlformats.org/spreadsheetml/2006/main">
  <c r="R47" i="32" l="1"/>
  <c r="AF30" i="46"/>
  <c r="AE30" i="46"/>
  <c r="AD30" i="46"/>
  <c r="AC30" i="46"/>
  <c r="AB30" i="46"/>
  <c r="AA30" i="46"/>
  <c r="Z30" i="46"/>
  <c r="Y30" i="46"/>
  <c r="X30" i="46"/>
  <c r="W30" i="46"/>
  <c r="V30" i="46"/>
  <c r="U30" i="46"/>
  <c r="T30" i="46"/>
  <c r="S30" i="46"/>
  <c r="R30" i="46"/>
  <c r="Q30" i="46"/>
  <c r="P30" i="46"/>
  <c r="O30" i="46"/>
  <c r="N30" i="46"/>
  <c r="M30" i="46"/>
  <c r="L30" i="46"/>
  <c r="K30" i="46"/>
  <c r="J30" i="46"/>
  <c r="I30" i="46"/>
  <c r="H30" i="46"/>
  <c r="G30" i="46"/>
  <c r="F30" i="46"/>
  <c r="E30" i="46"/>
  <c r="D30" i="46"/>
  <c r="C30" i="46"/>
  <c r="B30" i="46"/>
  <c r="AG29" i="46"/>
  <c r="AG28" i="46"/>
  <c r="AG27" i="46"/>
  <c r="AG26" i="46"/>
  <c r="AG25" i="46"/>
  <c r="AG24" i="46"/>
  <c r="AG23" i="46"/>
  <c r="AG22" i="46"/>
  <c r="AG21" i="46"/>
  <c r="AG20" i="46"/>
  <c r="AG19" i="46"/>
  <c r="AG18" i="46"/>
  <c r="AG17" i="46"/>
  <c r="AG16" i="46"/>
  <c r="AG15" i="46"/>
  <c r="AG14" i="46"/>
  <c r="AG13" i="46"/>
  <c r="AG12" i="46"/>
  <c r="AG11" i="46"/>
  <c r="AG10" i="46"/>
  <c r="AG9" i="46"/>
  <c r="AG8" i="46"/>
  <c r="AG7" i="46"/>
  <c r="AG30" i="46" s="1"/>
  <c r="B6" i="46"/>
  <c r="C6" i="46" s="1"/>
  <c r="AF30" i="45"/>
  <c r="AE30" i="45"/>
  <c r="AD30" i="45"/>
  <c r="AC30" i="45"/>
  <c r="AB30" i="45"/>
  <c r="AA30" i="45"/>
  <c r="Z30" i="45"/>
  <c r="Y30" i="45"/>
  <c r="X30" i="45"/>
  <c r="W30" i="45"/>
  <c r="V30" i="45"/>
  <c r="U30" i="45"/>
  <c r="T30" i="45"/>
  <c r="S30" i="45"/>
  <c r="R30" i="45"/>
  <c r="Q30" i="45"/>
  <c r="P30" i="45"/>
  <c r="O30" i="45"/>
  <c r="N30" i="45"/>
  <c r="M30" i="45"/>
  <c r="L30" i="45"/>
  <c r="K30" i="45"/>
  <c r="J30" i="45"/>
  <c r="I30" i="45"/>
  <c r="H30" i="45"/>
  <c r="G30" i="45"/>
  <c r="F30" i="45"/>
  <c r="E30" i="45"/>
  <c r="D30" i="45"/>
  <c r="C30" i="45"/>
  <c r="B30" i="45"/>
  <c r="AG29" i="45"/>
  <c r="AG28" i="45"/>
  <c r="AG27" i="45"/>
  <c r="AG26" i="45"/>
  <c r="AG25" i="45"/>
  <c r="AG24" i="45"/>
  <c r="AG23" i="45"/>
  <c r="AG22" i="45"/>
  <c r="AG21" i="45"/>
  <c r="AG20" i="45"/>
  <c r="AG19" i="45"/>
  <c r="AG18" i="45"/>
  <c r="AG17" i="45"/>
  <c r="AG16" i="45"/>
  <c r="AG15" i="45"/>
  <c r="AG14" i="45"/>
  <c r="AG13" i="45"/>
  <c r="AG12" i="45"/>
  <c r="AG11" i="45"/>
  <c r="AG10" i="45"/>
  <c r="AG9" i="45"/>
  <c r="AG8" i="45"/>
  <c r="AG7" i="45"/>
  <c r="AG30" i="45" s="1"/>
  <c r="B6" i="45"/>
  <c r="C6" i="45" s="1"/>
  <c r="AF30" i="44"/>
  <c r="AE30" i="44"/>
  <c r="AD30" i="44"/>
  <c r="AC30" i="44"/>
  <c r="AB30" i="44"/>
  <c r="AA30" i="44"/>
  <c r="Z30" i="44"/>
  <c r="Y30" i="44"/>
  <c r="X30" i="44"/>
  <c r="W30" i="44"/>
  <c r="V30" i="44"/>
  <c r="U30" i="44"/>
  <c r="T30" i="44"/>
  <c r="S30" i="44"/>
  <c r="R30" i="44"/>
  <c r="Q30" i="44"/>
  <c r="P30" i="44"/>
  <c r="O30" i="44"/>
  <c r="N30" i="44"/>
  <c r="M30" i="44"/>
  <c r="L30" i="44"/>
  <c r="K30" i="44"/>
  <c r="J30" i="44"/>
  <c r="I30" i="44"/>
  <c r="H30" i="44"/>
  <c r="G30" i="44"/>
  <c r="F30" i="44"/>
  <c r="E30" i="44"/>
  <c r="D30" i="44"/>
  <c r="C30" i="44"/>
  <c r="B30" i="44"/>
  <c r="AG29" i="44"/>
  <c r="AG28" i="44"/>
  <c r="AG27" i="44"/>
  <c r="AG26" i="44"/>
  <c r="AG25" i="44"/>
  <c r="AG24" i="44"/>
  <c r="AG23" i="44"/>
  <c r="AG22" i="44"/>
  <c r="AG21" i="44"/>
  <c r="AG20" i="44"/>
  <c r="AG19" i="44"/>
  <c r="AG18" i="44"/>
  <c r="AG17" i="44"/>
  <c r="AG16" i="44"/>
  <c r="AG15" i="44"/>
  <c r="AG14" i="44"/>
  <c r="AG13" i="44"/>
  <c r="AG12" i="44"/>
  <c r="AG11" i="44"/>
  <c r="AG10" i="44"/>
  <c r="AG9" i="44"/>
  <c r="AG8" i="44"/>
  <c r="AG7" i="44"/>
  <c r="AG30" i="44" s="1"/>
  <c r="B6" i="44"/>
  <c r="C6" i="44" s="1"/>
  <c r="AF30" i="43"/>
  <c r="AE30" i="43"/>
  <c r="AD30" i="43"/>
  <c r="AC30" i="43"/>
  <c r="AB30" i="43"/>
  <c r="AA30" i="43"/>
  <c r="Z30" i="43"/>
  <c r="Y30" i="43"/>
  <c r="X30" i="43"/>
  <c r="W30" i="43"/>
  <c r="V30" i="43"/>
  <c r="U30" i="43"/>
  <c r="T30" i="43"/>
  <c r="S30" i="43"/>
  <c r="R30" i="43"/>
  <c r="Q30" i="43"/>
  <c r="P30" i="43"/>
  <c r="O30" i="43"/>
  <c r="N30" i="43"/>
  <c r="M30" i="43"/>
  <c r="L30" i="43"/>
  <c r="K30" i="43"/>
  <c r="J30" i="43"/>
  <c r="I30" i="43"/>
  <c r="H30" i="43"/>
  <c r="G30" i="43"/>
  <c r="F30" i="43"/>
  <c r="E30" i="43"/>
  <c r="D30" i="43"/>
  <c r="C30" i="43"/>
  <c r="B30" i="43"/>
  <c r="AG29" i="43"/>
  <c r="AG28" i="43"/>
  <c r="AG27" i="43"/>
  <c r="AG26" i="43"/>
  <c r="AG25" i="43"/>
  <c r="AG24" i="43"/>
  <c r="AG23" i="43"/>
  <c r="AG22" i="43"/>
  <c r="AG21" i="43"/>
  <c r="AG20" i="43"/>
  <c r="AG19" i="43"/>
  <c r="AG18" i="43"/>
  <c r="AG17" i="43"/>
  <c r="AG16" i="43"/>
  <c r="AG15" i="43"/>
  <c r="AG14" i="43"/>
  <c r="AG13" i="43"/>
  <c r="AG12" i="43"/>
  <c r="AG11" i="43"/>
  <c r="AG10" i="43"/>
  <c r="AG9" i="43"/>
  <c r="AG8" i="43"/>
  <c r="AG7" i="43"/>
  <c r="AG30" i="43" s="1"/>
  <c r="B6" i="43"/>
  <c r="C6" i="43" s="1"/>
  <c r="AF30" i="42"/>
  <c r="AE30" i="42"/>
  <c r="AD30" i="42"/>
  <c r="AC30" i="42"/>
  <c r="AB30" i="42"/>
  <c r="AA30" i="42"/>
  <c r="Z30" i="42"/>
  <c r="Y30" i="42"/>
  <c r="X30" i="42"/>
  <c r="W30" i="42"/>
  <c r="V30" i="42"/>
  <c r="U30" i="42"/>
  <c r="T30" i="42"/>
  <c r="S30" i="42"/>
  <c r="R30" i="42"/>
  <c r="Q30" i="42"/>
  <c r="P30" i="42"/>
  <c r="O30" i="42"/>
  <c r="N30" i="42"/>
  <c r="M30" i="42"/>
  <c r="L30" i="42"/>
  <c r="K30" i="42"/>
  <c r="J30" i="42"/>
  <c r="I30" i="42"/>
  <c r="H30" i="42"/>
  <c r="G30" i="42"/>
  <c r="F30" i="42"/>
  <c r="E30" i="42"/>
  <c r="D30" i="42"/>
  <c r="C30" i="42"/>
  <c r="B30" i="42"/>
  <c r="AG29" i="42"/>
  <c r="AG28" i="42"/>
  <c r="AG27" i="42"/>
  <c r="AG26" i="42"/>
  <c r="AG25" i="42"/>
  <c r="AG24" i="42"/>
  <c r="AG23" i="42"/>
  <c r="AG22" i="42"/>
  <c r="AG21" i="42"/>
  <c r="AG20" i="42"/>
  <c r="AG19" i="42"/>
  <c r="AG18" i="42"/>
  <c r="AG17" i="42"/>
  <c r="AG16" i="42"/>
  <c r="AG15" i="42"/>
  <c r="AG14" i="42"/>
  <c r="AG13" i="42"/>
  <c r="AG12" i="42"/>
  <c r="AG11" i="42"/>
  <c r="AG10" i="42"/>
  <c r="AG9" i="42"/>
  <c r="AG8" i="42"/>
  <c r="AG7" i="42"/>
  <c r="AG30" i="42" s="1"/>
  <c r="B6" i="42"/>
  <c r="C6" i="42" s="1"/>
  <c r="AF30" i="41"/>
  <c r="AE30" i="41"/>
  <c r="AD30" i="41"/>
  <c r="AC30" i="41"/>
  <c r="AB30" i="41"/>
  <c r="AA30" i="41"/>
  <c r="Z30" i="41"/>
  <c r="Y30" i="41"/>
  <c r="X30" i="41"/>
  <c r="W30" i="41"/>
  <c r="V30" i="41"/>
  <c r="U30" i="41"/>
  <c r="T30" i="41"/>
  <c r="S30" i="41"/>
  <c r="R30" i="41"/>
  <c r="Q30" i="41"/>
  <c r="P30" i="41"/>
  <c r="O30" i="41"/>
  <c r="N30" i="41"/>
  <c r="M30" i="41"/>
  <c r="L30" i="41"/>
  <c r="K30" i="41"/>
  <c r="J30" i="41"/>
  <c r="I30" i="41"/>
  <c r="H30" i="41"/>
  <c r="G30" i="41"/>
  <c r="F30" i="41"/>
  <c r="E30" i="41"/>
  <c r="D30" i="41"/>
  <c r="C30" i="41"/>
  <c r="B30" i="41"/>
  <c r="AG29" i="41"/>
  <c r="AG28" i="41"/>
  <c r="AG27" i="41"/>
  <c r="AG26" i="41"/>
  <c r="AG25" i="41"/>
  <c r="AG24" i="41"/>
  <c r="AG23" i="41"/>
  <c r="AG22" i="41"/>
  <c r="AG21" i="41"/>
  <c r="AG20" i="41"/>
  <c r="AG19" i="41"/>
  <c r="AG18" i="41"/>
  <c r="AG17" i="41"/>
  <c r="AG16" i="41"/>
  <c r="AG15" i="41"/>
  <c r="AG14" i="41"/>
  <c r="AG13" i="41"/>
  <c r="AG12" i="41"/>
  <c r="AG11" i="41"/>
  <c r="AG10" i="41"/>
  <c r="AG9" i="41"/>
  <c r="AG8" i="41"/>
  <c r="AG7" i="41"/>
  <c r="AG30" i="41" s="1"/>
  <c r="B6" i="41"/>
  <c r="C6" i="41" s="1"/>
  <c r="AF30" i="40"/>
  <c r="AE30" i="40"/>
  <c r="AD30" i="40"/>
  <c r="AC30" i="40"/>
  <c r="AB30" i="40"/>
  <c r="AA30" i="40"/>
  <c r="Z30" i="40"/>
  <c r="Y30" i="40"/>
  <c r="X30" i="40"/>
  <c r="W30" i="40"/>
  <c r="V30" i="40"/>
  <c r="U30" i="40"/>
  <c r="T30" i="40"/>
  <c r="S30" i="40"/>
  <c r="R30" i="40"/>
  <c r="Q30" i="40"/>
  <c r="P30" i="40"/>
  <c r="O30" i="40"/>
  <c r="N30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AG29" i="40"/>
  <c r="AG28" i="40"/>
  <c r="AG27" i="40"/>
  <c r="AG26" i="40"/>
  <c r="AG25" i="40"/>
  <c r="AG24" i="40"/>
  <c r="AG23" i="40"/>
  <c r="AG22" i="40"/>
  <c r="AG21" i="40"/>
  <c r="AG20" i="40"/>
  <c r="AG19" i="40"/>
  <c r="AG18" i="40"/>
  <c r="AG17" i="40"/>
  <c r="AG16" i="40"/>
  <c r="AG15" i="40"/>
  <c r="AG14" i="40"/>
  <c r="AG13" i="40"/>
  <c r="AG12" i="40"/>
  <c r="AG11" i="40"/>
  <c r="AG10" i="40"/>
  <c r="AG9" i="40"/>
  <c r="AG8" i="40"/>
  <c r="AG7" i="40"/>
  <c r="AG30" i="40" s="1"/>
  <c r="B6" i="40"/>
  <c r="C6" i="40" s="1"/>
  <c r="AF30" i="39"/>
  <c r="AE30" i="39"/>
  <c r="AD30" i="39"/>
  <c r="AC30" i="39"/>
  <c r="AB30" i="39"/>
  <c r="AA30" i="39"/>
  <c r="Z30" i="39"/>
  <c r="Y30" i="39"/>
  <c r="X30" i="39"/>
  <c r="W30" i="39"/>
  <c r="V30" i="39"/>
  <c r="U30" i="39"/>
  <c r="T30" i="39"/>
  <c r="S30" i="39"/>
  <c r="R30" i="39"/>
  <c r="Q30" i="39"/>
  <c r="P30" i="39"/>
  <c r="O30" i="39"/>
  <c r="N30" i="39"/>
  <c r="M30" i="39"/>
  <c r="L30" i="39"/>
  <c r="K30" i="39"/>
  <c r="J30" i="39"/>
  <c r="I30" i="39"/>
  <c r="H30" i="39"/>
  <c r="G30" i="39"/>
  <c r="F30" i="39"/>
  <c r="E30" i="39"/>
  <c r="D30" i="39"/>
  <c r="C30" i="39"/>
  <c r="B30" i="39"/>
  <c r="AG29" i="39"/>
  <c r="AG28" i="39"/>
  <c r="AG27" i="39"/>
  <c r="AG26" i="39"/>
  <c r="AG25" i="39"/>
  <c r="AG24" i="39"/>
  <c r="AG23" i="39"/>
  <c r="AG22" i="39"/>
  <c r="AG21" i="39"/>
  <c r="AG20" i="39"/>
  <c r="AG19" i="39"/>
  <c r="AG18" i="39"/>
  <c r="AG17" i="39"/>
  <c r="AG16" i="39"/>
  <c r="AG15" i="39"/>
  <c r="AG14" i="39"/>
  <c r="AG13" i="39"/>
  <c r="AG12" i="39"/>
  <c r="AG11" i="39"/>
  <c r="AG10" i="39"/>
  <c r="AG9" i="39"/>
  <c r="AG8" i="39"/>
  <c r="AG7" i="39"/>
  <c r="AG30" i="39" s="1"/>
  <c r="B6" i="39"/>
  <c r="C6" i="39" s="1"/>
  <c r="AF30" i="38"/>
  <c r="AE30" i="38"/>
  <c r="AD30" i="38"/>
  <c r="AC30" i="38"/>
  <c r="AB30" i="38"/>
  <c r="AA30" i="38"/>
  <c r="Z30" i="38"/>
  <c r="Y30" i="38"/>
  <c r="X30" i="38"/>
  <c r="W30" i="38"/>
  <c r="V30" i="38"/>
  <c r="U30" i="38"/>
  <c r="T30" i="38"/>
  <c r="S30" i="38"/>
  <c r="R30" i="38"/>
  <c r="Q30" i="38"/>
  <c r="P30" i="38"/>
  <c r="O30" i="38"/>
  <c r="N30" i="38"/>
  <c r="M30" i="38"/>
  <c r="L30" i="38"/>
  <c r="K30" i="38"/>
  <c r="J30" i="38"/>
  <c r="I30" i="38"/>
  <c r="H30" i="38"/>
  <c r="G30" i="38"/>
  <c r="F30" i="38"/>
  <c r="E30" i="38"/>
  <c r="D30" i="38"/>
  <c r="C30" i="38"/>
  <c r="B30" i="38"/>
  <c r="AG29" i="38"/>
  <c r="AG28" i="38"/>
  <c r="AG27" i="38"/>
  <c r="AG26" i="38"/>
  <c r="AG25" i="38"/>
  <c r="AG24" i="38"/>
  <c r="AG23" i="38"/>
  <c r="AG22" i="38"/>
  <c r="AG21" i="38"/>
  <c r="AG20" i="38"/>
  <c r="AG19" i="38"/>
  <c r="AG18" i="38"/>
  <c r="AG17" i="38"/>
  <c r="AG16" i="38"/>
  <c r="AG15" i="38"/>
  <c r="AG14" i="38"/>
  <c r="AG13" i="38"/>
  <c r="AG12" i="38"/>
  <c r="AG11" i="38"/>
  <c r="AG10" i="38"/>
  <c r="AG9" i="38"/>
  <c r="AG8" i="38"/>
  <c r="AG7" i="38"/>
  <c r="AG30" i="38" s="1"/>
  <c r="B6" i="38"/>
  <c r="C6" i="38" s="1"/>
  <c r="C29" i="32"/>
  <c r="D6" i="46" l="1"/>
  <c r="C5" i="46"/>
  <c r="B5" i="46"/>
  <c r="D6" i="45"/>
  <c r="C5" i="45"/>
  <c r="B5" i="45"/>
  <c r="D6" i="44"/>
  <c r="C5" i="44"/>
  <c r="B5" i="44"/>
  <c r="D6" i="43"/>
  <c r="C5" i="43"/>
  <c r="B5" i="43"/>
  <c r="D6" i="42"/>
  <c r="C5" i="42"/>
  <c r="B5" i="42"/>
  <c r="D6" i="41"/>
  <c r="C5" i="41"/>
  <c r="B5" i="41"/>
  <c r="D6" i="40"/>
  <c r="C5" i="40"/>
  <c r="B5" i="40"/>
  <c r="D6" i="39"/>
  <c r="C5" i="39"/>
  <c r="B5" i="39"/>
  <c r="D6" i="38"/>
  <c r="C5" i="38"/>
  <c r="B5" i="38"/>
  <c r="AF30" i="37"/>
  <c r="AE30" i="37"/>
  <c r="AD30" i="37"/>
  <c r="AC30" i="37"/>
  <c r="AB30" i="37"/>
  <c r="AA30" i="37"/>
  <c r="Z30" i="37"/>
  <c r="Y30" i="37"/>
  <c r="X30" i="37"/>
  <c r="W30" i="37"/>
  <c r="V30" i="37"/>
  <c r="U30" i="37"/>
  <c r="T30" i="37"/>
  <c r="S30" i="37"/>
  <c r="R30" i="37"/>
  <c r="Q30" i="37"/>
  <c r="P30" i="37"/>
  <c r="O30" i="37"/>
  <c r="N30" i="37"/>
  <c r="M30" i="37"/>
  <c r="L30" i="37"/>
  <c r="K30" i="37"/>
  <c r="J30" i="37"/>
  <c r="I30" i="37"/>
  <c r="H30" i="37"/>
  <c r="G30" i="37"/>
  <c r="F30" i="37"/>
  <c r="E30" i="37"/>
  <c r="D30" i="37"/>
  <c r="C30" i="37"/>
  <c r="B30" i="37"/>
  <c r="AG29" i="37"/>
  <c r="AG28" i="37"/>
  <c r="AG27" i="37"/>
  <c r="AG26" i="37"/>
  <c r="AG25" i="37"/>
  <c r="AG24" i="37"/>
  <c r="AG23" i="37"/>
  <c r="AG22" i="37"/>
  <c r="AG21" i="37"/>
  <c r="AG20" i="37"/>
  <c r="AG19" i="37"/>
  <c r="AG18" i="37"/>
  <c r="AG17" i="37"/>
  <c r="AG16" i="37"/>
  <c r="AG15" i="37"/>
  <c r="AG14" i="37"/>
  <c r="AG13" i="37"/>
  <c r="AG12" i="37"/>
  <c r="AG11" i="37"/>
  <c r="AG10" i="37"/>
  <c r="AG9" i="37"/>
  <c r="AG8" i="37"/>
  <c r="AG7" i="37"/>
  <c r="AG30" i="37" s="1"/>
  <c r="B6" i="37"/>
  <c r="C6" i="37" s="1"/>
  <c r="E6" i="46" l="1"/>
  <c r="D5" i="46"/>
  <c r="E6" i="45"/>
  <c r="D5" i="45"/>
  <c r="E6" i="44"/>
  <c r="D5" i="44"/>
  <c r="E6" i="43"/>
  <c r="D5" i="43"/>
  <c r="E6" i="42"/>
  <c r="D5" i="42"/>
  <c r="E6" i="41"/>
  <c r="D5" i="41"/>
  <c r="E6" i="40"/>
  <c r="D5" i="40"/>
  <c r="E6" i="39"/>
  <c r="D5" i="39"/>
  <c r="E6" i="38"/>
  <c r="D5" i="38"/>
  <c r="C5" i="37"/>
  <c r="D6" i="37"/>
  <c r="B5" i="37"/>
  <c r="AD30" i="35"/>
  <c r="AC30" i="35"/>
  <c r="AB30" i="35"/>
  <c r="AA30" i="35"/>
  <c r="Z30" i="35"/>
  <c r="Y30" i="35"/>
  <c r="X30" i="35"/>
  <c r="W30" i="35"/>
  <c r="V30" i="35"/>
  <c r="U30" i="35"/>
  <c r="T30" i="35"/>
  <c r="S30" i="35"/>
  <c r="R30" i="35"/>
  <c r="Q30" i="35"/>
  <c r="P30" i="35"/>
  <c r="O30" i="35"/>
  <c r="N30" i="35"/>
  <c r="M30" i="35"/>
  <c r="L30" i="35"/>
  <c r="K30" i="35"/>
  <c r="J30" i="35"/>
  <c r="I30" i="35"/>
  <c r="H30" i="35"/>
  <c r="G30" i="35"/>
  <c r="F30" i="35"/>
  <c r="E30" i="35"/>
  <c r="D30" i="35"/>
  <c r="C30" i="35"/>
  <c r="B30" i="35"/>
  <c r="AE29" i="35"/>
  <c r="AE28" i="35"/>
  <c r="AE27" i="35"/>
  <c r="AE26" i="35"/>
  <c r="AE25" i="35"/>
  <c r="AE24" i="35"/>
  <c r="AE23" i="35"/>
  <c r="AE22" i="35"/>
  <c r="AE21" i="35"/>
  <c r="AE20" i="35"/>
  <c r="AE19" i="35"/>
  <c r="AE18" i="35"/>
  <c r="AE17" i="35"/>
  <c r="AE16" i="35"/>
  <c r="AE15" i="35"/>
  <c r="AE14" i="35"/>
  <c r="AE13" i="35"/>
  <c r="AE12" i="35"/>
  <c r="AE11" i="35"/>
  <c r="AE30" i="35" s="1"/>
  <c r="AE10" i="35"/>
  <c r="AE9" i="35"/>
  <c r="AE8" i="35"/>
  <c r="AE7" i="35"/>
  <c r="B6" i="35"/>
  <c r="C6" i="35" s="1"/>
  <c r="AF30" i="34"/>
  <c r="AE30" i="34"/>
  <c r="AD30" i="34"/>
  <c r="AC30" i="34"/>
  <c r="AB30" i="34"/>
  <c r="AA30" i="34"/>
  <c r="Z30" i="34"/>
  <c r="Y30" i="34"/>
  <c r="X30" i="34"/>
  <c r="W30" i="34"/>
  <c r="V30" i="34"/>
  <c r="U30" i="34"/>
  <c r="T30" i="34"/>
  <c r="S30" i="34"/>
  <c r="R30" i="34"/>
  <c r="Q30" i="34"/>
  <c r="P30" i="34"/>
  <c r="O30" i="34"/>
  <c r="N30" i="34"/>
  <c r="M30" i="34"/>
  <c r="L30" i="34"/>
  <c r="K30" i="34"/>
  <c r="J30" i="34"/>
  <c r="I30" i="34"/>
  <c r="H30" i="34"/>
  <c r="G30" i="34"/>
  <c r="F30" i="34"/>
  <c r="E30" i="34"/>
  <c r="D30" i="34"/>
  <c r="C30" i="34"/>
  <c r="B30" i="34"/>
  <c r="AG29" i="34"/>
  <c r="AG28" i="34"/>
  <c r="AG27" i="34"/>
  <c r="AG26" i="34"/>
  <c r="AG25" i="34"/>
  <c r="AG24" i="34"/>
  <c r="AG23" i="34"/>
  <c r="AG22" i="34"/>
  <c r="AG21" i="34"/>
  <c r="AG20" i="34"/>
  <c r="AG19" i="34"/>
  <c r="AG18" i="34"/>
  <c r="AG17" i="34"/>
  <c r="AG16" i="34"/>
  <c r="AG15" i="34"/>
  <c r="AG14" i="34"/>
  <c r="AG13" i="34"/>
  <c r="AG12" i="34"/>
  <c r="AG11" i="34"/>
  <c r="AG10" i="34"/>
  <c r="AG9" i="34"/>
  <c r="AG8" i="34"/>
  <c r="AG7" i="34"/>
  <c r="B6" i="34"/>
  <c r="B5" i="34" s="1"/>
  <c r="A1" i="30"/>
  <c r="B10" i="30" s="1"/>
  <c r="W1" i="32"/>
  <c r="C32" i="32" s="1"/>
  <c r="D32" i="32" s="1"/>
  <c r="E32" i="32" s="1"/>
  <c r="F32" i="32" s="1"/>
  <c r="G32" i="32" s="1"/>
  <c r="H32" i="32" s="1"/>
  <c r="I32" i="32" s="1"/>
  <c r="J32" i="32" s="1"/>
  <c r="K32" i="32" s="1"/>
  <c r="L32" i="32" s="1"/>
  <c r="M32" i="32" s="1"/>
  <c r="N32" i="32" s="1"/>
  <c r="O32" i="32" s="1"/>
  <c r="P32" i="32" s="1"/>
  <c r="Q32" i="32" s="1"/>
  <c r="R32" i="32" s="1"/>
  <c r="S32" i="32" s="1"/>
  <c r="T32" i="32" s="1"/>
  <c r="U32" i="32" s="1"/>
  <c r="V32" i="32" s="1"/>
  <c r="W32" i="32" s="1"/>
  <c r="X32" i="32" s="1"/>
  <c r="Y32" i="32" s="1"/>
  <c r="Z32" i="32" s="1"/>
  <c r="AA32" i="32" s="1"/>
  <c r="AB32" i="32" s="1"/>
  <c r="AC32" i="32" s="1"/>
  <c r="AD32" i="32" s="1"/>
  <c r="AE32" i="32" s="1"/>
  <c r="AF32" i="32" s="1"/>
  <c r="AG32" i="32" s="1"/>
  <c r="B3" i="30"/>
  <c r="B4" i="30"/>
  <c r="B5" i="30"/>
  <c r="B6" i="30"/>
  <c r="B7" i="30"/>
  <c r="B8" i="30"/>
  <c r="B9" i="30"/>
  <c r="B11" i="30"/>
  <c r="B12" i="30"/>
  <c r="B13" i="30"/>
  <c r="C8" i="32"/>
  <c r="C9" i="32"/>
  <c r="C10" i="32"/>
  <c r="C11" i="32"/>
  <c r="C12" i="32"/>
  <c r="C13" i="32"/>
  <c r="C14" i="32"/>
  <c r="C15" i="32"/>
  <c r="C19" i="32"/>
  <c r="C20" i="32"/>
  <c r="C21" i="32"/>
  <c r="C22" i="32"/>
  <c r="C23" i="32"/>
  <c r="C24" i="32"/>
  <c r="C25" i="32"/>
  <c r="C26" i="32"/>
  <c r="C27" i="32"/>
  <c r="B6" i="29"/>
  <c r="C6" i="29" s="1"/>
  <c r="D6" i="29" s="1"/>
  <c r="AG7" i="29"/>
  <c r="AG8" i="29"/>
  <c r="AG9" i="29"/>
  <c r="AG10" i="29"/>
  <c r="AG11" i="29"/>
  <c r="AG12" i="29"/>
  <c r="AG13" i="29"/>
  <c r="AG14" i="29"/>
  <c r="AG15" i="29"/>
  <c r="AG16" i="29"/>
  <c r="AG17" i="29"/>
  <c r="AG18" i="29"/>
  <c r="AG19" i="29"/>
  <c r="AG20" i="29"/>
  <c r="AG21" i="29"/>
  <c r="AG22" i="29"/>
  <c r="AG23" i="29"/>
  <c r="AG24" i="29"/>
  <c r="AG25" i="29"/>
  <c r="AG26" i="29"/>
  <c r="AG27" i="29"/>
  <c r="AG28" i="29"/>
  <c r="AG29" i="29"/>
  <c r="AF30" i="29"/>
  <c r="B30" i="29"/>
  <c r="C30" i="29"/>
  <c r="D30" i="29"/>
  <c r="E30" i="29"/>
  <c r="F30" i="29"/>
  <c r="G30" i="29"/>
  <c r="H30" i="29"/>
  <c r="I30" i="29"/>
  <c r="J30" i="29"/>
  <c r="K30" i="29"/>
  <c r="L30" i="29"/>
  <c r="M30" i="29"/>
  <c r="N30" i="29"/>
  <c r="O30" i="29"/>
  <c r="P30" i="29"/>
  <c r="Q30" i="29"/>
  <c r="R30" i="29"/>
  <c r="S30" i="29"/>
  <c r="T30" i="29"/>
  <c r="U30" i="29"/>
  <c r="V30" i="29"/>
  <c r="W30" i="29"/>
  <c r="X30" i="29"/>
  <c r="Y30" i="29"/>
  <c r="Z30" i="29"/>
  <c r="AA30" i="29"/>
  <c r="AB30" i="29"/>
  <c r="AC30" i="29"/>
  <c r="AD30" i="29"/>
  <c r="AE30" i="29"/>
  <c r="C7" i="32"/>
  <c r="C6" i="32"/>
  <c r="C5" i="32"/>
  <c r="C4" i="32"/>
  <c r="B2" i="36"/>
  <c r="I2" i="36"/>
  <c r="C2" i="36"/>
  <c r="F6" i="46" l="1"/>
  <c r="E5" i="46"/>
  <c r="F6" i="45"/>
  <c r="E5" i="45"/>
  <c r="F6" i="44"/>
  <c r="E5" i="44"/>
  <c r="F6" i="43"/>
  <c r="E5" i="43"/>
  <c r="F6" i="42"/>
  <c r="E5" i="42"/>
  <c r="F6" i="41"/>
  <c r="E5" i="41"/>
  <c r="E5" i="40"/>
  <c r="F6" i="40"/>
  <c r="F6" i="39"/>
  <c r="E5" i="39"/>
  <c r="C18" i="32"/>
  <c r="C16" i="32"/>
  <c r="W45" i="32" s="1"/>
  <c r="V47" i="32" s="1"/>
  <c r="AA45" i="32" s="1"/>
  <c r="C17" i="32"/>
  <c r="F6" i="38"/>
  <c r="E5" i="38"/>
  <c r="C6" i="34"/>
  <c r="C43" i="32"/>
  <c r="D43" i="32" s="1"/>
  <c r="E43" i="32" s="1"/>
  <c r="F43" i="32" s="1"/>
  <c r="G43" i="32" s="1"/>
  <c r="H43" i="32" s="1"/>
  <c r="I43" i="32" s="1"/>
  <c r="J43" i="32" s="1"/>
  <c r="K43" i="32" s="1"/>
  <c r="L43" i="32" s="1"/>
  <c r="M43" i="32" s="1"/>
  <c r="N43" i="32" s="1"/>
  <c r="O43" i="32" s="1"/>
  <c r="P43" i="32" s="1"/>
  <c r="Q43" i="32" s="1"/>
  <c r="R43" i="32" s="1"/>
  <c r="S43" i="32" s="1"/>
  <c r="T43" i="32" s="1"/>
  <c r="U43" i="32" s="1"/>
  <c r="V43" i="32" s="1"/>
  <c r="W43" i="32" s="1"/>
  <c r="X43" i="32" s="1"/>
  <c r="Y43" i="32" s="1"/>
  <c r="Z43" i="32" s="1"/>
  <c r="AA43" i="32" s="1"/>
  <c r="AB43" i="32" s="1"/>
  <c r="AC43" i="32" s="1"/>
  <c r="AD43" i="32" s="1"/>
  <c r="AE43" i="32" s="1"/>
  <c r="AF43" i="32" s="1"/>
  <c r="AG43" i="32" s="1"/>
  <c r="C40" i="32"/>
  <c r="D40" i="32" s="1"/>
  <c r="E40" i="32" s="1"/>
  <c r="F40" i="32" s="1"/>
  <c r="G40" i="32" s="1"/>
  <c r="H40" i="32" s="1"/>
  <c r="I40" i="32" s="1"/>
  <c r="J40" i="32" s="1"/>
  <c r="K40" i="32" s="1"/>
  <c r="L40" i="32" s="1"/>
  <c r="M40" i="32" s="1"/>
  <c r="N40" i="32" s="1"/>
  <c r="O40" i="32" s="1"/>
  <c r="P40" i="32" s="1"/>
  <c r="Q40" i="32" s="1"/>
  <c r="R40" i="32" s="1"/>
  <c r="S40" i="32" s="1"/>
  <c r="T40" i="32" s="1"/>
  <c r="U40" i="32" s="1"/>
  <c r="V40" i="32" s="1"/>
  <c r="W40" i="32" s="1"/>
  <c r="X40" i="32" s="1"/>
  <c r="Y40" i="32" s="1"/>
  <c r="Z40" i="32" s="1"/>
  <c r="AA40" i="32" s="1"/>
  <c r="AB40" i="32" s="1"/>
  <c r="AC40" i="32" s="1"/>
  <c r="AD40" i="32" s="1"/>
  <c r="AE40" i="32" s="1"/>
  <c r="AF40" i="32" s="1"/>
  <c r="AG40" i="32" s="1"/>
  <c r="C39" i="32"/>
  <c r="D39" i="32" s="1"/>
  <c r="E39" i="32" s="1"/>
  <c r="F39" i="32" s="1"/>
  <c r="G39" i="32" s="1"/>
  <c r="H39" i="32" s="1"/>
  <c r="I39" i="32" s="1"/>
  <c r="J39" i="32" s="1"/>
  <c r="K39" i="32" s="1"/>
  <c r="L39" i="32" s="1"/>
  <c r="M39" i="32" s="1"/>
  <c r="N39" i="32" s="1"/>
  <c r="O39" i="32" s="1"/>
  <c r="P39" i="32" s="1"/>
  <c r="Q39" i="32" s="1"/>
  <c r="R39" i="32" s="1"/>
  <c r="S39" i="32" s="1"/>
  <c r="T39" i="32" s="1"/>
  <c r="U39" i="32" s="1"/>
  <c r="V39" i="32" s="1"/>
  <c r="W39" i="32" s="1"/>
  <c r="X39" i="32" s="1"/>
  <c r="Y39" i="32" s="1"/>
  <c r="Z39" i="32" s="1"/>
  <c r="AA39" i="32" s="1"/>
  <c r="AB39" i="32" s="1"/>
  <c r="AC39" i="32" s="1"/>
  <c r="AD39" i="32" s="1"/>
  <c r="AE39" i="32" s="1"/>
  <c r="AF39" i="32" s="1"/>
  <c r="AG39" i="32" s="1"/>
  <c r="C38" i="32"/>
  <c r="D38" i="32" s="1"/>
  <c r="E38" i="32" s="1"/>
  <c r="F38" i="32" s="1"/>
  <c r="G38" i="32" s="1"/>
  <c r="H38" i="32" s="1"/>
  <c r="I38" i="32" s="1"/>
  <c r="J38" i="32" s="1"/>
  <c r="K38" i="32" s="1"/>
  <c r="L38" i="32" s="1"/>
  <c r="M38" i="32" s="1"/>
  <c r="N38" i="32" s="1"/>
  <c r="O38" i="32" s="1"/>
  <c r="P38" i="32" s="1"/>
  <c r="Q38" i="32" s="1"/>
  <c r="R38" i="32" s="1"/>
  <c r="S38" i="32" s="1"/>
  <c r="T38" i="32" s="1"/>
  <c r="U38" i="32" s="1"/>
  <c r="V38" i="32" s="1"/>
  <c r="W38" i="32" s="1"/>
  <c r="X38" i="32" s="1"/>
  <c r="Y38" i="32" s="1"/>
  <c r="Z38" i="32" s="1"/>
  <c r="AA38" i="32" s="1"/>
  <c r="AB38" i="32" s="1"/>
  <c r="AC38" i="32" s="1"/>
  <c r="AD38" i="32" s="1"/>
  <c r="AE38" i="32" s="1"/>
  <c r="AF38" i="32" s="1"/>
  <c r="AG38" i="32" s="1"/>
  <c r="C37" i="32"/>
  <c r="D37" i="32" s="1"/>
  <c r="E37" i="32" s="1"/>
  <c r="F37" i="32" s="1"/>
  <c r="G37" i="32" s="1"/>
  <c r="H37" i="32" s="1"/>
  <c r="I37" i="32" s="1"/>
  <c r="J37" i="32" s="1"/>
  <c r="K37" i="32" s="1"/>
  <c r="L37" i="32" s="1"/>
  <c r="M37" i="32" s="1"/>
  <c r="N37" i="32" s="1"/>
  <c r="O37" i="32" s="1"/>
  <c r="P37" i="32" s="1"/>
  <c r="Q37" i="32" s="1"/>
  <c r="R37" i="32" s="1"/>
  <c r="S37" i="32" s="1"/>
  <c r="T37" i="32" s="1"/>
  <c r="U37" i="32" s="1"/>
  <c r="V37" i="32" s="1"/>
  <c r="W37" i="32" s="1"/>
  <c r="X37" i="32" s="1"/>
  <c r="Y37" i="32" s="1"/>
  <c r="Z37" i="32" s="1"/>
  <c r="AA37" i="32" s="1"/>
  <c r="AB37" i="32" s="1"/>
  <c r="AC37" i="32" s="1"/>
  <c r="AD37" i="32" s="1"/>
  <c r="AE37" i="32" s="1"/>
  <c r="AF37" i="32" s="1"/>
  <c r="AG37" i="32" s="1"/>
  <c r="C35" i="32"/>
  <c r="D35" i="32" s="1"/>
  <c r="E35" i="32" s="1"/>
  <c r="F35" i="32" s="1"/>
  <c r="G35" i="32" s="1"/>
  <c r="H35" i="32" s="1"/>
  <c r="I35" i="32" s="1"/>
  <c r="J35" i="32" s="1"/>
  <c r="K35" i="32" s="1"/>
  <c r="L35" i="32" s="1"/>
  <c r="M35" i="32" s="1"/>
  <c r="N35" i="32" s="1"/>
  <c r="O35" i="32" s="1"/>
  <c r="P35" i="32" s="1"/>
  <c r="Q35" i="32" s="1"/>
  <c r="R35" i="32" s="1"/>
  <c r="S35" i="32" s="1"/>
  <c r="T35" i="32" s="1"/>
  <c r="U35" i="32" s="1"/>
  <c r="V35" i="32" s="1"/>
  <c r="W35" i="32" s="1"/>
  <c r="X35" i="32" s="1"/>
  <c r="Y35" i="32" s="1"/>
  <c r="Z35" i="32" s="1"/>
  <c r="AA35" i="32" s="1"/>
  <c r="AB35" i="32" s="1"/>
  <c r="AC35" i="32" s="1"/>
  <c r="AD35" i="32" s="1"/>
  <c r="AE35" i="32" s="1"/>
  <c r="AF35" i="32" s="1"/>
  <c r="AG35" i="32" s="1"/>
  <c r="C34" i="32"/>
  <c r="D34" i="32" s="1"/>
  <c r="E34" i="32" s="1"/>
  <c r="F34" i="32" s="1"/>
  <c r="G34" i="32" s="1"/>
  <c r="H34" i="32" s="1"/>
  <c r="I34" i="32" s="1"/>
  <c r="J34" i="32" s="1"/>
  <c r="K34" i="32" s="1"/>
  <c r="L34" i="32" s="1"/>
  <c r="M34" i="32" s="1"/>
  <c r="N34" i="32" s="1"/>
  <c r="O34" i="32" s="1"/>
  <c r="P34" i="32" s="1"/>
  <c r="Q34" i="32" s="1"/>
  <c r="R34" i="32" s="1"/>
  <c r="S34" i="32" s="1"/>
  <c r="T34" i="32" s="1"/>
  <c r="U34" i="32" s="1"/>
  <c r="V34" i="32" s="1"/>
  <c r="W34" i="32" s="1"/>
  <c r="X34" i="32" s="1"/>
  <c r="Y34" i="32" s="1"/>
  <c r="Z34" i="32" s="1"/>
  <c r="AA34" i="32" s="1"/>
  <c r="AB34" i="32" s="1"/>
  <c r="AC34" i="32" s="1"/>
  <c r="AD34" i="32" s="1"/>
  <c r="AE34" i="32" s="1"/>
  <c r="AF34" i="32" s="1"/>
  <c r="AG34" i="32" s="1"/>
  <c r="C42" i="32"/>
  <c r="D42" i="32" s="1"/>
  <c r="E42" i="32" s="1"/>
  <c r="F42" i="32" s="1"/>
  <c r="G42" i="32" s="1"/>
  <c r="H42" i="32" s="1"/>
  <c r="I42" i="32" s="1"/>
  <c r="J42" i="32" s="1"/>
  <c r="K42" i="32" s="1"/>
  <c r="L42" i="32" s="1"/>
  <c r="M42" i="32" s="1"/>
  <c r="N42" i="32" s="1"/>
  <c r="O42" i="32" s="1"/>
  <c r="P42" i="32" s="1"/>
  <c r="Q42" i="32" s="1"/>
  <c r="R42" i="32" s="1"/>
  <c r="S42" i="32" s="1"/>
  <c r="T42" i="32" s="1"/>
  <c r="U42" i="32" s="1"/>
  <c r="V42" i="32" s="1"/>
  <c r="W42" i="32" s="1"/>
  <c r="X42" i="32" s="1"/>
  <c r="Y42" i="32" s="1"/>
  <c r="Z42" i="32" s="1"/>
  <c r="AA42" i="32" s="1"/>
  <c r="AB42" i="32" s="1"/>
  <c r="AC42" i="32" s="1"/>
  <c r="AD42" i="32" s="1"/>
  <c r="AE42" i="32" s="1"/>
  <c r="AF42" i="32" s="1"/>
  <c r="AG42" i="32" s="1"/>
  <c r="N2" i="36"/>
  <c r="B5" i="35"/>
  <c r="E6" i="37"/>
  <c r="D5" i="37"/>
  <c r="D5" i="29"/>
  <c r="E6" i="29"/>
  <c r="AG30" i="29"/>
  <c r="C33" i="32"/>
  <c r="D33" i="32" s="1"/>
  <c r="E33" i="32" s="1"/>
  <c r="F33" i="32" s="1"/>
  <c r="G33" i="32" s="1"/>
  <c r="H33" i="32" s="1"/>
  <c r="I33" i="32" s="1"/>
  <c r="J33" i="32" s="1"/>
  <c r="K33" i="32" s="1"/>
  <c r="L33" i="32" s="1"/>
  <c r="M33" i="32" s="1"/>
  <c r="N33" i="32" s="1"/>
  <c r="O33" i="32" s="1"/>
  <c r="P33" i="32" s="1"/>
  <c r="Q33" i="32" s="1"/>
  <c r="R33" i="32" s="1"/>
  <c r="S33" i="32" s="1"/>
  <c r="T33" i="32" s="1"/>
  <c r="U33" i="32" s="1"/>
  <c r="V33" i="32" s="1"/>
  <c r="W33" i="32" s="1"/>
  <c r="X33" i="32" s="1"/>
  <c r="Y33" i="32" s="1"/>
  <c r="Z33" i="32" s="1"/>
  <c r="AA33" i="32" s="1"/>
  <c r="AB33" i="32" s="1"/>
  <c r="AC33" i="32" s="1"/>
  <c r="AD33" i="32" s="1"/>
  <c r="AE33" i="32" s="1"/>
  <c r="AF33" i="32" s="1"/>
  <c r="AG33" i="32" s="1"/>
  <c r="C41" i="32"/>
  <c r="D41" i="32" s="1"/>
  <c r="E41" i="32" s="1"/>
  <c r="F41" i="32" s="1"/>
  <c r="G41" i="32" s="1"/>
  <c r="H41" i="32" s="1"/>
  <c r="I41" i="32" s="1"/>
  <c r="J41" i="32" s="1"/>
  <c r="K41" i="32" s="1"/>
  <c r="L41" i="32" s="1"/>
  <c r="M41" i="32" s="1"/>
  <c r="N41" i="32" s="1"/>
  <c r="O41" i="32" s="1"/>
  <c r="P41" i="32" s="1"/>
  <c r="Q41" i="32" s="1"/>
  <c r="R41" i="32" s="1"/>
  <c r="S41" i="32" s="1"/>
  <c r="T41" i="32" s="1"/>
  <c r="U41" i="32" s="1"/>
  <c r="V41" i="32" s="1"/>
  <c r="W41" i="32" s="1"/>
  <c r="X41" i="32" s="1"/>
  <c r="Y41" i="32" s="1"/>
  <c r="Z41" i="32" s="1"/>
  <c r="AA41" i="32" s="1"/>
  <c r="AB41" i="32" s="1"/>
  <c r="AC41" i="32" s="1"/>
  <c r="AD41" i="32" s="1"/>
  <c r="AE41" i="32" s="1"/>
  <c r="AF41" i="32" s="1"/>
  <c r="AG41" i="32" s="1"/>
  <c r="AG30" i="34"/>
  <c r="C5" i="29"/>
  <c r="B5" i="29"/>
  <c r="C36" i="32"/>
  <c r="D36" i="32" s="1"/>
  <c r="E36" i="32" s="1"/>
  <c r="F36" i="32" s="1"/>
  <c r="G36" i="32" s="1"/>
  <c r="H36" i="32" s="1"/>
  <c r="I36" i="32" s="1"/>
  <c r="J36" i="32" s="1"/>
  <c r="K36" i="32" s="1"/>
  <c r="L36" i="32" s="1"/>
  <c r="M36" i="32" s="1"/>
  <c r="N36" i="32" s="1"/>
  <c r="O36" i="32" s="1"/>
  <c r="P36" i="32" s="1"/>
  <c r="Q36" i="32" s="1"/>
  <c r="R36" i="32" s="1"/>
  <c r="S36" i="32" s="1"/>
  <c r="T36" i="32" s="1"/>
  <c r="U36" i="32" s="1"/>
  <c r="V36" i="32" s="1"/>
  <c r="W36" i="32" s="1"/>
  <c r="X36" i="32" s="1"/>
  <c r="Y36" i="32" s="1"/>
  <c r="Z36" i="32" s="1"/>
  <c r="AA36" i="32" s="1"/>
  <c r="AB36" i="32" s="1"/>
  <c r="AC36" i="32" s="1"/>
  <c r="AD36" i="32" s="1"/>
  <c r="AE36" i="32" s="1"/>
  <c r="AF36" i="32" s="1"/>
  <c r="AG36" i="32" s="1"/>
  <c r="C5" i="35"/>
  <c r="D6" i="35"/>
  <c r="G6" i="46" l="1"/>
  <c r="F5" i="46"/>
  <c r="G6" i="45"/>
  <c r="F5" i="45"/>
  <c r="G6" i="44"/>
  <c r="F5" i="44"/>
  <c r="G6" i="43"/>
  <c r="F5" i="43"/>
  <c r="G6" i="42"/>
  <c r="F5" i="42"/>
  <c r="G6" i="41"/>
  <c r="F5" i="41"/>
  <c r="G6" i="40"/>
  <c r="F5" i="40"/>
  <c r="G6" i="39"/>
  <c r="F5" i="39"/>
  <c r="G6" i="38"/>
  <c r="F5" i="38"/>
  <c r="C5" i="34"/>
  <c r="D6" i="34"/>
  <c r="E5" i="37"/>
  <c r="F6" i="37"/>
  <c r="E5" i="29"/>
  <c r="F6" i="29"/>
  <c r="D5" i="35"/>
  <c r="E6" i="35"/>
  <c r="H6" i="46" l="1"/>
  <c r="G5" i="46"/>
  <c r="H6" i="45"/>
  <c r="G5" i="45"/>
  <c r="H6" i="44"/>
  <c r="G5" i="44"/>
  <c r="H6" i="43"/>
  <c r="G5" i="43"/>
  <c r="H6" i="42"/>
  <c r="G5" i="42"/>
  <c r="H6" i="41"/>
  <c r="G5" i="41"/>
  <c r="H6" i="40"/>
  <c r="G5" i="40"/>
  <c r="H6" i="39"/>
  <c r="G5" i="39"/>
  <c r="H6" i="38"/>
  <c r="G5" i="38"/>
  <c r="E6" i="34"/>
  <c r="D5" i="34"/>
  <c r="G6" i="37"/>
  <c r="F5" i="37"/>
  <c r="G6" i="29"/>
  <c r="F5" i="29"/>
  <c r="E5" i="35"/>
  <c r="F6" i="35"/>
  <c r="I6" i="46" l="1"/>
  <c r="H5" i="46"/>
  <c r="I6" i="45"/>
  <c r="H5" i="45"/>
  <c r="I6" i="44"/>
  <c r="H5" i="44"/>
  <c r="I6" i="43"/>
  <c r="H5" i="43"/>
  <c r="I6" i="42"/>
  <c r="H5" i="42"/>
  <c r="I6" i="41"/>
  <c r="H5" i="41"/>
  <c r="I6" i="40"/>
  <c r="H5" i="40"/>
  <c r="I6" i="39"/>
  <c r="H5" i="39"/>
  <c r="I6" i="38"/>
  <c r="H5" i="38"/>
  <c r="E5" i="34"/>
  <c r="F6" i="34"/>
  <c r="G5" i="37"/>
  <c r="H6" i="37"/>
  <c r="G5" i="29"/>
  <c r="H6" i="29"/>
  <c r="F5" i="35"/>
  <c r="G6" i="35"/>
  <c r="J6" i="46" l="1"/>
  <c r="I5" i="46"/>
  <c r="J6" i="45"/>
  <c r="I5" i="45"/>
  <c r="J6" i="44"/>
  <c r="I5" i="44"/>
  <c r="J6" i="43"/>
  <c r="I5" i="43"/>
  <c r="J6" i="42"/>
  <c r="I5" i="42"/>
  <c r="J6" i="41"/>
  <c r="I5" i="41"/>
  <c r="I5" i="40"/>
  <c r="J6" i="40"/>
  <c r="J6" i="39"/>
  <c r="I5" i="39"/>
  <c r="J6" i="38"/>
  <c r="I5" i="38"/>
  <c r="F5" i="34"/>
  <c r="G6" i="34"/>
  <c r="H5" i="37"/>
  <c r="I6" i="37"/>
  <c r="H5" i="29"/>
  <c r="I6" i="29"/>
  <c r="G5" i="35"/>
  <c r="H6" i="35"/>
  <c r="K6" i="46" l="1"/>
  <c r="J5" i="46"/>
  <c r="K6" i="45"/>
  <c r="J5" i="45"/>
  <c r="K6" i="44"/>
  <c r="J5" i="44"/>
  <c r="K6" i="43"/>
  <c r="J5" i="43"/>
  <c r="K6" i="42"/>
  <c r="J5" i="42"/>
  <c r="K6" i="41"/>
  <c r="J5" i="41"/>
  <c r="K6" i="40"/>
  <c r="J5" i="40"/>
  <c r="K6" i="39"/>
  <c r="J5" i="39"/>
  <c r="K6" i="38"/>
  <c r="J5" i="38"/>
  <c r="H6" i="34"/>
  <c r="G5" i="34"/>
  <c r="J6" i="37"/>
  <c r="I5" i="37"/>
  <c r="I5" i="29"/>
  <c r="J6" i="29"/>
  <c r="H5" i="35"/>
  <c r="I6" i="35"/>
  <c r="L6" i="46" l="1"/>
  <c r="K5" i="46"/>
  <c r="L6" i="45"/>
  <c r="K5" i="45"/>
  <c r="L6" i="44"/>
  <c r="K5" i="44"/>
  <c r="L6" i="43"/>
  <c r="K5" i="43"/>
  <c r="L6" i="42"/>
  <c r="K5" i="42"/>
  <c r="L6" i="41"/>
  <c r="K5" i="41"/>
  <c r="L6" i="40"/>
  <c r="K5" i="40"/>
  <c r="L6" i="39"/>
  <c r="K5" i="39"/>
  <c r="L6" i="38"/>
  <c r="K5" i="38"/>
  <c r="H5" i="34"/>
  <c r="I6" i="34"/>
  <c r="K6" i="37"/>
  <c r="J5" i="37"/>
  <c r="J5" i="29"/>
  <c r="K6" i="29"/>
  <c r="I5" i="35"/>
  <c r="J6" i="35"/>
  <c r="M6" i="46" l="1"/>
  <c r="L5" i="46"/>
  <c r="M6" i="45"/>
  <c r="L5" i="45"/>
  <c r="M6" i="44"/>
  <c r="L5" i="44"/>
  <c r="M6" i="43"/>
  <c r="L5" i="43"/>
  <c r="M6" i="42"/>
  <c r="L5" i="42"/>
  <c r="M6" i="41"/>
  <c r="L5" i="41"/>
  <c r="M6" i="40"/>
  <c r="L5" i="40"/>
  <c r="M6" i="39"/>
  <c r="L5" i="39"/>
  <c r="M6" i="38"/>
  <c r="L5" i="38"/>
  <c r="J6" i="34"/>
  <c r="I5" i="34"/>
  <c r="K5" i="37"/>
  <c r="L6" i="37"/>
  <c r="L6" i="29"/>
  <c r="K5" i="29"/>
  <c r="J5" i="35"/>
  <c r="K6" i="35"/>
  <c r="N6" i="46" l="1"/>
  <c r="M5" i="46"/>
  <c r="N6" i="45"/>
  <c r="M5" i="45"/>
  <c r="N6" i="44"/>
  <c r="M5" i="44"/>
  <c r="N6" i="43"/>
  <c r="M5" i="43"/>
  <c r="N6" i="42"/>
  <c r="M5" i="42"/>
  <c r="N6" i="41"/>
  <c r="M5" i="41"/>
  <c r="M5" i="40"/>
  <c r="N6" i="40"/>
  <c r="N6" i="39"/>
  <c r="M5" i="39"/>
  <c r="N6" i="38"/>
  <c r="M5" i="38"/>
  <c r="K6" i="34"/>
  <c r="J5" i="34"/>
  <c r="M6" i="37"/>
  <c r="L5" i="37"/>
  <c r="L5" i="29"/>
  <c r="M6" i="29"/>
  <c r="K5" i="35"/>
  <c r="L6" i="35"/>
  <c r="O6" i="46" l="1"/>
  <c r="N5" i="46"/>
  <c r="O6" i="45"/>
  <c r="N5" i="45"/>
  <c r="O6" i="44"/>
  <c r="N5" i="44"/>
  <c r="O6" i="43"/>
  <c r="N5" i="43"/>
  <c r="O6" i="42"/>
  <c r="N5" i="42"/>
  <c r="O6" i="41"/>
  <c r="N5" i="41"/>
  <c r="O6" i="40"/>
  <c r="N5" i="40"/>
  <c r="O6" i="39"/>
  <c r="N5" i="39"/>
  <c r="O6" i="38"/>
  <c r="N5" i="38"/>
  <c r="K5" i="34"/>
  <c r="L6" i="34"/>
  <c r="N6" i="37"/>
  <c r="M5" i="37"/>
  <c r="M5" i="29"/>
  <c r="N6" i="29"/>
  <c r="L5" i="35"/>
  <c r="M6" i="35"/>
  <c r="P6" i="46" l="1"/>
  <c r="O5" i="46"/>
  <c r="P6" i="45"/>
  <c r="O5" i="45"/>
  <c r="P6" i="44"/>
  <c r="O5" i="44"/>
  <c r="P6" i="43"/>
  <c r="O5" i="43"/>
  <c r="P6" i="42"/>
  <c r="O5" i="42"/>
  <c r="P6" i="41"/>
  <c r="O5" i="41"/>
  <c r="P6" i="40"/>
  <c r="O5" i="40"/>
  <c r="P6" i="39"/>
  <c r="O5" i="39"/>
  <c r="P6" i="38"/>
  <c r="O5" i="38"/>
  <c r="M6" i="34"/>
  <c r="L5" i="34"/>
  <c r="O6" i="37"/>
  <c r="N5" i="37"/>
  <c r="N5" i="29"/>
  <c r="O6" i="29"/>
  <c r="M5" i="35"/>
  <c r="N6" i="35"/>
  <c r="Q6" i="46" l="1"/>
  <c r="P5" i="46"/>
  <c r="Q6" i="45"/>
  <c r="P5" i="45"/>
  <c r="Q6" i="44"/>
  <c r="P5" i="44"/>
  <c r="Q6" i="43"/>
  <c r="P5" i="43"/>
  <c r="Q6" i="42"/>
  <c r="P5" i="42"/>
  <c r="Q6" i="41"/>
  <c r="P5" i="41"/>
  <c r="Q6" i="40"/>
  <c r="P5" i="40"/>
  <c r="Q6" i="39"/>
  <c r="P5" i="39"/>
  <c r="Q6" i="38"/>
  <c r="P5" i="38"/>
  <c r="M5" i="34"/>
  <c r="N6" i="34"/>
  <c r="P6" i="37"/>
  <c r="O5" i="37"/>
  <c r="P6" i="29"/>
  <c r="O5" i="29"/>
  <c r="N5" i="35"/>
  <c r="O6" i="35"/>
  <c r="R6" i="46" l="1"/>
  <c r="Q5" i="46"/>
  <c r="R6" i="45"/>
  <c r="Q5" i="45"/>
  <c r="R6" i="44"/>
  <c r="Q5" i="44"/>
  <c r="R6" i="43"/>
  <c r="Q5" i="43"/>
  <c r="R6" i="42"/>
  <c r="Q5" i="42"/>
  <c r="R6" i="41"/>
  <c r="Q5" i="41"/>
  <c r="Q5" i="40"/>
  <c r="R6" i="40"/>
  <c r="R6" i="39"/>
  <c r="Q5" i="39"/>
  <c r="R6" i="38"/>
  <c r="Q5" i="38"/>
  <c r="N5" i="34"/>
  <c r="O6" i="34"/>
  <c r="Q6" i="37"/>
  <c r="P5" i="37"/>
  <c r="Q6" i="29"/>
  <c r="P5" i="29"/>
  <c r="O5" i="35"/>
  <c r="P6" i="35"/>
  <c r="S6" i="46" l="1"/>
  <c r="R5" i="46"/>
  <c r="S6" i="45"/>
  <c r="R5" i="45"/>
  <c r="S6" i="44"/>
  <c r="R5" i="44"/>
  <c r="S6" i="43"/>
  <c r="R5" i="43"/>
  <c r="S6" i="42"/>
  <c r="R5" i="42"/>
  <c r="S6" i="41"/>
  <c r="R5" i="41"/>
  <c r="S6" i="40"/>
  <c r="R5" i="40"/>
  <c r="S6" i="39"/>
  <c r="R5" i="39"/>
  <c r="S6" i="38"/>
  <c r="R5" i="38"/>
  <c r="P6" i="34"/>
  <c r="O5" i="34"/>
  <c r="R6" i="37"/>
  <c r="Q5" i="37"/>
  <c r="R6" i="29"/>
  <c r="Q5" i="29"/>
  <c r="P5" i="35"/>
  <c r="Q6" i="35"/>
  <c r="T6" i="46" l="1"/>
  <c r="S5" i="46"/>
  <c r="T6" i="45"/>
  <c r="S5" i="45"/>
  <c r="T6" i="44"/>
  <c r="S5" i="44"/>
  <c r="T6" i="43"/>
  <c r="S5" i="43"/>
  <c r="T6" i="42"/>
  <c r="S5" i="42"/>
  <c r="T6" i="41"/>
  <c r="S5" i="41"/>
  <c r="T6" i="40"/>
  <c r="S5" i="40"/>
  <c r="T6" i="39"/>
  <c r="S5" i="39"/>
  <c r="T6" i="38"/>
  <c r="S5" i="38"/>
  <c r="P5" i="34"/>
  <c r="Q6" i="34"/>
  <c r="S6" i="37"/>
  <c r="R5" i="37"/>
  <c r="R5" i="29"/>
  <c r="S6" i="29"/>
  <c r="Q5" i="35"/>
  <c r="R6" i="35"/>
  <c r="U6" i="46" l="1"/>
  <c r="T5" i="46"/>
  <c r="U6" i="45"/>
  <c r="T5" i="45"/>
  <c r="U6" i="44"/>
  <c r="T5" i="44"/>
  <c r="U6" i="43"/>
  <c r="T5" i="43"/>
  <c r="U6" i="42"/>
  <c r="T5" i="42"/>
  <c r="U6" i="41"/>
  <c r="T5" i="41"/>
  <c r="U6" i="40"/>
  <c r="T5" i="40"/>
  <c r="U6" i="39"/>
  <c r="T5" i="39"/>
  <c r="U6" i="38"/>
  <c r="T5" i="38"/>
  <c r="R6" i="34"/>
  <c r="Q5" i="34"/>
  <c r="T6" i="37"/>
  <c r="S5" i="37"/>
  <c r="S5" i="29"/>
  <c r="T6" i="29"/>
  <c r="R5" i="35"/>
  <c r="S6" i="35"/>
  <c r="V6" i="46" l="1"/>
  <c r="U5" i="46"/>
  <c r="V6" i="45"/>
  <c r="U5" i="45"/>
  <c r="V6" i="44"/>
  <c r="U5" i="44"/>
  <c r="V6" i="43"/>
  <c r="U5" i="43"/>
  <c r="V6" i="42"/>
  <c r="U5" i="42"/>
  <c r="V6" i="41"/>
  <c r="U5" i="41"/>
  <c r="V6" i="40"/>
  <c r="U5" i="40"/>
  <c r="V6" i="39"/>
  <c r="U5" i="39"/>
  <c r="V6" i="38"/>
  <c r="U5" i="38"/>
  <c r="S6" i="34"/>
  <c r="R5" i="34"/>
  <c r="U6" i="37"/>
  <c r="T5" i="37"/>
  <c r="T5" i="29"/>
  <c r="U6" i="29"/>
  <c r="S5" i="35"/>
  <c r="T6" i="35"/>
  <c r="W6" i="46" l="1"/>
  <c r="V5" i="46"/>
  <c r="W6" i="45"/>
  <c r="V5" i="45"/>
  <c r="W6" i="44"/>
  <c r="V5" i="44"/>
  <c r="W6" i="43"/>
  <c r="V5" i="43"/>
  <c r="W6" i="42"/>
  <c r="V5" i="42"/>
  <c r="W6" i="41"/>
  <c r="V5" i="41"/>
  <c r="W6" i="40"/>
  <c r="V5" i="40"/>
  <c r="W6" i="39"/>
  <c r="V5" i="39"/>
  <c r="W6" i="38"/>
  <c r="V5" i="38"/>
  <c r="S5" i="34"/>
  <c r="T6" i="34"/>
  <c r="V6" i="37"/>
  <c r="U5" i="37"/>
  <c r="U5" i="29"/>
  <c r="V6" i="29"/>
  <c r="T5" i="35"/>
  <c r="U6" i="35"/>
  <c r="X6" i="46" l="1"/>
  <c r="W5" i="46"/>
  <c r="X6" i="45"/>
  <c r="W5" i="45"/>
  <c r="X6" i="44"/>
  <c r="W5" i="44"/>
  <c r="X6" i="43"/>
  <c r="W5" i="43"/>
  <c r="X6" i="42"/>
  <c r="W5" i="42"/>
  <c r="X6" i="41"/>
  <c r="W5" i="41"/>
  <c r="X6" i="40"/>
  <c r="W5" i="40"/>
  <c r="X6" i="39"/>
  <c r="W5" i="39"/>
  <c r="X6" i="38"/>
  <c r="W5" i="38"/>
  <c r="U6" i="34"/>
  <c r="T5" i="34"/>
  <c r="W6" i="37"/>
  <c r="V5" i="37"/>
  <c r="V5" i="29"/>
  <c r="W6" i="29"/>
  <c r="U5" i="35"/>
  <c r="V6" i="35"/>
  <c r="Y6" i="46" l="1"/>
  <c r="X5" i="46"/>
  <c r="Y6" i="45"/>
  <c r="X5" i="45"/>
  <c r="Y6" i="44"/>
  <c r="X5" i="44"/>
  <c r="Y6" i="43"/>
  <c r="X5" i="43"/>
  <c r="Y6" i="42"/>
  <c r="X5" i="42"/>
  <c r="Y6" i="41"/>
  <c r="X5" i="41"/>
  <c r="Y6" i="40"/>
  <c r="X5" i="40"/>
  <c r="Y6" i="39"/>
  <c r="X5" i="39"/>
  <c r="Y6" i="38"/>
  <c r="X5" i="38"/>
  <c r="U5" i="34"/>
  <c r="V6" i="34"/>
  <c r="X6" i="37"/>
  <c r="W5" i="37"/>
  <c r="W5" i="29"/>
  <c r="X6" i="29"/>
  <c r="V5" i="35"/>
  <c r="W6" i="35"/>
  <c r="Z6" i="46" l="1"/>
  <c r="Y5" i="46"/>
  <c r="Z6" i="45"/>
  <c r="Y5" i="45"/>
  <c r="Z6" i="44"/>
  <c r="Y5" i="44"/>
  <c r="Z6" i="43"/>
  <c r="Y5" i="43"/>
  <c r="Z6" i="42"/>
  <c r="Y5" i="42"/>
  <c r="Z6" i="41"/>
  <c r="Y5" i="41"/>
  <c r="Y5" i="40"/>
  <c r="Z6" i="40"/>
  <c r="Z6" i="39"/>
  <c r="Y5" i="39"/>
  <c r="Z6" i="38"/>
  <c r="Y5" i="38"/>
  <c r="V5" i="34"/>
  <c r="W6" i="34"/>
  <c r="Y6" i="37"/>
  <c r="X5" i="37"/>
  <c r="Y6" i="29"/>
  <c r="X5" i="29"/>
  <c r="W5" i="35"/>
  <c r="X6" i="35"/>
  <c r="AA6" i="46" l="1"/>
  <c r="Z5" i="46"/>
  <c r="AA6" i="45"/>
  <c r="Z5" i="45"/>
  <c r="AA6" i="44"/>
  <c r="Z5" i="44"/>
  <c r="AA6" i="43"/>
  <c r="Z5" i="43"/>
  <c r="AA6" i="42"/>
  <c r="Z5" i="42"/>
  <c r="AA6" i="41"/>
  <c r="Z5" i="41"/>
  <c r="AA6" i="40"/>
  <c r="Z5" i="40"/>
  <c r="AA6" i="39"/>
  <c r="Z5" i="39"/>
  <c r="AA6" i="38"/>
  <c r="Z5" i="38"/>
  <c r="X6" i="34"/>
  <c r="W5" i="34"/>
  <c r="Z6" i="37"/>
  <c r="Y5" i="37"/>
  <c r="Z6" i="29"/>
  <c r="Y5" i="29"/>
  <c r="X5" i="35"/>
  <c r="Y6" i="35"/>
  <c r="AB6" i="46" l="1"/>
  <c r="AA5" i="46"/>
  <c r="AB6" i="45"/>
  <c r="AA5" i="45"/>
  <c r="AB6" i="44"/>
  <c r="AA5" i="44"/>
  <c r="AB6" i="43"/>
  <c r="AA5" i="43"/>
  <c r="AB6" i="42"/>
  <c r="AA5" i="42"/>
  <c r="AB6" i="41"/>
  <c r="AA5" i="41"/>
  <c r="AB6" i="40"/>
  <c r="AA5" i="40"/>
  <c r="AB6" i="39"/>
  <c r="AA5" i="39"/>
  <c r="AB6" i="38"/>
  <c r="AA5" i="38"/>
  <c r="X5" i="34"/>
  <c r="Y6" i="34"/>
  <c r="AA6" i="37"/>
  <c r="Z5" i="37"/>
  <c r="Z5" i="29"/>
  <c r="AA6" i="29"/>
  <c r="Y5" i="35"/>
  <c r="Z6" i="35"/>
  <c r="AC6" i="46" l="1"/>
  <c r="AB5" i="46"/>
  <c r="AC6" i="45"/>
  <c r="AB5" i="45"/>
  <c r="AC6" i="44"/>
  <c r="AB5" i="44"/>
  <c r="AC6" i="43"/>
  <c r="AB5" i="43"/>
  <c r="AC6" i="42"/>
  <c r="AB5" i="42"/>
  <c r="AC6" i="41"/>
  <c r="AB5" i="41"/>
  <c r="AC6" i="40"/>
  <c r="AB5" i="40"/>
  <c r="AC6" i="39"/>
  <c r="AB5" i="39"/>
  <c r="AC6" i="38"/>
  <c r="AB5" i="38"/>
  <c r="Z6" i="34"/>
  <c r="Y5" i="34"/>
  <c r="AB6" i="37"/>
  <c r="AA5" i="37"/>
  <c r="AB6" i="29"/>
  <c r="AA5" i="29"/>
  <c r="Z5" i="35"/>
  <c r="AA6" i="35"/>
  <c r="AE6" i="46" l="1"/>
  <c r="AE5" i="46" s="1"/>
  <c r="AF6" i="46"/>
  <c r="AF5" i="46" s="1"/>
  <c r="AD6" i="46"/>
  <c r="AD5" i="46" s="1"/>
  <c r="AC5" i="46"/>
  <c r="AE6" i="45"/>
  <c r="AE5" i="45" s="1"/>
  <c r="AF6" i="45"/>
  <c r="AF5" i="45" s="1"/>
  <c r="AD6" i="45"/>
  <c r="AD5" i="45" s="1"/>
  <c r="AC5" i="45"/>
  <c r="AE6" i="44"/>
  <c r="AE5" i="44" s="1"/>
  <c r="AF6" i="44"/>
  <c r="AF5" i="44" s="1"/>
  <c r="AD6" i="44"/>
  <c r="AD5" i="44" s="1"/>
  <c r="AC5" i="44"/>
  <c r="AE6" i="43"/>
  <c r="AE5" i="43" s="1"/>
  <c r="AF6" i="43"/>
  <c r="AF5" i="43" s="1"/>
  <c r="AD6" i="43"/>
  <c r="AD5" i="43" s="1"/>
  <c r="AC5" i="43"/>
  <c r="AE6" i="42"/>
  <c r="AE5" i="42" s="1"/>
  <c r="AF6" i="42"/>
  <c r="AF5" i="42" s="1"/>
  <c r="AD6" i="42"/>
  <c r="AD5" i="42" s="1"/>
  <c r="AC5" i="42"/>
  <c r="AE6" i="41"/>
  <c r="AE5" i="41" s="1"/>
  <c r="AF6" i="41"/>
  <c r="AF5" i="41" s="1"/>
  <c r="AD6" i="41"/>
  <c r="AD5" i="41" s="1"/>
  <c r="AC5" i="41"/>
  <c r="AE6" i="40"/>
  <c r="AE5" i="40" s="1"/>
  <c r="AF6" i="40"/>
  <c r="AF5" i="40" s="1"/>
  <c r="AD6" i="40"/>
  <c r="AD5" i="40" s="1"/>
  <c r="AC5" i="40"/>
  <c r="AE6" i="39"/>
  <c r="AE5" i="39" s="1"/>
  <c r="AF6" i="39"/>
  <c r="AF5" i="39" s="1"/>
  <c r="AD6" i="39"/>
  <c r="AD5" i="39" s="1"/>
  <c r="AC5" i="39"/>
  <c r="AE6" i="38"/>
  <c r="AE5" i="38" s="1"/>
  <c r="AF6" i="38"/>
  <c r="AF5" i="38" s="1"/>
  <c r="AD6" i="38"/>
  <c r="AD5" i="38" s="1"/>
  <c r="AC5" i="38"/>
  <c r="AA6" i="34"/>
  <c r="Z5" i="34"/>
  <c r="AC6" i="37"/>
  <c r="AB5" i="37"/>
  <c r="AC6" i="29"/>
  <c r="AB5" i="29"/>
  <c r="AA5" i="35"/>
  <c r="AB6" i="35"/>
  <c r="AA5" i="34" l="1"/>
  <c r="AB6" i="34"/>
  <c r="AE6" i="37"/>
  <c r="AE5" i="37" s="1"/>
  <c r="AD6" i="37"/>
  <c r="AD5" i="37" s="1"/>
  <c r="AC5" i="37"/>
  <c r="AF6" i="37"/>
  <c r="AF5" i="37" s="1"/>
  <c r="AE6" i="29"/>
  <c r="AE5" i="29" s="1"/>
  <c r="AC5" i="29"/>
  <c r="AD6" i="29"/>
  <c r="AD5" i="29" s="1"/>
  <c r="AF6" i="29"/>
  <c r="AF5" i="29" s="1"/>
  <c r="AB5" i="35"/>
  <c r="AC6" i="35"/>
  <c r="AC6" i="34" l="1"/>
  <c r="AB5" i="34"/>
  <c r="AC5" i="35"/>
  <c r="AD6" i="35"/>
  <c r="AD5" i="35" s="1"/>
  <c r="AE6" i="34" l="1"/>
  <c r="AE5" i="34" s="1"/>
  <c r="AC5" i="34"/>
  <c r="AF6" i="34"/>
  <c r="AF5" i="34" s="1"/>
  <c r="AD6" i="34"/>
  <c r="AD5" i="34" s="1"/>
</calcChain>
</file>

<file path=xl/comments1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2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3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4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5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6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7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8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9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10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11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12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comments13.xml><?xml version="1.0" encoding="utf-8"?>
<comments xmlns="http://schemas.openxmlformats.org/spreadsheetml/2006/main">
  <authors>
    <author>SCHUMACHER</author>
  </authors>
  <commentList>
    <comment ref="B30" authorId="0">
      <text>
        <r>
          <rPr>
            <b/>
            <sz val="8"/>
            <color indexed="81"/>
            <rFont val="Tahoma"/>
            <family val="2"/>
          </rPr>
          <t>Serai t'il possible que mon cumul d'heure journalier soit ecrit en rouge si il dépasse 8.5</t>
        </r>
      </text>
    </comment>
    <comment ref="C34" authorId="0">
      <text>
        <r>
          <rPr>
            <b/>
            <sz val="8"/>
            <color indexed="81"/>
            <rFont val="Tahoma"/>
            <family val="2"/>
          </rPr>
          <t>Comment changer la couleurs de la cellule d'un jours fériés</t>
        </r>
      </text>
    </comment>
  </commentList>
</comments>
</file>

<file path=xl/sharedStrings.xml><?xml version="1.0" encoding="utf-8"?>
<sst xmlns="http://schemas.openxmlformats.org/spreadsheetml/2006/main" count="597" uniqueCount="95">
  <si>
    <t>TOTAL</t>
  </si>
  <si>
    <t>Collaborateur :</t>
  </si>
  <si>
    <t xml:space="preserve"> </t>
  </si>
  <si>
    <t>CHANTIERS</t>
  </si>
  <si>
    <t>Année:</t>
  </si>
  <si>
    <t>Mois:</t>
  </si>
  <si>
    <t>Fériés</t>
  </si>
  <si>
    <t>Jour de l'an</t>
  </si>
  <si>
    <t>Lundi de Pâques</t>
  </si>
  <si>
    <t>Lundi de Pentecôte</t>
  </si>
  <si>
    <t>Fête Nationale</t>
  </si>
  <si>
    <t>Noël</t>
  </si>
  <si>
    <t>Collaborateur n°7</t>
  </si>
  <si>
    <t>Collaborateur n°8</t>
  </si>
  <si>
    <t>Collaborateur n°9</t>
  </si>
  <si>
    <t>Collaborateur n°10</t>
  </si>
  <si>
    <t>Collaborateur n°11</t>
  </si>
  <si>
    <t>Collaborateur n°12</t>
  </si>
  <si>
    <t>Férié</t>
  </si>
  <si>
    <t>WE</t>
  </si>
  <si>
    <t>Mois</t>
  </si>
  <si>
    <t>Année</t>
  </si>
  <si>
    <t>Nom des Collaborateurs</t>
  </si>
  <si>
    <t>MEFC</t>
  </si>
  <si>
    <t>Insertion\Définir\Noms\Mois</t>
  </si>
  <si>
    <t>Insertion\Définir\Noms\An</t>
  </si>
  <si>
    <t>Insertion\Définir\Noms\Col</t>
  </si>
  <si>
    <t>Nom des Chantiers</t>
  </si>
  <si>
    <t>Insertion\Définir\Noms\Chantier</t>
  </si>
  <si>
    <t>Evolutif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</si>
  <si>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</si>
  <si>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</si>
  <si>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</si>
  <si>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</si>
  <si>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</si>
  <si>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</si>
  <si>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</si>
  <si>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</si>
  <si>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</si>
  <si>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</si>
  <si>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</si>
  <si>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</si>
  <si>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</t>
  </si>
  <si>
    <t>Mar</t>
  </si>
  <si>
    <t>Mer</t>
  </si>
  <si>
    <t>Jeu</t>
  </si>
  <si>
    <t>Ven</t>
  </si>
  <si>
    <t>Sam</t>
  </si>
  <si>
    <t>Dim</t>
  </si>
  <si>
    <t>Jeune Genevois</t>
  </si>
  <si>
    <t>CAPISANO Martin</t>
  </si>
  <si>
    <t>Pause Café</t>
  </si>
  <si>
    <t>Durée jours</t>
  </si>
  <si>
    <t>Raisons</t>
  </si>
  <si>
    <t>Remarques</t>
  </si>
  <si>
    <t>Palette Outils</t>
  </si>
  <si>
    <t>Modèle Excel</t>
  </si>
  <si>
    <t>Admistratif/Téléphone</t>
  </si>
  <si>
    <t>Vacances</t>
  </si>
  <si>
    <t>Jours Fériés</t>
  </si>
  <si>
    <t>Maladie</t>
  </si>
  <si>
    <t>Divers Privé</t>
  </si>
  <si>
    <t>Vendredi-Saint</t>
  </si>
  <si>
    <t>Restauration</t>
  </si>
  <si>
    <t>Jeudi de l'ascension</t>
  </si>
  <si>
    <t>Week-End</t>
  </si>
  <si>
    <t>Maladies</t>
  </si>
  <si>
    <t>Date Début</t>
  </si>
  <si>
    <t>Date Fin</t>
  </si>
  <si>
    <t>MAL</t>
  </si>
  <si>
    <t>CHANTIER</t>
  </si>
  <si>
    <t>TACHE COURANTE</t>
  </si>
  <si>
    <t>ZUTTER Sébastien</t>
  </si>
  <si>
    <t>VA</t>
  </si>
  <si>
    <t>Frontenex 4</t>
  </si>
  <si>
    <t>RYSER Olivier</t>
  </si>
  <si>
    <t>GUARINO Angelo</t>
  </si>
  <si>
    <t>SCHORPP Nicolas</t>
  </si>
  <si>
    <t>BOUVET Anthony</t>
  </si>
  <si>
    <t>&lt;= La feuille doit se nommer comme le mois inscrit ICI</t>
  </si>
  <si>
    <t>MAI</t>
  </si>
  <si>
    <t>Maitrise</t>
  </si>
  <si>
    <t>Pris sur vacances</t>
  </si>
  <si>
    <t>Total</t>
  </si>
  <si>
    <t>Décompté du salaire</t>
  </si>
  <si>
    <t>Maitrise Fe</t>
  </si>
  <si>
    <t>Cours maitrise</t>
  </si>
  <si>
    <t>Jours ouvré</t>
  </si>
  <si>
    <t xml:space="preserve"> Jours férié</t>
  </si>
  <si>
    <t>Jours maitrise</t>
  </si>
  <si>
    <t>Jours sur vac</t>
  </si>
  <si>
    <t>Taux salaire</t>
  </si>
  <si>
    <t xml:space="preserve">Solde </t>
  </si>
  <si>
    <t>Solde due</t>
  </si>
  <si>
    <t>20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</si>
</sst>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\ dd\ mmm\ yy"/>
    <numFmt numFmtId="165" formatCode="dddd\ d\ mmm\ yy"/>
    <numFmt numFmtId="166" formatCode="dd"/>
    <numFmt numFmtId="167" formatCode="mmmm"/>
    <numFmt numFmtId="168" formatCode="ddd"/>
    <numFmt numFmtId="169" formatCode="dddd"/>
    <numFmt numFmtId="170" formatCode="dddd\ dd"/>
    <numFmt numFmtId="171" formatCode="00&quot; jours&quot;"/>
  </numFmts>
  <fonts count="17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6"/>
      <color indexed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b/>
      <sz val="8"/>
      <color indexed="81"/>
      <name val="Tahoma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/>
    <xf numFmtId="0" fontId="4" fillId="0" borderId="0" xfId="0" applyFont="1" applyAlignment="1">
      <alignment horizontal="right"/>
    </xf>
    <xf numFmtId="167" fontId="0" fillId="0" borderId="0" xfId="0" applyNumberFormat="1"/>
    <xf numFmtId="0" fontId="6" fillId="0" borderId="0" xfId="1" applyFont="1" applyFill="1" applyBorder="1" applyAlignment="1" applyProtection="1">
      <alignment horizontal="center"/>
      <protection hidden="1"/>
    </xf>
    <xf numFmtId="165" fontId="7" fillId="0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0" fillId="0" borderId="0" xfId="0" applyFont="1" applyAlignment="1">
      <alignment horizontal="center"/>
    </xf>
    <xf numFmtId="0" fontId="10" fillId="0" borderId="0" xfId="0" applyFont="1" applyAlignment="1"/>
    <xf numFmtId="168" fontId="3" fillId="0" borderId="2" xfId="0" applyNumberFormat="1" applyFont="1" applyFill="1" applyBorder="1" applyAlignment="1" applyProtection="1">
      <alignment horizontal="center"/>
    </xf>
    <xf numFmtId="168" fontId="3" fillId="0" borderId="3" xfId="0" applyNumberFormat="1" applyFont="1" applyFill="1" applyBorder="1" applyAlignment="1" applyProtection="1">
      <alignment horizontal="center"/>
    </xf>
    <xf numFmtId="166" fontId="3" fillId="0" borderId="4" xfId="0" applyNumberFormat="1" applyFont="1" applyFill="1" applyBorder="1" applyAlignment="1" applyProtection="1">
      <alignment horizontal="center" vertical="center"/>
      <protection locked="0"/>
    </xf>
    <xf numFmtId="166" fontId="3" fillId="0" borderId="5" xfId="0" applyNumberFormat="1" applyFont="1" applyFill="1" applyBorder="1" applyAlignment="1" applyProtection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1" applyFont="1" applyFill="1" applyBorder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7" fillId="0" borderId="0" xfId="0" applyFont="1"/>
    <xf numFmtId="169" fontId="3" fillId="0" borderId="7" xfId="0" applyNumberFormat="1" applyFont="1" applyFill="1" applyBorder="1" applyAlignment="1" applyProtection="1">
      <alignment horizontal="center"/>
    </xf>
    <xf numFmtId="0" fontId="0" fillId="0" borderId="0" xfId="0" applyFill="1"/>
    <xf numFmtId="167" fontId="7" fillId="0" borderId="0" xfId="0" applyNumberFormat="1" applyFont="1" applyFill="1"/>
    <xf numFmtId="0" fontId="7" fillId="0" borderId="8" xfId="0" applyFont="1" applyFill="1" applyBorder="1" applyProtection="1">
      <protection locked="0"/>
    </xf>
    <xf numFmtId="0" fontId="7" fillId="0" borderId="9" xfId="0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Alignment="1" applyProtection="1">
      <alignment horizontal="center"/>
      <protection locked="0"/>
    </xf>
    <xf numFmtId="0" fontId="4" fillId="0" borderId="11" xfId="0" applyFont="1" applyBorder="1" applyAlignment="1">
      <alignment horizontal="center"/>
    </xf>
    <xf numFmtId="0" fontId="7" fillId="0" borderId="12" xfId="0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4" fillId="0" borderId="14" xfId="0" applyFont="1" applyBorder="1" applyAlignment="1">
      <alignment horizontal="center"/>
    </xf>
    <xf numFmtId="0" fontId="7" fillId="0" borderId="15" xfId="0" applyFont="1" applyBorder="1"/>
    <xf numFmtId="0" fontId="7" fillId="0" borderId="16" xfId="0" applyFont="1" applyFill="1" applyBorder="1" applyAlignment="1" applyProtection="1">
      <alignment horizontal="center"/>
      <protection locked="0"/>
    </xf>
    <xf numFmtId="0" fontId="7" fillId="0" borderId="17" xfId="0" applyFont="1" applyFill="1" applyBorder="1" applyAlignment="1" applyProtection="1">
      <alignment horizontal="center"/>
      <protection locked="0"/>
    </xf>
    <xf numFmtId="0" fontId="4" fillId="0" borderId="18" xfId="0" applyFont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12" xfId="0" applyFont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12" xfId="0" applyBorder="1"/>
    <xf numFmtId="166" fontId="3" fillId="0" borderId="12" xfId="0" applyNumberFormat="1" applyFont="1" applyFill="1" applyBorder="1" applyAlignment="1">
      <alignment horizontal="center" vertical="center"/>
    </xf>
    <xf numFmtId="170" fontId="9" fillId="0" borderId="0" xfId="0" applyNumberFormat="1" applyFont="1" applyFill="1"/>
    <xf numFmtId="165" fontId="13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4" fontId="2" fillId="0" borderId="1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8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170" fontId="9" fillId="0" borderId="16" xfId="0" applyNumberFormat="1" applyFont="1" applyFill="1" applyBorder="1"/>
    <xf numFmtId="170" fontId="9" fillId="0" borderId="20" xfId="0" applyNumberFormat="1" applyFont="1" applyFill="1" applyBorder="1"/>
    <xf numFmtId="170" fontId="9" fillId="0" borderId="9" xfId="0" applyNumberFormat="1" applyFont="1" applyFill="1" applyBorder="1"/>
    <xf numFmtId="0" fontId="3" fillId="7" borderId="12" xfId="0" applyFont="1" applyFill="1" applyBorder="1" applyAlignment="1">
      <alignment horizontal="center" vertical="center"/>
    </xf>
    <xf numFmtId="0" fontId="0" fillId="0" borderId="9" xfId="0" applyBorder="1"/>
    <xf numFmtId="0" fontId="0" fillId="0" borderId="1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24" xfId="0" applyBorder="1"/>
    <xf numFmtId="0" fontId="0" fillId="0" borderId="25" xfId="0" applyBorder="1"/>
    <xf numFmtId="165" fontId="13" fillId="0" borderId="0" xfId="1" applyNumberFormat="1" applyFont="1" applyFill="1" applyBorder="1" applyAlignment="1" applyProtection="1">
      <alignment horizontal="center"/>
      <protection hidden="1"/>
    </xf>
    <xf numFmtId="0" fontId="0" fillId="0" borderId="26" xfId="0" applyFill="1" applyBorder="1"/>
    <xf numFmtId="0" fontId="0" fillId="0" borderId="3" xfId="0" applyBorder="1"/>
    <xf numFmtId="0" fontId="3" fillId="0" borderId="25" xfId="0" applyFont="1" applyBorder="1" applyAlignment="1">
      <alignment horizontal="center" vertical="center"/>
    </xf>
    <xf numFmtId="166" fontId="3" fillId="0" borderId="27" xfId="0" applyNumberFormat="1" applyFont="1" applyFill="1" applyBorder="1" applyAlignment="1" applyProtection="1">
      <alignment horizontal="center" vertical="center"/>
      <protection locked="0"/>
    </xf>
    <xf numFmtId="166" fontId="3" fillId="0" borderId="28" xfId="0" applyNumberFormat="1" applyFont="1" applyFill="1" applyBorder="1" applyAlignment="1" applyProtection="1">
      <alignment horizontal="center" vertical="center"/>
    </xf>
    <xf numFmtId="0" fontId="14" fillId="0" borderId="0" xfId="0" applyFont="1"/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4" fillId="9" borderId="12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14" fontId="2" fillId="0" borderId="9" xfId="0" applyNumberFormat="1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1" fillId="0" borderId="21" xfId="0" applyFont="1" applyBorder="1"/>
    <xf numFmtId="0" fontId="2" fillId="0" borderId="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3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167" fontId="4" fillId="0" borderId="0" xfId="0" applyNumberFormat="1" applyFont="1" applyFill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 vertical="center"/>
      <protection hidden="1"/>
    </xf>
    <xf numFmtId="171" fontId="2" fillId="8" borderId="9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left" vertical="center"/>
    </xf>
    <xf numFmtId="0" fontId="16" fillId="0" borderId="31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6" fillId="0" borderId="10" xfId="0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left" vertical="center"/>
    </xf>
    <xf numFmtId="0" fontId="16" fillId="0" borderId="3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167" fontId="4" fillId="0" borderId="0" xfId="0" applyNumberFormat="1" applyFont="1" applyFill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2">
    <cellStyle name="Normal" xfId="0" builtinId="0"/>
    <cellStyle name="Normal_Conges Fonctionnaires" xfId="1"/>
  </cellStyles>
  <dxfs count="115"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fgColor rgb="FF00B0F0"/>
          <bgColor rgb="FF00B0F0"/>
        </patternFill>
      </fill>
    </dxf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ill>
        <patternFill>
          <bgColor indexed="47"/>
        </patternFill>
      </fill>
    </dxf>
    <dxf>
      <fill>
        <patternFill>
          <bgColor indexed="22"/>
        </patternFill>
      </fill>
    </dxf>
    <dxf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ont>
        <b/>
        <i val="0"/>
        <color rgb="FFFF0000"/>
      </font>
    </dxf>
    <dxf>
      <fill>
        <patternFill>
          <bgColor indexed="47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E3E3E3"/>
      <rgbColor rgb="00CC99FF"/>
      <rgbColor rgb="00FFCC99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J50"/>
  <sheetViews>
    <sheetView showGridLines="0" showZeros="0" workbookViewId="0">
      <selection activeCell="A20" sqref="A20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30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Mar</v>
      </c>
      <c r="C5" s="13" t="str">
        <f t="shared" si="0"/>
        <v>Mer</v>
      </c>
      <c r="D5" s="13" t="str">
        <f t="shared" si="0"/>
        <v>Jeu</v>
      </c>
      <c r="E5" s="13" t="str">
        <f t="shared" si="0"/>
        <v>Ven</v>
      </c>
      <c r="F5" s="13" t="str">
        <f t="shared" si="0"/>
        <v>Sam</v>
      </c>
      <c r="G5" s="13" t="str">
        <f t="shared" si="0"/>
        <v>Dim</v>
      </c>
      <c r="H5" s="13" t="str">
        <f t="shared" si="0"/>
        <v>Lun</v>
      </c>
      <c r="I5" s="13" t="str">
        <f t="shared" si="0"/>
        <v>Mar</v>
      </c>
      <c r="J5" s="13" t="str">
        <f t="shared" si="0"/>
        <v>Mer</v>
      </c>
      <c r="K5" s="13" t="str">
        <f t="shared" si="0"/>
        <v>Jeu</v>
      </c>
      <c r="L5" s="13" t="str">
        <f t="shared" si="0"/>
        <v>Ven</v>
      </c>
      <c r="M5" s="13" t="str">
        <f t="shared" si="0"/>
        <v>Sam</v>
      </c>
      <c r="N5" s="13" t="str">
        <f t="shared" si="0"/>
        <v>Dim</v>
      </c>
      <c r="O5" s="13" t="str">
        <f t="shared" si="0"/>
        <v>Lun</v>
      </c>
      <c r="P5" s="13" t="str">
        <f t="shared" si="0"/>
        <v>Mar</v>
      </c>
      <c r="Q5" s="13" t="str">
        <f t="shared" si="0"/>
        <v>Mer</v>
      </c>
      <c r="R5" s="13" t="str">
        <f t="shared" si="0"/>
        <v>Jeu</v>
      </c>
      <c r="S5" s="13" t="str">
        <f t="shared" si="0"/>
        <v>Ven</v>
      </c>
      <c r="T5" s="13" t="str">
        <f t="shared" si="0"/>
        <v>Sam</v>
      </c>
      <c r="U5" s="13" t="str">
        <f t="shared" si="0"/>
        <v>Dim</v>
      </c>
      <c r="V5" s="13" t="str">
        <f t="shared" si="0"/>
        <v>Lun</v>
      </c>
      <c r="W5" s="13" t="str">
        <f t="shared" si="0"/>
        <v>Mar</v>
      </c>
      <c r="X5" s="13" t="str">
        <f t="shared" si="0"/>
        <v>Mer</v>
      </c>
      <c r="Y5" s="13" t="str">
        <f t="shared" si="0"/>
        <v>Jeu</v>
      </c>
      <c r="Z5" s="13" t="str">
        <f t="shared" si="0"/>
        <v>Ven</v>
      </c>
      <c r="AA5" s="13" t="str">
        <f t="shared" si="0"/>
        <v>Sam</v>
      </c>
      <c r="AB5" s="13" t="str">
        <f t="shared" si="0"/>
        <v>Dim</v>
      </c>
      <c r="AC5" s="13" t="str">
        <f t="shared" si="0"/>
        <v>Lun</v>
      </c>
      <c r="AD5" s="13" t="str">
        <f>IF(AD6="","",INDEX(MesJours,WEEKDAY(AD6,2)))</f>
        <v>Mar</v>
      </c>
      <c r="AE5" s="13" t="str">
        <f>IF(AE6="","",INDEX(MesJours,WEEKDAY(AE6,2)))</f>
        <v>Mer</v>
      </c>
      <c r="AF5" s="14" t="str">
        <f>IF(AF6="","",INDEX(MesJours,WEEKDAY(AF6,2)))</f>
        <v>Jeu</v>
      </c>
    </row>
    <row r="6" spans="1:36" s="18" customFormat="1" ht="19.5" customHeight="1" thickBot="1" x14ac:dyDescent="0.25">
      <c r="A6" s="114"/>
      <c r="B6" s="15">
        <f>DATE(année,MATCH($M3,LesMois,0),1)</f>
        <v>41275</v>
      </c>
      <c r="C6" s="16">
        <f>B6+1</f>
        <v>41276</v>
      </c>
      <c r="D6" s="16">
        <f t="shared" ref="D6:AC6" si="1">C6+1</f>
        <v>41277</v>
      </c>
      <c r="E6" s="16">
        <f t="shared" si="1"/>
        <v>41278</v>
      </c>
      <c r="F6" s="16">
        <f t="shared" si="1"/>
        <v>41279</v>
      </c>
      <c r="G6" s="16">
        <f t="shared" si="1"/>
        <v>41280</v>
      </c>
      <c r="H6" s="16">
        <f t="shared" si="1"/>
        <v>41281</v>
      </c>
      <c r="I6" s="16">
        <f t="shared" si="1"/>
        <v>41282</v>
      </c>
      <c r="J6" s="16">
        <f t="shared" si="1"/>
        <v>41283</v>
      </c>
      <c r="K6" s="16">
        <f t="shared" si="1"/>
        <v>41284</v>
      </c>
      <c r="L6" s="16">
        <f t="shared" si="1"/>
        <v>41285</v>
      </c>
      <c r="M6" s="16">
        <f t="shared" si="1"/>
        <v>41286</v>
      </c>
      <c r="N6" s="16">
        <f t="shared" si="1"/>
        <v>41287</v>
      </c>
      <c r="O6" s="16">
        <f t="shared" si="1"/>
        <v>41288</v>
      </c>
      <c r="P6" s="16">
        <f t="shared" si="1"/>
        <v>41289</v>
      </c>
      <c r="Q6" s="16">
        <f t="shared" si="1"/>
        <v>41290</v>
      </c>
      <c r="R6" s="16">
        <f t="shared" si="1"/>
        <v>41291</v>
      </c>
      <c r="S6" s="16">
        <f t="shared" si="1"/>
        <v>41292</v>
      </c>
      <c r="T6" s="16">
        <f t="shared" si="1"/>
        <v>41293</v>
      </c>
      <c r="U6" s="16">
        <f t="shared" si="1"/>
        <v>41294</v>
      </c>
      <c r="V6" s="16">
        <f t="shared" si="1"/>
        <v>41295</v>
      </c>
      <c r="W6" s="16">
        <f t="shared" si="1"/>
        <v>41296</v>
      </c>
      <c r="X6" s="16">
        <f t="shared" si="1"/>
        <v>41297</v>
      </c>
      <c r="Y6" s="16">
        <f t="shared" si="1"/>
        <v>41298</v>
      </c>
      <c r="Z6" s="16">
        <f t="shared" si="1"/>
        <v>41299</v>
      </c>
      <c r="AA6" s="16">
        <f t="shared" si="1"/>
        <v>41300</v>
      </c>
      <c r="AB6" s="16">
        <f t="shared" si="1"/>
        <v>41301</v>
      </c>
      <c r="AC6" s="16">
        <f t="shared" si="1"/>
        <v>41302</v>
      </c>
      <c r="AD6" s="16">
        <f>IF(MONTH(AC6+1)=MONTH(B6),AC6+1,"")</f>
        <v>41303</v>
      </c>
      <c r="AE6" s="16">
        <f>IF(MONTH(AC6+2)=MONTH(B6),AC6+2,"")</f>
        <v>41304</v>
      </c>
      <c r="AF6" s="16">
        <f>IF(MONTH(AC6+3)=MONTH(B6),AC6+3,"")</f>
        <v>41305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86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114" priority="6" stopIfTrue="1">
      <formula>COUNTIF(Fériée,B$6)</formula>
    </cfRule>
    <cfRule type="expression" dxfId="113" priority="7" stopIfTrue="1">
      <formula>WEEKDAY(B$6,2)&gt;5</formula>
    </cfRule>
  </conditionalFormatting>
  <conditionalFormatting sqref="B30:AF30">
    <cfRule type="cellIs" dxfId="112" priority="3" stopIfTrue="1" operator="greaterThan">
      <formula>8</formula>
    </cfRule>
    <cfRule type="expression" dxfId="111" priority="4" stopIfTrue="1">
      <formula>COUNTIF(Fériée,B$6)</formula>
    </cfRule>
    <cfRule type="expression" dxfId="110" priority="5" stopIfTrue="1">
      <formula>WEEKDAY(B$6,2)&gt;5</formula>
    </cfRule>
  </conditionalFormatting>
  <conditionalFormatting sqref="B7">
    <cfRule type="expression" dxfId="109" priority="1" stopIfTrue="1">
      <formula>COUNTIF(Fériée,B$6)</formula>
    </cfRule>
    <cfRule type="expression" dxfId="108" priority="2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scale="78" orientation="landscape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50"/>
  <sheetViews>
    <sheetView showGridLines="0" showZeros="0" workbookViewId="0">
      <selection activeCell="A20" sqref="A20"/>
    </sheetView>
  </sheetViews>
  <sheetFormatPr baseColWidth="10" defaultRowHeight="12.75" x14ac:dyDescent="0.2"/>
  <cols>
    <col min="1" max="1" width="25.7109375" customWidth="1"/>
    <col min="2" max="30" width="4.7109375" style="1" customWidth="1"/>
    <col min="31" max="31" width="6.7109375" style="1" customWidth="1"/>
  </cols>
  <sheetData>
    <row r="1" spans="1:34" ht="15.95" customHeight="1" x14ac:dyDescent="0.2">
      <c r="A1" s="2"/>
    </row>
    <row r="2" spans="1:34" ht="24.95" customHeight="1" x14ac:dyDescent="0.2"/>
    <row r="3" spans="1:34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31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</row>
    <row r="4" spans="1:34" ht="13.5" thickBot="1" x14ac:dyDescent="0.25">
      <c r="B4" s="4"/>
    </row>
    <row r="5" spans="1:34" ht="13.5" thickBot="1" x14ac:dyDescent="0.25">
      <c r="A5" s="113" t="s">
        <v>3</v>
      </c>
      <c r="B5" s="24" t="str">
        <f t="shared" ref="B5:AC5" si="0">INDEX(MesJours,WEEKDAY(B6,2))</f>
        <v>Ven</v>
      </c>
      <c r="C5" s="13" t="str">
        <f t="shared" si="0"/>
        <v>Sam</v>
      </c>
      <c r="D5" s="13" t="str">
        <f t="shared" si="0"/>
        <v>Dim</v>
      </c>
      <c r="E5" s="13" t="str">
        <f t="shared" si="0"/>
        <v>Lun</v>
      </c>
      <c r="F5" s="13" t="str">
        <f t="shared" si="0"/>
        <v>Mar</v>
      </c>
      <c r="G5" s="13" t="str">
        <f t="shared" si="0"/>
        <v>Mer</v>
      </c>
      <c r="H5" s="13" t="str">
        <f t="shared" si="0"/>
        <v>Jeu</v>
      </c>
      <c r="I5" s="13" t="str">
        <f t="shared" si="0"/>
        <v>Ven</v>
      </c>
      <c r="J5" s="13" t="str">
        <f t="shared" si="0"/>
        <v>Sam</v>
      </c>
      <c r="K5" s="13" t="str">
        <f t="shared" si="0"/>
        <v>Dim</v>
      </c>
      <c r="L5" s="13" t="str">
        <f t="shared" si="0"/>
        <v>Lun</v>
      </c>
      <c r="M5" s="13" t="str">
        <f t="shared" si="0"/>
        <v>Mar</v>
      </c>
      <c r="N5" s="13" t="str">
        <f t="shared" si="0"/>
        <v>Mer</v>
      </c>
      <c r="O5" s="13" t="str">
        <f t="shared" si="0"/>
        <v>Jeu</v>
      </c>
      <c r="P5" s="13" t="str">
        <f t="shared" si="0"/>
        <v>Ven</v>
      </c>
      <c r="Q5" s="13" t="str">
        <f t="shared" si="0"/>
        <v>Sam</v>
      </c>
      <c r="R5" s="13" t="str">
        <f t="shared" si="0"/>
        <v>Dim</v>
      </c>
      <c r="S5" s="13" t="str">
        <f t="shared" si="0"/>
        <v>Lun</v>
      </c>
      <c r="T5" s="13" t="str">
        <f t="shared" si="0"/>
        <v>Mar</v>
      </c>
      <c r="U5" s="13" t="str">
        <f t="shared" si="0"/>
        <v>Mer</v>
      </c>
      <c r="V5" s="13" t="str">
        <f t="shared" si="0"/>
        <v>Jeu</v>
      </c>
      <c r="W5" s="13" t="str">
        <f t="shared" si="0"/>
        <v>Ven</v>
      </c>
      <c r="X5" s="13" t="str">
        <f t="shared" si="0"/>
        <v>Sam</v>
      </c>
      <c r="Y5" s="13" t="str">
        <f t="shared" si="0"/>
        <v>Dim</v>
      </c>
      <c r="Z5" s="13" t="str">
        <f t="shared" si="0"/>
        <v>Lun</v>
      </c>
      <c r="AA5" s="13" t="str">
        <f t="shared" si="0"/>
        <v>Mar</v>
      </c>
      <c r="AB5" s="13" t="str">
        <f t="shared" si="0"/>
        <v>Mer</v>
      </c>
      <c r="AC5" s="13" t="str">
        <f t="shared" si="0"/>
        <v>Jeu</v>
      </c>
      <c r="AD5" s="14" t="str">
        <f>IF(AD6="","",INDEX(MesJours,WEEKDAY(AD6,2)))</f>
        <v/>
      </c>
    </row>
    <row r="6" spans="1:34" s="18" customFormat="1" ht="19.5" customHeight="1" thickBot="1" x14ac:dyDescent="0.25">
      <c r="A6" s="114"/>
      <c r="B6" s="83">
        <f>DATE(année,MATCH($M3,LesMois,0),1)</f>
        <v>41306</v>
      </c>
      <c r="C6" s="16">
        <f>B6+1</f>
        <v>41307</v>
      </c>
      <c r="D6" s="16">
        <f t="shared" ref="D6:AC6" si="1">C6+1</f>
        <v>41308</v>
      </c>
      <c r="E6" s="16">
        <f t="shared" si="1"/>
        <v>41309</v>
      </c>
      <c r="F6" s="16">
        <f t="shared" si="1"/>
        <v>41310</v>
      </c>
      <c r="G6" s="16">
        <f t="shared" si="1"/>
        <v>41311</v>
      </c>
      <c r="H6" s="16">
        <f t="shared" si="1"/>
        <v>41312</v>
      </c>
      <c r="I6" s="16">
        <f t="shared" si="1"/>
        <v>41313</v>
      </c>
      <c r="J6" s="16">
        <f t="shared" si="1"/>
        <v>41314</v>
      </c>
      <c r="K6" s="16">
        <f t="shared" si="1"/>
        <v>41315</v>
      </c>
      <c r="L6" s="16">
        <f t="shared" si="1"/>
        <v>41316</v>
      </c>
      <c r="M6" s="16">
        <f t="shared" si="1"/>
        <v>41317</v>
      </c>
      <c r="N6" s="16">
        <f t="shared" si="1"/>
        <v>41318</v>
      </c>
      <c r="O6" s="16">
        <f t="shared" si="1"/>
        <v>41319</v>
      </c>
      <c r="P6" s="16">
        <f t="shared" si="1"/>
        <v>41320</v>
      </c>
      <c r="Q6" s="16">
        <f t="shared" si="1"/>
        <v>41321</v>
      </c>
      <c r="R6" s="16">
        <f t="shared" si="1"/>
        <v>41322</v>
      </c>
      <c r="S6" s="16">
        <f t="shared" si="1"/>
        <v>41323</v>
      </c>
      <c r="T6" s="16">
        <f t="shared" si="1"/>
        <v>41324</v>
      </c>
      <c r="U6" s="16">
        <f t="shared" si="1"/>
        <v>41325</v>
      </c>
      <c r="V6" s="16">
        <f t="shared" si="1"/>
        <v>41326</v>
      </c>
      <c r="W6" s="16">
        <f t="shared" si="1"/>
        <v>41327</v>
      </c>
      <c r="X6" s="16">
        <f t="shared" si="1"/>
        <v>41328</v>
      </c>
      <c r="Y6" s="16">
        <f t="shared" si="1"/>
        <v>41329</v>
      </c>
      <c r="Z6" s="16">
        <f t="shared" si="1"/>
        <v>41330</v>
      </c>
      <c r="AA6" s="16">
        <f t="shared" si="1"/>
        <v>41331</v>
      </c>
      <c r="AB6" s="16">
        <f t="shared" si="1"/>
        <v>41332</v>
      </c>
      <c r="AC6" s="16">
        <f t="shared" si="1"/>
        <v>41333</v>
      </c>
      <c r="AD6" s="84" t="str">
        <f>IF(MONTH(AC6+1)=MONTH(B6),AC6+1,"")</f>
        <v/>
      </c>
      <c r="AE6" s="82" t="s">
        <v>0</v>
      </c>
    </row>
    <row r="7" spans="1:34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30">
        <f t="shared" ref="AE7:AE29" si="2">SUM(B7:AD7)</f>
        <v>0</v>
      </c>
      <c r="AH7" s="23"/>
    </row>
    <row r="8" spans="1:34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3">
        <f t="shared" si="2"/>
        <v>0</v>
      </c>
    </row>
    <row r="9" spans="1:34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3">
        <f t="shared" si="2"/>
        <v>0</v>
      </c>
    </row>
    <row r="10" spans="1:34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3">
        <f t="shared" si="2"/>
        <v>0</v>
      </c>
    </row>
    <row r="11" spans="1:34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3">
        <f t="shared" si="2"/>
        <v>0</v>
      </c>
    </row>
    <row r="12" spans="1:34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3">
        <f t="shared" si="2"/>
        <v>0</v>
      </c>
    </row>
    <row r="13" spans="1:34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3">
        <f t="shared" si="2"/>
        <v>0</v>
      </c>
    </row>
    <row r="14" spans="1:34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3">
        <f t="shared" si="2"/>
        <v>0</v>
      </c>
    </row>
    <row r="15" spans="1:34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3">
        <f t="shared" si="2"/>
        <v>0</v>
      </c>
    </row>
    <row r="16" spans="1:34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3">
        <f t="shared" si="2"/>
        <v>0</v>
      </c>
    </row>
    <row r="17" spans="1:31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3">
        <f t="shared" si="2"/>
        <v>0</v>
      </c>
    </row>
    <row r="18" spans="1:31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3">
        <f t="shared" si="2"/>
        <v>0</v>
      </c>
    </row>
    <row r="19" spans="1:31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3">
        <f t="shared" si="2"/>
        <v>0</v>
      </c>
    </row>
    <row r="20" spans="1:31" ht="15.95" customHeight="1" x14ac:dyDescent="0.2">
      <c r="A20" s="27" t="s">
        <v>86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3">
        <f t="shared" si="2"/>
        <v>0</v>
      </c>
    </row>
    <row r="21" spans="1:31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3">
        <f t="shared" si="2"/>
        <v>0</v>
      </c>
    </row>
    <row r="22" spans="1:31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3">
        <f t="shared" si="2"/>
        <v>0</v>
      </c>
    </row>
    <row r="23" spans="1:31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3">
        <f t="shared" si="2"/>
        <v>0</v>
      </c>
    </row>
    <row r="24" spans="1:31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3">
        <f t="shared" si="2"/>
        <v>0</v>
      </c>
    </row>
    <row r="25" spans="1:31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3">
        <f t="shared" si="2"/>
        <v>0</v>
      </c>
    </row>
    <row r="26" spans="1:31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3">
        <f t="shared" si="2"/>
        <v>0</v>
      </c>
    </row>
    <row r="27" spans="1:31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3">
        <f t="shared" si="2"/>
        <v>0</v>
      </c>
    </row>
    <row r="28" spans="1:31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3">
        <f t="shared" si="2"/>
        <v>0</v>
      </c>
    </row>
    <row r="29" spans="1:31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7">
        <f t="shared" si="2"/>
        <v>0</v>
      </c>
    </row>
    <row r="30" spans="1:31" ht="15.95" customHeight="1" thickBot="1" x14ac:dyDescent="0.25">
      <c r="A30" s="5" t="s">
        <v>0</v>
      </c>
      <c r="B30" s="38">
        <f t="shared" ref="B30:AD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9">
        <f>SUM(AE7:AE29)</f>
        <v>0</v>
      </c>
    </row>
    <row r="31" spans="1:31" ht="15.75" customHeight="1" x14ac:dyDescent="0.2"/>
    <row r="32" spans="1:31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B5:B6 B8:B29 C5:AD29">
    <cfRule type="expression" dxfId="107" priority="6" stopIfTrue="1">
      <formula>COUNTIF(Fériée,B$6)</formula>
    </cfRule>
    <cfRule type="expression" dxfId="106" priority="7" stopIfTrue="1">
      <formula>WEEKDAY(B$6,2)&gt;5</formula>
    </cfRule>
  </conditionalFormatting>
  <conditionalFormatting sqref="B30:AD30">
    <cfRule type="cellIs" dxfId="105" priority="3" stopIfTrue="1" operator="greaterThan">
      <formula>8</formula>
    </cfRule>
    <cfRule type="expression" dxfId="104" priority="4" stopIfTrue="1">
      <formula>COUNTIF(Fériée,B$6)</formula>
    </cfRule>
    <cfRule type="expression" dxfId="103" priority="5" stopIfTrue="1">
      <formula>WEEKDAY(B$6,2)&gt;5</formula>
    </cfRule>
  </conditionalFormatting>
  <conditionalFormatting sqref="B7">
    <cfRule type="expression" dxfId="102" priority="1" stopIfTrue="1">
      <formula>COUNTIF(Fériée,B$6)</formula>
    </cfRule>
    <cfRule type="expression" dxfId="101" priority="2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scale="83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A20" sqref="A20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32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Ven</v>
      </c>
      <c r="C5" s="13" t="str">
        <f t="shared" si="0"/>
        <v>Sam</v>
      </c>
      <c r="D5" s="13" t="str">
        <f t="shared" si="0"/>
        <v>Dim</v>
      </c>
      <c r="E5" s="13" t="str">
        <f t="shared" si="0"/>
        <v>Lun</v>
      </c>
      <c r="F5" s="13" t="str">
        <f t="shared" si="0"/>
        <v>Mar</v>
      </c>
      <c r="G5" s="13" t="str">
        <f t="shared" si="0"/>
        <v>Mer</v>
      </c>
      <c r="H5" s="13" t="str">
        <f t="shared" si="0"/>
        <v>Jeu</v>
      </c>
      <c r="I5" s="13" t="str">
        <f t="shared" si="0"/>
        <v>Ven</v>
      </c>
      <c r="J5" s="13" t="str">
        <f t="shared" si="0"/>
        <v>Sam</v>
      </c>
      <c r="K5" s="13" t="str">
        <f t="shared" si="0"/>
        <v>Dim</v>
      </c>
      <c r="L5" s="13" t="str">
        <f t="shared" si="0"/>
        <v>Lun</v>
      </c>
      <c r="M5" s="13" t="str">
        <f t="shared" si="0"/>
        <v>Mar</v>
      </c>
      <c r="N5" s="13" t="str">
        <f t="shared" si="0"/>
        <v>Mer</v>
      </c>
      <c r="O5" s="13" t="str">
        <f t="shared" si="0"/>
        <v>Jeu</v>
      </c>
      <c r="P5" s="13" t="str">
        <f t="shared" si="0"/>
        <v>Ven</v>
      </c>
      <c r="Q5" s="13" t="str">
        <f t="shared" si="0"/>
        <v>Sam</v>
      </c>
      <c r="R5" s="13" t="str">
        <f t="shared" si="0"/>
        <v>Dim</v>
      </c>
      <c r="S5" s="13" t="str">
        <f t="shared" si="0"/>
        <v>Lun</v>
      </c>
      <c r="T5" s="13" t="str">
        <f t="shared" si="0"/>
        <v>Mar</v>
      </c>
      <c r="U5" s="13" t="str">
        <f t="shared" si="0"/>
        <v>Mer</v>
      </c>
      <c r="V5" s="13" t="str">
        <f t="shared" si="0"/>
        <v>Jeu</v>
      </c>
      <c r="W5" s="13" t="str">
        <f t="shared" si="0"/>
        <v>Ven</v>
      </c>
      <c r="X5" s="13" t="str">
        <f t="shared" si="0"/>
        <v>Sam</v>
      </c>
      <c r="Y5" s="13" t="str">
        <f t="shared" si="0"/>
        <v>Dim</v>
      </c>
      <c r="Z5" s="13" t="str">
        <f t="shared" si="0"/>
        <v>Lun</v>
      </c>
      <c r="AA5" s="13" t="str">
        <f t="shared" si="0"/>
        <v>Mar</v>
      </c>
      <c r="AB5" s="13" t="str">
        <f t="shared" si="0"/>
        <v>Mer</v>
      </c>
      <c r="AC5" s="13" t="str">
        <f t="shared" si="0"/>
        <v>Jeu</v>
      </c>
      <c r="AD5" s="13" t="str">
        <f>IF(AD6="","",INDEX(MesJours,WEEKDAY(AD6,2)))</f>
        <v>Ven</v>
      </c>
      <c r="AE5" s="13" t="str">
        <f>IF(AE6="","",INDEX(MesJours,WEEKDAY(AE6,2)))</f>
        <v>Sam</v>
      </c>
      <c r="AF5" s="14" t="str">
        <f>IF(AF6="","",INDEX(MesJours,WEEKDAY(AF6,2)))</f>
        <v>Dim</v>
      </c>
    </row>
    <row r="6" spans="1:36" s="18" customFormat="1" ht="19.5" customHeight="1" thickBot="1" x14ac:dyDescent="0.25">
      <c r="A6" s="114"/>
      <c r="B6" s="15">
        <f>DATE(année,MATCH($M3,LesMois,0),1)</f>
        <v>41334</v>
      </c>
      <c r="C6" s="16">
        <f>B6+1</f>
        <v>41335</v>
      </c>
      <c r="D6" s="16">
        <f t="shared" ref="D6:AC6" si="1">C6+1</f>
        <v>41336</v>
      </c>
      <c r="E6" s="16">
        <f t="shared" si="1"/>
        <v>41337</v>
      </c>
      <c r="F6" s="16">
        <f t="shared" si="1"/>
        <v>41338</v>
      </c>
      <c r="G6" s="16">
        <f t="shared" si="1"/>
        <v>41339</v>
      </c>
      <c r="H6" s="16">
        <f t="shared" si="1"/>
        <v>41340</v>
      </c>
      <c r="I6" s="16">
        <f t="shared" si="1"/>
        <v>41341</v>
      </c>
      <c r="J6" s="16">
        <f t="shared" si="1"/>
        <v>41342</v>
      </c>
      <c r="K6" s="16">
        <f t="shared" si="1"/>
        <v>41343</v>
      </c>
      <c r="L6" s="16">
        <f t="shared" si="1"/>
        <v>41344</v>
      </c>
      <c r="M6" s="16">
        <f t="shared" si="1"/>
        <v>41345</v>
      </c>
      <c r="N6" s="16">
        <f t="shared" si="1"/>
        <v>41346</v>
      </c>
      <c r="O6" s="16">
        <f t="shared" si="1"/>
        <v>41347</v>
      </c>
      <c r="P6" s="16">
        <f t="shared" si="1"/>
        <v>41348</v>
      </c>
      <c r="Q6" s="16">
        <f t="shared" si="1"/>
        <v>41349</v>
      </c>
      <c r="R6" s="16">
        <f t="shared" si="1"/>
        <v>41350</v>
      </c>
      <c r="S6" s="16">
        <f t="shared" si="1"/>
        <v>41351</v>
      </c>
      <c r="T6" s="16">
        <f t="shared" si="1"/>
        <v>41352</v>
      </c>
      <c r="U6" s="16">
        <f t="shared" si="1"/>
        <v>41353</v>
      </c>
      <c r="V6" s="16">
        <f t="shared" si="1"/>
        <v>41354</v>
      </c>
      <c r="W6" s="16">
        <f t="shared" si="1"/>
        <v>41355</v>
      </c>
      <c r="X6" s="16">
        <f t="shared" si="1"/>
        <v>41356</v>
      </c>
      <c r="Y6" s="16">
        <f t="shared" si="1"/>
        <v>41357</v>
      </c>
      <c r="Z6" s="16">
        <f t="shared" si="1"/>
        <v>41358</v>
      </c>
      <c r="AA6" s="16">
        <f t="shared" si="1"/>
        <v>41359</v>
      </c>
      <c r="AB6" s="16">
        <f t="shared" si="1"/>
        <v>41360</v>
      </c>
      <c r="AC6" s="16">
        <f t="shared" si="1"/>
        <v>41361</v>
      </c>
      <c r="AD6" s="16">
        <f>IF(MONTH(AC6+1)=MONTH(B6),AC6+1,"")</f>
        <v>41362</v>
      </c>
      <c r="AE6" s="16">
        <f>IF(MONTH(AC6+2)=MONTH(B6),AC6+2,"")</f>
        <v>41363</v>
      </c>
      <c r="AF6" s="16">
        <f>IF(MONTH(AC6+3)=MONTH(B6),AC6+3,"")</f>
        <v>41364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86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100" priority="2" stopIfTrue="1">
      <formula>COUNTIF(Fériée,B$6)</formula>
    </cfRule>
    <cfRule type="expression" dxfId="99" priority="3" stopIfTrue="1">
      <formula>WEEKDAY(B$6,2)&gt;5</formula>
    </cfRule>
  </conditionalFormatting>
  <conditionalFormatting sqref="B30:AF30">
    <cfRule type="cellIs" dxfId="98" priority="1" stopIfTrue="1" operator="greaterThan">
      <formula>8</formula>
    </cfRule>
    <cfRule type="expression" dxfId="97" priority="4" stopIfTrue="1">
      <formula>COUNTIF(Fériée,B$6)</formula>
    </cfRule>
    <cfRule type="expression" dxfId="96" priority="5" stopIfTrue="1">
      <formula>WEEKDAY(B$6,2)&gt;5</formula>
    </cfRule>
  </conditionalFormatting>
  <conditionalFormatting sqref="B7">
    <cfRule type="expression" dxfId="95" priority="6" stopIfTrue="1">
      <formula>COUNTIF(Fériée,B$6)</formula>
    </cfRule>
    <cfRule type="expression" dxfId="94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AI13" sqref="AI1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33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Lun</v>
      </c>
      <c r="C5" s="13" t="str">
        <f t="shared" si="0"/>
        <v>Mar</v>
      </c>
      <c r="D5" s="13" t="str">
        <f t="shared" si="0"/>
        <v>Mer</v>
      </c>
      <c r="E5" s="13" t="str">
        <f t="shared" si="0"/>
        <v>Jeu</v>
      </c>
      <c r="F5" s="13" t="str">
        <f t="shared" si="0"/>
        <v>Ven</v>
      </c>
      <c r="G5" s="13" t="str">
        <f t="shared" si="0"/>
        <v>Sam</v>
      </c>
      <c r="H5" s="13" t="str">
        <f t="shared" si="0"/>
        <v>Dim</v>
      </c>
      <c r="I5" s="13" t="str">
        <f t="shared" si="0"/>
        <v>Lun</v>
      </c>
      <c r="J5" s="13" t="str">
        <f t="shared" si="0"/>
        <v>Mar</v>
      </c>
      <c r="K5" s="13" t="str">
        <f t="shared" si="0"/>
        <v>Mer</v>
      </c>
      <c r="L5" s="13" t="str">
        <f t="shared" si="0"/>
        <v>Jeu</v>
      </c>
      <c r="M5" s="13" t="str">
        <f t="shared" si="0"/>
        <v>Ven</v>
      </c>
      <c r="N5" s="13" t="str">
        <f t="shared" si="0"/>
        <v>Sam</v>
      </c>
      <c r="O5" s="13" t="str">
        <f t="shared" si="0"/>
        <v>Dim</v>
      </c>
      <c r="P5" s="13" t="str">
        <f t="shared" si="0"/>
        <v>Lun</v>
      </c>
      <c r="Q5" s="13" t="str">
        <f t="shared" si="0"/>
        <v>Mar</v>
      </c>
      <c r="R5" s="13" t="str">
        <f t="shared" si="0"/>
        <v>Mer</v>
      </c>
      <c r="S5" s="13" t="str">
        <f t="shared" si="0"/>
        <v>Jeu</v>
      </c>
      <c r="T5" s="13" t="str">
        <f t="shared" si="0"/>
        <v>Ven</v>
      </c>
      <c r="U5" s="13" t="str">
        <f t="shared" si="0"/>
        <v>Sam</v>
      </c>
      <c r="V5" s="13" t="str">
        <f t="shared" si="0"/>
        <v>Dim</v>
      </c>
      <c r="W5" s="13" t="str">
        <f t="shared" si="0"/>
        <v>Lun</v>
      </c>
      <c r="X5" s="13" t="str">
        <f t="shared" si="0"/>
        <v>Mar</v>
      </c>
      <c r="Y5" s="13" t="str">
        <f t="shared" si="0"/>
        <v>Mer</v>
      </c>
      <c r="Z5" s="13" t="str">
        <f t="shared" si="0"/>
        <v>Jeu</v>
      </c>
      <c r="AA5" s="13" t="str">
        <f t="shared" si="0"/>
        <v>Ven</v>
      </c>
      <c r="AB5" s="13" t="str">
        <f t="shared" si="0"/>
        <v>Sam</v>
      </c>
      <c r="AC5" s="13" t="str">
        <f t="shared" si="0"/>
        <v>Dim</v>
      </c>
      <c r="AD5" s="13" t="str">
        <f>IF(AD6="","",INDEX(MesJours,WEEKDAY(AD6,2)))</f>
        <v>Lun</v>
      </c>
      <c r="AE5" s="13" t="str">
        <f>IF(AE6="","",INDEX(MesJours,WEEKDAY(AE6,2)))</f>
        <v>Mar</v>
      </c>
      <c r="AF5" s="14" t="str">
        <f>IF(AF6="","",INDEX(MesJours,WEEKDAY(AF6,2)))</f>
        <v/>
      </c>
    </row>
    <row r="6" spans="1:36" s="18" customFormat="1" ht="19.5" customHeight="1" thickBot="1" x14ac:dyDescent="0.25">
      <c r="A6" s="114"/>
      <c r="B6" s="15">
        <f>DATE(année,MATCH($M3,LesMois,0),1)</f>
        <v>41365</v>
      </c>
      <c r="C6" s="16">
        <f>B6+1</f>
        <v>41366</v>
      </c>
      <c r="D6" s="16">
        <f t="shared" ref="D6:AC6" si="1">C6+1</f>
        <v>41367</v>
      </c>
      <c r="E6" s="16">
        <f t="shared" si="1"/>
        <v>41368</v>
      </c>
      <c r="F6" s="16">
        <f t="shared" si="1"/>
        <v>41369</v>
      </c>
      <c r="G6" s="16">
        <f t="shared" si="1"/>
        <v>41370</v>
      </c>
      <c r="H6" s="16">
        <f t="shared" si="1"/>
        <v>41371</v>
      </c>
      <c r="I6" s="16">
        <f t="shared" si="1"/>
        <v>41372</v>
      </c>
      <c r="J6" s="16">
        <f t="shared" si="1"/>
        <v>41373</v>
      </c>
      <c r="K6" s="16">
        <f t="shared" si="1"/>
        <v>41374</v>
      </c>
      <c r="L6" s="16">
        <f t="shared" si="1"/>
        <v>41375</v>
      </c>
      <c r="M6" s="16">
        <f t="shared" si="1"/>
        <v>41376</v>
      </c>
      <c r="N6" s="16">
        <f t="shared" si="1"/>
        <v>41377</v>
      </c>
      <c r="O6" s="16">
        <f t="shared" si="1"/>
        <v>41378</v>
      </c>
      <c r="P6" s="16">
        <f t="shared" si="1"/>
        <v>41379</v>
      </c>
      <c r="Q6" s="16">
        <f t="shared" si="1"/>
        <v>41380</v>
      </c>
      <c r="R6" s="16">
        <f t="shared" si="1"/>
        <v>41381</v>
      </c>
      <c r="S6" s="16">
        <f t="shared" si="1"/>
        <v>41382</v>
      </c>
      <c r="T6" s="16">
        <f t="shared" si="1"/>
        <v>41383</v>
      </c>
      <c r="U6" s="16">
        <f t="shared" si="1"/>
        <v>41384</v>
      </c>
      <c r="V6" s="16">
        <f t="shared" si="1"/>
        <v>41385</v>
      </c>
      <c r="W6" s="16">
        <f t="shared" si="1"/>
        <v>41386</v>
      </c>
      <c r="X6" s="16">
        <f t="shared" si="1"/>
        <v>41387</v>
      </c>
      <c r="Y6" s="16">
        <f t="shared" si="1"/>
        <v>41388</v>
      </c>
      <c r="Z6" s="16">
        <f t="shared" si="1"/>
        <v>41389</v>
      </c>
      <c r="AA6" s="16">
        <f t="shared" si="1"/>
        <v>41390</v>
      </c>
      <c r="AB6" s="16">
        <f t="shared" si="1"/>
        <v>41391</v>
      </c>
      <c r="AC6" s="16">
        <f t="shared" si="1"/>
        <v>41392</v>
      </c>
      <c r="AD6" s="16">
        <f>IF(MONTH(AC6+1)=MONTH(B6),AC6+1,"")</f>
        <v>41393</v>
      </c>
      <c r="AE6" s="16">
        <f>IF(MONTH(AC6+2)=MONTH(B6),AC6+2,"")</f>
        <v>41394</v>
      </c>
      <c r="AF6" s="16" t="str">
        <f>IF(MONTH(AC6+3)=MONTH(B6),AC6+3,"")</f>
        <v/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93" priority="2" stopIfTrue="1">
      <formula>COUNTIF(Fériée,B$6)</formula>
    </cfRule>
    <cfRule type="expression" dxfId="92" priority="3" stopIfTrue="1">
      <formula>WEEKDAY(B$6,2)&gt;5</formula>
    </cfRule>
  </conditionalFormatting>
  <conditionalFormatting sqref="B30:AF30">
    <cfRule type="cellIs" dxfId="91" priority="1" stopIfTrue="1" operator="greaterThan">
      <formula>8</formula>
    </cfRule>
    <cfRule type="expression" dxfId="90" priority="4" stopIfTrue="1">
      <formula>COUNTIF(Fériée,B$6)</formula>
    </cfRule>
    <cfRule type="expression" dxfId="89" priority="5" stopIfTrue="1">
      <formula>WEEKDAY(B$6,2)&gt;5</formula>
    </cfRule>
  </conditionalFormatting>
  <conditionalFormatting sqref="B7">
    <cfRule type="expression" dxfId="88" priority="6" stopIfTrue="1">
      <formula>COUNTIF(Fériée,B$6)</formula>
    </cfRule>
    <cfRule type="expression" dxfId="87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M3" sqref="M3:O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34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Mer</v>
      </c>
      <c r="C5" s="13" t="str">
        <f t="shared" si="0"/>
        <v>Jeu</v>
      </c>
      <c r="D5" s="13" t="str">
        <f t="shared" si="0"/>
        <v>Ven</v>
      </c>
      <c r="E5" s="13" t="str">
        <f t="shared" si="0"/>
        <v>Sam</v>
      </c>
      <c r="F5" s="13" t="str">
        <f t="shared" si="0"/>
        <v>Dim</v>
      </c>
      <c r="G5" s="13" t="str">
        <f t="shared" si="0"/>
        <v>Lun</v>
      </c>
      <c r="H5" s="13" t="str">
        <f t="shared" si="0"/>
        <v>Mar</v>
      </c>
      <c r="I5" s="13" t="str">
        <f t="shared" si="0"/>
        <v>Mer</v>
      </c>
      <c r="J5" s="13" t="str">
        <f t="shared" si="0"/>
        <v>Jeu</v>
      </c>
      <c r="K5" s="13" t="str">
        <f t="shared" si="0"/>
        <v>Ven</v>
      </c>
      <c r="L5" s="13" t="str">
        <f t="shared" si="0"/>
        <v>Sam</v>
      </c>
      <c r="M5" s="13" t="str">
        <f t="shared" si="0"/>
        <v>Dim</v>
      </c>
      <c r="N5" s="13" t="str">
        <f t="shared" si="0"/>
        <v>Lun</v>
      </c>
      <c r="O5" s="13" t="str">
        <f t="shared" si="0"/>
        <v>Mar</v>
      </c>
      <c r="P5" s="13" t="str">
        <f t="shared" si="0"/>
        <v>Mer</v>
      </c>
      <c r="Q5" s="13" t="str">
        <f t="shared" si="0"/>
        <v>Jeu</v>
      </c>
      <c r="R5" s="13" t="str">
        <f t="shared" si="0"/>
        <v>Ven</v>
      </c>
      <c r="S5" s="13" t="str">
        <f t="shared" si="0"/>
        <v>Sam</v>
      </c>
      <c r="T5" s="13" t="str">
        <f t="shared" si="0"/>
        <v>Dim</v>
      </c>
      <c r="U5" s="13" t="str">
        <f t="shared" si="0"/>
        <v>Lun</v>
      </c>
      <c r="V5" s="13" t="str">
        <f t="shared" si="0"/>
        <v>Mar</v>
      </c>
      <c r="W5" s="13" t="str">
        <f t="shared" si="0"/>
        <v>Mer</v>
      </c>
      <c r="X5" s="13" t="str">
        <f t="shared" si="0"/>
        <v>Jeu</v>
      </c>
      <c r="Y5" s="13" t="str">
        <f t="shared" si="0"/>
        <v>Ven</v>
      </c>
      <c r="Z5" s="13" t="str">
        <f t="shared" si="0"/>
        <v>Sam</v>
      </c>
      <c r="AA5" s="13" t="str">
        <f t="shared" si="0"/>
        <v>Dim</v>
      </c>
      <c r="AB5" s="13" t="str">
        <f t="shared" si="0"/>
        <v>Lun</v>
      </c>
      <c r="AC5" s="13" t="str">
        <f t="shared" si="0"/>
        <v>Mar</v>
      </c>
      <c r="AD5" s="13" t="str">
        <f>IF(AD6="","",INDEX(MesJours,WEEKDAY(AD6,2)))</f>
        <v>Mer</v>
      </c>
      <c r="AE5" s="13" t="str">
        <f>IF(AE6="","",INDEX(MesJours,WEEKDAY(AE6,2)))</f>
        <v>Jeu</v>
      </c>
      <c r="AF5" s="14" t="str">
        <f>IF(AF6="","",INDEX(MesJours,WEEKDAY(AF6,2)))</f>
        <v>Ven</v>
      </c>
    </row>
    <row r="6" spans="1:36" s="18" customFormat="1" ht="19.5" customHeight="1" thickBot="1" x14ac:dyDescent="0.25">
      <c r="A6" s="114"/>
      <c r="B6" s="15">
        <f>DATE(année,MATCH($M3,LesMois,0),1)</f>
        <v>41395</v>
      </c>
      <c r="C6" s="16">
        <f>B6+1</f>
        <v>41396</v>
      </c>
      <c r="D6" s="16">
        <f t="shared" ref="D6:AC6" si="1">C6+1</f>
        <v>41397</v>
      </c>
      <c r="E6" s="16">
        <f t="shared" si="1"/>
        <v>41398</v>
      </c>
      <c r="F6" s="16">
        <f t="shared" si="1"/>
        <v>41399</v>
      </c>
      <c r="G6" s="16">
        <f t="shared" si="1"/>
        <v>41400</v>
      </c>
      <c r="H6" s="16">
        <f t="shared" si="1"/>
        <v>41401</v>
      </c>
      <c r="I6" s="16">
        <f t="shared" si="1"/>
        <v>41402</v>
      </c>
      <c r="J6" s="16">
        <f t="shared" si="1"/>
        <v>41403</v>
      </c>
      <c r="K6" s="16">
        <f t="shared" si="1"/>
        <v>41404</v>
      </c>
      <c r="L6" s="16">
        <f t="shared" si="1"/>
        <v>41405</v>
      </c>
      <c r="M6" s="16">
        <f t="shared" si="1"/>
        <v>41406</v>
      </c>
      <c r="N6" s="16">
        <f t="shared" si="1"/>
        <v>41407</v>
      </c>
      <c r="O6" s="16">
        <f t="shared" si="1"/>
        <v>41408</v>
      </c>
      <c r="P6" s="16">
        <f t="shared" si="1"/>
        <v>41409</v>
      </c>
      <c r="Q6" s="16">
        <f t="shared" si="1"/>
        <v>41410</v>
      </c>
      <c r="R6" s="16">
        <f t="shared" si="1"/>
        <v>41411</v>
      </c>
      <c r="S6" s="16">
        <f t="shared" si="1"/>
        <v>41412</v>
      </c>
      <c r="T6" s="16">
        <f t="shared" si="1"/>
        <v>41413</v>
      </c>
      <c r="U6" s="16">
        <f t="shared" si="1"/>
        <v>41414</v>
      </c>
      <c r="V6" s="16">
        <f t="shared" si="1"/>
        <v>41415</v>
      </c>
      <c r="W6" s="16">
        <f t="shared" si="1"/>
        <v>41416</v>
      </c>
      <c r="X6" s="16">
        <f t="shared" si="1"/>
        <v>41417</v>
      </c>
      <c r="Y6" s="16">
        <f t="shared" si="1"/>
        <v>41418</v>
      </c>
      <c r="Z6" s="16">
        <f t="shared" si="1"/>
        <v>41419</v>
      </c>
      <c r="AA6" s="16">
        <f t="shared" si="1"/>
        <v>41420</v>
      </c>
      <c r="AB6" s="16">
        <f t="shared" si="1"/>
        <v>41421</v>
      </c>
      <c r="AC6" s="16">
        <f t="shared" si="1"/>
        <v>41422</v>
      </c>
      <c r="AD6" s="16">
        <f>IF(MONTH(AC6+1)=MONTH(B6),AC6+1,"")</f>
        <v>41423</v>
      </c>
      <c r="AE6" s="16">
        <f>IF(MONTH(AC6+2)=MONTH(B6),AC6+2,"")</f>
        <v>41424</v>
      </c>
      <c r="AF6" s="16">
        <f>IF(MONTH(AC6+3)=MONTH(B6),AC6+3,"")</f>
        <v>41425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86" priority="2" stopIfTrue="1">
      <formula>COUNTIF(Fériée,B$6)</formula>
    </cfRule>
    <cfRule type="expression" dxfId="85" priority="3" stopIfTrue="1">
      <formula>WEEKDAY(B$6,2)&gt;5</formula>
    </cfRule>
  </conditionalFormatting>
  <conditionalFormatting sqref="B30:AF30">
    <cfRule type="cellIs" dxfId="84" priority="1" stopIfTrue="1" operator="greaterThan">
      <formula>8</formula>
    </cfRule>
    <cfRule type="expression" dxfId="83" priority="4" stopIfTrue="1">
      <formula>COUNTIF(Fériée,B$6)</formula>
    </cfRule>
    <cfRule type="expression" dxfId="82" priority="5" stopIfTrue="1">
      <formula>WEEKDAY(B$6,2)&gt;5</formula>
    </cfRule>
  </conditionalFormatting>
  <conditionalFormatting sqref="B7">
    <cfRule type="expression" dxfId="81" priority="6" stopIfTrue="1">
      <formula>COUNTIF(Fériée,B$6)</formula>
    </cfRule>
    <cfRule type="expression" dxfId="80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M3" sqref="M3:O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35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Sam</v>
      </c>
      <c r="C5" s="13" t="str">
        <f t="shared" si="0"/>
        <v>Dim</v>
      </c>
      <c r="D5" s="13" t="str">
        <f t="shared" si="0"/>
        <v>Lun</v>
      </c>
      <c r="E5" s="13" t="str">
        <f t="shared" si="0"/>
        <v>Mar</v>
      </c>
      <c r="F5" s="13" t="str">
        <f t="shared" si="0"/>
        <v>Mer</v>
      </c>
      <c r="G5" s="13" t="str">
        <f t="shared" si="0"/>
        <v>Jeu</v>
      </c>
      <c r="H5" s="13" t="str">
        <f t="shared" si="0"/>
        <v>Ven</v>
      </c>
      <c r="I5" s="13" t="str">
        <f t="shared" si="0"/>
        <v>Sam</v>
      </c>
      <c r="J5" s="13" t="str">
        <f t="shared" si="0"/>
        <v>Dim</v>
      </c>
      <c r="K5" s="13" t="str">
        <f t="shared" si="0"/>
        <v>Lun</v>
      </c>
      <c r="L5" s="13" t="str">
        <f t="shared" si="0"/>
        <v>Mar</v>
      </c>
      <c r="M5" s="13" t="str">
        <f t="shared" si="0"/>
        <v>Mer</v>
      </c>
      <c r="N5" s="13" t="str">
        <f t="shared" si="0"/>
        <v>Jeu</v>
      </c>
      <c r="O5" s="13" t="str">
        <f t="shared" si="0"/>
        <v>Ven</v>
      </c>
      <c r="P5" s="13" t="str">
        <f t="shared" si="0"/>
        <v>Sam</v>
      </c>
      <c r="Q5" s="13" t="str">
        <f t="shared" si="0"/>
        <v>Dim</v>
      </c>
      <c r="R5" s="13" t="str">
        <f t="shared" si="0"/>
        <v>Lun</v>
      </c>
      <c r="S5" s="13" t="str">
        <f t="shared" si="0"/>
        <v>Mar</v>
      </c>
      <c r="T5" s="13" t="str">
        <f t="shared" si="0"/>
        <v>Mer</v>
      </c>
      <c r="U5" s="13" t="str">
        <f t="shared" si="0"/>
        <v>Jeu</v>
      </c>
      <c r="V5" s="13" t="str">
        <f t="shared" si="0"/>
        <v>Ven</v>
      </c>
      <c r="W5" s="13" t="str">
        <f t="shared" si="0"/>
        <v>Sam</v>
      </c>
      <c r="X5" s="13" t="str">
        <f t="shared" si="0"/>
        <v>Dim</v>
      </c>
      <c r="Y5" s="13" t="str">
        <f t="shared" si="0"/>
        <v>Lun</v>
      </c>
      <c r="Z5" s="13" t="str">
        <f t="shared" si="0"/>
        <v>Mar</v>
      </c>
      <c r="AA5" s="13" t="str">
        <f t="shared" si="0"/>
        <v>Mer</v>
      </c>
      <c r="AB5" s="13" t="str">
        <f t="shared" si="0"/>
        <v>Jeu</v>
      </c>
      <c r="AC5" s="13" t="str">
        <f t="shared" si="0"/>
        <v>Ven</v>
      </c>
      <c r="AD5" s="13" t="str">
        <f>IF(AD6="","",INDEX(MesJours,WEEKDAY(AD6,2)))</f>
        <v>Sam</v>
      </c>
      <c r="AE5" s="13" t="str">
        <f>IF(AE6="","",INDEX(MesJours,WEEKDAY(AE6,2)))</f>
        <v>Dim</v>
      </c>
      <c r="AF5" s="14" t="str">
        <f>IF(AF6="","",INDEX(MesJours,WEEKDAY(AF6,2)))</f>
        <v/>
      </c>
    </row>
    <row r="6" spans="1:36" s="18" customFormat="1" ht="19.5" customHeight="1" thickBot="1" x14ac:dyDescent="0.25">
      <c r="A6" s="114"/>
      <c r="B6" s="15">
        <f>DATE(année,MATCH($M3,LesMois,0),1)</f>
        <v>41426</v>
      </c>
      <c r="C6" s="16">
        <f>B6+1</f>
        <v>41427</v>
      </c>
      <c r="D6" s="16">
        <f t="shared" ref="D6:AC6" si="1">C6+1</f>
        <v>41428</v>
      </c>
      <c r="E6" s="16">
        <f t="shared" si="1"/>
        <v>41429</v>
      </c>
      <c r="F6" s="16">
        <f t="shared" si="1"/>
        <v>41430</v>
      </c>
      <c r="G6" s="16">
        <f t="shared" si="1"/>
        <v>41431</v>
      </c>
      <c r="H6" s="16">
        <f t="shared" si="1"/>
        <v>41432</v>
      </c>
      <c r="I6" s="16">
        <f t="shared" si="1"/>
        <v>41433</v>
      </c>
      <c r="J6" s="16">
        <f t="shared" si="1"/>
        <v>41434</v>
      </c>
      <c r="K6" s="16">
        <f t="shared" si="1"/>
        <v>41435</v>
      </c>
      <c r="L6" s="16">
        <f t="shared" si="1"/>
        <v>41436</v>
      </c>
      <c r="M6" s="16">
        <f t="shared" si="1"/>
        <v>41437</v>
      </c>
      <c r="N6" s="16">
        <f t="shared" si="1"/>
        <v>41438</v>
      </c>
      <c r="O6" s="16">
        <f t="shared" si="1"/>
        <v>41439</v>
      </c>
      <c r="P6" s="16">
        <f t="shared" si="1"/>
        <v>41440</v>
      </c>
      <c r="Q6" s="16">
        <f t="shared" si="1"/>
        <v>41441</v>
      </c>
      <c r="R6" s="16">
        <f t="shared" si="1"/>
        <v>41442</v>
      </c>
      <c r="S6" s="16">
        <f t="shared" si="1"/>
        <v>41443</v>
      </c>
      <c r="T6" s="16">
        <f t="shared" si="1"/>
        <v>41444</v>
      </c>
      <c r="U6" s="16">
        <f t="shared" si="1"/>
        <v>41445</v>
      </c>
      <c r="V6" s="16">
        <f t="shared" si="1"/>
        <v>41446</v>
      </c>
      <c r="W6" s="16">
        <f t="shared" si="1"/>
        <v>41447</v>
      </c>
      <c r="X6" s="16">
        <f t="shared" si="1"/>
        <v>41448</v>
      </c>
      <c r="Y6" s="16">
        <f t="shared" si="1"/>
        <v>41449</v>
      </c>
      <c r="Z6" s="16">
        <f t="shared" si="1"/>
        <v>41450</v>
      </c>
      <c r="AA6" s="16">
        <f t="shared" si="1"/>
        <v>41451</v>
      </c>
      <c r="AB6" s="16">
        <f t="shared" si="1"/>
        <v>41452</v>
      </c>
      <c r="AC6" s="16">
        <f t="shared" si="1"/>
        <v>41453</v>
      </c>
      <c r="AD6" s="16">
        <f>IF(MONTH(AC6+1)=MONTH(B6),AC6+1,"")</f>
        <v>41454</v>
      </c>
      <c r="AE6" s="16">
        <f>IF(MONTH(AC6+2)=MONTH(B6),AC6+2,"")</f>
        <v>41455</v>
      </c>
      <c r="AF6" s="16" t="str">
        <f>IF(MONTH(AC6+3)=MONTH(B6),AC6+3,"")</f>
        <v/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79" priority="2" stopIfTrue="1">
      <formula>COUNTIF(Fériée,B$6)</formula>
    </cfRule>
    <cfRule type="expression" dxfId="78" priority="3" stopIfTrue="1">
      <formula>WEEKDAY(B$6,2)&gt;5</formula>
    </cfRule>
  </conditionalFormatting>
  <conditionalFormatting sqref="B30:AF30">
    <cfRule type="cellIs" dxfId="77" priority="1" stopIfTrue="1" operator="greaterThan">
      <formula>8</formula>
    </cfRule>
    <cfRule type="expression" dxfId="76" priority="4" stopIfTrue="1">
      <formula>COUNTIF(Fériée,B$6)</formula>
    </cfRule>
    <cfRule type="expression" dxfId="75" priority="5" stopIfTrue="1">
      <formula>WEEKDAY(B$6,2)&gt;5</formula>
    </cfRule>
  </conditionalFormatting>
  <conditionalFormatting sqref="B7">
    <cfRule type="expression" dxfId="74" priority="6" stopIfTrue="1">
      <formula>COUNTIF(Fériée,B$6)</formula>
    </cfRule>
    <cfRule type="expression" dxfId="73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M3" sqref="M3:O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36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Lun</v>
      </c>
      <c r="C5" s="13" t="str">
        <f t="shared" si="0"/>
        <v>Mar</v>
      </c>
      <c r="D5" s="13" t="str">
        <f t="shared" si="0"/>
        <v>Mer</v>
      </c>
      <c r="E5" s="13" t="str">
        <f t="shared" si="0"/>
        <v>Jeu</v>
      </c>
      <c r="F5" s="13" t="str">
        <f t="shared" si="0"/>
        <v>Ven</v>
      </c>
      <c r="G5" s="13" t="str">
        <f t="shared" si="0"/>
        <v>Sam</v>
      </c>
      <c r="H5" s="13" t="str">
        <f t="shared" si="0"/>
        <v>Dim</v>
      </c>
      <c r="I5" s="13" t="str">
        <f t="shared" si="0"/>
        <v>Lun</v>
      </c>
      <c r="J5" s="13" t="str">
        <f t="shared" si="0"/>
        <v>Mar</v>
      </c>
      <c r="K5" s="13" t="str">
        <f t="shared" si="0"/>
        <v>Mer</v>
      </c>
      <c r="L5" s="13" t="str">
        <f t="shared" si="0"/>
        <v>Jeu</v>
      </c>
      <c r="M5" s="13" t="str">
        <f t="shared" si="0"/>
        <v>Ven</v>
      </c>
      <c r="N5" s="13" t="str">
        <f t="shared" si="0"/>
        <v>Sam</v>
      </c>
      <c r="O5" s="13" t="str">
        <f t="shared" si="0"/>
        <v>Dim</v>
      </c>
      <c r="P5" s="13" t="str">
        <f t="shared" si="0"/>
        <v>Lun</v>
      </c>
      <c r="Q5" s="13" t="str">
        <f t="shared" si="0"/>
        <v>Mar</v>
      </c>
      <c r="R5" s="13" t="str">
        <f t="shared" si="0"/>
        <v>Mer</v>
      </c>
      <c r="S5" s="13" t="str">
        <f t="shared" si="0"/>
        <v>Jeu</v>
      </c>
      <c r="T5" s="13" t="str">
        <f t="shared" si="0"/>
        <v>Ven</v>
      </c>
      <c r="U5" s="13" t="str">
        <f t="shared" si="0"/>
        <v>Sam</v>
      </c>
      <c r="V5" s="13" t="str">
        <f t="shared" si="0"/>
        <v>Dim</v>
      </c>
      <c r="W5" s="13" t="str">
        <f t="shared" si="0"/>
        <v>Lun</v>
      </c>
      <c r="X5" s="13" t="str">
        <f t="shared" si="0"/>
        <v>Mar</v>
      </c>
      <c r="Y5" s="13" t="str">
        <f t="shared" si="0"/>
        <v>Mer</v>
      </c>
      <c r="Z5" s="13" t="str">
        <f t="shared" si="0"/>
        <v>Jeu</v>
      </c>
      <c r="AA5" s="13" t="str">
        <f t="shared" si="0"/>
        <v>Ven</v>
      </c>
      <c r="AB5" s="13" t="str">
        <f t="shared" si="0"/>
        <v>Sam</v>
      </c>
      <c r="AC5" s="13" t="str">
        <f t="shared" si="0"/>
        <v>Dim</v>
      </c>
      <c r="AD5" s="13" t="str">
        <f>IF(AD6="","",INDEX(MesJours,WEEKDAY(AD6,2)))</f>
        <v>Lun</v>
      </c>
      <c r="AE5" s="13" t="str">
        <f>IF(AE6="","",INDEX(MesJours,WEEKDAY(AE6,2)))</f>
        <v>Mar</v>
      </c>
      <c r="AF5" s="14" t="str">
        <f>IF(AF6="","",INDEX(MesJours,WEEKDAY(AF6,2)))</f>
        <v>Mer</v>
      </c>
    </row>
    <row r="6" spans="1:36" s="18" customFormat="1" ht="19.5" customHeight="1" thickBot="1" x14ac:dyDescent="0.25">
      <c r="A6" s="114"/>
      <c r="B6" s="15">
        <f>DATE(année,MATCH($M3,LesMois,0),1)</f>
        <v>41456</v>
      </c>
      <c r="C6" s="16">
        <f>B6+1</f>
        <v>41457</v>
      </c>
      <c r="D6" s="16">
        <f t="shared" ref="D6:AC6" si="1">C6+1</f>
        <v>41458</v>
      </c>
      <c r="E6" s="16">
        <f t="shared" si="1"/>
        <v>41459</v>
      </c>
      <c r="F6" s="16">
        <f t="shared" si="1"/>
        <v>41460</v>
      </c>
      <c r="G6" s="16">
        <f t="shared" si="1"/>
        <v>41461</v>
      </c>
      <c r="H6" s="16">
        <f t="shared" si="1"/>
        <v>41462</v>
      </c>
      <c r="I6" s="16">
        <f t="shared" si="1"/>
        <v>41463</v>
      </c>
      <c r="J6" s="16">
        <f t="shared" si="1"/>
        <v>41464</v>
      </c>
      <c r="K6" s="16">
        <f t="shared" si="1"/>
        <v>41465</v>
      </c>
      <c r="L6" s="16">
        <f t="shared" si="1"/>
        <v>41466</v>
      </c>
      <c r="M6" s="16">
        <f t="shared" si="1"/>
        <v>41467</v>
      </c>
      <c r="N6" s="16">
        <f t="shared" si="1"/>
        <v>41468</v>
      </c>
      <c r="O6" s="16">
        <f t="shared" si="1"/>
        <v>41469</v>
      </c>
      <c r="P6" s="16">
        <f t="shared" si="1"/>
        <v>41470</v>
      </c>
      <c r="Q6" s="16">
        <f t="shared" si="1"/>
        <v>41471</v>
      </c>
      <c r="R6" s="16">
        <f t="shared" si="1"/>
        <v>41472</v>
      </c>
      <c r="S6" s="16">
        <f t="shared" si="1"/>
        <v>41473</v>
      </c>
      <c r="T6" s="16">
        <f t="shared" si="1"/>
        <v>41474</v>
      </c>
      <c r="U6" s="16">
        <f t="shared" si="1"/>
        <v>41475</v>
      </c>
      <c r="V6" s="16">
        <f t="shared" si="1"/>
        <v>41476</v>
      </c>
      <c r="W6" s="16">
        <f t="shared" si="1"/>
        <v>41477</v>
      </c>
      <c r="X6" s="16">
        <f t="shared" si="1"/>
        <v>41478</v>
      </c>
      <c r="Y6" s="16">
        <f t="shared" si="1"/>
        <v>41479</v>
      </c>
      <c r="Z6" s="16">
        <f t="shared" si="1"/>
        <v>41480</v>
      </c>
      <c r="AA6" s="16">
        <f t="shared" si="1"/>
        <v>41481</v>
      </c>
      <c r="AB6" s="16">
        <f t="shared" si="1"/>
        <v>41482</v>
      </c>
      <c r="AC6" s="16">
        <f t="shared" si="1"/>
        <v>41483</v>
      </c>
      <c r="AD6" s="16">
        <f>IF(MONTH(AC6+1)=MONTH(B6),AC6+1,"")</f>
        <v>41484</v>
      </c>
      <c r="AE6" s="16">
        <f>IF(MONTH(AC6+2)=MONTH(B6),AC6+2,"")</f>
        <v>41485</v>
      </c>
      <c r="AF6" s="16">
        <f>IF(MONTH(AC6+3)=MONTH(B6),AC6+3,"")</f>
        <v>41486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72" priority="2" stopIfTrue="1">
      <formula>COUNTIF(Fériée,B$6)</formula>
    </cfRule>
    <cfRule type="expression" dxfId="71" priority="3" stopIfTrue="1">
      <formula>WEEKDAY(B$6,2)&gt;5</formula>
    </cfRule>
  </conditionalFormatting>
  <conditionalFormatting sqref="B30:AF30">
    <cfRule type="cellIs" dxfId="70" priority="1" stopIfTrue="1" operator="greaterThan">
      <formula>8</formula>
    </cfRule>
    <cfRule type="expression" dxfId="69" priority="4" stopIfTrue="1">
      <formula>COUNTIF(Fériée,B$6)</formula>
    </cfRule>
    <cfRule type="expression" dxfId="68" priority="5" stopIfTrue="1">
      <formula>WEEKDAY(B$6,2)&gt;5</formula>
    </cfRule>
  </conditionalFormatting>
  <conditionalFormatting sqref="B7">
    <cfRule type="expression" dxfId="67" priority="6" stopIfTrue="1">
      <formula>COUNTIF(Fériée,B$6)</formula>
    </cfRule>
    <cfRule type="expression" dxfId="66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W3" sqref="W3:Z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37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Jeu</v>
      </c>
      <c r="C5" s="13" t="str">
        <f t="shared" si="0"/>
        <v>Ven</v>
      </c>
      <c r="D5" s="13" t="str">
        <f t="shared" si="0"/>
        <v>Sam</v>
      </c>
      <c r="E5" s="13" t="str">
        <f t="shared" si="0"/>
        <v>Dim</v>
      </c>
      <c r="F5" s="13" t="str">
        <f t="shared" si="0"/>
        <v>Lun</v>
      </c>
      <c r="G5" s="13" t="str">
        <f t="shared" si="0"/>
        <v>Mar</v>
      </c>
      <c r="H5" s="13" t="str">
        <f t="shared" si="0"/>
        <v>Mer</v>
      </c>
      <c r="I5" s="13" t="str">
        <f t="shared" si="0"/>
        <v>Jeu</v>
      </c>
      <c r="J5" s="13" t="str">
        <f t="shared" si="0"/>
        <v>Ven</v>
      </c>
      <c r="K5" s="13" t="str">
        <f t="shared" si="0"/>
        <v>Sam</v>
      </c>
      <c r="L5" s="13" t="str">
        <f t="shared" si="0"/>
        <v>Dim</v>
      </c>
      <c r="M5" s="13" t="str">
        <f t="shared" si="0"/>
        <v>Lun</v>
      </c>
      <c r="N5" s="13" t="str">
        <f t="shared" si="0"/>
        <v>Mar</v>
      </c>
      <c r="O5" s="13" t="str">
        <f t="shared" si="0"/>
        <v>Mer</v>
      </c>
      <c r="P5" s="13" t="str">
        <f t="shared" si="0"/>
        <v>Jeu</v>
      </c>
      <c r="Q5" s="13" t="str">
        <f t="shared" si="0"/>
        <v>Ven</v>
      </c>
      <c r="R5" s="13" t="str">
        <f t="shared" si="0"/>
        <v>Sam</v>
      </c>
      <c r="S5" s="13" t="str">
        <f t="shared" si="0"/>
        <v>Dim</v>
      </c>
      <c r="T5" s="13" t="str">
        <f t="shared" si="0"/>
        <v>Lun</v>
      </c>
      <c r="U5" s="13" t="str">
        <f t="shared" si="0"/>
        <v>Mar</v>
      </c>
      <c r="V5" s="13" t="str">
        <f t="shared" si="0"/>
        <v>Mer</v>
      </c>
      <c r="W5" s="13" t="str">
        <f t="shared" si="0"/>
        <v>Jeu</v>
      </c>
      <c r="X5" s="13" t="str">
        <f t="shared" si="0"/>
        <v>Ven</v>
      </c>
      <c r="Y5" s="13" t="str">
        <f t="shared" si="0"/>
        <v>Sam</v>
      </c>
      <c r="Z5" s="13" t="str">
        <f t="shared" si="0"/>
        <v>Dim</v>
      </c>
      <c r="AA5" s="13" t="str">
        <f t="shared" si="0"/>
        <v>Lun</v>
      </c>
      <c r="AB5" s="13" t="str">
        <f t="shared" si="0"/>
        <v>Mar</v>
      </c>
      <c r="AC5" s="13" t="str">
        <f t="shared" si="0"/>
        <v>Mer</v>
      </c>
      <c r="AD5" s="13" t="str">
        <f>IF(AD6="","",INDEX(MesJours,WEEKDAY(AD6,2)))</f>
        <v>Jeu</v>
      </c>
      <c r="AE5" s="13" t="str">
        <f>IF(AE6="","",INDEX(MesJours,WEEKDAY(AE6,2)))</f>
        <v>Ven</v>
      </c>
      <c r="AF5" s="14" t="str">
        <f>IF(AF6="","",INDEX(MesJours,WEEKDAY(AF6,2)))</f>
        <v>Sam</v>
      </c>
    </row>
    <row r="6" spans="1:36" s="18" customFormat="1" ht="19.5" customHeight="1" thickBot="1" x14ac:dyDescent="0.25">
      <c r="A6" s="114"/>
      <c r="B6" s="15">
        <f>DATE(année,MATCH($M3,LesMois,0),1)</f>
        <v>41487</v>
      </c>
      <c r="C6" s="16">
        <f>B6+1</f>
        <v>41488</v>
      </c>
      <c r="D6" s="16">
        <f t="shared" ref="D6:AC6" si="1">C6+1</f>
        <v>41489</v>
      </c>
      <c r="E6" s="16">
        <f t="shared" si="1"/>
        <v>41490</v>
      </c>
      <c r="F6" s="16">
        <f t="shared" si="1"/>
        <v>41491</v>
      </c>
      <c r="G6" s="16">
        <f t="shared" si="1"/>
        <v>41492</v>
      </c>
      <c r="H6" s="16">
        <f t="shared" si="1"/>
        <v>41493</v>
      </c>
      <c r="I6" s="16">
        <f t="shared" si="1"/>
        <v>41494</v>
      </c>
      <c r="J6" s="16">
        <f t="shared" si="1"/>
        <v>41495</v>
      </c>
      <c r="K6" s="16">
        <f t="shared" si="1"/>
        <v>41496</v>
      </c>
      <c r="L6" s="16">
        <f t="shared" si="1"/>
        <v>41497</v>
      </c>
      <c r="M6" s="16">
        <f t="shared" si="1"/>
        <v>41498</v>
      </c>
      <c r="N6" s="16">
        <f t="shared" si="1"/>
        <v>41499</v>
      </c>
      <c r="O6" s="16">
        <f t="shared" si="1"/>
        <v>41500</v>
      </c>
      <c r="P6" s="16">
        <f t="shared" si="1"/>
        <v>41501</v>
      </c>
      <c r="Q6" s="16">
        <f t="shared" si="1"/>
        <v>41502</v>
      </c>
      <c r="R6" s="16">
        <f t="shared" si="1"/>
        <v>41503</v>
      </c>
      <c r="S6" s="16">
        <f t="shared" si="1"/>
        <v>41504</v>
      </c>
      <c r="T6" s="16">
        <f t="shared" si="1"/>
        <v>41505</v>
      </c>
      <c r="U6" s="16">
        <f t="shared" si="1"/>
        <v>41506</v>
      </c>
      <c r="V6" s="16">
        <f t="shared" si="1"/>
        <v>41507</v>
      </c>
      <c r="W6" s="16">
        <f t="shared" si="1"/>
        <v>41508</v>
      </c>
      <c r="X6" s="16">
        <f t="shared" si="1"/>
        <v>41509</v>
      </c>
      <c r="Y6" s="16">
        <f t="shared" si="1"/>
        <v>41510</v>
      </c>
      <c r="Z6" s="16">
        <f t="shared" si="1"/>
        <v>41511</v>
      </c>
      <c r="AA6" s="16">
        <f t="shared" si="1"/>
        <v>41512</v>
      </c>
      <c r="AB6" s="16">
        <f t="shared" si="1"/>
        <v>41513</v>
      </c>
      <c r="AC6" s="16">
        <f t="shared" si="1"/>
        <v>41514</v>
      </c>
      <c r="AD6" s="16">
        <f>IF(MONTH(AC6+1)=MONTH(B6),AC6+1,"")</f>
        <v>41515</v>
      </c>
      <c r="AE6" s="16">
        <f>IF(MONTH(AC6+2)=MONTH(B6),AC6+2,"")</f>
        <v>41516</v>
      </c>
      <c r="AF6" s="16">
        <f>IF(MONTH(AC6+3)=MONTH(B6),AC6+3,"")</f>
        <v>41517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65" priority="2" stopIfTrue="1">
      <formula>COUNTIF(Fériée,B$6)</formula>
    </cfRule>
    <cfRule type="expression" dxfId="64" priority="3" stopIfTrue="1">
      <formula>WEEKDAY(B$6,2)&gt;5</formula>
    </cfRule>
  </conditionalFormatting>
  <conditionalFormatting sqref="B30:AF30">
    <cfRule type="cellIs" dxfId="63" priority="1" stopIfTrue="1" operator="greaterThan">
      <formula>8</formula>
    </cfRule>
    <cfRule type="expression" dxfId="62" priority="4" stopIfTrue="1">
      <formula>COUNTIF(Fériée,B$6)</formula>
    </cfRule>
    <cfRule type="expression" dxfId="61" priority="5" stopIfTrue="1">
      <formula>WEEKDAY(B$6,2)&gt;5</formula>
    </cfRule>
  </conditionalFormatting>
  <conditionalFormatting sqref="B7">
    <cfRule type="expression" dxfId="60" priority="6" stopIfTrue="1">
      <formula>COUNTIF(Fériée,B$6)</formula>
    </cfRule>
    <cfRule type="expression" dxfId="59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M3" sqref="M3:O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38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Dim</v>
      </c>
      <c r="C5" s="13" t="str">
        <f t="shared" si="0"/>
        <v>Lun</v>
      </c>
      <c r="D5" s="13" t="str">
        <f t="shared" si="0"/>
        <v>Mar</v>
      </c>
      <c r="E5" s="13" t="str">
        <f t="shared" si="0"/>
        <v>Mer</v>
      </c>
      <c r="F5" s="13" t="str">
        <f t="shared" si="0"/>
        <v>Jeu</v>
      </c>
      <c r="G5" s="13" t="str">
        <f t="shared" si="0"/>
        <v>Ven</v>
      </c>
      <c r="H5" s="13" t="str">
        <f t="shared" si="0"/>
        <v>Sam</v>
      </c>
      <c r="I5" s="13" t="str">
        <f t="shared" si="0"/>
        <v>Dim</v>
      </c>
      <c r="J5" s="13" t="str">
        <f t="shared" si="0"/>
        <v>Lun</v>
      </c>
      <c r="K5" s="13" t="str">
        <f t="shared" si="0"/>
        <v>Mar</v>
      </c>
      <c r="L5" s="13" t="str">
        <f t="shared" si="0"/>
        <v>Mer</v>
      </c>
      <c r="M5" s="13" t="str">
        <f t="shared" si="0"/>
        <v>Jeu</v>
      </c>
      <c r="N5" s="13" t="str">
        <f t="shared" si="0"/>
        <v>Ven</v>
      </c>
      <c r="O5" s="13" t="str">
        <f t="shared" si="0"/>
        <v>Sam</v>
      </c>
      <c r="P5" s="13" t="str">
        <f t="shared" si="0"/>
        <v>Dim</v>
      </c>
      <c r="Q5" s="13" t="str">
        <f t="shared" si="0"/>
        <v>Lun</v>
      </c>
      <c r="R5" s="13" t="str">
        <f t="shared" si="0"/>
        <v>Mar</v>
      </c>
      <c r="S5" s="13" t="str">
        <f t="shared" si="0"/>
        <v>Mer</v>
      </c>
      <c r="T5" s="13" t="str">
        <f t="shared" si="0"/>
        <v>Jeu</v>
      </c>
      <c r="U5" s="13" t="str">
        <f t="shared" si="0"/>
        <v>Ven</v>
      </c>
      <c r="V5" s="13" t="str">
        <f t="shared" si="0"/>
        <v>Sam</v>
      </c>
      <c r="W5" s="13" t="str">
        <f t="shared" si="0"/>
        <v>Dim</v>
      </c>
      <c r="X5" s="13" t="str">
        <f t="shared" si="0"/>
        <v>Lun</v>
      </c>
      <c r="Y5" s="13" t="str">
        <f t="shared" si="0"/>
        <v>Mar</v>
      </c>
      <c r="Z5" s="13" t="str">
        <f t="shared" si="0"/>
        <v>Mer</v>
      </c>
      <c r="AA5" s="13" t="str">
        <f t="shared" si="0"/>
        <v>Jeu</v>
      </c>
      <c r="AB5" s="13" t="str">
        <f t="shared" si="0"/>
        <v>Ven</v>
      </c>
      <c r="AC5" s="13" t="str">
        <f t="shared" si="0"/>
        <v>Sam</v>
      </c>
      <c r="AD5" s="13" t="str">
        <f>IF(AD6="","",INDEX(MesJours,WEEKDAY(AD6,2)))</f>
        <v>Dim</v>
      </c>
      <c r="AE5" s="13" t="str">
        <f>IF(AE6="","",INDEX(MesJours,WEEKDAY(AE6,2)))</f>
        <v>Lun</v>
      </c>
      <c r="AF5" s="14" t="str">
        <f>IF(AF6="","",INDEX(MesJours,WEEKDAY(AF6,2)))</f>
        <v/>
      </c>
    </row>
    <row r="6" spans="1:36" s="18" customFormat="1" ht="19.5" customHeight="1" thickBot="1" x14ac:dyDescent="0.25">
      <c r="A6" s="114"/>
      <c r="B6" s="15">
        <f>DATE(année,MATCH($M3,LesMois,0),1)</f>
        <v>41518</v>
      </c>
      <c r="C6" s="16">
        <f>B6+1</f>
        <v>41519</v>
      </c>
      <c r="D6" s="16">
        <f t="shared" ref="D6:AC6" si="1">C6+1</f>
        <v>41520</v>
      </c>
      <c r="E6" s="16">
        <f t="shared" si="1"/>
        <v>41521</v>
      </c>
      <c r="F6" s="16">
        <f t="shared" si="1"/>
        <v>41522</v>
      </c>
      <c r="G6" s="16">
        <f t="shared" si="1"/>
        <v>41523</v>
      </c>
      <c r="H6" s="16">
        <f t="shared" si="1"/>
        <v>41524</v>
      </c>
      <c r="I6" s="16">
        <f t="shared" si="1"/>
        <v>41525</v>
      </c>
      <c r="J6" s="16">
        <f t="shared" si="1"/>
        <v>41526</v>
      </c>
      <c r="K6" s="16">
        <f t="shared" si="1"/>
        <v>41527</v>
      </c>
      <c r="L6" s="16">
        <f t="shared" si="1"/>
        <v>41528</v>
      </c>
      <c r="M6" s="16">
        <f t="shared" si="1"/>
        <v>41529</v>
      </c>
      <c r="N6" s="16">
        <f t="shared" si="1"/>
        <v>41530</v>
      </c>
      <c r="O6" s="16">
        <f t="shared" si="1"/>
        <v>41531</v>
      </c>
      <c r="P6" s="16">
        <f t="shared" si="1"/>
        <v>41532</v>
      </c>
      <c r="Q6" s="16">
        <f t="shared" si="1"/>
        <v>41533</v>
      </c>
      <c r="R6" s="16">
        <f t="shared" si="1"/>
        <v>41534</v>
      </c>
      <c r="S6" s="16">
        <f t="shared" si="1"/>
        <v>41535</v>
      </c>
      <c r="T6" s="16">
        <f t="shared" si="1"/>
        <v>41536</v>
      </c>
      <c r="U6" s="16">
        <f t="shared" si="1"/>
        <v>41537</v>
      </c>
      <c r="V6" s="16">
        <f t="shared" si="1"/>
        <v>41538</v>
      </c>
      <c r="W6" s="16">
        <f t="shared" si="1"/>
        <v>41539</v>
      </c>
      <c r="X6" s="16">
        <f t="shared" si="1"/>
        <v>41540</v>
      </c>
      <c r="Y6" s="16">
        <f t="shared" si="1"/>
        <v>41541</v>
      </c>
      <c r="Z6" s="16">
        <f t="shared" si="1"/>
        <v>41542</v>
      </c>
      <c r="AA6" s="16">
        <f t="shared" si="1"/>
        <v>41543</v>
      </c>
      <c r="AB6" s="16">
        <f t="shared" si="1"/>
        <v>41544</v>
      </c>
      <c r="AC6" s="16">
        <f t="shared" si="1"/>
        <v>41545</v>
      </c>
      <c r="AD6" s="16">
        <f>IF(MONTH(AC6+1)=MONTH(B6),AC6+1,"")</f>
        <v>41546</v>
      </c>
      <c r="AE6" s="16">
        <f>IF(MONTH(AC6+2)=MONTH(B6),AC6+2,"")</f>
        <v>41547</v>
      </c>
      <c r="AF6" s="16" t="str">
        <f>IF(MONTH(AC6+3)=MONTH(B6),AC6+3,"")</f>
        <v/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58" priority="2" stopIfTrue="1">
      <formula>COUNTIF(Fériée,B$6)</formula>
    </cfRule>
    <cfRule type="expression" dxfId="57" priority="3" stopIfTrue="1">
      <formula>WEEKDAY(B$6,2)&gt;5</formula>
    </cfRule>
  </conditionalFormatting>
  <conditionalFormatting sqref="B30:AF30">
    <cfRule type="cellIs" dxfId="56" priority="1" stopIfTrue="1" operator="greaterThan">
      <formula>8</formula>
    </cfRule>
    <cfRule type="expression" dxfId="55" priority="4" stopIfTrue="1">
      <formula>COUNTIF(Fériée,B$6)</formula>
    </cfRule>
    <cfRule type="expression" dxfId="54" priority="5" stopIfTrue="1">
      <formula>WEEKDAY(B$6,2)&gt;5</formula>
    </cfRule>
  </conditionalFormatting>
  <conditionalFormatting sqref="B7">
    <cfRule type="expression" dxfId="53" priority="6" stopIfTrue="1">
      <formula>COUNTIF(Fériée,B$6)</formula>
    </cfRule>
    <cfRule type="expression" dxfId="52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M3" sqref="M3:O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39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Mar</v>
      </c>
      <c r="C5" s="13" t="str">
        <f t="shared" si="0"/>
        <v>Mer</v>
      </c>
      <c r="D5" s="13" t="str">
        <f t="shared" si="0"/>
        <v>Jeu</v>
      </c>
      <c r="E5" s="13" t="str">
        <f t="shared" si="0"/>
        <v>Ven</v>
      </c>
      <c r="F5" s="13" t="str">
        <f t="shared" si="0"/>
        <v>Sam</v>
      </c>
      <c r="G5" s="13" t="str">
        <f t="shared" si="0"/>
        <v>Dim</v>
      </c>
      <c r="H5" s="13" t="str">
        <f t="shared" si="0"/>
        <v>Lun</v>
      </c>
      <c r="I5" s="13" t="str">
        <f t="shared" si="0"/>
        <v>Mar</v>
      </c>
      <c r="J5" s="13" t="str">
        <f t="shared" si="0"/>
        <v>Mer</v>
      </c>
      <c r="K5" s="13" t="str">
        <f t="shared" si="0"/>
        <v>Jeu</v>
      </c>
      <c r="L5" s="13" t="str">
        <f t="shared" si="0"/>
        <v>Ven</v>
      </c>
      <c r="M5" s="13" t="str">
        <f t="shared" si="0"/>
        <v>Sam</v>
      </c>
      <c r="N5" s="13" t="str">
        <f t="shared" si="0"/>
        <v>Dim</v>
      </c>
      <c r="O5" s="13" t="str">
        <f t="shared" si="0"/>
        <v>Lun</v>
      </c>
      <c r="P5" s="13" t="str">
        <f t="shared" si="0"/>
        <v>Mar</v>
      </c>
      <c r="Q5" s="13" t="str">
        <f t="shared" si="0"/>
        <v>Mer</v>
      </c>
      <c r="R5" s="13" t="str">
        <f t="shared" si="0"/>
        <v>Jeu</v>
      </c>
      <c r="S5" s="13" t="str">
        <f t="shared" si="0"/>
        <v>Ven</v>
      </c>
      <c r="T5" s="13" t="str">
        <f t="shared" si="0"/>
        <v>Sam</v>
      </c>
      <c r="U5" s="13" t="str">
        <f t="shared" si="0"/>
        <v>Dim</v>
      </c>
      <c r="V5" s="13" t="str">
        <f t="shared" si="0"/>
        <v>Lun</v>
      </c>
      <c r="W5" s="13" t="str">
        <f t="shared" si="0"/>
        <v>Mar</v>
      </c>
      <c r="X5" s="13" t="str">
        <f t="shared" si="0"/>
        <v>Mer</v>
      </c>
      <c r="Y5" s="13" t="str">
        <f t="shared" si="0"/>
        <v>Jeu</v>
      </c>
      <c r="Z5" s="13" t="str">
        <f t="shared" si="0"/>
        <v>Ven</v>
      </c>
      <c r="AA5" s="13" t="str">
        <f t="shared" si="0"/>
        <v>Sam</v>
      </c>
      <c r="AB5" s="13" t="str">
        <f t="shared" si="0"/>
        <v>Dim</v>
      </c>
      <c r="AC5" s="13" t="str">
        <f t="shared" si="0"/>
        <v>Lun</v>
      </c>
      <c r="AD5" s="13" t="str">
        <f>IF(AD6="","",INDEX(MesJours,WEEKDAY(AD6,2)))</f>
        <v>Mar</v>
      </c>
      <c r="AE5" s="13" t="str">
        <f>IF(AE6="","",INDEX(MesJours,WEEKDAY(AE6,2)))</f>
        <v>Mer</v>
      </c>
      <c r="AF5" s="14" t="str">
        <f>IF(AF6="","",INDEX(MesJours,WEEKDAY(AF6,2)))</f>
        <v>Jeu</v>
      </c>
    </row>
    <row r="6" spans="1:36" s="18" customFormat="1" ht="19.5" customHeight="1" thickBot="1" x14ac:dyDescent="0.25">
      <c r="A6" s="114"/>
      <c r="B6" s="15">
        <f>DATE(année,MATCH($M3,LesMois,0),1)</f>
        <v>41548</v>
      </c>
      <c r="C6" s="16">
        <f>B6+1</f>
        <v>41549</v>
      </c>
      <c r="D6" s="16">
        <f t="shared" ref="D6:AC6" si="1">C6+1</f>
        <v>41550</v>
      </c>
      <c r="E6" s="16">
        <f t="shared" si="1"/>
        <v>41551</v>
      </c>
      <c r="F6" s="16">
        <f t="shared" si="1"/>
        <v>41552</v>
      </c>
      <c r="G6" s="16">
        <f t="shared" si="1"/>
        <v>41553</v>
      </c>
      <c r="H6" s="16">
        <f t="shared" si="1"/>
        <v>41554</v>
      </c>
      <c r="I6" s="16">
        <f t="shared" si="1"/>
        <v>41555</v>
      </c>
      <c r="J6" s="16">
        <f t="shared" si="1"/>
        <v>41556</v>
      </c>
      <c r="K6" s="16">
        <f t="shared" si="1"/>
        <v>41557</v>
      </c>
      <c r="L6" s="16">
        <f t="shared" si="1"/>
        <v>41558</v>
      </c>
      <c r="M6" s="16">
        <f t="shared" si="1"/>
        <v>41559</v>
      </c>
      <c r="N6" s="16">
        <f t="shared" si="1"/>
        <v>41560</v>
      </c>
      <c r="O6" s="16">
        <f t="shared" si="1"/>
        <v>41561</v>
      </c>
      <c r="P6" s="16">
        <f t="shared" si="1"/>
        <v>41562</v>
      </c>
      <c r="Q6" s="16">
        <f t="shared" si="1"/>
        <v>41563</v>
      </c>
      <c r="R6" s="16">
        <f t="shared" si="1"/>
        <v>41564</v>
      </c>
      <c r="S6" s="16">
        <f t="shared" si="1"/>
        <v>41565</v>
      </c>
      <c r="T6" s="16">
        <f t="shared" si="1"/>
        <v>41566</v>
      </c>
      <c r="U6" s="16">
        <f t="shared" si="1"/>
        <v>41567</v>
      </c>
      <c r="V6" s="16">
        <f t="shared" si="1"/>
        <v>41568</v>
      </c>
      <c r="W6" s="16">
        <f t="shared" si="1"/>
        <v>41569</v>
      </c>
      <c r="X6" s="16">
        <f t="shared" si="1"/>
        <v>41570</v>
      </c>
      <c r="Y6" s="16">
        <f t="shared" si="1"/>
        <v>41571</v>
      </c>
      <c r="Z6" s="16">
        <f t="shared" si="1"/>
        <v>41572</v>
      </c>
      <c r="AA6" s="16">
        <f t="shared" si="1"/>
        <v>41573</v>
      </c>
      <c r="AB6" s="16">
        <f t="shared" si="1"/>
        <v>41574</v>
      </c>
      <c r="AC6" s="16">
        <f t="shared" si="1"/>
        <v>41575</v>
      </c>
      <c r="AD6" s="16">
        <f>IF(MONTH(AC6+1)=MONTH(B6),AC6+1,"")</f>
        <v>41576</v>
      </c>
      <c r="AE6" s="16">
        <f>IF(MONTH(AC6+2)=MONTH(B6),AC6+2,"")</f>
        <v>41577</v>
      </c>
      <c r="AF6" s="16">
        <f>IF(MONTH(AC6+3)=MONTH(B6),AC6+3,"")</f>
        <v>41578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51" priority="2" stopIfTrue="1">
      <formula>COUNTIF(Fériée,B$6)</formula>
    </cfRule>
    <cfRule type="expression" dxfId="50" priority="3" stopIfTrue="1">
      <formula>WEEKDAY(B$6,2)&gt;5</formula>
    </cfRule>
  </conditionalFormatting>
  <conditionalFormatting sqref="B30:AF30">
    <cfRule type="cellIs" dxfId="49" priority="1" stopIfTrue="1" operator="greaterThan">
      <formula>8</formula>
    </cfRule>
    <cfRule type="expression" dxfId="48" priority="4" stopIfTrue="1">
      <formula>COUNTIF(Fériée,B$6)</formula>
    </cfRule>
    <cfRule type="expression" dxfId="47" priority="5" stopIfTrue="1">
      <formula>WEEKDAY(B$6,2)&gt;5</formula>
    </cfRule>
  </conditionalFormatting>
  <conditionalFormatting sqref="B7">
    <cfRule type="expression" dxfId="46" priority="6" stopIfTrue="1">
      <formula>COUNTIF(Fériée,B$6)</formula>
    </cfRule>
    <cfRule type="expression" dxfId="45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M3" sqref="M3:O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40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Ven</v>
      </c>
      <c r="C5" s="13" t="str">
        <f t="shared" si="0"/>
        <v>Sam</v>
      </c>
      <c r="D5" s="13" t="str">
        <f t="shared" si="0"/>
        <v>Dim</v>
      </c>
      <c r="E5" s="13" t="str">
        <f t="shared" si="0"/>
        <v>Lun</v>
      </c>
      <c r="F5" s="13" t="str">
        <f t="shared" si="0"/>
        <v>Mar</v>
      </c>
      <c r="G5" s="13" t="str">
        <f t="shared" si="0"/>
        <v>Mer</v>
      </c>
      <c r="H5" s="13" t="str">
        <f t="shared" si="0"/>
        <v>Jeu</v>
      </c>
      <c r="I5" s="13" t="str">
        <f t="shared" si="0"/>
        <v>Ven</v>
      </c>
      <c r="J5" s="13" t="str">
        <f t="shared" si="0"/>
        <v>Sam</v>
      </c>
      <c r="K5" s="13" t="str">
        <f t="shared" si="0"/>
        <v>Dim</v>
      </c>
      <c r="L5" s="13" t="str">
        <f t="shared" si="0"/>
        <v>Lun</v>
      </c>
      <c r="M5" s="13" t="str">
        <f t="shared" si="0"/>
        <v>Mar</v>
      </c>
      <c r="N5" s="13" t="str">
        <f t="shared" si="0"/>
        <v>Mer</v>
      </c>
      <c r="O5" s="13" t="str">
        <f t="shared" si="0"/>
        <v>Jeu</v>
      </c>
      <c r="P5" s="13" t="str">
        <f t="shared" si="0"/>
        <v>Ven</v>
      </c>
      <c r="Q5" s="13" t="str">
        <f t="shared" si="0"/>
        <v>Sam</v>
      </c>
      <c r="R5" s="13" t="str">
        <f t="shared" si="0"/>
        <v>Dim</v>
      </c>
      <c r="S5" s="13" t="str">
        <f t="shared" si="0"/>
        <v>Lun</v>
      </c>
      <c r="T5" s="13" t="str">
        <f t="shared" si="0"/>
        <v>Mar</v>
      </c>
      <c r="U5" s="13" t="str">
        <f t="shared" si="0"/>
        <v>Mer</v>
      </c>
      <c r="V5" s="13" t="str">
        <f t="shared" si="0"/>
        <v>Jeu</v>
      </c>
      <c r="W5" s="13" t="str">
        <f t="shared" si="0"/>
        <v>Ven</v>
      </c>
      <c r="X5" s="13" t="str">
        <f t="shared" si="0"/>
        <v>Sam</v>
      </c>
      <c r="Y5" s="13" t="str">
        <f t="shared" si="0"/>
        <v>Dim</v>
      </c>
      <c r="Z5" s="13" t="str">
        <f t="shared" si="0"/>
        <v>Lun</v>
      </c>
      <c r="AA5" s="13" t="str">
        <f t="shared" si="0"/>
        <v>Mar</v>
      </c>
      <c r="AB5" s="13" t="str">
        <f t="shared" si="0"/>
        <v>Mer</v>
      </c>
      <c r="AC5" s="13" t="str">
        <f t="shared" si="0"/>
        <v>Jeu</v>
      </c>
      <c r="AD5" s="13" t="str">
        <f>IF(AD6="","",INDEX(MesJours,WEEKDAY(AD6,2)))</f>
        <v>Ven</v>
      </c>
      <c r="AE5" s="13" t="str">
        <f>IF(AE6="","",INDEX(MesJours,WEEKDAY(AE6,2)))</f>
        <v>Sam</v>
      </c>
      <c r="AF5" s="14" t="str">
        <f>IF(AF6="","",INDEX(MesJours,WEEKDAY(AF6,2)))</f>
        <v/>
      </c>
    </row>
    <row r="6" spans="1:36" s="18" customFormat="1" ht="19.5" customHeight="1" thickBot="1" x14ac:dyDescent="0.25">
      <c r="A6" s="114"/>
      <c r="B6" s="15">
        <f>DATE(année,MATCH($M3,LesMois,0),1)</f>
        <v>41579</v>
      </c>
      <c r="C6" s="16">
        <f>B6+1</f>
        <v>41580</v>
      </c>
      <c r="D6" s="16">
        <f t="shared" ref="D6:AC6" si="1">C6+1</f>
        <v>41581</v>
      </c>
      <c r="E6" s="16">
        <f t="shared" si="1"/>
        <v>41582</v>
      </c>
      <c r="F6" s="16">
        <f t="shared" si="1"/>
        <v>41583</v>
      </c>
      <c r="G6" s="16">
        <f t="shared" si="1"/>
        <v>41584</v>
      </c>
      <c r="H6" s="16">
        <f t="shared" si="1"/>
        <v>41585</v>
      </c>
      <c r="I6" s="16">
        <f t="shared" si="1"/>
        <v>41586</v>
      </c>
      <c r="J6" s="16">
        <f t="shared" si="1"/>
        <v>41587</v>
      </c>
      <c r="K6" s="16">
        <f t="shared" si="1"/>
        <v>41588</v>
      </c>
      <c r="L6" s="16">
        <f t="shared" si="1"/>
        <v>41589</v>
      </c>
      <c r="M6" s="16">
        <f t="shared" si="1"/>
        <v>41590</v>
      </c>
      <c r="N6" s="16">
        <f t="shared" si="1"/>
        <v>41591</v>
      </c>
      <c r="O6" s="16">
        <f t="shared" si="1"/>
        <v>41592</v>
      </c>
      <c r="P6" s="16">
        <f t="shared" si="1"/>
        <v>41593</v>
      </c>
      <c r="Q6" s="16">
        <f t="shared" si="1"/>
        <v>41594</v>
      </c>
      <c r="R6" s="16">
        <f t="shared" si="1"/>
        <v>41595</v>
      </c>
      <c r="S6" s="16">
        <f t="shared" si="1"/>
        <v>41596</v>
      </c>
      <c r="T6" s="16">
        <f t="shared" si="1"/>
        <v>41597</v>
      </c>
      <c r="U6" s="16">
        <f t="shared" si="1"/>
        <v>41598</v>
      </c>
      <c r="V6" s="16">
        <f t="shared" si="1"/>
        <v>41599</v>
      </c>
      <c r="W6" s="16">
        <f t="shared" si="1"/>
        <v>41600</v>
      </c>
      <c r="X6" s="16">
        <f t="shared" si="1"/>
        <v>41601</v>
      </c>
      <c r="Y6" s="16">
        <f t="shared" si="1"/>
        <v>41602</v>
      </c>
      <c r="Z6" s="16">
        <f t="shared" si="1"/>
        <v>41603</v>
      </c>
      <c r="AA6" s="16">
        <f t="shared" si="1"/>
        <v>41604</v>
      </c>
      <c r="AB6" s="16">
        <f t="shared" si="1"/>
        <v>41605</v>
      </c>
      <c r="AC6" s="16">
        <f t="shared" si="1"/>
        <v>41606</v>
      </c>
      <c r="AD6" s="16">
        <f>IF(MONTH(AC6+1)=MONTH(B6),AC6+1,"")</f>
        <v>41607</v>
      </c>
      <c r="AE6" s="16">
        <f>IF(MONTH(AC6+2)=MONTH(B6),AC6+2,"")</f>
        <v>41608</v>
      </c>
      <c r="AF6" s="16" t="str">
        <f>IF(MONTH(AC6+3)=MONTH(B6),AC6+3,"")</f>
        <v/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44" priority="2" stopIfTrue="1">
      <formula>COUNTIF(Fériée,B$6)</formula>
    </cfRule>
    <cfRule type="expression" dxfId="43" priority="3" stopIfTrue="1">
      <formula>WEEKDAY(B$6,2)&gt;5</formula>
    </cfRule>
  </conditionalFormatting>
  <conditionalFormatting sqref="B30:AF30">
    <cfRule type="cellIs" dxfId="42" priority="1" stopIfTrue="1" operator="greaterThan">
      <formula>8</formula>
    </cfRule>
    <cfRule type="expression" dxfId="41" priority="4" stopIfTrue="1">
      <formula>COUNTIF(Fériée,B$6)</formula>
    </cfRule>
    <cfRule type="expression" dxfId="40" priority="5" stopIfTrue="1">
      <formula>WEEKDAY(B$6,2)&gt;5</formula>
    </cfRule>
  </conditionalFormatting>
  <conditionalFormatting sqref="B7">
    <cfRule type="expression" dxfId="39" priority="6" stopIfTrue="1">
      <formula>COUNTIF(Fériée,B$6)</formula>
    </cfRule>
    <cfRule type="expression" dxfId="38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50"/>
  <sheetViews>
    <sheetView showGridLines="0" showZeros="0" workbookViewId="0">
      <selection activeCell="M3" sqref="M3:O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41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Dim</v>
      </c>
      <c r="C5" s="13" t="str">
        <f t="shared" si="0"/>
        <v>Lun</v>
      </c>
      <c r="D5" s="13" t="str">
        <f t="shared" si="0"/>
        <v>Mar</v>
      </c>
      <c r="E5" s="13" t="str">
        <f t="shared" si="0"/>
        <v>Mer</v>
      </c>
      <c r="F5" s="13" t="str">
        <f t="shared" si="0"/>
        <v>Jeu</v>
      </c>
      <c r="G5" s="13" t="str">
        <f t="shared" si="0"/>
        <v>Ven</v>
      </c>
      <c r="H5" s="13" t="str">
        <f t="shared" si="0"/>
        <v>Sam</v>
      </c>
      <c r="I5" s="13" t="str">
        <f t="shared" si="0"/>
        <v>Dim</v>
      </c>
      <c r="J5" s="13" t="str">
        <f t="shared" si="0"/>
        <v>Lun</v>
      </c>
      <c r="K5" s="13" t="str">
        <f t="shared" si="0"/>
        <v>Mar</v>
      </c>
      <c r="L5" s="13" t="str">
        <f t="shared" si="0"/>
        <v>Mer</v>
      </c>
      <c r="M5" s="13" t="str">
        <f t="shared" si="0"/>
        <v>Jeu</v>
      </c>
      <c r="N5" s="13" t="str">
        <f t="shared" si="0"/>
        <v>Ven</v>
      </c>
      <c r="O5" s="13" t="str">
        <f t="shared" si="0"/>
        <v>Sam</v>
      </c>
      <c r="P5" s="13" t="str">
        <f t="shared" si="0"/>
        <v>Dim</v>
      </c>
      <c r="Q5" s="13" t="str">
        <f t="shared" si="0"/>
        <v>Lun</v>
      </c>
      <c r="R5" s="13" t="str">
        <f t="shared" si="0"/>
        <v>Mar</v>
      </c>
      <c r="S5" s="13" t="str">
        <f t="shared" si="0"/>
        <v>Mer</v>
      </c>
      <c r="T5" s="13" t="str">
        <f t="shared" si="0"/>
        <v>Jeu</v>
      </c>
      <c r="U5" s="13" t="str">
        <f t="shared" si="0"/>
        <v>Ven</v>
      </c>
      <c r="V5" s="13" t="str">
        <f t="shared" si="0"/>
        <v>Sam</v>
      </c>
      <c r="W5" s="13" t="str">
        <f t="shared" si="0"/>
        <v>Dim</v>
      </c>
      <c r="X5" s="13" t="str">
        <f t="shared" si="0"/>
        <v>Lun</v>
      </c>
      <c r="Y5" s="13" t="str">
        <f t="shared" si="0"/>
        <v>Mar</v>
      </c>
      <c r="Z5" s="13" t="str">
        <f t="shared" si="0"/>
        <v>Mer</v>
      </c>
      <c r="AA5" s="13" t="str">
        <f t="shared" si="0"/>
        <v>Jeu</v>
      </c>
      <c r="AB5" s="13" t="str">
        <f t="shared" si="0"/>
        <v>Ven</v>
      </c>
      <c r="AC5" s="13" t="str">
        <f t="shared" si="0"/>
        <v>Sam</v>
      </c>
      <c r="AD5" s="13" t="str">
        <f>IF(AD6="","",INDEX(MesJours,WEEKDAY(AD6,2)))</f>
        <v>Dim</v>
      </c>
      <c r="AE5" s="13" t="str">
        <f>IF(AE6="","",INDEX(MesJours,WEEKDAY(AE6,2)))</f>
        <v>Lun</v>
      </c>
      <c r="AF5" s="14" t="str">
        <f>IF(AF6="","",INDEX(MesJours,WEEKDAY(AF6,2)))</f>
        <v>Mar</v>
      </c>
    </row>
    <row r="6" spans="1:36" s="18" customFormat="1" ht="19.5" customHeight="1" thickBot="1" x14ac:dyDescent="0.25">
      <c r="A6" s="114"/>
      <c r="B6" s="15">
        <f>DATE(année,MATCH($M3,LesMois,0),1)</f>
        <v>41609</v>
      </c>
      <c r="C6" s="16">
        <f>B6+1</f>
        <v>41610</v>
      </c>
      <c r="D6" s="16">
        <f t="shared" ref="D6:AC6" si="1">C6+1</f>
        <v>41611</v>
      </c>
      <c r="E6" s="16">
        <f t="shared" si="1"/>
        <v>41612</v>
      </c>
      <c r="F6" s="16">
        <f t="shared" si="1"/>
        <v>41613</v>
      </c>
      <c r="G6" s="16">
        <f t="shared" si="1"/>
        <v>41614</v>
      </c>
      <c r="H6" s="16">
        <f t="shared" si="1"/>
        <v>41615</v>
      </c>
      <c r="I6" s="16">
        <f t="shared" si="1"/>
        <v>41616</v>
      </c>
      <c r="J6" s="16">
        <f t="shared" si="1"/>
        <v>41617</v>
      </c>
      <c r="K6" s="16">
        <f t="shared" si="1"/>
        <v>41618</v>
      </c>
      <c r="L6" s="16">
        <f t="shared" si="1"/>
        <v>41619</v>
      </c>
      <c r="M6" s="16">
        <f t="shared" si="1"/>
        <v>41620</v>
      </c>
      <c r="N6" s="16">
        <f t="shared" si="1"/>
        <v>41621</v>
      </c>
      <c r="O6" s="16">
        <f t="shared" si="1"/>
        <v>41622</v>
      </c>
      <c r="P6" s="16">
        <f t="shared" si="1"/>
        <v>41623</v>
      </c>
      <c r="Q6" s="16">
        <f t="shared" si="1"/>
        <v>41624</v>
      </c>
      <c r="R6" s="16">
        <f t="shared" si="1"/>
        <v>41625</v>
      </c>
      <c r="S6" s="16">
        <f t="shared" si="1"/>
        <v>41626</v>
      </c>
      <c r="T6" s="16">
        <f t="shared" si="1"/>
        <v>41627</v>
      </c>
      <c r="U6" s="16">
        <f t="shared" si="1"/>
        <v>41628</v>
      </c>
      <c r="V6" s="16">
        <f t="shared" si="1"/>
        <v>41629</v>
      </c>
      <c r="W6" s="16">
        <f t="shared" si="1"/>
        <v>41630</v>
      </c>
      <c r="X6" s="16">
        <f t="shared" si="1"/>
        <v>41631</v>
      </c>
      <c r="Y6" s="16">
        <f t="shared" si="1"/>
        <v>41632</v>
      </c>
      <c r="Z6" s="16">
        <f t="shared" si="1"/>
        <v>41633</v>
      </c>
      <c r="AA6" s="16">
        <f t="shared" si="1"/>
        <v>41634</v>
      </c>
      <c r="AB6" s="16">
        <f t="shared" si="1"/>
        <v>41635</v>
      </c>
      <c r="AC6" s="16">
        <f t="shared" si="1"/>
        <v>41636</v>
      </c>
      <c r="AD6" s="16">
        <f>IF(MONTH(AC6+1)=MONTH(B6),AC6+1,"")</f>
        <v>41637</v>
      </c>
      <c r="AE6" s="16">
        <f>IF(MONTH(AC6+2)=MONTH(B6),AC6+2,"")</f>
        <v>41638</v>
      </c>
      <c r="AF6" s="16">
        <f>IF(MONTH(AC6+3)=MONTH(B6),AC6+3,"")</f>
        <v>41639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B3:H3"/>
    <mergeCell ref="M3:O3"/>
    <mergeCell ref="W3:Z3"/>
    <mergeCell ref="A5:A6"/>
    <mergeCell ref="X44:AD44"/>
  </mergeCells>
  <conditionalFormatting sqref="C5:AF29 B5:B6 B8:B29">
    <cfRule type="expression" dxfId="37" priority="2" stopIfTrue="1">
      <formula>COUNTIF(Fériée,B$6)</formula>
    </cfRule>
    <cfRule type="expression" dxfId="36" priority="3" stopIfTrue="1">
      <formula>WEEKDAY(B$6,2)&gt;5</formula>
    </cfRule>
  </conditionalFormatting>
  <conditionalFormatting sqref="B30:AF30">
    <cfRule type="cellIs" dxfId="35" priority="1" stopIfTrue="1" operator="greaterThan">
      <formula>8</formula>
    </cfRule>
    <cfRule type="expression" dxfId="34" priority="4" stopIfTrue="1">
      <formula>COUNTIF(Fériée,B$6)</formula>
    </cfRule>
    <cfRule type="expression" dxfId="33" priority="5" stopIfTrue="1">
      <formula>WEEKDAY(B$6,2)&gt;5</formula>
    </cfRule>
  </conditionalFormatting>
  <conditionalFormatting sqref="B7">
    <cfRule type="expression" dxfId="32" priority="6" stopIfTrue="1">
      <formula>COUNTIF(Fériée,B$6)</formula>
    </cfRule>
    <cfRule type="expression" dxfId="31" priority="7" stopIfTrue="1">
      <formula>WEEKDAY(B$6,2)&gt;5</formula>
    </cfRule>
  </conditionalFormatting>
  <dataValidations count="5">
    <dataValidation type="list" allowBlank="1" showInputMessage="1" showErrorMessage="1" sqref="A20:A29">
      <formula1>Fixe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M3:O3">
      <formula1>LesMois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50"/>
  <sheetViews>
    <sheetView showGridLines="0" showZeros="0" workbookViewId="0">
      <selection activeCell="W3" sqref="W3:Z3"/>
    </sheetView>
  </sheetViews>
  <sheetFormatPr baseColWidth="10" defaultRowHeight="12.75" x14ac:dyDescent="0.2"/>
  <cols>
    <col min="1" max="1" width="25.7109375" customWidth="1"/>
    <col min="2" max="32" width="4.7109375" style="1" customWidth="1"/>
    <col min="33" max="33" width="6.7109375" style="1" customWidth="1"/>
  </cols>
  <sheetData>
    <row r="1" spans="1:36" ht="15.95" customHeight="1" x14ac:dyDescent="0.2">
      <c r="A1" s="2"/>
    </row>
    <row r="2" spans="1:36" ht="24.95" customHeight="1" x14ac:dyDescent="0.2"/>
    <row r="3" spans="1:36" x14ac:dyDescent="0.2">
      <c r="A3" s="2" t="s">
        <v>1</v>
      </c>
      <c r="B3" s="111" t="s">
        <v>50</v>
      </c>
      <c r="C3" s="111"/>
      <c r="D3" s="111"/>
      <c r="E3" s="111"/>
      <c r="F3" s="111"/>
      <c r="G3" s="111"/>
      <c r="H3" s="111"/>
      <c r="I3" s="3"/>
      <c r="J3" s="6" t="s">
        <v>5</v>
      </c>
      <c r="K3" s="3"/>
      <c r="M3" s="112" t="s">
        <v>30</v>
      </c>
      <c r="N3" s="112"/>
      <c r="O3" s="112"/>
      <c r="P3" s="3"/>
      <c r="Q3" s="3"/>
      <c r="R3" s="3"/>
      <c r="S3" s="3"/>
      <c r="T3" s="6"/>
      <c r="U3" s="6" t="s">
        <v>4</v>
      </c>
      <c r="V3" s="3"/>
      <c r="W3" s="111">
        <v>2013</v>
      </c>
      <c r="X3" s="111"/>
      <c r="Y3" s="111"/>
      <c r="Z3" s="111"/>
      <c r="AA3" s="3"/>
      <c r="AB3" s="3"/>
      <c r="AC3" s="3"/>
      <c r="AD3" s="3"/>
      <c r="AE3" s="3"/>
      <c r="AF3" s="3"/>
    </row>
    <row r="4" spans="1:36" ht="13.5" thickBot="1" x14ac:dyDescent="0.25">
      <c r="B4" s="4"/>
    </row>
    <row r="5" spans="1:36" ht="13.5" thickBot="1" x14ac:dyDescent="0.25">
      <c r="A5" s="113" t="s">
        <v>3</v>
      </c>
      <c r="B5" s="24" t="str">
        <f t="shared" ref="B5:AC5" si="0">INDEX(MesJours,WEEKDAY(B6,2))</f>
        <v>Mar</v>
      </c>
      <c r="C5" s="13" t="str">
        <f t="shared" si="0"/>
        <v>Mer</v>
      </c>
      <c r="D5" s="13" t="str">
        <f t="shared" si="0"/>
        <v>Jeu</v>
      </c>
      <c r="E5" s="13" t="str">
        <f t="shared" si="0"/>
        <v>Ven</v>
      </c>
      <c r="F5" s="13" t="str">
        <f t="shared" si="0"/>
        <v>Sam</v>
      </c>
      <c r="G5" s="13" t="str">
        <f t="shared" si="0"/>
        <v>Dim</v>
      </c>
      <c r="H5" s="13" t="str">
        <f t="shared" si="0"/>
        <v>Lun</v>
      </c>
      <c r="I5" s="13" t="str">
        <f t="shared" si="0"/>
        <v>Mar</v>
      </c>
      <c r="J5" s="13" t="str">
        <f t="shared" si="0"/>
        <v>Mer</v>
      </c>
      <c r="K5" s="13" t="str">
        <f t="shared" si="0"/>
        <v>Jeu</v>
      </c>
      <c r="L5" s="13" t="str">
        <f t="shared" si="0"/>
        <v>Ven</v>
      </c>
      <c r="M5" s="13" t="str">
        <f t="shared" si="0"/>
        <v>Sam</v>
      </c>
      <c r="N5" s="13" t="str">
        <f t="shared" si="0"/>
        <v>Dim</v>
      </c>
      <c r="O5" s="13" t="str">
        <f t="shared" si="0"/>
        <v>Lun</v>
      </c>
      <c r="P5" s="13" t="str">
        <f t="shared" si="0"/>
        <v>Mar</v>
      </c>
      <c r="Q5" s="13" t="str">
        <f t="shared" si="0"/>
        <v>Mer</v>
      </c>
      <c r="R5" s="13" t="str">
        <f t="shared" si="0"/>
        <v>Jeu</v>
      </c>
      <c r="S5" s="13" t="str">
        <f t="shared" si="0"/>
        <v>Ven</v>
      </c>
      <c r="T5" s="13" t="str">
        <f t="shared" si="0"/>
        <v>Sam</v>
      </c>
      <c r="U5" s="13" t="str">
        <f t="shared" si="0"/>
        <v>Dim</v>
      </c>
      <c r="V5" s="13" t="str">
        <f t="shared" si="0"/>
        <v>Lun</v>
      </c>
      <c r="W5" s="13" t="str">
        <f t="shared" si="0"/>
        <v>Mar</v>
      </c>
      <c r="X5" s="13" t="str">
        <f t="shared" si="0"/>
        <v>Mer</v>
      </c>
      <c r="Y5" s="13" t="str">
        <f t="shared" si="0"/>
        <v>Jeu</v>
      </c>
      <c r="Z5" s="13" t="str">
        <f t="shared" si="0"/>
        <v>Ven</v>
      </c>
      <c r="AA5" s="13" t="str">
        <f t="shared" si="0"/>
        <v>Sam</v>
      </c>
      <c r="AB5" s="13" t="str">
        <f t="shared" si="0"/>
        <v>Dim</v>
      </c>
      <c r="AC5" s="13" t="str">
        <f t="shared" si="0"/>
        <v>Lun</v>
      </c>
      <c r="AD5" s="13" t="str">
        <f>IF(AD6="","",INDEX(MesJours,WEEKDAY(AD6,2)))</f>
        <v>Mar</v>
      </c>
      <c r="AE5" s="13" t="str">
        <f>IF(AE6="","",INDEX(MesJours,WEEKDAY(AE6,2)))</f>
        <v>Mer</v>
      </c>
      <c r="AF5" s="14" t="str">
        <f>IF(AF6="","",INDEX(MesJours,WEEKDAY(AF6,2)))</f>
        <v>Jeu</v>
      </c>
    </row>
    <row r="6" spans="1:36" s="18" customFormat="1" ht="19.5" customHeight="1" thickBot="1" x14ac:dyDescent="0.25">
      <c r="A6" s="114"/>
      <c r="B6" s="15">
        <f>DATE(année,MATCH($M3,LesMois,0),1)</f>
        <v>41275</v>
      </c>
      <c r="C6" s="16">
        <f>B6+1</f>
        <v>41276</v>
      </c>
      <c r="D6" s="16">
        <f t="shared" ref="D6:AC6" si="1">C6+1</f>
        <v>41277</v>
      </c>
      <c r="E6" s="16">
        <f t="shared" si="1"/>
        <v>41278</v>
      </c>
      <c r="F6" s="16">
        <f t="shared" si="1"/>
        <v>41279</v>
      </c>
      <c r="G6" s="16">
        <f t="shared" si="1"/>
        <v>41280</v>
      </c>
      <c r="H6" s="16">
        <f t="shared" si="1"/>
        <v>41281</v>
      </c>
      <c r="I6" s="16">
        <f t="shared" si="1"/>
        <v>41282</v>
      </c>
      <c r="J6" s="16">
        <f t="shared" si="1"/>
        <v>41283</v>
      </c>
      <c r="K6" s="16">
        <f t="shared" si="1"/>
        <v>41284</v>
      </c>
      <c r="L6" s="16">
        <f t="shared" si="1"/>
        <v>41285</v>
      </c>
      <c r="M6" s="16">
        <f t="shared" si="1"/>
        <v>41286</v>
      </c>
      <c r="N6" s="16">
        <f t="shared" si="1"/>
        <v>41287</v>
      </c>
      <c r="O6" s="16">
        <f t="shared" si="1"/>
        <v>41288</v>
      </c>
      <c r="P6" s="16">
        <f t="shared" si="1"/>
        <v>41289</v>
      </c>
      <c r="Q6" s="16">
        <f t="shared" si="1"/>
        <v>41290</v>
      </c>
      <c r="R6" s="16">
        <f t="shared" si="1"/>
        <v>41291</v>
      </c>
      <c r="S6" s="16">
        <f t="shared" si="1"/>
        <v>41292</v>
      </c>
      <c r="T6" s="16">
        <f t="shared" si="1"/>
        <v>41293</v>
      </c>
      <c r="U6" s="16">
        <f t="shared" si="1"/>
        <v>41294</v>
      </c>
      <c r="V6" s="16">
        <f t="shared" si="1"/>
        <v>41295</v>
      </c>
      <c r="W6" s="16">
        <f t="shared" si="1"/>
        <v>41296</v>
      </c>
      <c r="X6" s="16">
        <f t="shared" si="1"/>
        <v>41297</v>
      </c>
      <c r="Y6" s="16">
        <f t="shared" si="1"/>
        <v>41298</v>
      </c>
      <c r="Z6" s="16">
        <f t="shared" si="1"/>
        <v>41299</v>
      </c>
      <c r="AA6" s="16">
        <f t="shared" si="1"/>
        <v>41300</v>
      </c>
      <c r="AB6" s="16">
        <f t="shared" si="1"/>
        <v>41301</v>
      </c>
      <c r="AC6" s="16">
        <f t="shared" si="1"/>
        <v>41302</v>
      </c>
      <c r="AD6" s="16">
        <f>IF(MONTH(AC6+1)=MONTH(B6),AC6+1,"")</f>
        <v>41303</v>
      </c>
      <c r="AE6" s="16">
        <f>IF(MONTH(AC6+2)=MONTH(B6),AC6+2,"")</f>
        <v>41304</v>
      </c>
      <c r="AF6" s="16">
        <f>IF(MONTH(AC6+3)=MONTH(B6),AC6+3,"")</f>
        <v>41305</v>
      </c>
      <c r="AG6" s="17" t="s">
        <v>0</v>
      </c>
    </row>
    <row r="7" spans="1:36" ht="15.95" customHeight="1" x14ac:dyDescent="0.2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9"/>
      <c r="AG7" s="30">
        <f t="shared" ref="AG7:AG29" si="2">SUM(B7:AF7)</f>
        <v>0</v>
      </c>
      <c r="AJ7" s="23"/>
    </row>
    <row r="8" spans="1:36" ht="15.95" customHeight="1" x14ac:dyDescent="0.2">
      <c r="A8" s="27"/>
      <c r="B8" s="28"/>
      <c r="C8" s="28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2"/>
      <c r="AG8" s="33">
        <f t="shared" si="2"/>
        <v>0</v>
      </c>
    </row>
    <row r="9" spans="1:36" ht="15.95" customHeight="1" x14ac:dyDescent="0.2">
      <c r="A9" s="27"/>
      <c r="B9" s="28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2"/>
      <c r="AG9" s="33">
        <f t="shared" si="2"/>
        <v>0</v>
      </c>
    </row>
    <row r="10" spans="1:36" ht="15.95" customHeight="1" x14ac:dyDescent="0.2">
      <c r="A10" s="27"/>
      <c r="B10" s="28"/>
      <c r="C10" s="28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2"/>
      <c r="AG10" s="33">
        <f t="shared" si="2"/>
        <v>0</v>
      </c>
    </row>
    <row r="11" spans="1:36" ht="15.95" customHeight="1" x14ac:dyDescent="0.2">
      <c r="A11" s="27"/>
      <c r="B11" s="28"/>
      <c r="C11" s="28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2"/>
      <c r="AG11" s="33">
        <f t="shared" si="2"/>
        <v>0</v>
      </c>
    </row>
    <row r="12" spans="1:36" ht="15.95" customHeight="1" x14ac:dyDescent="0.2">
      <c r="A12" s="27"/>
      <c r="B12" s="28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2"/>
      <c r="AG12" s="33">
        <f t="shared" si="2"/>
        <v>0</v>
      </c>
    </row>
    <row r="13" spans="1:36" ht="15.95" customHeight="1" x14ac:dyDescent="0.2">
      <c r="A13" s="27"/>
      <c r="B13" s="28"/>
      <c r="C13" s="28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2"/>
      <c r="AG13" s="33">
        <f t="shared" si="2"/>
        <v>0</v>
      </c>
    </row>
    <row r="14" spans="1:36" ht="15.95" customHeight="1" x14ac:dyDescent="0.2">
      <c r="A14" s="27"/>
      <c r="B14" s="28"/>
      <c r="C14" s="28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2"/>
      <c r="AG14" s="33">
        <f t="shared" si="2"/>
        <v>0</v>
      </c>
    </row>
    <row r="15" spans="1:36" ht="15.95" customHeight="1" x14ac:dyDescent="0.2">
      <c r="A15" s="27"/>
      <c r="B15" s="28"/>
      <c r="C15" s="28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2"/>
      <c r="AG15" s="33">
        <f t="shared" si="2"/>
        <v>0</v>
      </c>
    </row>
    <row r="16" spans="1:36" ht="15.95" customHeight="1" x14ac:dyDescent="0.2">
      <c r="A16" s="27"/>
      <c r="B16" s="28"/>
      <c r="C16" s="28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2"/>
      <c r="AG16" s="33">
        <f t="shared" si="2"/>
        <v>0</v>
      </c>
    </row>
    <row r="17" spans="1:33" ht="15.95" customHeight="1" x14ac:dyDescent="0.2">
      <c r="A17" s="27"/>
      <c r="B17" s="28"/>
      <c r="C17" s="28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  <c r="AG17" s="33">
        <f t="shared" si="2"/>
        <v>0</v>
      </c>
    </row>
    <row r="18" spans="1:33" ht="15.95" customHeight="1" x14ac:dyDescent="0.2">
      <c r="A18" s="27"/>
      <c r="B18" s="28"/>
      <c r="C18" s="28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2"/>
      <c r="AG18" s="33">
        <f t="shared" si="2"/>
        <v>0</v>
      </c>
    </row>
    <row r="19" spans="1:33" ht="15.95" customHeight="1" x14ac:dyDescent="0.2">
      <c r="A19" s="27"/>
      <c r="B19" s="28"/>
      <c r="C19" s="28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2"/>
      <c r="AG19" s="33">
        <f t="shared" si="2"/>
        <v>0</v>
      </c>
    </row>
    <row r="20" spans="1:33" ht="15.95" customHeight="1" x14ac:dyDescent="0.2">
      <c r="A20" s="27" t="s">
        <v>55</v>
      </c>
      <c r="B20" s="28"/>
      <c r="C20" s="28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2"/>
      <c r="AG20" s="33">
        <f t="shared" si="2"/>
        <v>0</v>
      </c>
    </row>
    <row r="21" spans="1:33" ht="15.95" customHeight="1" x14ac:dyDescent="0.2">
      <c r="A21" s="27" t="s">
        <v>55</v>
      </c>
      <c r="B21" s="28"/>
      <c r="C21" s="28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2"/>
      <c r="AG21" s="33">
        <f t="shared" si="2"/>
        <v>0</v>
      </c>
    </row>
    <row r="22" spans="1:33" ht="15.95" customHeight="1" x14ac:dyDescent="0.2">
      <c r="A22" s="27" t="s">
        <v>56</v>
      </c>
      <c r="B22" s="28"/>
      <c r="C22" s="28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2"/>
      <c r="AG22" s="33">
        <f t="shared" si="2"/>
        <v>0</v>
      </c>
    </row>
    <row r="23" spans="1:33" ht="15.95" customHeight="1" x14ac:dyDescent="0.2">
      <c r="A23" s="27" t="s">
        <v>57</v>
      </c>
      <c r="B23" s="28"/>
      <c r="C23" s="28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2"/>
      <c r="AG23" s="33">
        <f t="shared" si="2"/>
        <v>0</v>
      </c>
    </row>
    <row r="24" spans="1:33" ht="15.95" customHeight="1" x14ac:dyDescent="0.2">
      <c r="A24" s="27" t="s">
        <v>51</v>
      </c>
      <c r="B24" s="28"/>
      <c r="C24" s="28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2"/>
      <c r="AG24" s="33">
        <f t="shared" si="2"/>
        <v>0</v>
      </c>
    </row>
    <row r="25" spans="1:33" ht="15.95" customHeight="1" x14ac:dyDescent="0.2">
      <c r="A25" s="27" t="s">
        <v>58</v>
      </c>
      <c r="B25" s="28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2"/>
      <c r="AG25" s="33">
        <f t="shared" si="2"/>
        <v>0</v>
      </c>
    </row>
    <row r="26" spans="1:33" ht="15.95" customHeight="1" x14ac:dyDescent="0.2">
      <c r="A26" s="27" t="s">
        <v>59</v>
      </c>
      <c r="B26" s="28"/>
      <c r="C26" s="28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2"/>
      <c r="AG26" s="33">
        <f t="shared" si="2"/>
        <v>0</v>
      </c>
    </row>
    <row r="27" spans="1:33" ht="15.95" customHeight="1" x14ac:dyDescent="0.2">
      <c r="A27" s="27" t="s">
        <v>60</v>
      </c>
      <c r="B27" s="28"/>
      <c r="C27" s="28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  <c r="AG27" s="33">
        <f t="shared" si="2"/>
        <v>0</v>
      </c>
    </row>
    <row r="28" spans="1:33" ht="15.95" customHeight="1" x14ac:dyDescent="0.2">
      <c r="A28" s="27" t="s">
        <v>61</v>
      </c>
      <c r="B28" s="28"/>
      <c r="C28" s="28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2"/>
      <c r="AG28" s="33">
        <f t="shared" si="2"/>
        <v>0</v>
      </c>
    </row>
    <row r="29" spans="1:33" ht="15.95" customHeight="1" thickBot="1" x14ac:dyDescent="0.25">
      <c r="A29" s="34" t="s">
        <v>2</v>
      </c>
      <c r="B29" s="35"/>
      <c r="C29" s="31"/>
      <c r="D29" s="35"/>
      <c r="E29" s="35"/>
      <c r="F29" s="35"/>
      <c r="G29" s="35"/>
      <c r="H29" s="35"/>
      <c r="I29" s="35"/>
      <c r="J29" s="31"/>
      <c r="K29" s="35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5"/>
      <c r="AD29" s="35"/>
      <c r="AE29" s="35"/>
      <c r="AF29" s="36"/>
      <c r="AG29" s="37">
        <f t="shared" si="2"/>
        <v>0</v>
      </c>
    </row>
    <row r="30" spans="1:33" ht="15.95" customHeight="1" thickBot="1" x14ac:dyDescent="0.25">
      <c r="A30" s="5" t="s">
        <v>0</v>
      </c>
      <c r="B30" s="38">
        <f t="shared" ref="B30:AF30" si="3">SUM(B7:B28)</f>
        <v>0</v>
      </c>
      <c r="C30" s="38">
        <f t="shared" si="3"/>
        <v>0</v>
      </c>
      <c r="D30" s="38">
        <f t="shared" si="3"/>
        <v>0</v>
      </c>
      <c r="E30" s="38">
        <f t="shared" si="3"/>
        <v>0</v>
      </c>
      <c r="F30" s="38">
        <f t="shared" si="3"/>
        <v>0</v>
      </c>
      <c r="G30" s="38">
        <f t="shared" si="3"/>
        <v>0</v>
      </c>
      <c r="H30" s="38">
        <f t="shared" si="3"/>
        <v>0</v>
      </c>
      <c r="I30" s="38">
        <f t="shared" si="3"/>
        <v>0</v>
      </c>
      <c r="J30" s="38">
        <f t="shared" si="3"/>
        <v>0</v>
      </c>
      <c r="K30" s="38">
        <f t="shared" si="3"/>
        <v>0</v>
      </c>
      <c r="L30" s="38">
        <f t="shared" si="3"/>
        <v>0</v>
      </c>
      <c r="M30" s="38">
        <f t="shared" si="3"/>
        <v>0</v>
      </c>
      <c r="N30" s="38">
        <f t="shared" si="3"/>
        <v>0</v>
      </c>
      <c r="O30" s="38">
        <f t="shared" si="3"/>
        <v>0</v>
      </c>
      <c r="P30" s="38">
        <f t="shared" si="3"/>
        <v>0</v>
      </c>
      <c r="Q30" s="38">
        <f t="shared" si="3"/>
        <v>0</v>
      </c>
      <c r="R30" s="38">
        <f t="shared" si="3"/>
        <v>0</v>
      </c>
      <c r="S30" s="38">
        <f t="shared" si="3"/>
        <v>0</v>
      </c>
      <c r="T30" s="38">
        <f t="shared" si="3"/>
        <v>0</v>
      </c>
      <c r="U30" s="38">
        <f t="shared" si="3"/>
        <v>0</v>
      </c>
      <c r="V30" s="38">
        <f t="shared" si="3"/>
        <v>0</v>
      </c>
      <c r="W30" s="38">
        <f t="shared" si="3"/>
        <v>0</v>
      </c>
      <c r="X30" s="38">
        <f t="shared" si="3"/>
        <v>0</v>
      </c>
      <c r="Y30" s="38">
        <f t="shared" si="3"/>
        <v>0</v>
      </c>
      <c r="Z30" s="38">
        <f t="shared" si="3"/>
        <v>0</v>
      </c>
      <c r="AA30" s="38">
        <f t="shared" si="3"/>
        <v>0</v>
      </c>
      <c r="AB30" s="38">
        <f t="shared" si="3"/>
        <v>0</v>
      </c>
      <c r="AC30" s="38">
        <f t="shared" si="3"/>
        <v>0</v>
      </c>
      <c r="AD30" s="38">
        <f t="shared" si="3"/>
        <v>0</v>
      </c>
      <c r="AE30" s="38">
        <f t="shared" si="3"/>
        <v>0</v>
      </c>
      <c r="AF30" s="38">
        <f t="shared" si="3"/>
        <v>0</v>
      </c>
      <c r="AG30" s="39">
        <f>SUM(AG7:AG29)</f>
        <v>0</v>
      </c>
    </row>
    <row r="31" spans="1:33" ht="15.75" customHeight="1" x14ac:dyDescent="0.2"/>
    <row r="32" spans="1:33" ht="15.75" customHeight="1" x14ac:dyDescent="0.2"/>
    <row r="34" spans="3:30" x14ac:dyDescent="0.2">
      <c r="C34" s="40"/>
      <c r="D34" s="10" t="s">
        <v>18</v>
      </c>
      <c r="I34" s="10" t="s">
        <v>23</v>
      </c>
    </row>
    <row r="35" spans="3:30" x14ac:dyDescent="0.2">
      <c r="C35" s="21"/>
      <c r="D35" s="10" t="s">
        <v>19</v>
      </c>
      <c r="I35" s="10" t="s">
        <v>23</v>
      </c>
    </row>
    <row r="36" spans="3:30" x14ac:dyDescent="0.2">
      <c r="C36" s="22"/>
      <c r="D36" s="10" t="s">
        <v>20</v>
      </c>
      <c r="I36" s="10" t="s">
        <v>24</v>
      </c>
    </row>
    <row r="37" spans="3:30" x14ac:dyDescent="0.2">
      <c r="C37" s="22"/>
      <c r="D37" s="12" t="s">
        <v>21</v>
      </c>
      <c r="I37" s="12" t="s">
        <v>25</v>
      </c>
      <c r="J37" s="11"/>
      <c r="P37" s="11" t="s">
        <v>29</v>
      </c>
    </row>
    <row r="38" spans="3:30" x14ac:dyDescent="0.2">
      <c r="C38" s="22"/>
      <c r="D38" s="12" t="s">
        <v>22</v>
      </c>
      <c r="I38" s="12" t="s">
        <v>26</v>
      </c>
      <c r="J38" s="11"/>
      <c r="P38" s="11" t="s">
        <v>29</v>
      </c>
    </row>
    <row r="39" spans="3:30" x14ac:dyDescent="0.2">
      <c r="C39" s="41"/>
      <c r="D39" s="12" t="s">
        <v>27</v>
      </c>
      <c r="I39" s="12" t="s">
        <v>28</v>
      </c>
      <c r="J39" s="11"/>
      <c r="P39" s="11" t="s">
        <v>29</v>
      </c>
    </row>
    <row r="40" spans="3:30" x14ac:dyDescent="0.2">
      <c r="D40" s="10"/>
    </row>
    <row r="41" spans="3:30" x14ac:dyDescent="0.2">
      <c r="D41" s="10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</row>
    <row r="42" spans="3:30" x14ac:dyDescent="0.2"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</row>
    <row r="43" spans="3:30" x14ac:dyDescent="0.2"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</row>
    <row r="44" spans="3:30" ht="15" x14ac:dyDescent="0.2"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115"/>
      <c r="Y44" s="115"/>
      <c r="Z44" s="115"/>
      <c r="AA44" s="115"/>
      <c r="AB44" s="115"/>
      <c r="AC44" s="115"/>
      <c r="AD44" s="115"/>
    </row>
    <row r="45" spans="3:30" x14ac:dyDescent="0.2"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</row>
    <row r="46" spans="3:30" x14ac:dyDescent="0.2"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</row>
    <row r="47" spans="3:30" x14ac:dyDescent="0.2"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</row>
    <row r="48" spans="3:30" x14ac:dyDescent="0.2"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</row>
    <row r="49" spans="14:30" x14ac:dyDescent="0.2"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</row>
    <row r="50" spans="14:30" x14ac:dyDescent="0.2"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</row>
  </sheetData>
  <sheetProtection formatCells="0"/>
  <mergeCells count="5">
    <mergeCell ref="A5:A6"/>
    <mergeCell ref="X44:AD44"/>
    <mergeCell ref="W3:Z3"/>
    <mergeCell ref="B3:H3"/>
    <mergeCell ref="M3:O3"/>
  </mergeCells>
  <phoneticPr fontId="0" type="noConversion"/>
  <conditionalFormatting sqref="C5:AF29 B5:B6 B8:B29">
    <cfRule type="expression" dxfId="30" priority="2" stopIfTrue="1">
      <formula>COUNTIF(Fériée,B$6)</formula>
    </cfRule>
    <cfRule type="expression" dxfId="29" priority="3" stopIfTrue="1">
      <formula>WEEKDAY(B$6,2)&gt;5</formula>
    </cfRule>
  </conditionalFormatting>
  <conditionalFormatting sqref="B30:AF30">
    <cfRule type="cellIs" dxfId="28" priority="1" stopIfTrue="1" operator="greaterThan">
      <formula>8</formula>
    </cfRule>
    <cfRule type="expression" dxfId="27" priority="4" stopIfTrue="1">
      <formula>COUNTIF(Fériée,B$6)</formula>
    </cfRule>
    <cfRule type="expression" dxfId="26" priority="5" stopIfTrue="1">
      <formula>WEEKDAY(B$6,2)&gt;5</formula>
    </cfRule>
  </conditionalFormatting>
  <conditionalFormatting sqref="B7">
    <cfRule type="expression" dxfId="25" priority="6" stopIfTrue="1">
      <formula>COUNTIF(Fériée,B$6)</formula>
    </cfRule>
    <cfRule type="expression" dxfId="24" priority="7" stopIfTrue="1">
      <formula>WEEKDAY(B$6,2)&gt;5</formula>
    </cfRule>
  </conditionalFormatting>
  <dataValidations count="5">
    <dataValidation type="list" allowBlank="1" showInputMessage="1" showErrorMessage="1" sqref="M3:O3">
      <formula1>LesMois</formula1>
    </dataValidation>
    <dataValidation type="list" allowBlank="1" showInputMessage="1" showErrorMessage="1" sqref="W3:Z3">
      <formula1>an</formula1>
    </dataValidation>
    <dataValidation type="list" allowBlank="1" showInputMessage="1" showErrorMessage="1" sqref="B3:H3">
      <formula1>Col</formula1>
    </dataValidation>
    <dataValidation type="list" allowBlank="1" showInputMessage="1" showErrorMessage="1" sqref="A7:A19">
      <formula1>Chantier</formula1>
    </dataValidation>
    <dataValidation type="list" allowBlank="1" showInputMessage="1" showErrorMessage="1" sqref="A20:A29">
      <formula1>Fixe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r:id="rId1"/>
  <headerFooter alignWithMargins="0"/>
  <ignoredErrors>
    <ignoredError sqref="C6" unlockedFormula="1"/>
  </ignoredError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3"/>
  <sheetViews>
    <sheetView workbookViewId="0">
      <selection activeCell="A13" sqref="A13"/>
    </sheetView>
  </sheetViews>
  <sheetFormatPr baseColWidth="10" defaultRowHeight="12.75" x14ac:dyDescent="0.2"/>
  <cols>
    <col min="1" max="1" width="17.7109375" bestFit="1" customWidth="1"/>
    <col min="2" max="2" width="19" bestFit="1" customWidth="1"/>
    <col min="3" max="3" width="4.42578125" customWidth="1"/>
    <col min="4" max="4" width="19" bestFit="1" customWidth="1"/>
    <col min="5" max="5" width="4.140625" style="25" bestFit="1" customWidth="1"/>
    <col min="6" max="6" width="5" bestFit="1" customWidth="1"/>
    <col min="7" max="7" width="16.42578125" bestFit="1" customWidth="1"/>
    <col min="9" max="9" width="18.42578125" bestFit="1" customWidth="1"/>
    <col min="10" max="10" width="19" bestFit="1" customWidth="1"/>
  </cols>
  <sheetData>
    <row r="1" spans="1:10" ht="21" thickBot="1" x14ac:dyDescent="0.35">
      <c r="A1" s="116">
        <f>année</f>
        <v>2013</v>
      </c>
      <c r="B1" s="116"/>
      <c r="C1" s="19"/>
      <c r="E1" s="51"/>
      <c r="F1">
        <v>2008</v>
      </c>
      <c r="G1" t="s">
        <v>50</v>
      </c>
      <c r="I1" s="77" t="s">
        <v>70</v>
      </c>
      <c r="J1" s="78" t="s">
        <v>71</v>
      </c>
    </row>
    <row r="2" spans="1:10" x14ac:dyDescent="0.2">
      <c r="A2" s="117" t="s">
        <v>6</v>
      </c>
      <c r="B2" s="117"/>
      <c r="C2" s="20"/>
      <c r="D2" s="26" t="s">
        <v>30</v>
      </c>
      <c r="E2" s="67" t="s">
        <v>73</v>
      </c>
      <c r="F2">
        <v>2009</v>
      </c>
      <c r="G2" t="s">
        <v>75</v>
      </c>
      <c r="I2" s="76" t="s">
        <v>74</v>
      </c>
      <c r="J2" s="81"/>
    </row>
    <row r="3" spans="1:10" x14ac:dyDescent="0.2">
      <c r="A3" s="8" t="s">
        <v>63</v>
      </c>
      <c r="B3" s="9">
        <f>DATE(année,12,31)</f>
        <v>41639</v>
      </c>
      <c r="C3" s="9"/>
      <c r="D3" s="26" t="s">
        <v>31</v>
      </c>
      <c r="E3" s="68" t="s">
        <v>69</v>
      </c>
      <c r="F3">
        <v>2010</v>
      </c>
      <c r="G3" t="s">
        <v>76</v>
      </c>
      <c r="I3" s="72"/>
      <c r="J3" s="80"/>
    </row>
    <row r="4" spans="1:10" x14ac:dyDescent="0.2">
      <c r="A4" s="8" t="s">
        <v>7</v>
      </c>
      <c r="B4" s="9">
        <f>DATE(année,1,1)</f>
        <v>41275</v>
      </c>
      <c r="C4" s="9"/>
      <c r="D4" s="26" t="s">
        <v>32</v>
      </c>
      <c r="E4" s="68" t="s">
        <v>80</v>
      </c>
      <c r="F4">
        <v>2011</v>
      </c>
      <c r="G4" t="s">
        <v>77</v>
      </c>
      <c r="I4" s="72"/>
      <c r="J4" s="73"/>
    </row>
    <row r="5" spans="1:10" x14ac:dyDescent="0.2">
      <c r="A5" s="8" t="s">
        <v>62</v>
      </c>
      <c r="B5" s="9">
        <f>FLOOR(DATE(année,5,DAY(MINUTE(année/38)/2+56)),7)-34+7*(année=2079)-2</f>
        <v>41362</v>
      </c>
      <c r="C5" s="9"/>
      <c r="D5" s="26" t="s">
        <v>33</v>
      </c>
      <c r="E5" s="68"/>
      <c r="F5">
        <v>2012</v>
      </c>
      <c r="G5" t="s">
        <v>78</v>
      </c>
      <c r="I5" s="72"/>
      <c r="J5" s="94" t="s">
        <v>86</v>
      </c>
    </row>
    <row r="6" spans="1:10" x14ac:dyDescent="0.2">
      <c r="A6" s="8" t="s">
        <v>8</v>
      </c>
      <c r="B6" s="9">
        <f>FLOOR(DATE(année,5,DAY(MINUTE(année/38)/2+56)),7)-34+7*(année=2079)+1</f>
        <v>41365</v>
      </c>
      <c r="C6" s="9"/>
      <c r="D6" s="26" t="s">
        <v>34</v>
      </c>
      <c r="E6" s="68"/>
      <c r="F6">
        <v>2013</v>
      </c>
      <c r="G6" t="s">
        <v>72</v>
      </c>
      <c r="I6" s="72"/>
      <c r="J6" s="73" t="s">
        <v>57</v>
      </c>
    </row>
    <row r="7" spans="1:10" x14ac:dyDescent="0.2">
      <c r="A7" s="8" t="s">
        <v>64</v>
      </c>
      <c r="B7" s="9">
        <f>FLOOR(DATE(année,5,DAY(MINUTE(année/38)/2+56)),7)-34+7*(année=2079)+39</f>
        <v>41403</v>
      </c>
      <c r="C7" s="9"/>
      <c r="D7" s="26" t="s">
        <v>35</v>
      </c>
      <c r="E7" s="68"/>
      <c r="F7">
        <v>2014</v>
      </c>
      <c r="G7" t="s">
        <v>12</v>
      </c>
      <c r="I7" s="72"/>
      <c r="J7" s="73" t="s">
        <v>51</v>
      </c>
    </row>
    <row r="8" spans="1:10" x14ac:dyDescent="0.2">
      <c r="A8" s="8" t="s">
        <v>9</v>
      </c>
      <c r="B8" s="9">
        <f>FLOOR(DATE(année,5,DAY(MINUTE(année/38)/2+56)),7)-34+7*(année=2079)+50</f>
        <v>41414</v>
      </c>
      <c r="C8" s="9"/>
      <c r="D8" s="26" t="s">
        <v>36</v>
      </c>
      <c r="E8" s="68"/>
      <c r="F8">
        <v>2015</v>
      </c>
      <c r="G8" t="s">
        <v>13</v>
      </c>
      <c r="I8" s="72"/>
      <c r="J8" s="73" t="s">
        <v>58</v>
      </c>
    </row>
    <row r="9" spans="1:10" x14ac:dyDescent="0.2">
      <c r="A9" s="8" t="s">
        <v>10</v>
      </c>
      <c r="B9" s="9">
        <f>DATE(année,8,1)</f>
        <v>41487</v>
      </c>
      <c r="C9" s="9"/>
      <c r="D9" s="26" t="s">
        <v>37</v>
      </c>
      <c r="E9" s="68"/>
      <c r="F9">
        <v>2016</v>
      </c>
      <c r="G9" t="s">
        <v>14</v>
      </c>
      <c r="I9" s="72"/>
      <c r="J9" s="73" t="s">
        <v>59</v>
      </c>
    </row>
    <row r="10" spans="1:10" x14ac:dyDescent="0.2">
      <c r="A10" s="8" t="s">
        <v>49</v>
      </c>
      <c r="B10" s="9">
        <f>DATE(A1,9,1)+3-MOD(DATE(A1,9,7-WEEKDAY(1)),7)+7</f>
        <v>41522</v>
      </c>
      <c r="C10" s="9"/>
      <c r="D10" s="26" t="s">
        <v>38</v>
      </c>
      <c r="E10" s="68"/>
      <c r="F10">
        <v>2017</v>
      </c>
      <c r="G10" t="s">
        <v>15</v>
      </c>
      <c r="I10" s="72"/>
      <c r="J10" s="73" t="s">
        <v>60</v>
      </c>
    </row>
    <row r="11" spans="1:10" x14ac:dyDescent="0.2">
      <c r="A11" s="8" t="s">
        <v>11</v>
      </c>
      <c r="B11" s="9">
        <f>DATE(année,12,25)</f>
        <v>41633</v>
      </c>
      <c r="C11" s="9"/>
      <c r="D11" s="26" t="s">
        <v>39</v>
      </c>
      <c r="E11" s="68"/>
      <c r="F11">
        <v>2018</v>
      </c>
      <c r="G11" t="s">
        <v>16</v>
      </c>
      <c r="I11" s="72"/>
      <c r="J11" s="73" t="s">
        <v>61</v>
      </c>
    </row>
    <row r="12" spans="1:10" x14ac:dyDescent="0.2">
      <c r="A12" s="8" t="s">
        <v>63</v>
      </c>
      <c r="B12" s="9">
        <f>DATE(année+1,12,31)</f>
        <v>42004</v>
      </c>
      <c r="C12" s="9"/>
      <c r="D12" s="26" t="s">
        <v>40</v>
      </c>
      <c r="E12" s="68"/>
      <c r="F12">
        <v>2019</v>
      </c>
      <c r="G12" t="s">
        <v>17</v>
      </c>
      <c r="I12" s="72"/>
      <c r="J12" s="73"/>
    </row>
    <row r="13" spans="1:10" x14ac:dyDescent="0.2">
      <c r="A13" s="8" t="s">
        <v>7</v>
      </c>
      <c r="B13" s="9">
        <f>DATE(année+1,1,1)</f>
        <v>41640</v>
      </c>
      <c r="C13" s="9"/>
      <c r="D13" s="26" t="s">
        <v>41</v>
      </c>
      <c r="E13" s="68"/>
      <c r="F13">
        <v>2020</v>
      </c>
      <c r="G13" t="s">
        <v>17</v>
      </c>
      <c r="I13" s="72"/>
      <c r="J13" s="73"/>
    </row>
    <row r="14" spans="1:10" x14ac:dyDescent="0.2">
      <c r="C14" s="9"/>
      <c r="D14" s="7"/>
      <c r="E14" s="68"/>
      <c r="F14">
        <v>2021</v>
      </c>
      <c r="I14" s="72"/>
      <c r="J14" s="73"/>
    </row>
    <row r="15" spans="1:10" x14ac:dyDescent="0.2">
      <c r="C15" s="9"/>
      <c r="D15" s="26" t="s">
        <v>42</v>
      </c>
      <c r="E15" s="68"/>
      <c r="F15">
        <v>2022</v>
      </c>
      <c r="I15" s="72"/>
      <c r="J15" s="73"/>
    </row>
    <row r="16" spans="1:10" x14ac:dyDescent="0.2">
      <c r="B16" s="1"/>
      <c r="C16" s="9"/>
      <c r="D16" s="26" t="s">
        <v>43</v>
      </c>
      <c r="E16" s="68"/>
      <c r="F16">
        <v>2023</v>
      </c>
      <c r="I16" s="72"/>
      <c r="J16" s="73"/>
    </row>
    <row r="17" spans="1:10" ht="13.5" thickBot="1" x14ac:dyDescent="0.25">
      <c r="D17" s="26" t="s">
        <v>44</v>
      </c>
      <c r="E17" s="68"/>
      <c r="F17">
        <v>2024</v>
      </c>
      <c r="I17" s="74"/>
      <c r="J17" s="75"/>
    </row>
    <row r="18" spans="1:10" x14ac:dyDescent="0.2">
      <c r="A18" s="52"/>
      <c r="B18" s="52"/>
      <c r="D18" s="26" t="s">
        <v>45</v>
      </c>
      <c r="E18" s="68"/>
      <c r="F18">
        <v>2025</v>
      </c>
      <c r="I18" s="71"/>
    </row>
    <row r="19" spans="1:10" x14ac:dyDescent="0.2">
      <c r="A19" s="52"/>
      <c r="B19" s="52"/>
      <c r="D19" s="26" t="s">
        <v>46</v>
      </c>
      <c r="E19" s="68"/>
      <c r="F19">
        <v>2026</v>
      </c>
      <c r="I19" s="49"/>
    </row>
    <row r="20" spans="1:10" x14ac:dyDescent="0.2">
      <c r="A20" s="52"/>
      <c r="B20" s="52"/>
      <c r="D20" s="26" t="s">
        <v>47</v>
      </c>
      <c r="E20" s="68"/>
      <c r="F20">
        <v>2027</v>
      </c>
      <c r="I20" s="49"/>
    </row>
    <row r="21" spans="1:10" x14ac:dyDescent="0.2">
      <c r="A21" s="52"/>
      <c r="B21" s="52"/>
      <c r="D21" s="26" t="s">
        <v>48</v>
      </c>
      <c r="E21" s="68"/>
      <c r="F21">
        <v>2028</v>
      </c>
      <c r="I21" s="49"/>
    </row>
    <row r="22" spans="1:10" x14ac:dyDescent="0.2">
      <c r="A22" s="52"/>
      <c r="B22" s="52"/>
      <c r="E22" s="68"/>
      <c r="F22">
        <v>2029</v>
      </c>
      <c r="I22" s="49"/>
    </row>
    <row r="23" spans="1:10" x14ac:dyDescent="0.2">
      <c r="A23" s="52"/>
      <c r="B23" s="52"/>
      <c r="E23" s="68"/>
      <c r="F23">
        <v>2030</v>
      </c>
      <c r="I23" s="49"/>
    </row>
    <row r="24" spans="1:10" x14ac:dyDescent="0.2">
      <c r="A24" s="52"/>
      <c r="B24" s="52"/>
      <c r="E24" s="68"/>
      <c r="F24">
        <v>2031</v>
      </c>
      <c r="I24" s="49"/>
    </row>
    <row r="25" spans="1:10" x14ac:dyDescent="0.2">
      <c r="A25" s="52"/>
      <c r="B25" s="52"/>
      <c r="E25" s="68"/>
      <c r="F25">
        <v>2032</v>
      </c>
      <c r="I25" s="49"/>
    </row>
    <row r="26" spans="1:10" x14ac:dyDescent="0.2">
      <c r="A26" s="52"/>
      <c r="B26" s="52"/>
      <c r="E26" s="68"/>
      <c r="F26">
        <v>2033</v>
      </c>
      <c r="I26" s="49"/>
    </row>
    <row r="27" spans="1:10" x14ac:dyDescent="0.2">
      <c r="A27" s="52"/>
      <c r="B27" s="52"/>
      <c r="E27" s="69"/>
      <c r="F27">
        <v>2034</v>
      </c>
      <c r="I27" s="49"/>
    </row>
    <row r="28" spans="1:10" x14ac:dyDescent="0.2">
      <c r="A28" s="79"/>
      <c r="B28" s="79"/>
      <c r="E28" s="51"/>
      <c r="F28">
        <v>2035</v>
      </c>
      <c r="I28" s="49"/>
    </row>
    <row r="29" spans="1:10" x14ac:dyDescent="0.2">
      <c r="A29" s="52"/>
      <c r="B29" s="52"/>
      <c r="E29" s="51"/>
      <c r="F29">
        <v>2036</v>
      </c>
      <c r="I29" s="49"/>
    </row>
    <row r="30" spans="1:10" x14ac:dyDescent="0.2">
      <c r="A30" s="52"/>
      <c r="B30" s="52"/>
      <c r="E30" s="51"/>
      <c r="F30">
        <v>2037</v>
      </c>
      <c r="I30" s="49"/>
    </row>
    <row r="31" spans="1:10" x14ac:dyDescent="0.2">
      <c r="A31" s="52"/>
      <c r="B31" s="52"/>
      <c r="E31" s="51"/>
      <c r="F31">
        <v>2038</v>
      </c>
      <c r="I31" s="49"/>
    </row>
    <row r="32" spans="1:10" x14ac:dyDescent="0.2">
      <c r="A32" s="52"/>
      <c r="B32" s="52"/>
      <c r="E32" s="51"/>
      <c r="F32">
        <v>2039</v>
      </c>
      <c r="I32" s="49"/>
    </row>
    <row r="33" spans="1:9" x14ac:dyDescent="0.2">
      <c r="A33" s="52"/>
      <c r="B33" s="52"/>
      <c r="E33" s="51"/>
      <c r="F33">
        <v>2040</v>
      </c>
      <c r="I33" s="49"/>
    </row>
    <row r="34" spans="1:9" x14ac:dyDescent="0.2">
      <c r="A34" s="52"/>
      <c r="B34" s="52"/>
      <c r="E34" s="51"/>
      <c r="F34">
        <v>2041</v>
      </c>
      <c r="I34" s="49"/>
    </row>
    <row r="35" spans="1:9" x14ac:dyDescent="0.2">
      <c r="A35" s="52"/>
      <c r="B35" s="52"/>
      <c r="E35" s="51"/>
      <c r="F35">
        <v>2042</v>
      </c>
      <c r="I35" s="49"/>
    </row>
    <row r="36" spans="1:9" x14ac:dyDescent="0.2">
      <c r="A36" s="52"/>
      <c r="B36" s="52"/>
      <c r="E36" s="51"/>
      <c r="F36">
        <v>2043</v>
      </c>
      <c r="I36" s="49"/>
    </row>
    <row r="37" spans="1:9" x14ac:dyDescent="0.2">
      <c r="E37" s="51"/>
      <c r="F37">
        <v>2044</v>
      </c>
      <c r="I37" s="49"/>
    </row>
    <row r="38" spans="1:9" x14ac:dyDescent="0.2">
      <c r="E38" s="51"/>
      <c r="F38">
        <v>2045</v>
      </c>
      <c r="I38" s="49"/>
    </row>
    <row r="39" spans="1:9" x14ac:dyDescent="0.2">
      <c r="E39" s="51"/>
      <c r="F39">
        <v>2046</v>
      </c>
      <c r="I39" s="49"/>
    </row>
    <row r="40" spans="1:9" x14ac:dyDescent="0.2">
      <c r="E40" s="51"/>
      <c r="F40">
        <v>2047</v>
      </c>
    </row>
    <row r="41" spans="1:9" x14ac:dyDescent="0.2">
      <c r="E41" s="51"/>
      <c r="F41">
        <v>2048</v>
      </c>
    </row>
    <row r="42" spans="1:9" x14ac:dyDescent="0.2">
      <c r="E42" s="51"/>
      <c r="F42">
        <v>2049</v>
      </c>
    </row>
    <row r="43" spans="1:9" x14ac:dyDescent="0.2">
      <c r="E43" s="51"/>
      <c r="F43">
        <v>2050</v>
      </c>
    </row>
    <row r="44" spans="1:9" x14ac:dyDescent="0.2">
      <c r="E44" s="51"/>
      <c r="F44">
        <v>2051</v>
      </c>
    </row>
    <row r="45" spans="1:9" x14ac:dyDescent="0.2">
      <c r="E45" s="51"/>
      <c r="F45">
        <v>2052</v>
      </c>
    </row>
    <row r="46" spans="1:9" x14ac:dyDescent="0.2">
      <c r="E46" s="51"/>
      <c r="F46">
        <v>2053</v>
      </c>
    </row>
    <row r="47" spans="1:9" x14ac:dyDescent="0.2">
      <c r="E47" s="51"/>
      <c r="F47">
        <v>2054</v>
      </c>
    </row>
    <row r="48" spans="1:9" x14ac:dyDescent="0.2">
      <c r="E48" s="51"/>
      <c r="F48">
        <v>2055</v>
      </c>
    </row>
    <row r="49" spans="5:6" x14ac:dyDescent="0.2">
      <c r="E49" s="51"/>
      <c r="F49">
        <v>2056</v>
      </c>
    </row>
    <row r="50" spans="5:6" x14ac:dyDescent="0.2">
      <c r="E50" s="51"/>
      <c r="F50">
        <v>2057</v>
      </c>
    </row>
    <row r="51" spans="5:6" x14ac:dyDescent="0.2">
      <c r="E51" s="51"/>
      <c r="F51">
        <v>2058</v>
      </c>
    </row>
    <row r="52" spans="5:6" x14ac:dyDescent="0.2">
      <c r="E52" s="51"/>
      <c r="F52">
        <v>2059</v>
      </c>
    </row>
    <row r="53" spans="5:6" x14ac:dyDescent="0.2">
      <c r="E53" s="51"/>
      <c r="F53">
        <v>2060</v>
      </c>
    </row>
  </sheetData>
  <mergeCells count="2">
    <mergeCell ref="A1:B1"/>
    <mergeCell ref="A2:B2"/>
  </mergeCells>
  <phoneticPr fontId="9" type="noConversion"/>
  <conditionalFormatting sqref="C18:C36">
    <cfRule type="expression" dxfId="23" priority="1" stopIfTrue="1">
      <formula>C18=4</formula>
    </cfRule>
  </conditionalFormatting>
  <dataValidations disablePrompts="1" count="1">
    <dataValidation type="list" allowBlank="1" showInputMessage="1" showErrorMessage="1" sqref="B16">
      <formula1>an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C2" sqref="C2"/>
    </sheetView>
  </sheetViews>
  <sheetFormatPr baseColWidth="10" defaultRowHeight="12.75" x14ac:dyDescent="0.2"/>
  <cols>
    <col min="1" max="1" width="24.7109375" customWidth="1"/>
    <col min="14" max="14" width="11.42578125" style="2"/>
  </cols>
  <sheetData>
    <row r="1" spans="1:15" ht="13.5" thickBot="1" x14ac:dyDescent="0.25">
      <c r="A1" s="77" t="s">
        <v>70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s="2" t="s">
        <v>0</v>
      </c>
      <c r="O1" s="85" t="s">
        <v>79</v>
      </c>
    </row>
    <row r="2" spans="1:15" x14ac:dyDescent="0.2">
      <c r="A2" s="76" t="s">
        <v>74</v>
      </c>
      <c r="B2">
        <f ca="1">SUMIF(INDIRECT(B1 &amp; "!A7:A29"),$A2,INDIRECT(B1 &amp; "!AG7:AG29"))</f>
        <v>0</v>
      </c>
      <c r="C2">
        <f t="shared" ref="C2:I2" ca="1" si="0">SUMIF(INDIRECT(C1 &amp; "!A7:A29"),$A2,INDIRECT(C1 &amp; "!AG7:AG29"))</f>
        <v>0</v>
      </c>
      <c r="I2">
        <f t="shared" ca="1" si="0"/>
        <v>0</v>
      </c>
      <c r="N2" s="2">
        <f ca="1">SUM(B2:M2)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IV49"/>
  <sheetViews>
    <sheetView tabSelected="1" zoomScaleNormal="100" workbookViewId="0">
      <selection activeCell="J30" sqref="J30"/>
    </sheetView>
  </sheetViews>
  <sheetFormatPr baseColWidth="10" defaultRowHeight="12.75" x14ac:dyDescent="0.2"/>
  <cols>
    <col min="1" max="1" width="10.7109375" style="18" customWidth="1"/>
    <col min="2" max="2" width="10.7109375" style="46" customWidth="1"/>
    <col min="3" max="32" width="3.7109375" style="46" customWidth="1"/>
    <col min="33" max="33" width="3" style="46" bestFit="1" customWidth="1"/>
    <col min="34" max="16384" width="11.42578125" style="18"/>
  </cols>
  <sheetData>
    <row r="1" spans="1:256" x14ac:dyDescent="0.2">
      <c r="A1" s="89" t="s">
        <v>1</v>
      </c>
      <c r="B1" s="148" t="s">
        <v>50</v>
      </c>
      <c r="C1" s="148"/>
      <c r="D1" s="148"/>
      <c r="E1" s="148"/>
      <c r="F1" s="148"/>
      <c r="G1" s="148"/>
      <c r="H1" s="148"/>
      <c r="I1" s="53"/>
      <c r="J1" s="54" t="s">
        <v>5</v>
      </c>
      <c r="K1" s="53"/>
      <c r="M1" s="149" t="s">
        <v>30</v>
      </c>
      <c r="N1" s="149"/>
      <c r="O1" s="149"/>
      <c r="P1" s="53"/>
      <c r="Q1" s="53"/>
      <c r="R1" s="53"/>
      <c r="S1" s="53"/>
      <c r="T1" s="54"/>
      <c r="U1" s="54" t="s">
        <v>4</v>
      </c>
      <c r="V1" s="53"/>
      <c r="W1" s="148">
        <f>[0]!année</f>
        <v>2013</v>
      </c>
      <c r="X1" s="148"/>
      <c r="Y1" s="148"/>
      <c r="Z1" s="148"/>
      <c r="AA1" s="53"/>
      <c r="AB1" s="53"/>
      <c r="AC1" s="53"/>
      <c r="AD1" s="53"/>
      <c r="AE1" s="53"/>
      <c r="AF1" s="53"/>
      <c r="AG1" s="55"/>
      <c r="AH1" s="148"/>
      <c r="AI1" s="148"/>
      <c r="AJ1" s="148"/>
      <c r="AK1" s="148"/>
      <c r="AL1" s="148"/>
      <c r="AM1" s="148"/>
      <c r="AN1" s="148"/>
      <c r="AO1" s="53"/>
      <c r="AP1" s="54" t="s">
        <v>5</v>
      </c>
      <c r="AQ1" s="53"/>
      <c r="AR1" s="46"/>
      <c r="AS1" s="149" t="s">
        <v>30</v>
      </c>
      <c r="AT1" s="149"/>
      <c r="AU1" s="149"/>
      <c r="AV1" s="53"/>
      <c r="AW1" s="53"/>
      <c r="AX1" s="53"/>
      <c r="AY1" s="53"/>
      <c r="AZ1" s="54"/>
      <c r="BA1" s="54" t="s">
        <v>4</v>
      </c>
      <c r="BB1" s="53"/>
      <c r="BC1" s="148">
        <v>2009</v>
      </c>
      <c r="BD1" s="148"/>
      <c r="BE1" s="148"/>
      <c r="BF1" s="148"/>
      <c r="BG1" s="53"/>
      <c r="BH1" s="53"/>
      <c r="BI1" s="53"/>
      <c r="BJ1" s="53"/>
      <c r="BK1" s="53"/>
      <c r="BL1" s="53"/>
      <c r="BM1" s="55" t="s">
        <v>1</v>
      </c>
      <c r="BN1" s="148" t="s">
        <v>50</v>
      </c>
      <c r="BO1" s="148"/>
      <c r="BP1" s="148"/>
      <c r="BQ1" s="148"/>
      <c r="BR1" s="148"/>
      <c r="BS1" s="148"/>
      <c r="BT1" s="148"/>
      <c r="BU1" s="53"/>
      <c r="BV1" s="54" t="s">
        <v>5</v>
      </c>
      <c r="BW1" s="53"/>
      <c r="BX1" s="46"/>
      <c r="BY1" s="149" t="s">
        <v>30</v>
      </c>
      <c r="BZ1" s="149"/>
      <c r="CA1" s="149"/>
      <c r="CB1" s="53"/>
      <c r="CC1" s="53"/>
      <c r="CD1" s="53"/>
      <c r="CE1" s="53"/>
      <c r="CF1" s="54"/>
      <c r="CG1" s="54" t="s">
        <v>4</v>
      </c>
      <c r="CH1" s="53"/>
      <c r="CI1" s="148">
        <v>2009</v>
      </c>
      <c r="CJ1" s="148"/>
      <c r="CK1" s="148"/>
      <c r="CL1" s="148"/>
      <c r="CM1" s="53"/>
      <c r="CN1" s="53"/>
      <c r="CO1" s="53"/>
      <c r="CP1" s="53"/>
      <c r="CQ1" s="53"/>
      <c r="CR1" s="53"/>
      <c r="CS1" s="55" t="s">
        <v>1</v>
      </c>
      <c r="CT1" s="148" t="s">
        <v>50</v>
      </c>
      <c r="CU1" s="148"/>
      <c r="CV1" s="148"/>
      <c r="CW1" s="148"/>
      <c r="CX1" s="148"/>
      <c r="CY1" s="148"/>
      <c r="CZ1" s="148"/>
      <c r="DA1" s="53"/>
      <c r="DB1" s="54" t="s">
        <v>5</v>
      </c>
      <c r="DC1" s="53"/>
      <c r="DD1" s="46"/>
      <c r="DE1" s="149" t="s">
        <v>30</v>
      </c>
      <c r="DF1" s="149"/>
      <c r="DG1" s="149"/>
      <c r="DH1" s="53"/>
      <c r="DI1" s="53"/>
      <c r="DJ1" s="53"/>
      <c r="DK1" s="53"/>
      <c r="DL1" s="54"/>
      <c r="DM1" s="54" t="s">
        <v>4</v>
      </c>
      <c r="DN1" s="53"/>
      <c r="DO1" s="148">
        <v>2009</v>
      </c>
      <c r="DP1" s="148"/>
      <c r="DQ1" s="148"/>
      <c r="DR1" s="148"/>
      <c r="DS1" s="53"/>
      <c r="DT1" s="53"/>
      <c r="DU1" s="53"/>
      <c r="DV1" s="53"/>
      <c r="DW1" s="53"/>
      <c r="DX1" s="53"/>
      <c r="DY1" s="55" t="s">
        <v>1</v>
      </c>
      <c r="DZ1" s="148" t="s">
        <v>50</v>
      </c>
      <c r="EA1" s="148"/>
      <c r="EB1" s="148"/>
      <c r="EC1" s="148"/>
      <c r="ED1" s="148"/>
      <c r="EE1" s="148"/>
      <c r="EF1" s="148"/>
      <c r="EG1" s="53"/>
      <c r="EH1" s="54" t="s">
        <v>5</v>
      </c>
      <c r="EI1" s="53"/>
      <c r="EJ1" s="46"/>
      <c r="EK1" s="149" t="s">
        <v>30</v>
      </c>
      <c r="EL1" s="149"/>
      <c r="EM1" s="149"/>
      <c r="EN1" s="53"/>
      <c r="EO1" s="53"/>
      <c r="EP1" s="53"/>
      <c r="EQ1" s="53"/>
      <c r="ER1" s="54"/>
      <c r="ES1" s="54" t="s">
        <v>4</v>
      </c>
      <c r="ET1" s="53"/>
      <c r="EU1" s="148">
        <v>2009</v>
      </c>
      <c r="EV1" s="148"/>
      <c r="EW1" s="148"/>
      <c r="EX1" s="148"/>
      <c r="EY1" s="53"/>
      <c r="EZ1" s="53"/>
      <c r="FA1" s="53"/>
      <c r="FB1" s="53"/>
      <c r="FC1" s="53"/>
      <c r="FD1" s="53"/>
      <c r="FE1" s="55" t="s">
        <v>1</v>
      </c>
      <c r="FF1" s="148" t="s">
        <v>50</v>
      </c>
      <c r="FG1" s="148"/>
      <c r="FH1" s="148"/>
      <c r="FI1" s="148"/>
      <c r="FJ1" s="148"/>
      <c r="FK1" s="148"/>
      <c r="FL1" s="148"/>
      <c r="FM1" s="53"/>
      <c r="FN1" s="54" t="s">
        <v>5</v>
      </c>
      <c r="FO1" s="53"/>
      <c r="FP1" s="46"/>
      <c r="FQ1" s="149" t="s">
        <v>30</v>
      </c>
      <c r="FR1" s="149"/>
      <c r="FS1" s="149"/>
      <c r="FT1" s="53"/>
      <c r="FU1" s="53"/>
      <c r="FV1" s="53"/>
      <c r="FW1" s="53"/>
      <c r="FX1" s="54"/>
      <c r="FY1" s="54" t="s">
        <v>4</v>
      </c>
      <c r="FZ1" s="53"/>
      <c r="GA1" s="148">
        <v>2009</v>
      </c>
      <c r="GB1" s="148"/>
      <c r="GC1" s="148"/>
      <c r="GD1" s="148"/>
      <c r="GE1" s="53"/>
      <c r="GF1" s="53"/>
      <c r="GG1" s="53"/>
      <c r="GH1" s="53"/>
      <c r="GI1" s="53"/>
      <c r="GJ1" s="53"/>
      <c r="GK1" s="55" t="s">
        <v>1</v>
      </c>
      <c r="GL1" s="148" t="s">
        <v>50</v>
      </c>
      <c r="GM1" s="148"/>
      <c r="GN1" s="148"/>
      <c r="GO1" s="148"/>
      <c r="GP1" s="148"/>
      <c r="GQ1" s="148"/>
      <c r="GR1" s="148"/>
      <c r="GS1" s="53"/>
      <c r="GT1" s="54" t="s">
        <v>5</v>
      </c>
      <c r="GU1" s="53"/>
      <c r="GV1" s="46"/>
      <c r="GW1" s="149" t="s">
        <v>30</v>
      </c>
      <c r="GX1" s="149"/>
      <c r="GY1" s="149"/>
      <c r="GZ1" s="53"/>
      <c r="HA1" s="53"/>
      <c r="HB1" s="53"/>
      <c r="HC1" s="53"/>
      <c r="HD1" s="54"/>
      <c r="HE1" s="54" t="s">
        <v>4</v>
      </c>
      <c r="HF1" s="53"/>
      <c r="HG1" s="148">
        <v>2009</v>
      </c>
      <c r="HH1" s="148"/>
      <c r="HI1" s="148"/>
      <c r="HJ1" s="148"/>
      <c r="HK1" s="53"/>
      <c r="HL1" s="53"/>
      <c r="HM1" s="53"/>
      <c r="HN1" s="53"/>
      <c r="HO1" s="53"/>
      <c r="HP1" s="53"/>
      <c r="HQ1" s="55" t="s">
        <v>1</v>
      </c>
      <c r="HR1" s="148" t="s">
        <v>50</v>
      </c>
      <c r="HS1" s="148"/>
      <c r="HT1" s="148"/>
      <c r="HU1" s="148"/>
      <c r="HV1" s="148"/>
      <c r="HW1" s="148"/>
      <c r="HX1" s="148"/>
      <c r="HY1" s="53"/>
      <c r="HZ1" s="54" t="s">
        <v>5</v>
      </c>
      <c r="IA1" s="53"/>
      <c r="IB1" s="46"/>
      <c r="IC1" s="149" t="s">
        <v>30</v>
      </c>
      <c r="ID1" s="149"/>
      <c r="IE1" s="149"/>
      <c r="IF1" s="53"/>
      <c r="IG1" s="53"/>
      <c r="IH1" s="53"/>
      <c r="II1" s="53"/>
      <c r="IJ1" s="54"/>
      <c r="IK1" s="54" t="s">
        <v>4</v>
      </c>
      <c r="IL1" s="53"/>
      <c r="IM1" s="148">
        <v>2009</v>
      </c>
      <c r="IN1" s="148"/>
      <c r="IO1" s="148"/>
      <c r="IP1" s="148"/>
      <c r="IQ1" s="53"/>
      <c r="IR1" s="53"/>
      <c r="IS1" s="53"/>
      <c r="IT1" s="53"/>
      <c r="IU1" s="53"/>
      <c r="IV1" s="53"/>
    </row>
    <row r="3" spans="1:256" s="55" customFormat="1" x14ac:dyDescent="0.2">
      <c r="A3" s="43" t="s">
        <v>67</v>
      </c>
      <c r="B3" s="43" t="s">
        <v>68</v>
      </c>
      <c r="C3" s="152" t="s">
        <v>52</v>
      </c>
      <c r="D3" s="152"/>
      <c r="E3" s="152"/>
      <c r="F3" s="152" t="s">
        <v>53</v>
      </c>
      <c r="G3" s="152"/>
      <c r="H3" s="152"/>
      <c r="I3" s="152"/>
      <c r="J3" s="152" t="s">
        <v>54</v>
      </c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45"/>
      <c r="AC3" s="45"/>
      <c r="AD3" s="45"/>
      <c r="AE3" s="45"/>
      <c r="AF3" s="45"/>
      <c r="AG3" s="45"/>
      <c r="AH3" s="59"/>
    </row>
    <row r="4" spans="1:256" ht="12.75" customHeight="1" x14ac:dyDescent="0.2">
      <c r="A4" s="56"/>
      <c r="B4" s="56"/>
      <c r="C4" s="119" t="str">
        <f t="shared" ref="C4:C27" si="0">IF(AND(A4="",B4=""),"",NETWORKDAYS(A4,B4,Fer))</f>
        <v/>
      </c>
      <c r="D4" s="119"/>
      <c r="E4" s="119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58"/>
      <c r="AC4" s="58"/>
      <c r="AD4" s="58"/>
      <c r="AE4" s="58"/>
      <c r="AF4" s="58"/>
      <c r="AG4" s="45"/>
      <c r="AH4" s="59"/>
    </row>
    <row r="5" spans="1:256" ht="12.75" customHeight="1" x14ac:dyDescent="0.2">
      <c r="A5" s="56"/>
      <c r="B5" s="56"/>
      <c r="C5" s="119" t="str">
        <f t="shared" si="0"/>
        <v/>
      </c>
      <c r="D5" s="119"/>
      <c r="E5" s="119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58"/>
      <c r="AC5" s="58"/>
      <c r="AD5" s="58"/>
      <c r="AE5" s="58"/>
      <c r="AF5" s="58"/>
      <c r="AG5" s="45"/>
      <c r="AH5" s="59"/>
    </row>
    <row r="6" spans="1:256" ht="12.75" customHeight="1" x14ac:dyDescent="0.2">
      <c r="A6" s="56"/>
      <c r="B6" s="56"/>
      <c r="C6" s="119" t="str">
        <f t="shared" si="0"/>
        <v/>
      </c>
      <c r="D6" s="119"/>
      <c r="E6" s="119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58"/>
      <c r="AC6" s="58"/>
      <c r="AD6" s="58"/>
      <c r="AE6" s="58"/>
      <c r="AF6" s="58"/>
      <c r="AG6" s="45"/>
      <c r="AH6" s="59"/>
    </row>
    <row r="7" spans="1:256" ht="12.75" customHeight="1" x14ac:dyDescent="0.2">
      <c r="A7" s="56"/>
      <c r="B7" s="56"/>
      <c r="C7" s="119" t="str">
        <f t="shared" si="0"/>
        <v/>
      </c>
      <c r="D7" s="119"/>
      <c r="E7" s="119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58"/>
      <c r="AC7" s="58"/>
      <c r="AD7" s="58"/>
      <c r="AE7" s="58"/>
      <c r="AF7" s="58"/>
      <c r="AG7" s="45"/>
      <c r="AH7" s="59"/>
    </row>
    <row r="8" spans="1:256" ht="12.75" customHeight="1" x14ac:dyDescent="0.2">
      <c r="A8" s="56"/>
      <c r="B8" s="56"/>
      <c r="C8" s="119" t="str">
        <f t="shared" si="0"/>
        <v/>
      </c>
      <c r="D8" s="119"/>
      <c r="E8" s="119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58"/>
      <c r="AC8" s="58"/>
      <c r="AD8" s="58"/>
      <c r="AE8" s="58"/>
      <c r="AF8" s="58"/>
      <c r="AG8" s="45"/>
      <c r="AH8" s="59"/>
    </row>
    <row r="9" spans="1:256" ht="12.75" customHeight="1" x14ac:dyDescent="0.2">
      <c r="A9" s="56"/>
      <c r="B9" s="56"/>
      <c r="C9" s="119" t="str">
        <f t="shared" si="0"/>
        <v/>
      </c>
      <c r="D9" s="119"/>
      <c r="E9" s="119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58"/>
      <c r="AC9" s="58"/>
      <c r="AD9" s="58"/>
      <c r="AE9" s="58"/>
      <c r="AF9" s="58"/>
      <c r="AG9" s="45"/>
      <c r="AH9" s="59"/>
    </row>
    <row r="10" spans="1:256" ht="12.75" customHeight="1" x14ac:dyDescent="0.2">
      <c r="A10" s="56"/>
      <c r="B10" s="56"/>
      <c r="C10" s="119" t="str">
        <f t="shared" si="0"/>
        <v/>
      </c>
      <c r="D10" s="119"/>
      <c r="E10" s="119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58"/>
      <c r="AC10" s="58"/>
      <c r="AD10" s="58"/>
      <c r="AE10" s="58"/>
      <c r="AF10" s="58"/>
      <c r="AG10" s="45"/>
      <c r="AH10" s="59"/>
    </row>
    <row r="11" spans="1:256" ht="12.75" customHeight="1" x14ac:dyDescent="0.2">
      <c r="A11" s="56"/>
      <c r="B11" s="56"/>
      <c r="C11" s="119" t="str">
        <f t="shared" si="0"/>
        <v/>
      </c>
      <c r="D11" s="119"/>
      <c r="E11" s="119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58"/>
      <c r="AC11" s="58"/>
      <c r="AD11" s="58"/>
      <c r="AE11" s="58"/>
      <c r="AF11" s="58"/>
      <c r="AG11" s="45"/>
      <c r="AH11" s="59"/>
    </row>
    <row r="12" spans="1:256" ht="12.75" customHeight="1" x14ac:dyDescent="0.2">
      <c r="A12" s="57"/>
      <c r="B12" s="57"/>
      <c r="C12" s="119" t="str">
        <f t="shared" si="0"/>
        <v/>
      </c>
      <c r="D12" s="119"/>
      <c r="E12" s="119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58"/>
      <c r="AC12" s="58"/>
      <c r="AD12" s="58"/>
      <c r="AE12" s="58"/>
      <c r="AF12" s="58"/>
      <c r="AG12" s="45"/>
      <c r="AH12" s="59"/>
    </row>
    <row r="13" spans="1:256" ht="12.75" customHeight="1" x14ac:dyDescent="0.2">
      <c r="A13" s="57"/>
      <c r="B13" s="57"/>
      <c r="C13" s="119" t="str">
        <f t="shared" si="0"/>
        <v/>
      </c>
      <c r="D13" s="119"/>
      <c r="E13" s="119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58"/>
      <c r="AD13" s="58"/>
      <c r="AE13" s="58"/>
      <c r="AF13" s="58"/>
      <c r="AG13" s="45"/>
    </row>
    <row r="14" spans="1:256" ht="12.75" customHeight="1" x14ac:dyDescent="0.2">
      <c r="A14" s="57"/>
      <c r="B14" s="57"/>
      <c r="C14" s="119" t="str">
        <f t="shared" si="0"/>
        <v/>
      </c>
      <c r="D14" s="119"/>
      <c r="E14" s="119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58"/>
      <c r="AC14" s="58"/>
      <c r="AD14" s="58"/>
      <c r="AE14" s="58"/>
      <c r="AF14" s="58"/>
      <c r="AG14" s="45"/>
      <c r="AH14" s="59"/>
    </row>
    <row r="15" spans="1:256" ht="12.75" customHeight="1" thickBot="1" x14ac:dyDescent="0.25">
      <c r="A15" s="91"/>
      <c r="B15" s="91"/>
      <c r="C15" s="135" t="str">
        <f t="shared" si="0"/>
        <v/>
      </c>
      <c r="D15" s="135"/>
      <c r="E15" s="135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58"/>
      <c r="AC15" s="58"/>
      <c r="AD15" s="58"/>
      <c r="AE15" s="58"/>
      <c r="AF15" s="58"/>
      <c r="AG15" s="45"/>
      <c r="AH15" s="59"/>
    </row>
    <row r="16" spans="1:256" ht="12.75" customHeight="1" x14ac:dyDescent="0.2">
      <c r="A16" s="90">
        <v>41347</v>
      </c>
      <c r="B16" s="90">
        <v>41350</v>
      </c>
      <c r="C16" s="144">
        <f t="shared" ref="C16" si="1">IF(AND(A16="",B16=""),"",NETWORKDAYS(A16,B16,Fer))</f>
        <v>2</v>
      </c>
      <c r="D16" s="144"/>
      <c r="E16" s="144"/>
      <c r="F16" s="130" t="s">
        <v>80</v>
      </c>
      <c r="G16" s="131"/>
      <c r="H16" s="131"/>
      <c r="I16" s="140"/>
      <c r="J16" s="145" t="s">
        <v>82</v>
      </c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7"/>
      <c r="AB16" s="58"/>
      <c r="AC16" s="58"/>
      <c r="AD16" s="58"/>
      <c r="AE16" s="58"/>
      <c r="AF16" s="58"/>
      <c r="AG16" s="45"/>
      <c r="AH16" s="59"/>
    </row>
    <row r="17" spans="1:36" ht="12.75" customHeight="1" x14ac:dyDescent="0.2">
      <c r="A17" s="56">
        <v>41375</v>
      </c>
      <c r="B17" s="56">
        <v>41377</v>
      </c>
      <c r="C17" s="119">
        <f t="shared" ref="C17:C18" si="2">IF(AND(A17="",B17=""),"",NETWORKDAYS(A17,B17,Fer))</f>
        <v>2</v>
      </c>
      <c r="D17" s="119"/>
      <c r="E17" s="119"/>
      <c r="F17" s="141" t="s">
        <v>80</v>
      </c>
      <c r="G17" s="142"/>
      <c r="H17" s="142"/>
      <c r="I17" s="143"/>
      <c r="J17" s="137" t="s">
        <v>82</v>
      </c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9"/>
      <c r="AB17" s="58"/>
      <c r="AC17" s="58"/>
      <c r="AD17" s="58"/>
      <c r="AE17" s="58"/>
      <c r="AF17" s="58"/>
      <c r="AG17" s="45"/>
      <c r="AH17" s="59"/>
    </row>
    <row r="18" spans="1:36" ht="12.75" customHeight="1" x14ac:dyDescent="0.2">
      <c r="A18" s="56">
        <v>41396</v>
      </c>
      <c r="B18" s="56">
        <v>41398</v>
      </c>
      <c r="C18" s="119">
        <f t="shared" si="2"/>
        <v>2</v>
      </c>
      <c r="D18" s="119"/>
      <c r="E18" s="119"/>
      <c r="F18" s="141" t="s">
        <v>80</v>
      </c>
      <c r="G18" s="142"/>
      <c r="H18" s="142"/>
      <c r="I18" s="143"/>
      <c r="J18" s="137" t="s">
        <v>82</v>
      </c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9"/>
      <c r="AB18" s="58"/>
      <c r="AC18" s="58"/>
      <c r="AD18" s="58"/>
      <c r="AE18" s="58"/>
      <c r="AF18" s="58"/>
      <c r="AG18" s="45"/>
      <c r="AH18" s="59"/>
    </row>
    <row r="19" spans="1:36" ht="12.75" customHeight="1" x14ac:dyDescent="0.2">
      <c r="A19" s="56">
        <v>41424</v>
      </c>
      <c r="B19" s="56">
        <v>41426</v>
      </c>
      <c r="C19" s="119">
        <f t="shared" si="0"/>
        <v>2</v>
      </c>
      <c r="D19" s="119"/>
      <c r="E19" s="119"/>
      <c r="F19" s="120" t="s">
        <v>80</v>
      </c>
      <c r="G19" s="120"/>
      <c r="H19" s="120"/>
      <c r="I19" s="120"/>
      <c r="J19" s="137" t="s">
        <v>82</v>
      </c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9"/>
      <c r="AB19" s="58"/>
      <c r="AC19" s="58"/>
      <c r="AD19" s="58"/>
      <c r="AE19" s="58"/>
      <c r="AF19" s="58"/>
      <c r="AG19" s="45"/>
      <c r="AH19" s="59"/>
    </row>
    <row r="20" spans="1:36" ht="12.75" customHeight="1" x14ac:dyDescent="0.2">
      <c r="A20" s="56">
        <v>41445</v>
      </c>
      <c r="B20" s="56">
        <v>41447</v>
      </c>
      <c r="C20" s="119">
        <f t="shared" si="0"/>
        <v>2</v>
      </c>
      <c r="D20" s="119"/>
      <c r="E20" s="119"/>
      <c r="F20" s="120" t="s">
        <v>80</v>
      </c>
      <c r="G20" s="120"/>
      <c r="H20" s="120"/>
      <c r="I20" s="120"/>
      <c r="J20" s="121" t="s">
        <v>84</v>
      </c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3"/>
      <c r="AB20" s="58"/>
      <c r="AC20" s="58"/>
      <c r="AD20" s="58"/>
      <c r="AE20" s="58"/>
      <c r="AF20" s="58"/>
      <c r="AG20" s="45"/>
      <c r="AH20" s="86"/>
      <c r="AI20" s="87"/>
      <c r="AJ20" s="87"/>
    </row>
    <row r="21" spans="1:36" ht="12.75" customHeight="1" x14ac:dyDescent="0.2">
      <c r="A21" s="56">
        <v>41494</v>
      </c>
      <c r="B21" s="56">
        <v>41496</v>
      </c>
      <c r="C21" s="119">
        <f t="shared" si="0"/>
        <v>2</v>
      </c>
      <c r="D21" s="119"/>
      <c r="E21" s="119"/>
      <c r="F21" s="120" t="s">
        <v>80</v>
      </c>
      <c r="G21" s="120"/>
      <c r="H21" s="120"/>
      <c r="I21" s="120"/>
      <c r="J21" s="121" t="s">
        <v>84</v>
      </c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3"/>
      <c r="AF21" s="58"/>
      <c r="AG21" s="45"/>
      <c r="AH21" s="59"/>
    </row>
    <row r="22" spans="1:36" ht="12.75" customHeight="1" x14ac:dyDescent="0.2">
      <c r="A22" s="56">
        <v>41508</v>
      </c>
      <c r="B22" s="56">
        <v>41510</v>
      </c>
      <c r="C22" s="119">
        <f t="shared" si="0"/>
        <v>2</v>
      </c>
      <c r="D22" s="119"/>
      <c r="E22" s="119"/>
      <c r="F22" s="120" t="s">
        <v>80</v>
      </c>
      <c r="G22" s="120"/>
      <c r="H22" s="120"/>
      <c r="I22" s="120"/>
      <c r="J22" s="121" t="s">
        <v>84</v>
      </c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3"/>
      <c r="AF22" s="58"/>
      <c r="AG22" s="45"/>
      <c r="AH22" s="59"/>
    </row>
    <row r="23" spans="1:36" ht="12.75" customHeight="1" x14ac:dyDescent="0.2">
      <c r="A23" s="56">
        <v>41529</v>
      </c>
      <c r="B23" s="56">
        <v>41531</v>
      </c>
      <c r="C23" s="119">
        <f t="shared" si="0"/>
        <v>2</v>
      </c>
      <c r="D23" s="119"/>
      <c r="E23" s="119"/>
      <c r="F23" s="120" t="s">
        <v>80</v>
      </c>
      <c r="G23" s="120"/>
      <c r="H23" s="120"/>
      <c r="I23" s="120"/>
      <c r="J23" s="121" t="s">
        <v>84</v>
      </c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3"/>
      <c r="AF23" s="58"/>
      <c r="AG23" s="45"/>
      <c r="AH23" s="59"/>
    </row>
    <row r="24" spans="1:36" ht="12.75" customHeight="1" x14ac:dyDescent="0.2">
      <c r="A24" s="56">
        <v>41550</v>
      </c>
      <c r="B24" s="56">
        <v>41552</v>
      </c>
      <c r="C24" s="119">
        <f t="shared" si="0"/>
        <v>2</v>
      </c>
      <c r="D24" s="119"/>
      <c r="E24" s="119"/>
      <c r="F24" s="120" t="s">
        <v>80</v>
      </c>
      <c r="G24" s="120"/>
      <c r="H24" s="120"/>
      <c r="I24" s="120"/>
      <c r="J24" s="121" t="s">
        <v>84</v>
      </c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3"/>
      <c r="AF24" s="58"/>
      <c r="AG24" s="45"/>
    </row>
    <row r="25" spans="1:36" ht="12.75" customHeight="1" x14ac:dyDescent="0.2">
      <c r="A25" s="56">
        <v>41571</v>
      </c>
      <c r="B25" s="56">
        <v>41573</v>
      </c>
      <c r="C25" s="119">
        <f t="shared" si="0"/>
        <v>2</v>
      </c>
      <c r="D25" s="119"/>
      <c r="E25" s="119"/>
      <c r="F25" s="120" t="s">
        <v>80</v>
      </c>
      <c r="G25" s="120"/>
      <c r="H25" s="120"/>
      <c r="I25" s="120"/>
      <c r="J25" s="121" t="s">
        <v>84</v>
      </c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3"/>
      <c r="AF25" s="58"/>
      <c r="AG25" s="45"/>
      <c r="AH25" s="59"/>
    </row>
    <row r="26" spans="1:36" ht="12.75" customHeight="1" x14ac:dyDescent="0.2">
      <c r="A26" s="56">
        <v>41592</v>
      </c>
      <c r="B26" s="56">
        <v>41594</v>
      </c>
      <c r="C26" s="119">
        <f t="shared" si="0"/>
        <v>2</v>
      </c>
      <c r="D26" s="119"/>
      <c r="E26" s="119"/>
      <c r="F26" s="120" t="s">
        <v>80</v>
      </c>
      <c r="G26" s="120"/>
      <c r="H26" s="120"/>
      <c r="I26" s="120"/>
      <c r="J26" s="121" t="s">
        <v>84</v>
      </c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3"/>
      <c r="AF26" s="58"/>
      <c r="AG26" s="45"/>
      <c r="AH26" s="59"/>
    </row>
    <row r="27" spans="1:36" ht="12.75" customHeight="1" x14ac:dyDescent="0.2">
      <c r="A27" s="56">
        <v>41613</v>
      </c>
      <c r="B27" s="56">
        <v>41615</v>
      </c>
      <c r="C27" s="119">
        <f t="shared" si="0"/>
        <v>2</v>
      </c>
      <c r="D27" s="119"/>
      <c r="E27" s="119"/>
      <c r="F27" s="120" t="s">
        <v>80</v>
      </c>
      <c r="G27" s="120"/>
      <c r="H27" s="120"/>
      <c r="I27" s="120"/>
      <c r="J27" s="121" t="s">
        <v>84</v>
      </c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3"/>
      <c r="AF27" s="58"/>
      <c r="AG27" s="45"/>
    </row>
    <row r="28" spans="1:36" ht="12.75" customHeight="1" x14ac:dyDescent="0.2">
      <c r="A28" s="109"/>
      <c r="B28" s="90" t="s">
        <v>93</v>
      </c>
      <c r="C28" s="118" t="s">
        <v>94</v>
      </c>
      <c r="D28" s="118"/>
      <c r="E28" s="118"/>
      <c r="F28" s="95"/>
      <c r="G28" s="95"/>
      <c r="H28" s="95"/>
      <c r="I28" s="95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F28" s="95"/>
      <c r="AG28" s="45"/>
    </row>
    <row r="29" spans="1:36" ht="15.75" customHeight="1" x14ac:dyDescent="0.2">
      <c r="B29" s="65" t="s">
        <v>92</v>
      </c>
      <c r="C29" s="118">
        <f>14-SUMIF($F$4:$F$27,"CA",$C$4:$C$27)</f>
        <v>14</v>
      </c>
      <c r="D29" s="118"/>
      <c r="E29" s="118"/>
      <c r="F29" s="60"/>
      <c r="G29" s="60"/>
      <c r="H29" s="60"/>
      <c r="I29" s="60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V29" s="61"/>
      <c r="W29" s="61"/>
      <c r="X29" s="61"/>
      <c r="Y29" s="61"/>
      <c r="Z29" s="61"/>
      <c r="AA29" s="61"/>
      <c r="AB29" s="58"/>
      <c r="AC29" s="58"/>
      <c r="AD29" s="58"/>
      <c r="AE29" s="58"/>
      <c r="AF29" s="58"/>
      <c r="AG29" s="45"/>
      <c r="AH29" s="59"/>
    </row>
    <row r="30" spans="1:36" ht="15.75" customHeight="1" x14ac:dyDescent="0.2">
      <c r="A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45"/>
      <c r="AH30" s="59"/>
    </row>
    <row r="31" spans="1:36" ht="15.75" customHeight="1" x14ac:dyDescent="0.2">
      <c r="B31" s="62"/>
      <c r="C31" s="58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45"/>
      <c r="AH31" s="59"/>
    </row>
    <row r="32" spans="1:36" ht="12" customHeight="1" x14ac:dyDescent="0.2">
      <c r="B32" s="42" t="s">
        <v>30</v>
      </c>
      <c r="C32" s="50">
        <f>DATE($W1,MATCH($B32,LesMois,0),1)</f>
        <v>41275</v>
      </c>
      <c r="D32" s="50">
        <f t="shared" ref="D32:D43" si="3">C32+1</f>
        <v>41276</v>
      </c>
      <c r="E32" s="50">
        <f t="shared" ref="E32:AD33" si="4">D32+1</f>
        <v>41277</v>
      </c>
      <c r="F32" s="50">
        <f t="shared" si="4"/>
        <v>41278</v>
      </c>
      <c r="G32" s="50">
        <f t="shared" si="4"/>
        <v>41279</v>
      </c>
      <c r="H32" s="50">
        <f t="shared" si="4"/>
        <v>41280</v>
      </c>
      <c r="I32" s="50">
        <f t="shared" si="4"/>
        <v>41281</v>
      </c>
      <c r="J32" s="50">
        <f t="shared" si="4"/>
        <v>41282</v>
      </c>
      <c r="K32" s="50">
        <f t="shared" si="4"/>
        <v>41283</v>
      </c>
      <c r="L32" s="50">
        <f t="shared" si="4"/>
        <v>41284</v>
      </c>
      <c r="M32" s="50">
        <f t="shared" si="4"/>
        <v>41285</v>
      </c>
      <c r="N32" s="50">
        <f t="shared" si="4"/>
        <v>41286</v>
      </c>
      <c r="O32" s="50">
        <f t="shared" si="4"/>
        <v>41287</v>
      </c>
      <c r="P32" s="50">
        <f t="shared" si="4"/>
        <v>41288</v>
      </c>
      <c r="Q32" s="50">
        <f t="shared" si="4"/>
        <v>41289</v>
      </c>
      <c r="R32" s="50">
        <f t="shared" si="4"/>
        <v>41290</v>
      </c>
      <c r="S32" s="50">
        <f t="shared" si="4"/>
        <v>41291</v>
      </c>
      <c r="T32" s="50">
        <f t="shared" si="4"/>
        <v>41292</v>
      </c>
      <c r="U32" s="50">
        <f t="shared" si="4"/>
        <v>41293</v>
      </c>
      <c r="V32" s="50">
        <f t="shared" si="4"/>
        <v>41294</v>
      </c>
      <c r="W32" s="50">
        <f t="shared" si="4"/>
        <v>41295</v>
      </c>
      <c r="X32" s="50">
        <f t="shared" si="4"/>
        <v>41296</v>
      </c>
      <c r="Y32" s="50">
        <f t="shared" si="4"/>
        <v>41297</v>
      </c>
      <c r="Z32" s="50">
        <f t="shared" si="4"/>
        <v>41298</v>
      </c>
      <c r="AA32" s="50">
        <f t="shared" si="4"/>
        <v>41299</v>
      </c>
      <c r="AB32" s="50">
        <f t="shared" si="4"/>
        <v>41300</v>
      </c>
      <c r="AC32" s="50">
        <f t="shared" si="4"/>
        <v>41301</v>
      </c>
      <c r="AD32" s="50">
        <f t="shared" si="4"/>
        <v>41302</v>
      </c>
      <c r="AE32" s="50">
        <f t="shared" ref="AE32:AG43" si="5">IF(AD32="","",IF(MONTH(AD32+1)&lt;&gt;MONTH($C32),"",AD32+1))</f>
        <v>41303</v>
      </c>
      <c r="AF32" s="50">
        <f t="shared" si="5"/>
        <v>41304</v>
      </c>
      <c r="AG32" s="50">
        <f t="shared" si="5"/>
        <v>41305</v>
      </c>
      <c r="AH32" s="59"/>
    </row>
    <row r="33" spans="2:36" ht="12" customHeight="1" x14ac:dyDescent="0.2">
      <c r="B33" s="42" t="s">
        <v>31</v>
      </c>
      <c r="C33" s="50">
        <f t="shared" ref="C33:C43" si="6">DATE($W$1,MATCH($B33,LesMois,0),1)</f>
        <v>41306</v>
      </c>
      <c r="D33" s="50">
        <f t="shared" si="3"/>
        <v>41307</v>
      </c>
      <c r="E33" s="50">
        <f t="shared" ref="E33:S33" si="7">D33+1</f>
        <v>41308</v>
      </c>
      <c r="F33" s="50">
        <f t="shared" si="7"/>
        <v>41309</v>
      </c>
      <c r="G33" s="50">
        <f t="shared" si="7"/>
        <v>41310</v>
      </c>
      <c r="H33" s="50">
        <f t="shared" si="7"/>
        <v>41311</v>
      </c>
      <c r="I33" s="50">
        <f t="shared" si="7"/>
        <v>41312</v>
      </c>
      <c r="J33" s="50">
        <f t="shared" si="7"/>
        <v>41313</v>
      </c>
      <c r="K33" s="50">
        <f t="shared" si="7"/>
        <v>41314</v>
      </c>
      <c r="L33" s="50">
        <f t="shared" si="7"/>
        <v>41315</v>
      </c>
      <c r="M33" s="50">
        <f t="shared" si="7"/>
        <v>41316</v>
      </c>
      <c r="N33" s="50">
        <f t="shared" si="7"/>
        <v>41317</v>
      </c>
      <c r="O33" s="50">
        <f t="shared" si="7"/>
        <v>41318</v>
      </c>
      <c r="P33" s="50">
        <f t="shared" si="7"/>
        <v>41319</v>
      </c>
      <c r="Q33" s="50">
        <f t="shared" si="7"/>
        <v>41320</v>
      </c>
      <c r="R33" s="50">
        <f t="shared" si="7"/>
        <v>41321</v>
      </c>
      <c r="S33" s="50">
        <f t="shared" si="7"/>
        <v>41322</v>
      </c>
      <c r="T33" s="50">
        <f t="shared" si="4"/>
        <v>41323</v>
      </c>
      <c r="U33" s="50">
        <f t="shared" si="4"/>
        <v>41324</v>
      </c>
      <c r="V33" s="50">
        <f t="shared" si="4"/>
        <v>41325</v>
      </c>
      <c r="W33" s="50">
        <f t="shared" si="4"/>
        <v>41326</v>
      </c>
      <c r="X33" s="50">
        <f t="shared" si="4"/>
        <v>41327</v>
      </c>
      <c r="Y33" s="50">
        <f t="shared" si="4"/>
        <v>41328</v>
      </c>
      <c r="Z33" s="50">
        <f t="shared" si="4"/>
        <v>41329</v>
      </c>
      <c r="AA33" s="50">
        <f t="shared" si="4"/>
        <v>41330</v>
      </c>
      <c r="AB33" s="50">
        <f t="shared" si="4"/>
        <v>41331</v>
      </c>
      <c r="AC33" s="50">
        <f t="shared" si="4"/>
        <v>41332</v>
      </c>
      <c r="AD33" s="50">
        <f t="shared" si="4"/>
        <v>41333</v>
      </c>
      <c r="AE33" s="50" t="str">
        <f t="shared" si="5"/>
        <v/>
      </c>
      <c r="AF33" s="50" t="str">
        <f t="shared" si="5"/>
        <v/>
      </c>
      <c r="AG33" s="50" t="str">
        <f t="shared" si="5"/>
        <v/>
      </c>
      <c r="AH33" s="59"/>
    </row>
    <row r="34" spans="2:36" ht="12" customHeight="1" x14ac:dyDescent="0.2">
      <c r="B34" s="42" t="s">
        <v>32</v>
      </c>
      <c r="C34" s="50">
        <f t="shared" si="6"/>
        <v>41334</v>
      </c>
      <c r="D34" s="50">
        <f t="shared" si="3"/>
        <v>41335</v>
      </c>
      <c r="E34" s="50">
        <f t="shared" ref="E34:AD34" si="8">D34+1</f>
        <v>41336</v>
      </c>
      <c r="F34" s="50">
        <f t="shared" si="8"/>
        <v>41337</v>
      </c>
      <c r="G34" s="50">
        <f t="shared" si="8"/>
        <v>41338</v>
      </c>
      <c r="H34" s="50">
        <f t="shared" si="8"/>
        <v>41339</v>
      </c>
      <c r="I34" s="50">
        <f t="shared" si="8"/>
        <v>41340</v>
      </c>
      <c r="J34" s="50">
        <f t="shared" si="8"/>
        <v>41341</v>
      </c>
      <c r="K34" s="50">
        <f t="shared" si="8"/>
        <v>41342</v>
      </c>
      <c r="L34" s="50">
        <f t="shared" si="8"/>
        <v>41343</v>
      </c>
      <c r="M34" s="50">
        <f t="shared" si="8"/>
        <v>41344</v>
      </c>
      <c r="N34" s="50">
        <f t="shared" si="8"/>
        <v>41345</v>
      </c>
      <c r="O34" s="50">
        <f t="shared" si="8"/>
        <v>41346</v>
      </c>
      <c r="P34" s="50">
        <f t="shared" si="8"/>
        <v>41347</v>
      </c>
      <c r="Q34" s="50">
        <f t="shared" si="8"/>
        <v>41348</v>
      </c>
      <c r="R34" s="50">
        <f t="shared" si="8"/>
        <v>41349</v>
      </c>
      <c r="S34" s="50">
        <f t="shared" si="8"/>
        <v>41350</v>
      </c>
      <c r="T34" s="50">
        <f t="shared" si="8"/>
        <v>41351</v>
      </c>
      <c r="U34" s="50">
        <f t="shared" si="8"/>
        <v>41352</v>
      </c>
      <c r="V34" s="50">
        <f t="shared" si="8"/>
        <v>41353</v>
      </c>
      <c r="W34" s="50">
        <f t="shared" si="8"/>
        <v>41354</v>
      </c>
      <c r="X34" s="50">
        <f t="shared" si="8"/>
        <v>41355</v>
      </c>
      <c r="Y34" s="50">
        <f t="shared" si="8"/>
        <v>41356</v>
      </c>
      <c r="Z34" s="50">
        <f t="shared" si="8"/>
        <v>41357</v>
      </c>
      <c r="AA34" s="50">
        <f t="shared" si="8"/>
        <v>41358</v>
      </c>
      <c r="AB34" s="50">
        <f t="shared" si="8"/>
        <v>41359</v>
      </c>
      <c r="AC34" s="50">
        <f t="shared" si="8"/>
        <v>41360</v>
      </c>
      <c r="AD34" s="50">
        <f t="shared" si="8"/>
        <v>41361</v>
      </c>
      <c r="AE34" s="50">
        <f t="shared" si="5"/>
        <v>41362</v>
      </c>
      <c r="AF34" s="50">
        <f t="shared" si="5"/>
        <v>41363</v>
      </c>
      <c r="AG34" s="50">
        <f t="shared" si="5"/>
        <v>41364</v>
      </c>
      <c r="AH34" s="59"/>
      <c r="AJ34" s="63"/>
    </row>
    <row r="35" spans="2:36" ht="12" customHeight="1" x14ac:dyDescent="0.2">
      <c r="B35" s="42" t="s">
        <v>33</v>
      </c>
      <c r="C35" s="50">
        <f t="shared" si="6"/>
        <v>41365</v>
      </c>
      <c r="D35" s="50">
        <f t="shared" si="3"/>
        <v>41366</v>
      </c>
      <c r="E35" s="50">
        <f t="shared" ref="E35:AD35" si="9">D35+1</f>
        <v>41367</v>
      </c>
      <c r="F35" s="50">
        <f t="shared" si="9"/>
        <v>41368</v>
      </c>
      <c r="G35" s="50">
        <f t="shared" si="9"/>
        <v>41369</v>
      </c>
      <c r="H35" s="50">
        <f t="shared" si="9"/>
        <v>41370</v>
      </c>
      <c r="I35" s="50">
        <f t="shared" si="9"/>
        <v>41371</v>
      </c>
      <c r="J35" s="50">
        <f t="shared" si="9"/>
        <v>41372</v>
      </c>
      <c r="K35" s="50">
        <f t="shared" si="9"/>
        <v>41373</v>
      </c>
      <c r="L35" s="50">
        <f t="shared" si="9"/>
        <v>41374</v>
      </c>
      <c r="M35" s="50">
        <f t="shared" si="9"/>
        <v>41375</v>
      </c>
      <c r="N35" s="50">
        <f t="shared" si="9"/>
        <v>41376</v>
      </c>
      <c r="O35" s="50">
        <f t="shared" si="9"/>
        <v>41377</v>
      </c>
      <c r="P35" s="50">
        <f t="shared" si="9"/>
        <v>41378</v>
      </c>
      <c r="Q35" s="50">
        <f t="shared" si="9"/>
        <v>41379</v>
      </c>
      <c r="R35" s="50">
        <f t="shared" si="9"/>
        <v>41380</v>
      </c>
      <c r="S35" s="50">
        <f t="shared" si="9"/>
        <v>41381</v>
      </c>
      <c r="T35" s="50">
        <f t="shared" si="9"/>
        <v>41382</v>
      </c>
      <c r="U35" s="50">
        <f t="shared" si="9"/>
        <v>41383</v>
      </c>
      <c r="V35" s="50">
        <f t="shared" si="9"/>
        <v>41384</v>
      </c>
      <c r="W35" s="50">
        <f t="shared" si="9"/>
        <v>41385</v>
      </c>
      <c r="X35" s="50">
        <f t="shared" si="9"/>
        <v>41386</v>
      </c>
      <c r="Y35" s="50">
        <f t="shared" si="9"/>
        <v>41387</v>
      </c>
      <c r="Z35" s="50">
        <f t="shared" si="9"/>
        <v>41388</v>
      </c>
      <c r="AA35" s="50">
        <f t="shared" si="9"/>
        <v>41389</v>
      </c>
      <c r="AB35" s="50">
        <f t="shared" si="9"/>
        <v>41390</v>
      </c>
      <c r="AC35" s="50">
        <f t="shared" si="9"/>
        <v>41391</v>
      </c>
      <c r="AD35" s="50">
        <f t="shared" si="9"/>
        <v>41392</v>
      </c>
      <c r="AE35" s="50">
        <f t="shared" si="5"/>
        <v>41393</v>
      </c>
      <c r="AF35" s="50">
        <f t="shared" si="5"/>
        <v>41394</v>
      </c>
      <c r="AG35" s="50" t="str">
        <f t="shared" si="5"/>
        <v/>
      </c>
      <c r="AH35" s="59"/>
    </row>
    <row r="36" spans="2:36" ht="12" customHeight="1" x14ac:dyDescent="0.2">
      <c r="B36" s="42" t="s">
        <v>34</v>
      </c>
      <c r="C36" s="50">
        <f t="shared" si="6"/>
        <v>41395</v>
      </c>
      <c r="D36" s="50">
        <f t="shared" si="3"/>
        <v>41396</v>
      </c>
      <c r="E36" s="50">
        <f t="shared" ref="E36:AD36" si="10">D36+1</f>
        <v>41397</v>
      </c>
      <c r="F36" s="50">
        <f t="shared" si="10"/>
        <v>41398</v>
      </c>
      <c r="G36" s="50">
        <f t="shared" si="10"/>
        <v>41399</v>
      </c>
      <c r="H36" s="50">
        <f t="shared" si="10"/>
        <v>41400</v>
      </c>
      <c r="I36" s="50">
        <f t="shared" si="10"/>
        <v>41401</v>
      </c>
      <c r="J36" s="50">
        <f t="shared" si="10"/>
        <v>41402</v>
      </c>
      <c r="K36" s="50">
        <f t="shared" si="10"/>
        <v>41403</v>
      </c>
      <c r="L36" s="50">
        <f t="shared" si="10"/>
        <v>41404</v>
      </c>
      <c r="M36" s="50">
        <f t="shared" si="10"/>
        <v>41405</v>
      </c>
      <c r="N36" s="50">
        <f t="shared" si="10"/>
        <v>41406</v>
      </c>
      <c r="O36" s="50">
        <f t="shared" si="10"/>
        <v>41407</v>
      </c>
      <c r="P36" s="50">
        <f t="shared" si="10"/>
        <v>41408</v>
      </c>
      <c r="Q36" s="50">
        <f t="shared" si="10"/>
        <v>41409</v>
      </c>
      <c r="R36" s="50">
        <f t="shared" si="10"/>
        <v>41410</v>
      </c>
      <c r="S36" s="50">
        <f t="shared" si="10"/>
        <v>41411</v>
      </c>
      <c r="T36" s="50">
        <f t="shared" si="10"/>
        <v>41412</v>
      </c>
      <c r="U36" s="50">
        <f t="shared" si="10"/>
        <v>41413</v>
      </c>
      <c r="V36" s="50">
        <f t="shared" si="10"/>
        <v>41414</v>
      </c>
      <c r="W36" s="50">
        <f t="shared" si="10"/>
        <v>41415</v>
      </c>
      <c r="X36" s="50">
        <f t="shared" si="10"/>
        <v>41416</v>
      </c>
      <c r="Y36" s="50">
        <f t="shared" si="10"/>
        <v>41417</v>
      </c>
      <c r="Z36" s="50">
        <f t="shared" si="10"/>
        <v>41418</v>
      </c>
      <c r="AA36" s="50">
        <f t="shared" si="10"/>
        <v>41419</v>
      </c>
      <c r="AB36" s="50">
        <f t="shared" si="10"/>
        <v>41420</v>
      </c>
      <c r="AC36" s="50">
        <f t="shared" si="10"/>
        <v>41421</v>
      </c>
      <c r="AD36" s="50">
        <f t="shared" si="10"/>
        <v>41422</v>
      </c>
      <c r="AE36" s="50">
        <f t="shared" si="5"/>
        <v>41423</v>
      </c>
      <c r="AF36" s="50">
        <f t="shared" si="5"/>
        <v>41424</v>
      </c>
      <c r="AG36" s="50">
        <f t="shared" si="5"/>
        <v>41425</v>
      </c>
      <c r="AH36" s="59"/>
    </row>
    <row r="37" spans="2:36" ht="12" customHeight="1" x14ac:dyDescent="0.2">
      <c r="B37" s="42" t="s">
        <v>35</v>
      </c>
      <c r="C37" s="50">
        <f t="shared" si="6"/>
        <v>41426</v>
      </c>
      <c r="D37" s="50">
        <f t="shared" si="3"/>
        <v>41427</v>
      </c>
      <c r="E37" s="50">
        <f t="shared" ref="E37:AD37" si="11">D37+1</f>
        <v>41428</v>
      </c>
      <c r="F37" s="50">
        <f t="shared" si="11"/>
        <v>41429</v>
      </c>
      <c r="G37" s="50">
        <f t="shared" si="11"/>
        <v>41430</v>
      </c>
      <c r="H37" s="50">
        <f t="shared" si="11"/>
        <v>41431</v>
      </c>
      <c r="I37" s="50">
        <f t="shared" si="11"/>
        <v>41432</v>
      </c>
      <c r="J37" s="50">
        <f t="shared" si="11"/>
        <v>41433</v>
      </c>
      <c r="K37" s="50">
        <f t="shared" si="11"/>
        <v>41434</v>
      </c>
      <c r="L37" s="50">
        <f t="shared" si="11"/>
        <v>41435</v>
      </c>
      <c r="M37" s="50">
        <f t="shared" si="11"/>
        <v>41436</v>
      </c>
      <c r="N37" s="50">
        <f t="shared" si="11"/>
        <v>41437</v>
      </c>
      <c r="O37" s="50">
        <f t="shared" si="11"/>
        <v>41438</v>
      </c>
      <c r="P37" s="50">
        <f t="shared" si="11"/>
        <v>41439</v>
      </c>
      <c r="Q37" s="50">
        <f t="shared" si="11"/>
        <v>41440</v>
      </c>
      <c r="R37" s="50">
        <f t="shared" si="11"/>
        <v>41441</v>
      </c>
      <c r="S37" s="50">
        <f t="shared" si="11"/>
        <v>41442</v>
      </c>
      <c r="T37" s="50">
        <f t="shared" si="11"/>
        <v>41443</v>
      </c>
      <c r="U37" s="50">
        <f t="shared" si="11"/>
        <v>41444</v>
      </c>
      <c r="V37" s="50">
        <f t="shared" si="11"/>
        <v>41445</v>
      </c>
      <c r="W37" s="50">
        <f t="shared" si="11"/>
        <v>41446</v>
      </c>
      <c r="X37" s="50">
        <f t="shared" si="11"/>
        <v>41447</v>
      </c>
      <c r="Y37" s="50">
        <f t="shared" si="11"/>
        <v>41448</v>
      </c>
      <c r="Z37" s="50">
        <f t="shared" si="11"/>
        <v>41449</v>
      </c>
      <c r="AA37" s="50">
        <f t="shared" si="11"/>
        <v>41450</v>
      </c>
      <c r="AB37" s="50">
        <f t="shared" si="11"/>
        <v>41451</v>
      </c>
      <c r="AC37" s="50">
        <f t="shared" si="11"/>
        <v>41452</v>
      </c>
      <c r="AD37" s="50">
        <f t="shared" si="11"/>
        <v>41453</v>
      </c>
      <c r="AE37" s="50">
        <f t="shared" si="5"/>
        <v>41454</v>
      </c>
      <c r="AF37" s="50">
        <f t="shared" si="5"/>
        <v>41455</v>
      </c>
      <c r="AG37" s="50" t="str">
        <f t="shared" si="5"/>
        <v/>
      </c>
      <c r="AH37" s="59"/>
    </row>
    <row r="38" spans="2:36" ht="12" customHeight="1" x14ac:dyDescent="0.2">
      <c r="B38" s="42" t="s">
        <v>36</v>
      </c>
      <c r="C38" s="50">
        <f t="shared" si="6"/>
        <v>41456</v>
      </c>
      <c r="D38" s="50">
        <f t="shared" si="3"/>
        <v>41457</v>
      </c>
      <c r="E38" s="50">
        <f t="shared" ref="E38:AD38" si="12">D38+1</f>
        <v>41458</v>
      </c>
      <c r="F38" s="50">
        <f t="shared" si="12"/>
        <v>41459</v>
      </c>
      <c r="G38" s="50">
        <f t="shared" si="12"/>
        <v>41460</v>
      </c>
      <c r="H38" s="50">
        <f t="shared" si="12"/>
        <v>41461</v>
      </c>
      <c r="I38" s="50">
        <f t="shared" si="12"/>
        <v>41462</v>
      </c>
      <c r="J38" s="50">
        <f t="shared" si="12"/>
        <v>41463</v>
      </c>
      <c r="K38" s="50">
        <f t="shared" si="12"/>
        <v>41464</v>
      </c>
      <c r="L38" s="50">
        <f t="shared" si="12"/>
        <v>41465</v>
      </c>
      <c r="M38" s="50">
        <f t="shared" si="12"/>
        <v>41466</v>
      </c>
      <c r="N38" s="50">
        <f t="shared" si="12"/>
        <v>41467</v>
      </c>
      <c r="O38" s="50">
        <f t="shared" si="12"/>
        <v>41468</v>
      </c>
      <c r="P38" s="50">
        <f t="shared" si="12"/>
        <v>41469</v>
      </c>
      <c r="Q38" s="50">
        <f t="shared" si="12"/>
        <v>41470</v>
      </c>
      <c r="R38" s="50">
        <f t="shared" si="12"/>
        <v>41471</v>
      </c>
      <c r="S38" s="50">
        <f t="shared" si="12"/>
        <v>41472</v>
      </c>
      <c r="T38" s="50">
        <f t="shared" si="12"/>
        <v>41473</v>
      </c>
      <c r="U38" s="50">
        <f t="shared" si="12"/>
        <v>41474</v>
      </c>
      <c r="V38" s="50">
        <f t="shared" si="12"/>
        <v>41475</v>
      </c>
      <c r="W38" s="50">
        <f t="shared" si="12"/>
        <v>41476</v>
      </c>
      <c r="X38" s="50">
        <f t="shared" si="12"/>
        <v>41477</v>
      </c>
      <c r="Y38" s="50">
        <f t="shared" si="12"/>
        <v>41478</v>
      </c>
      <c r="Z38" s="50">
        <f t="shared" si="12"/>
        <v>41479</v>
      </c>
      <c r="AA38" s="50">
        <f t="shared" si="12"/>
        <v>41480</v>
      </c>
      <c r="AB38" s="50">
        <f t="shared" si="12"/>
        <v>41481</v>
      </c>
      <c r="AC38" s="50">
        <f t="shared" si="12"/>
        <v>41482</v>
      </c>
      <c r="AD38" s="50">
        <f t="shared" si="12"/>
        <v>41483</v>
      </c>
      <c r="AE38" s="50">
        <f t="shared" si="5"/>
        <v>41484</v>
      </c>
      <c r="AF38" s="50">
        <f t="shared" si="5"/>
        <v>41485</v>
      </c>
      <c r="AG38" s="50">
        <f t="shared" si="5"/>
        <v>41486</v>
      </c>
      <c r="AH38" s="59"/>
    </row>
    <row r="39" spans="2:36" ht="12" customHeight="1" x14ac:dyDescent="0.2">
      <c r="B39" s="42" t="s">
        <v>37</v>
      </c>
      <c r="C39" s="50">
        <f t="shared" si="6"/>
        <v>41487</v>
      </c>
      <c r="D39" s="50">
        <f t="shared" si="3"/>
        <v>41488</v>
      </c>
      <c r="E39" s="50">
        <f t="shared" ref="E39:AD39" si="13">D39+1</f>
        <v>41489</v>
      </c>
      <c r="F39" s="50">
        <f t="shared" si="13"/>
        <v>41490</v>
      </c>
      <c r="G39" s="50">
        <f t="shared" si="13"/>
        <v>41491</v>
      </c>
      <c r="H39" s="50">
        <f t="shared" si="13"/>
        <v>41492</v>
      </c>
      <c r="I39" s="50">
        <f t="shared" si="13"/>
        <v>41493</v>
      </c>
      <c r="J39" s="50">
        <f t="shared" si="13"/>
        <v>41494</v>
      </c>
      <c r="K39" s="50">
        <f t="shared" si="13"/>
        <v>41495</v>
      </c>
      <c r="L39" s="50">
        <f t="shared" si="13"/>
        <v>41496</v>
      </c>
      <c r="M39" s="50">
        <f t="shared" si="13"/>
        <v>41497</v>
      </c>
      <c r="N39" s="50">
        <f t="shared" si="13"/>
        <v>41498</v>
      </c>
      <c r="O39" s="50">
        <f t="shared" si="13"/>
        <v>41499</v>
      </c>
      <c r="P39" s="50">
        <f t="shared" si="13"/>
        <v>41500</v>
      </c>
      <c r="Q39" s="50">
        <f t="shared" si="13"/>
        <v>41501</v>
      </c>
      <c r="R39" s="50">
        <f t="shared" si="13"/>
        <v>41502</v>
      </c>
      <c r="S39" s="50">
        <f t="shared" si="13"/>
        <v>41503</v>
      </c>
      <c r="T39" s="50">
        <f t="shared" si="13"/>
        <v>41504</v>
      </c>
      <c r="U39" s="50">
        <f t="shared" si="13"/>
        <v>41505</v>
      </c>
      <c r="V39" s="50">
        <f t="shared" si="13"/>
        <v>41506</v>
      </c>
      <c r="W39" s="50">
        <f t="shared" si="13"/>
        <v>41507</v>
      </c>
      <c r="X39" s="50">
        <f t="shared" si="13"/>
        <v>41508</v>
      </c>
      <c r="Y39" s="50">
        <f t="shared" si="13"/>
        <v>41509</v>
      </c>
      <c r="Z39" s="50">
        <f t="shared" si="13"/>
        <v>41510</v>
      </c>
      <c r="AA39" s="50">
        <f t="shared" si="13"/>
        <v>41511</v>
      </c>
      <c r="AB39" s="50">
        <f t="shared" si="13"/>
        <v>41512</v>
      </c>
      <c r="AC39" s="50">
        <f t="shared" si="13"/>
        <v>41513</v>
      </c>
      <c r="AD39" s="50">
        <f t="shared" si="13"/>
        <v>41514</v>
      </c>
      <c r="AE39" s="50">
        <f t="shared" si="5"/>
        <v>41515</v>
      </c>
      <c r="AF39" s="50">
        <f t="shared" si="5"/>
        <v>41516</v>
      </c>
      <c r="AG39" s="50">
        <f t="shared" si="5"/>
        <v>41517</v>
      </c>
      <c r="AH39" s="59"/>
    </row>
    <row r="40" spans="2:36" ht="12" customHeight="1" x14ac:dyDescent="0.2">
      <c r="B40" s="42" t="s">
        <v>38</v>
      </c>
      <c r="C40" s="50">
        <f t="shared" si="6"/>
        <v>41518</v>
      </c>
      <c r="D40" s="50">
        <f t="shared" si="3"/>
        <v>41519</v>
      </c>
      <c r="E40" s="50">
        <f t="shared" ref="E40:AD40" si="14">D40+1</f>
        <v>41520</v>
      </c>
      <c r="F40" s="50">
        <f t="shared" si="14"/>
        <v>41521</v>
      </c>
      <c r="G40" s="50">
        <f t="shared" si="14"/>
        <v>41522</v>
      </c>
      <c r="H40" s="50">
        <f t="shared" si="14"/>
        <v>41523</v>
      </c>
      <c r="I40" s="50">
        <f t="shared" si="14"/>
        <v>41524</v>
      </c>
      <c r="J40" s="50">
        <f t="shared" si="14"/>
        <v>41525</v>
      </c>
      <c r="K40" s="50">
        <f t="shared" si="14"/>
        <v>41526</v>
      </c>
      <c r="L40" s="50">
        <f t="shared" si="14"/>
        <v>41527</v>
      </c>
      <c r="M40" s="50">
        <f t="shared" si="14"/>
        <v>41528</v>
      </c>
      <c r="N40" s="50">
        <f t="shared" si="14"/>
        <v>41529</v>
      </c>
      <c r="O40" s="50">
        <f t="shared" si="14"/>
        <v>41530</v>
      </c>
      <c r="P40" s="50">
        <f t="shared" si="14"/>
        <v>41531</v>
      </c>
      <c r="Q40" s="50">
        <f t="shared" si="14"/>
        <v>41532</v>
      </c>
      <c r="R40" s="50">
        <f t="shared" si="14"/>
        <v>41533</v>
      </c>
      <c r="S40" s="50">
        <f t="shared" si="14"/>
        <v>41534</v>
      </c>
      <c r="T40" s="50">
        <f t="shared" si="14"/>
        <v>41535</v>
      </c>
      <c r="U40" s="50">
        <f t="shared" si="14"/>
        <v>41536</v>
      </c>
      <c r="V40" s="50">
        <f t="shared" si="14"/>
        <v>41537</v>
      </c>
      <c r="W40" s="50">
        <f t="shared" si="14"/>
        <v>41538</v>
      </c>
      <c r="X40" s="50">
        <f t="shared" si="14"/>
        <v>41539</v>
      </c>
      <c r="Y40" s="50">
        <f t="shared" si="14"/>
        <v>41540</v>
      </c>
      <c r="Z40" s="50">
        <f t="shared" si="14"/>
        <v>41541</v>
      </c>
      <c r="AA40" s="50">
        <f t="shared" si="14"/>
        <v>41542</v>
      </c>
      <c r="AB40" s="50">
        <f t="shared" si="14"/>
        <v>41543</v>
      </c>
      <c r="AC40" s="50">
        <f t="shared" si="14"/>
        <v>41544</v>
      </c>
      <c r="AD40" s="50">
        <f t="shared" si="14"/>
        <v>41545</v>
      </c>
      <c r="AE40" s="50">
        <f t="shared" si="5"/>
        <v>41546</v>
      </c>
      <c r="AF40" s="50">
        <f t="shared" si="5"/>
        <v>41547</v>
      </c>
      <c r="AG40" s="50" t="str">
        <f t="shared" si="5"/>
        <v/>
      </c>
      <c r="AH40" s="59"/>
    </row>
    <row r="41" spans="2:36" ht="12" customHeight="1" x14ac:dyDescent="0.2">
      <c r="B41" s="42" t="s">
        <v>39</v>
      </c>
      <c r="C41" s="50">
        <f t="shared" si="6"/>
        <v>41548</v>
      </c>
      <c r="D41" s="50">
        <f t="shared" si="3"/>
        <v>41549</v>
      </c>
      <c r="E41" s="50">
        <f t="shared" ref="E41:AD41" si="15">D41+1</f>
        <v>41550</v>
      </c>
      <c r="F41" s="50">
        <f t="shared" si="15"/>
        <v>41551</v>
      </c>
      <c r="G41" s="50">
        <f t="shared" si="15"/>
        <v>41552</v>
      </c>
      <c r="H41" s="50">
        <f t="shared" si="15"/>
        <v>41553</v>
      </c>
      <c r="I41" s="50">
        <f t="shared" si="15"/>
        <v>41554</v>
      </c>
      <c r="J41" s="50">
        <f t="shared" si="15"/>
        <v>41555</v>
      </c>
      <c r="K41" s="50">
        <f t="shared" si="15"/>
        <v>41556</v>
      </c>
      <c r="L41" s="50">
        <f t="shared" si="15"/>
        <v>41557</v>
      </c>
      <c r="M41" s="50">
        <f t="shared" si="15"/>
        <v>41558</v>
      </c>
      <c r="N41" s="50">
        <f t="shared" si="15"/>
        <v>41559</v>
      </c>
      <c r="O41" s="50">
        <f t="shared" si="15"/>
        <v>41560</v>
      </c>
      <c r="P41" s="50">
        <f t="shared" si="15"/>
        <v>41561</v>
      </c>
      <c r="Q41" s="50">
        <f t="shared" si="15"/>
        <v>41562</v>
      </c>
      <c r="R41" s="50">
        <f t="shared" si="15"/>
        <v>41563</v>
      </c>
      <c r="S41" s="50">
        <f t="shared" si="15"/>
        <v>41564</v>
      </c>
      <c r="T41" s="50">
        <f t="shared" si="15"/>
        <v>41565</v>
      </c>
      <c r="U41" s="50">
        <f t="shared" si="15"/>
        <v>41566</v>
      </c>
      <c r="V41" s="50">
        <f t="shared" si="15"/>
        <v>41567</v>
      </c>
      <c r="W41" s="50">
        <f t="shared" si="15"/>
        <v>41568</v>
      </c>
      <c r="X41" s="50">
        <f t="shared" si="15"/>
        <v>41569</v>
      </c>
      <c r="Y41" s="50">
        <f t="shared" si="15"/>
        <v>41570</v>
      </c>
      <c r="Z41" s="50">
        <f t="shared" si="15"/>
        <v>41571</v>
      </c>
      <c r="AA41" s="50">
        <f t="shared" si="15"/>
        <v>41572</v>
      </c>
      <c r="AB41" s="50">
        <f t="shared" si="15"/>
        <v>41573</v>
      </c>
      <c r="AC41" s="50">
        <f t="shared" si="15"/>
        <v>41574</v>
      </c>
      <c r="AD41" s="50">
        <f t="shared" si="15"/>
        <v>41575</v>
      </c>
      <c r="AE41" s="50">
        <f t="shared" si="5"/>
        <v>41576</v>
      </c>
      <c r="AF41" s="50">
        <f t="shared" si="5"/>
        <v>41577</v>
      </c>
      <c r="AG41" s="50">
        <f t="shared" si="5"/>
        <v>41578</v>
      </c>
      <c r="AH41" s="59"/>
    </row>
    <row r="42" spans="2:36" ht="12" customHeight="1" x14ac:dyDescent="0.2">
      <c r="B42" s="42" t="s">
        <v>40</v>
      </c>
      <c r="C42" s="50">
        <f t="shared" si="6"/>
        <v>41579</v>
      </c>
      <c r="D42" s="50">
        <f t="shared" si="3"/>
        <v>41580</v>
      </c>
      <c r="E42" s="50">
        <f t="shared" ref="E42:AD42" si="16">D42+1</f>
        <v>41581</v>
      </c>
      <c r="F42" s="50">
        <f t="shared" si="16"/>
        <v>41582</v>
      </c>
      <c r="G42" s="50">
        <f t="shared" si="16"/>
        <v>41583</v>
      </c>
      <c r="H42" s="50">
        <f t="shared" si="16"/>
        <v>41584</v>
      </c>
      <c r="I42" s="50">
        <f t="shared" si="16"/>
        <v>41585</v>
      </c>
      <c r="J42" s="50">
        <f t="shared" si="16"/>
        <v>41586</v>
      </c>
      <c r="K42" s="50">
        <f t="shared" si="16"/>
        <v>41587</v>
      </c>
      <c r="L42" s="50">
        <f t="shared" si="16"/>
        <v>41588</v>
      </c>
      <c r="M42" s="50">
        <f t="shared" si="16"/>
        <v>41589</v>
      </c>
      <c r="N42" s="50">
        <f t="shared" si="16"/>
        <v>41590</v>
      </c>
      <c r="O42" s="50">
        <f t="shared" si="16"/>
        <v>41591</v>
      </c>
      <c r="P42" s="50">
        <f t="shared" si="16"/>
        <v>41592</v>
      </c>
      <c r="Q42" s="50">
        <f t="shared" si="16"/>
        <v>41593</v>
      </c>
      <c r="R42" s="50">
        <f t="shared" si="16"/>
        <v>41594</v>
      </c>
      <c r="S42" s="50">
        <f t="shared" si="16"/>
        <v>41595</v>
      </c>
      <c r="T42" s="50">
        <f t="shared" si="16"/>
        <v>41596</v>
      </c>
      <c r="U42" s="50">
        <f t="shared" si="16"/>
        <v>41597</v>
      </c>
      <c r="V42" s="50">
        <f t="shared" si="16"/>
        <v>41598</v>
      </c>
      <c r="W42" s="50">
        <f t="shared" si="16"/>
        <v>41599</v>
      </c>
      <c r="X42" s="50">
        <f t="shared" si="16"/>
        <v>41600</v>
      </c>
      <c r="Y42" s="50">
        <f t="shared" si="16"/>
        <v>41601</v>
      </c>
      <c r="Z42" s="50">
        <f t="shared" si="16"/>
        <v>41602</v>
      </c>
      <c r="AA42" s="50">
        <f t="shared" si="16"/>
        <v>41603</v>
      </c>
      <c r="AB42" s="50">
        <f t="shared" si="16"/>
        <v>41604</v>
      </c>
      <c r="AC42" s="50">
        <f t="shared" si="16"/>
        <v>41605</v>
      </c>
      <c r="AD42" s="50">
        <f t="shared" si="16"/>
        <v>41606</v>
      </c>
      <c r="AE42" s="50">
        <f t="shared" si="5"/>
        <v>41607</v>
      </c>
      <c r="AF42" s="50">
        <f t="shared" si="5"/>
        <v>41608</v>
      </c>
      <c r="AG42" s="50" t="str">
        <f t="shared" si="5"/>
        <v/>
      </c>
      <c r="AH42" s="59"/>
    </row>
    <row r="43" spans="2:36" ht="12" customHeight="1" x14ac:dyDescent="0.2">
      <c r="B43" s="42" t="s">
        <v>41</v>
      </c>
      <c r="C43" s="50">
        <f t="shared" si="6"/>
        <v>41609</v>
      </c>
      <c r="D43" s="50">
        <f t="shared" si="3"/>
        <v>41610</v>
      </c>
      <c r="E43" s="50">
        <f t="shared" ref="E43:AD43" si="17">D43+1</f>
        <v>41611</v>
      </c>
      <c r="F43" s="50">
        <f t="shared" si="17"/>
        <v>41612</v>
      </c>
      <c r="G43" s="50">
        <f t="shared" si="17"/>
        <v>41613</v>
      </c>
      <c r="H43" s="50">
        <f t="shared" si="17"/>
        <v>41614</v>
      </c>
      <c r="I43" s="50">
        <f t="shared" si="17"/>
        <v>41615</v>
      </c>
      <c r="J43" s="50">
        <f t="shared" si="17"/>
        <v>41616</v>
      </c>
      <c r="K43" s="50">
        <f t="shared" si="17"/>
        <v>41617</v>
      </c>
      <c r="L43" s="50">
        <f t="shared" si="17"/>
        <v>41618</v>
      </c>
      <c r="M43" s="50">
        <f t="shared" si="17"/>
        <v>41619</v>
      </c>
      <c r="N43" s="50">
        <f t="shared" si="17"/>
        <v>41620</v>
      </c>
      <c r="O43" s="50">
        <f t="shared" si="17"/>
        <v>41621</v>
      </c>
      <c r="P43" s="50">
        <f t="shared" si="17"/>
        <v>41622</v>
      </c>
      <c r="Q43" s="50">
        <f t="shared" si="17"/>
        <v>41623</v>
      </c>
      <c r="R43" s="50">
        <f t="shared" si="17"/>
        <v>41624</v>
      </c>
      <c r="S43" s="50">
        <f t="shared" si="17"/>
        <v>41625</v>
      </c>
      <c r="T43" s="50">
        <f t="shared" si="17"/>
        <v>41626</v>
      </c>
      <c r="U43" s="50">
        <f t="shared" si="17"/>
        <v>41627</v>
      </c>
      <c r="V43" s="50">
        <f t="shared" si="17"/>
        <v>41628</v>
      </c>
      <c r="W43" s="50">
        <f t="shared" si="17"/>
        <v>41629</v>
      </c>
      <c r="X43" s="50">
        <f t="shared" si="17"/>
        <v>41630</v>
      </c>
      <c r="Y43" s="50">
        <f t="shared" si="17"/>
        <v>41631</v>
      </c>
      <c r="Z43" s="50">
        <f t="shared" si="17"/>
        <v>41632</v>
      </c>
      <c r="AA43" s="50">
        <f t="shared" si="17"/>
        <v>41633</v>
      </c>
      <c r="AB43" s="50">
        <f t="shared" si="17"/>
        <v>41634</v>
      </c>
      <c r="AC43" s="50">
        <f t="shared" si="17"/>
        <v>41635</v>
      </c>
      <c r="AD43" s="50">
        <f t="shared" si="17"/>
        <v>41636</v>
      </c>
      <c r="AE43" s="50">
        <f t="shared" si="5"/>
        <v>41637</v>
      </c>
      <c r="AF43" s="50">
        <f t="shared" si="5"/>
        <v>41638</v>
      </c>
      <c r="AG43" s="50">
        <f t="shared" si="5"/>
        <v>41639</v>
      </c>
      <c r="AH43" s="59"/>
    </row>
    <row r="44" spans="2:36" ht="12" customHeight="1" x14ac:dyDescent="0.2"/>
    <row r="45" spans="2:36" ht="12.75" customHeight="1" x14ac:dyDescent="0.2">
      <c r="B45" s="47" t="s">
        <v>65</v>
      </c>
      <c r="C45" s="48"/>
      <c r="D45" s="45"/>
      <c r="E45" s="132" t="s">
        <v>58</v>
      </c>
      <c r="F45" s="132"/>
      <c r="G45" s="132"/>
      <c r="H45" s="70"/>
      <c r="I45" s="45"/>
      <c r="J45" s="133" t="s">
        <v>81</v>
      </c>
      <c r="K45" s="133"/>
      <c r="L45" s="133"/>
      <c r="M45" s="88"/>
      <c r="N45" s="45"/>
      <c r="O45" s="96"/>
      <c r="P45" s="97" t="s">
        <v>87</v>
      </c>
      <c r="Q45" s="98"/>
      <c r="R45" s="98">
        <v>260</v>
      </c>
      <c r="S45" s="99"/>
      <c r="T45" s="126" t="s">
        <v>89</v>
      </c>
      <c r="U45" s="127"/>
      <c r="V45" s="127"/>
      <c r="W45" s="98">
        <f>SUM(C16:E27)</f>
        <v>24</v>
      </c>
      <c r="X45" s="103" t="s">
        <v>91</v>
      </c>
      <c r="Y45" s="104"/>
      <c r="Z45" s="105"/>
      <c r="AA45" s="150">
        <f>V47/R47*100</f>
        <v>93.600000000000009</v>
      </c>
      <c r="AB45" s="151"/>
      <c r="AD45" s="45"/>
      <c r="AE45" s="45"/>
      <c r="AF45" s="45"/>
    </row>
    <row r="46" spans="2:36" ht="12.75" customHeight="1" x14ac:dyDescent="0.2">
      <c r="B46" s="47" t="s">
        <v>6</v>
      </c>
      <c r="C46" s="66"/>
      <c r="D46" s="45"/>
      <c r="E46" s="132" t="s">
        <v>66</v>
      </c>
      <c r="F46" s="132"/>
      <c r="G46" s="132"/>
      <c r="H46" s="44"/>
      <c r="I46" s="45"/>
      <c r="J46" s="134" t="s">
        <v>85</v>
      </c>
      <c r="K46" s="134"/>
      <c r="L46" s="134"/>
      <c r="M46" s="93"/>
      <c r="N46" s="45"/>
      <c r="O46" s="124" t="s">
        <v>88</v>
      </c>
      <c r="P46" s="125"/>
      <c r="Q46" s="125"/>
      <c r="R46" s="92">
        <v>10</v>
      </c>
      <c r="S46" s="100"/>
      <c r="T46" s="124" t="s">
        <v>90</v>
      </c>
      <c r="U46" s="125"/>
      <c r="V46" s="125"/>
      <c r="W46" s="92">
        <v>8</v>
      </c>
      <c r="X46" s="106"/>
      <c r="Y46" s="45"/>
      <c r="Z46" s="45"/>
      <c r="AA46" s="45"/>
      <c r="AB46" s="100"/>
      <c r="AC46" s="45"/>
      <c r="AD46" s="45"/>
      <c r="AE46" s="45"/>
      <c r="AF46" s="45"/>
    </row>
    <row r="47" spans="2:36" ht="12.75" customHeight="1" x14ac:dyDescent="0.2">
      <c r="E47" s="45"/>
      <c r="F47" s="45"/>
      <c r="G47" s="64"/>
      <c r="H47" s="45"/>
      <c r="I47" s="45"/>
      <c r="J47" s="45"/>
      <c r="K47" s="45"/>
      <c r="L47" s="45"/>
      <c r="M47" s="45"/>
      <c r="N47" s="45"/>
      <c r="O47" s="128" t="s">
        <v>83</v>
      </c>
      <c r="P47" s="129"/>
      <c r="Q47" s="129"/>
      <c r="R47" s="101">
        <f>R45-R46</f>
        <v>250</v>
      </c>
      <c r="S47" s="102"/>
      <c r="T47" s="130" t="s">
        <v>83</v>
      </c>
      <c r="U47" s="131"/>
      <c r="V47" s="131">
        <f>R47-W45+W46</f>
        <v>234</v>
      </c>
      <c r="W47" s="131"/>
      <c r="X47" s="107"/>
      <c r="Y47" s="108"/>
      <c r="Z47" s="108"/>
      <c r="AA47" s="108"/>
      <c r="AB47" s="102"/>
      <c r="AC47" s="45"/>
      <c r="AD47" s="45"/>
      <c r="AE47" s="45"/>
      <c r="AF47" s="45"/>
    </row>
    <row r="48" spans="2:36" ht="12.75" customHeight="1" x14ac:dyDescent="0.2"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</row>
    <row r="49" ht="12.75" customHeight="1" x14ac:dyDescent="0.2"/>
  </sheetData>
  <mergeCells count="112">
    <mergeCell ref="AA45:AB45"/>
    <mergeCell ref="W1:Z1"/>
    <mergeCell ref="B1:H1"/>
    <mergeCell ref="M1:O1"/>
    <mergeCell ref="C3:E3"/>
    <mergeCell ref="C5:E5"/>
    <mergeCell ref="C6:E6"/>
    <mergeCell ref="C7:E7"/>
    <mergeCell ref="F3:I3"/>
    <mergeCell ref="F4:I4"/>
    <mergeCell ref="F5:I5"/>
    <mergeCell ref="F6:I6"/>
    <mergeCell ref="F7:I7"/>
    <mergeCell ref="J3:AA3"/>
    <mergeCell ref="J4:AA4"/>
    <mergeCell ref="J5:AA5"/>
    <mergeCell ref="J6:AA6"/>
    <mergeCell ref="J7:AA7"/>
    <mergeCell ref="J9:AA9"/>
    <mergeCell ref="C8:E8"/>
    <mergeCell ref="C11:E11"/>
    <mergeCell ref="C12:E12"/>
    <mergeCell ref="F8:I8"/>
    <mergeCell ref="F9:I9"/>
    <mergeCell ref="EU1:EX1"/>
    <mergeCell ref="AH1:AN1"/>
    <mergeCell ref="AS1:AU1"/>
    <mergeCell ref="BC1:BF1"/>
    <mergeCell ref="BN1:BT1"/>
    <mergeCell ref="BY1:CA1"/>
    <mergeCell ref="CI1:CL1"/>
    <mergeCell ref="CT1:CZ1"/>
    <mergeCell ref="DE1:DG1"/>
    <mergeCell ref="DO1:DR1"/>
    <mergeCell ref="DZ1:EF1"/>
    <mergeCell ref="EK1:EM1"/>
    <mergeCell ref="FF1:FL1"/>
    <mergeCell ref="FQ1:FS1"/>
    <mergeCell ref="GA1:GD1"/>
    <mergeCell ref="GL1:GR1"/>
    <mergeCell ref="IM1:IP1"/>
    <mergeCell ref="GW1:GY1"/>
    <mergeCell ref="HG1:HJ1"/>
    <mergeCell ref="HR1:HX1"/>
    <mergeCell ref="IC1:IE1"/>
    <mergeCell ref="J11:AA11"/>
    <mergeCell ref="J12:AA12"/>
    <mergeCell ref="J10:AA10"/>
    <mergeCell ref="F10:I10"/>
    <mergeCell ref="F11:I11"/>
    <mergeCell ref="F12:I12"/>
    <mergeCell ref="C4:E4"/>
    <mergeCell ref="C9:E9"/>
    <mergeCell ref="C10:E10"/>
    <mergeCell ref="J8:AA8"/>
    <mergeCell ref="C19:E19"/>
    <mergeCell ref="F19:I19"/>
    <mergeCell ref="J19:AA19"/>
    <mergeCell ref="F16:I16"/>
    <mergeCell ref="F17:I17"/>
    <mergeCell ref="F18:I18"/>
    <mergeCell ref="C16:E16"/>
    <mergeCell ref="J16:AA16"/>
    <mergeCell ref="J17:AA17"/>
    <mergeCell ref="C17:E17"/>
    <mergeCell ref="C18:E18"/>
    <mergeCell ref="J18:AA18"/>
    <mergeCell ref="C13:E13"/>
    <mergeCell ref="F13:I13"/>
    <mergeCell ref="C14:E14"/>
    <mergeCell ref="F14:I14"/>
    <mergeCell ref="J13:AA13"/>
    <mergeCell ref="J14:AA14"/>
    <mergeCell ref="C15:E15"/>
    <mergeCell ref="F15:I15"/>
    <mergeCell ref="J15:AA15"/>
    <mergeCell ref="F22:I22"/>
    <mergeCell ref="J22:AA22"/>
    <mergeCell ref="C23:E23"/>
    <mergeCell ref="F23:I23"/>
    <mergeCell ref="J23:AA23"/>
    <mergeCell ref="C20:E20"/>
    <mergeCell ref="F20:I20"/>
    <mergeCell ref="J20:AA20"/>
    <mergeCell ref="C21:E21"/>
    <mergeCell ref="F21:I21"/>
    <mergeCell ref="J21:AA21"/>
    <mergeCell ref="C22:E22"/>
    <mergeCell ref="O46:Q46"/>
    <mergeCell ref="T45:V45"/>
    <mergeCell ref="T46:V46"/>
    <mergeCell ref="O47:Q47"/>
    <mergeCell ref="T47:U47"/>
    <mergeCell ref="V47:W47"/>
    <mergeCell ref="E45:G45"/>
    <mergeCell ref="E46:G46"/>
    <mergeCell ref="J45:L45"/>
    <mergeCell ref="J46:L46"/>
    <mergeCell ref="C29:E29"/>
    <mergeCell ref="C26:E26"/>
    <mergeCell ref="F26:I26"/>
    <mergeCell ref="J26:AA26"/>
    <mergeCell ref="C27:E27"/>
    <mergeCell ref="F27:I27"/>
    <mergeCell ref="J27:AA27"/>
    <mergeCell ref="C24:E24"/>
    <mergeCell ref="F24:I24"/>
    <mergeCell ref="J24:AA24"/>
    <mergeCell ref="C25:E25"/>
    <mergeCell ref="F25:I25"/>
    <mergeCell ref="J25:AA25"/>
    <mergeCell ref="C28:E28"/>
  </mergeCells>
  <phoneticPr fontId="0" type="noConversion"/>
  <conditionalFormatting sqref="AG37 AG42 AG40 AE33:AG33 AG35">
    <cfRule type="expression" dxfId="22" priority="18" stopIfTrue="1">
      <formula>AND(AE33&lt;&gt;"",WEEKDAY(AE33,2)&gt;5)</formula>
    </cfRule>
    <cfRule type="expression" dxfId="21" priority="19" stopIfTrue="1">
      <formula>AND(AE33&lt;&gt;"",SUMPRODUCT((AE33&gt;=DebMal)*(AE33&lt;=FinMal)*(($F$4:$I$27="Mal")*1)))</formula>
    </cfRule>
    <cfRule type="expression" dxfId="20" priority="20" stopIfTrue="1">
      <formula>OR(COUNTIF(Fer,AE33),AND(AE33&lt;&gt;"",SUMPRODUCT((AE33&gt;=DebVac)*(AE33&lt;=FinVac))))</formula>
    </cfRule>
  </conditionalFormatting>
  <conditionalFormatting sqref="AG38:AG39 C32:AE43 AE32:AG32">
    <cfRule type="expression" dxfId="19" priority="1" stopIfTrue="1">
      <formula>AND(C32&lt;&gt;"",WEEKDAY(C32,2)&gt;5)</formula>
    </cfRule>
    <cfRule type="expression" dxfId="18" priority="21" stopIfTrue="1">
      <formula>AND(C32&lt;&gt;"""",SUMPRODUCT((C32&gt;=DebVac)*(C32&lt;=FinVac)*($F$4:$I$27="VA")))</formula>
    </cfRule>
  </conditionalFormatting>
  <conditionalFormatting sqref="AF34:AF43">
    <cfRule type="expression" dxfId="17" priority="14" stopIfTrue="1">
      <formula>AND(AF34&lt;&gt;"",WEEKDAY(AF34,2)&gt;5)</formula>
    </cfRule>
    <cfRule type="expression" dxfId="16" priority="15" stopIfTrue="1">
      <formula>AND(AF34&lt;&gt;"""",SUMPRODUCT((AF34&gt;=DebVac)*(AF34&lt;=FinVac)*($F$4:$I$27="VA")))</formula>
    </cfRule>
    <cfRule type="expression" dxfId="15" priority="16" stopIfTrue="1">
      <formula>COUNTIF(Fer,AF34)</formula>
    </cfRule>
  </conditionalFormatting>
  <conditionalFormatting sqref="AG34">
    <cfRule type="expression" dxfId="14" priority="2" stopIfTrue="1">
      <formula>AND(AG34&lt;&gt;"",WEEKDAY(AG34,2)&gt;5)</formula>
    </cfRule>
    <cfRule type="expression" dxfId="13" priority="12" stopIfTrue="1">
      <formula>AND(AG34&lt;&gt;"""",SUMPRODUCT((AG34&gt;=DebVac)*(AG34&lt;=FinVac)*($F$4:$I$27="VA")))</formula>
    </cfRule>
    <cfRule type="expression" dxfId="12" priority="13" stopIfTrue="1">
      <formula>COUNTIF(Fer,AG34)</formula>
    </cfRule>
  </conditionalFormatting>
  <conditionalFormatting sqref="AG36">
    <cfRule type="expression" dxfId="11" priority="9" stopIfTrue="1">
      <formula>AND(AG36&lt;&gt;"",WEEKDAY(AG36,2)&gt;5)</formula>
    </cfRule>
    <cfRule type="expression" dxfId="10" priority="10" stopIfTrue="1">
      <formula>AND(AG36&lt;&gt;"""",SUMPRODUCT((AG36&gt;=DebVac)*(AG36&lt;=FinVac)*($F$4:$I$27="VA")))</formula>
    </cfRule>
    <cfRule type="expression" dxfId="9" priority="11" stopIfTrue="1">
      <formula>COUNTIF(Fer,AG36)</formula>
    </cfRule>
  </conditionalFormatting>
  <conditionalFormatting sqref="AG41">
    <cfRule type="expression" dxfId="8" priority="6" stopIfTrue="1">
      <formula>AND(AG41&lt;&gt;"",WEEKDAY(AG41,2)&gt;5)</formula>
    </cfRule>
    <cfRule type="expression" dxfId="7" priority="7" stopIfTrue="1">
      <formula>AND(AG41&lt;&gt;"""",SUMPRODUCT((AG41&gt;=DebVac)*(AG41&lt;=FinVac)*($F$4:$I$27="VA")))</formula>
    </cfRule>
    <cfRule type="expression" dxfId="6" priority="8" stopIfTrue="1">
      <formula>COUNTIF(Fer,AG41)</formula>
    </cfRule>
  </conditionalFormatting>
  <conditionalFormatting sqref="AG43">
    <cfRule type="expression" dxfId="5" priority="3" stopIfTrue="1">
      <formula>AND(AG43&lt;&gt;"",WEEKDAY(AG43,2)&gt;5)</formula>
    </cfRule>
    <cfRule type="expression" dxfId="4" priority="4" stopIfTrue="1">
      <formula>AND(AG43&lt;&gt;"""",SUMPRODUCT((AG43&gt;=DebVac)*(AG43&lt;=FinVac)*($F$4:$I$27="VA")))</formula>
    </cfRule>
    <cfRule type="expression" dxfId="3" priority="5" stopIfTrue="1">
      <formula>COUNTIF(Fer,AG43)</formula>
    </cfRule>
  </conditionalFormatting>
  <conditionalFormatting sqref="C32:AD43 AE32:AG32 AE34:AG34 AE34:AF43 AG43 AG41 AG38:AG39 AG36">
    <cfRule type="expression" dxfId="2" priority="23" stopIfTrue="1">
      <formula>AND(C32&lt;&gt;"""",SUMPRODUCT((C32&gt;=debmai)*(C32&lt;=finmai)*($F$4:$I$27="MAI")))</formula>
    </cfRule>
  </conditionalFormatting>
  <conditionalFormatting sqref="C32:AG32 C33:AD43 AE34:AF43 AG43 AG41 AG38:AG39 AG36 AG34">
    <cfRule type="expression" dxfId="1" priority="17" stopIfTrue="1">
      <formula>COUNTIF(Fer,C32)</formula>
    </cfRule>
  </conditionalFormatting>
  <conditionalFormatting sqref="AE34:AF43 C32:AD43 AG34 AG36 AG38:AG39 AG41 AG43 AE32:AG32">
    <cfRule type="expression" dxfId="0" priority="22" stopIfTrue="1">
      <formula>AND(C32&lt;&gt;"""",SUMPRODUCT((C32&gt;=DebVac)*(C32&lt;=FinVac)*($F$4:$I$27="MAL")))</formula>
    </cfRule>
  </conditionalFormatting>
  <dataValidations disablePrompts="1" count="4">
    <dataValidation type="list" allowBlank="1" showInputMessage="1" showErrorMessage="1" sqref="B1:H1 AH1:AN1 BN1:BT1 CT1:CZ1 DZ1:EF1 FF1:FL1 GL1:GR1 HR1:HX1">
      <formula1>Col</formula1>
    </dataValidation>
    <dataValidation type="list" allowBlank="1" showInputMessage="1" showErrorMessage="1" sqref="IM1:IP1 BC1:BF1 CI1:CL1 DO1:DR1 EU1:EX1 GA1:GD1 HG1:HJ1">
      <formula1>an</formula1>
    </dataValidation>
    <dataValidation type="list" allowBlank="1" showInputMessage="1" showErrorMessage="1" sqref="M1:O1 AS1:AU1 BY1:CA1 DE1:DG1 EK1:EM1 FQ1:FS1 GW1:GY1 IC1:IE1">
      <formula1>LesMois</formula1>
    </dataValidation>
    <dataValidation type="list" allowBlank="1" showInputMessage="1" showErrorMessage="1" sqref="F4:F28 G4:I15 G19:I28">
      <formula1>Raisons</formula1>
    </dataValidation>
  </dataValidations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  <rowBreaks count="1" manualBreakCount="1">
    <brk id="30" max="32" man="1"/>
  </rowBreaks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28</vt:i4>
      </vt:variant>
    </vt:vector>
  </HeadingPairs>
  <TitlesOfParts>
    <vt:vector size="4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Mois</vt:lpstr>
      <vt:lpstr>Data</vt:lpstr>
      <vt:lpstr>Recap</vt:lpstr>
      <vt:lpstr>Liste des congés</vt:lpstr>
      <vt:lpstr>Août!année</vt:lpstr>
      <vt:lpstr>Avril!année</vt:lpstr>
      <vt:lpstr>Décembre!année</vt:lpstr>
      <vt:lpstr>Février!année</vt:lpstr>
      <vt:lpstr>Janvier!année</vt:lpstr>
      <vt:lpstr>Juillet!année</vt:lpstr>
      <vt:lpstr>Juin!année</vt:lpstr>
      <vt:lpstr>Mai!année</vt:lpstr>
      <vt:lpstr>Mars!année</vt:lpstr>
      <vt:lpstr>Novembre!année</vt:lpstr>
      <vt:lpstr>Octobre!année</vt:lpstr>
      <vt:lpstr>Septembre!année</vt:lpstr>
      <vt:lpstr>année</vt:lpstr>
      <vt:lpstr>Chantier</vt:lpstr>
      <vt:lpstr>debmai</vt:lpstr>
      <vt:lpstr>DebMal</vt:lpstr>
      <vt:lpstr>DebVac</vt:lpstr>
      <vt:lpstr>Fer</vt:lpstr>
      <vt:lpstr>Fériée</vt:lpstr>
      <vt:lpstr>finmai</vt:lpstr>
      <vt:lpstr>FinMal</vt:lpstr>
      <vt:lpstr>FinVac</vt:lpstr>
      <vt:lpstr>Fixe</vt:lpstr>
      <vt:lpstr>LesMois</vt:lpstr>
      <vt:lpstr>MesJours</vt:lpstr>
      <vt:lpstr>Février!Zone_d_impression</vt:lpstr>
      <vt:lpstr>Janvier!Zone_d_impression</vt:lpstr>
      <vt:lpstr>'Liste des congés'!Zone_d_impression</vt:lpstr>
    </vt:vector>
  </TitlesOfParts>
  <Company>www.gomes-leal.com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Capisano</dc:creator>
  <cp:lastModifiedBy>Martin Capisano</cp:lastModifiedBy>
  <cp:lastPrinted>2012-11-16T08:00:43Z</cp:lastPrinted>
  <dcterms:created xsi:type="dcterms:W3CDTF">2003-04-29T10:06:09Z</dcterms:created>
  <dcterms:modified xsi:type="dcterms:W3CDTF">2012-11-21T16:51:38Z</dcterms:modified>
</cp:coreProperties>
</file>