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dossier BARB\"/>
    </mc:Choice>
  </mc:AlternateContent>
  <xr:revisionPtr revIDLastSave="0" documentId="13_ncr:1_{84814259-F80A-4B2C-8448-03380B6CC509}" xr6:coauthVersionLast="47" xr6:coauthVersionMax="47" xr10:uidLastSave="{00000000-0000-0000-0000-000000000000}"/>
  <bookViews>
    <workbookView xWindow="-108" yWindow="-108" windowWidth="23256" windowHeight="12576" activeTab="1" xr2:uid="{9D328E98-DFC6-4193-B780-57C5EF3272E6}"/>
  </bookViews>
  <sheets>
    <sheet name="TOOLS 354" sheetId="13" r:id="rId1"/>
    <sheet name="Det. Week 1&amp;2" sheetId="11" r:id="rId2"/>
  </sheets>
  <definedNames>
    <definedName name="_Cellule_Cible">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1" i="11" l="1"/>
  <c r="R22" i="11"/>
  <c r="R24" i="11"/>
  <c r="Q24" i="11"/>
  <c r="P22" i="11"/>
  <c r="P21" i="11"/>
  <c r="P24" i="11"/>
  <c r="D2" i="11"/>
  <c r="E2" i="11"/>
  <c r="F2" i="11"/>
  <c r="G2" i="11"/>
  <c r="H2" i="11"/>
  <c r="I2" i="11"/>
  <c r="D9" i="11"/>
  <c r="R28" i="11"/>
  <c r="R27" i="11"/>
  <c r="R30" i="11"/>
  <c r="R32" i="11"/>
  <c r="Q6" i="11"/>
  <c r="Q5" i="11"/>
  <c r="Q22" i="11"/>
  <c r="Q21" i="11"/>
  <c r="Q10" i="11"/>
  <c r="Q9" i="11"/>
  <c r="Q12" i="11"/>
  <c r="Q14" i="11"/>
  <c r="Q13" i="11"/>
  <c r="Q16" i="11"/>
  <c r="Q18" i="11"/>
  <c r="Q17" i="11"/>
  <c r="Q20" i="11"/>
  <c r="Q25" i="11"/>
  <c r="Q28" i="11"/>
  <c r="Q27" i="11"/>
  <c r="Q30" i="11"/>
  <c r="Q32" i="11"/>
  <c r="P6" i="11"/>
  <c r="P5" i="11"/>
  <c r="P10" i="11"/>
  <c r="P9" i="11"/>
  <c r="P12" i="11"/>
  <c r="P14" i="11"/>
  <c r="P13" i="11"/>
  <c r="P16" i="11"/>
  <c r="P18" i="11"/>
  <c r="P17" i="11"/>
  <c r="P20" i="11"/>
  <c r="P25" i="11"/>
  <c r="P28" i="11"/>
  <c r="P27" i="11"/>
  <c r="P30" i="11"/>
  <c r="P32" i="11"/>
  <c r="O6" i="11"/>
  <c r="O5" i="11"/>
  <c r="O18" i="11"/>
  <c r="O17" i="11"/>
  <c r="O20" i="11"/>
  <c r="O10" i="11"/>
  <c r="O9" i="11"/>
  <c r="O12" i="11"/>
  <c r="O14" i="11"/>
  <c r="O13" i="11"/>
  <c r="O16" i="11"/>
  <c r="O22" i="11"/>
  <c r="O21" i="11"/>
  <c r="O24" i="11"/>
  <c r="O25" i="11"/>
  <c r="O28" i="11"/>
  <c r="O27" i="11"/>
  <c r="O30" i="11"/>
  <c r="O32" i="11"/>
  <c r="N14" i="11"/>
  <c r="N13" i="11"/>
  <c r="N16" i="11"/>
  <c r="N6" i="11"/>
  <c r="N5" i="11"/>
  <c r="N10" i="11"/>
  <c r="N9" i="11"/>
  <c r="N12" i="11"/>
  <c r="N18" i="11"/>
  <c r="N17" i="11"/>
  <c r="N20" i="11"/>
  <c r="N22" i="11"/>
  <c r="N21" i="11"/>
  <c r="N24" i="11"/>
  <c r="N25" i="11"/>
  <c r="N28" i="11"/>
  <c r="N27" i="11"/>
  <c r="N30" i="11"/>
  <c r="N32" i="11"/>
  <c r="M6" i="11"/>
  <c r="M5" i="11"/>
  <c r="M10" i="11"/>
  <c r="M9" i="11"/>
  <c r="M12" i="11"/>
  <c r="M14" i="11"/>
  <c r="M13" i="11"/>
  <c r="M16" i="11"/>
  <c r="M18" i="11"/>
  <c r="M17" i="11"/>
  <c r="M20" i="11"/>
  <c r="M22" i="11"/>
  <c r="M21" i="11"/>
  <c r="M24" i="11"/>
  <c r="M25" i="11"/>
  <c r="M28" i="11"/>
  <c r="M27" i="11"/>
  <c r="M30" i="11"/>
  <c r="M32" i="11"/>
  <c r="L18" i="11"/>
  <c r="L17" i="11"/>
  <c r="L20" i="11"/>
  <c r="L6" i="11"/>
  <c r="L5" i="11"/>
  <c r="L10" i="11"/>
  <c r="L9" i="11"/>
  <c r="L12" i="11"/>
  <c r="L14" i="11"/>
  <c r="L13" i="11"/>
  <c r="L16" i="11"/>
  <c r="L22" i="11"/>
  <c r="L21" i="11"/>
  <c r="L24" i="11"/>
  <c r="L25" i="11"/>
  <c r="L28" i="11"/>
  <c r="L27" i="11"/>
  <c r="L30" i="11"/>
  <c r="L32" i="11"/>
  <c r="I14" i="11"/>
  <c r="I13" i="11"/>
  <c r="I16" i="11"/>
  <c r="I10" i="11"/>
  <c r="I9" i="11"/>
  <c r="I22" i="11"/>
  <c r="I21" i="11"/>
  <c r="I24" i="11"/>
  <c r="I25" i="11"/>
  <c r="I28" i="11"/>
  <c r="I27" i="11"/>
  <c r="I30" i="11"/>
  <c r="I32" i="11"/>
  <c r="H10" i="11"/>
  <c r="H9" i="11"/>
  <c r="H14" i="11"/>
  <c r="H13" i="11"/>
  <c r="H16" i="11"/>
  <c r="H18" i="11"/>
  <c r="H17" i="11"/>
  <c r="H20" i="11"/>
  <c r="H22" i="11"/>
  <c r="H21" i="11"/>
  <c r="H24" i="11"/>
  <c r="H25" i="11"/>
  <c r="H28" i="11"/>
  <c r="H27" i="11"/>
  <c r="H30" i="11"/>
  <c r="H32" i="11"/>
  <c r="G14" i="11"/>
  <c r="G13" i="11"/>
  <c r="G16" i="11"/>
  <c r="G10" i="11"/>
  <c r="G9" i="11"/>
  <c r="G18" i="11"/>
  <c r="G17" i="11"/>
  <c r="G20" i="11"/>
  <c r="G22" i="11"/>
  <c r="G21" i="11"/>
  <c r="G24" i="11"/>
  <c r="G25" i="11"/>
  <c r="G28" i="11"/>
  <c r="G27" i="11"/>
  <c r="G30" i="11"/>
  <c r="G32" i="11"/>
  <c r="F10" i="11"/>
  <c r="F9" i="11"/>
  <c r="F14" i="11"/>
  <c r="F13" i="11"/>
  <c r="F16" i="11"/>
  <c r="F18" i="11"/>
  <c r="F17" i="11"/>
  <c r="F20" i="11"/>
  <c r="F22" i="11"/>
  <c r="F21" i="11"/>
  <c r="F24" i="11"/>
  <c r="F25" i="11"/>
  <c r="F28" i="11"/>
  <c r="F27" i="11"/>
  <c r="F30" i="11"/>
  <c r="F32" i="11"/>
  <c r="E14" i="11"/>
  <c r="E13" i="11"/>
  <c r="E16" i="11"/>
  <c r="E10" i="11"/>
  <c r="E9" i="11"/>
  <c r="E18" i="11"/>
  <c r="E17" i="11"/>
  <c r="E20" i="11"/>
  <c r="E22" i="11"/>
  <c r="E21" i="11"/>
  <c r="E24" i="11"/>
  <c r="E25" i="11"/>
  <c r="E28" i="11"/>
  <c r="E27" i="11"/>
  <c r="E30" i="11"/>
  <c r="E32" i="11"/>
  <c r="D10" i="11"/>
  <c r="D14" i="11"/>
  <c r="D13" i="11"/>
  <c r="D16" i="11"/>
  <c r="D18" i="11"/>
  <c r="D17" i="11"/>
  <c r="D20" i="11"/>
  <c r="D22" i="11"/>
  <c r="D21" i="11"/>
  <c r="D24" i="11"/>
  <c r="D25" i="11"/>
  <c r="D28" i="11"/>
  <c r="D27" i="11"/>
  <c r="D30" i="11"/>
  <c r="D32" i="11"/>
  <c r="C10" i="11"/>
  <c r="C9" i="11"/>
  <c r="C14" i="11"/>
  <c r="C13" i="11"/>
  <c r="C16" i="11"/>
  <c r="C18" i="11"/>
  <c r="C17" i="11"/>
  <c r="C20" i="11"/>
  <c r="C22" i="11"/>
  <c r="C21" i="11"/>
  <c r="C24" i="11"/>
  <c r="C25" i="11"/>
  <c r="C28" i="11"/>
  <c r="C27" i="11"/>
  <c r="C30" i="11"/>
  <c r="C32" i="11"/>
  <c r="S27" i="11"/>
  <c r="S5" i="11"/>
  <c r="S9" i="11"/>
  <c r="S13" i="11"/>
  <c r="S17" i="11"/>
  <c r="S21" i="11"/>
  <c r="S25" i="11"/>
  <c r="J25" i="11"/>
  <c r="L2" i="11"/>
  <c r="M2" i="11"/>
  <c r="N2" i="11"/>
  <c r="O2" i="11"/>
  <c r="P2" i="11"/>
  <c r="Q2" i="11"/>
  <c r="R2" i="11"/>
  <c r="R4" i="11"/>
  <c r="Q4" i="11"/>
  <c r="P4" i="11"/>
  <c r="O4" i="11"/>
  <c r="N4" i="11"/>
  <c r="M4" i="11"/>
  <c r="L4" i="11"/>
  <c r="I4" i="11"/>
  <c r="H4" i="11"/>
  <c r="G4" i="11"/>
  <c r="F4" i="11"/>
  <c r="E4" i="11"/>
  <c r="D4" i="11"/>
  <c r="C4" i="11"/>
  <c r="D6" i="11"/>
  <c r="D5" i="11"/>
  <c r="H6" i="11"/>
  <c r="H5" i="11"/>
  <c r="C6" i="11"/>
  <c r="C5" i="11"/>
  <c r="E6" i="11"/>
  <c r="E5" i="11"/>
  <c r="F6" i="11"/>
  <c r="F5" i="11"/>
  <c r="G6" i="11"/>
  <c r="G5" i="11"/>
  <c r="I6" i="11"/>
  <c r="I5" i="11"/>
  <c r="S32" i="11"/>
  <c r="J32" i="11"/>
</calcChain>
</file>

<file path=xl/sharedStrings.xml><?xml version="1.0" encoding="utf-8"?>
<sst xmlns="http://schemas.openxmlformats.org/spreadsheetml/2006/main" count="116" uniqueCount="45">
  <si>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</si>
  <si>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</si>
  <si>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</si>
  <si>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</si>
  <si>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</si>
  <si>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</si>
  <si>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</si>
  <si>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</si>
  <si>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t>PAUSE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</si>
  <si>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</si>
  <si>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Load</t>
  </si>
  <si>
    <t>Open =&gt; 1:45 pm</t>
  </si>
  <si>
    <t>Middle 12 =&gt; 5 pm</t>
  </si>
  <si>
    <t>Close &lt;= 4:15 pm</t>
  </si>
  <si>
    <t>Close &lt;= 5:15 pm</t>
  </si>
  <si>
    <t>Mois</t>
  </si>
  <si>
    <t>BEG.</t>
  </si>
  <si>
    <t>END</t>
  </si>
  <si>
    <t>Vacation</t>
  </si>
  <si>
    <t>x</t>
  </si>
  <si>
    <t>HOURS WEEK 1</t>
  </si>
  <si>
    <t>TOTAL
$</t>
  </si>
  <si>
    <t>HOURS
WEEK 2</t>
  </si>
  <si>
    <t>Month</t>
  </si>
  <si>
    <t>Unavailable</t>
  </si>
  <si>
    <t>Manager week</t>
  </si>
  <si>
    <t>Unusual 1</t>
  </si>
  <si>
    <t>?</t>
  </si>
  <si>
    <t>Hr wage</t>
  </si>
  <si>
    <t>TL</t>
  </si>
  <si>
    <t>Open =&gt; 2:30 pm</t>
  </si>
  <si>
    <t>Middle 13 =&gt; 6 pm</t>
  </si>
  <si>
    <t>Close &lt;= 5:15 pm Sat.</t>
  </si>
  <si>
    <t>Unusual 2</t>
  </si>
  <si>
    <t xml:space="preserve">35 h </t>
  </si>
  <si>
    <t>40 h</t>
  </si>
  <si>
    <t xml:space="preserve">25 h </t>
  </si>
  <si>
    <t>+</t>
  </si>
  <si>
    <t>Date</t>
  </si>
  <si>
    <t>y</t>
  </si>
  <si>
    <t>X</t>
  </si>
  <si>
    <t>Y</t>
  </si>
  <si>
    <t>résultat addition de la ligne 8</t>
  </si>
  <si>
    <t>Calcul 
ligne 10 - ligne 9</t>
  </si>
  <si>
    <t>Calcul 
ligne 6 - ligne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</si>
</sst>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yyyy\-mm\-dd;@"/>
    <numFmt numFmtId="167" formatCode="[$$-1009]\ #,##0.00"/>
    <numFmt numFmtId="168" formatCode="yyyy\-mm\-dd"/>
    <numFmt numFmtId="171" formatCode="h:mm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i/>
      <sz val="11"/>
      <name val="Calibri"/>
      <family val="2"/>
    </font>
    <font>
      <b/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34998626667073579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vertical="center"/>
    </xf>
    <xf numFmtId="0" fontId="3" fillId="0" borderId="0" xfId="0" applyFont="1"/>
    <xf numFmtId="0" fontId="6" fillId="0" borderId="0" xfId="0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167" fontId="6" fillId="0" borderId="6" xfId="0" applyNumberFormat="1" applyFont="1" applyBorder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18" fontId="3" fillId="2" borderId="5" xfId="0" applyNumberFormat="1" applyFont="1" applyFill="1" applyBorder="1" applyAlignment="1">
      <alignment horizontal="center" vertical="center"/>
    </xf>
    <xf numFmtId="18" fontId="3" fillId="0" borderId="12" xfId="0" applyNumberFormat="1" applyFont="1" applyBorder="1" applyAlignment="1">
      <alignment horizontal="center" vertical="center"/>
    </xf>
    <xf numFmtId="18" fontId="3" fillId="0" borderId="14" xfId="0" applyNumberFormat="1" applyFont="1" applyBorder="1" applyAlignment="1">
      <alignment horizontal="center" vertical="center"/>
    </xf>
    <xf numFmtId="18" fontId="3" fillId="0" borderId="13" xfId="0" applyNumberFormat="1" applyFont="1" applyBorder="1" applyAlignment="1">
      <alignment horizontal="center" vertical="center"/>
    </xf>
    <xf numFmtId="18" fontId="3" fillId="0" borderId="30" xfId="0" applyNumberFormat="1" applyFont="1" applyBorder="1" applyAlignment="1">
      <alignment horizontal="center" vertical="center"/>
    </xf>
    <xf numFmtId="18" fontId="3" fillId="0" borderId="19" xfId="0" applyNumberFormat="1" applyFont="1" applyBorder="1" applyAlignment="1">
      <alignment horizontal="center" vertical="center"/>
    </xf>
    <xf numFmtId="18" fontId="3" fillId="0" borderId="24" xfId="0" applyNumberFormat="1" applyFont="1" applyBorder="1" applyAlignment="1">
      <alignment horizontal="center" vertical="center"/>
    </xf>
    <xf numFmtId="18" fontId="3" fillId="0" borderId="1" xfId="0" applyNumberFormat="1" applyFont="1" applyBorder="1" applyAlignment="1">
      <alignment horizontal="center" vertical="center"/>
    </xf>
    <xf numFmtId="18" fontId="3" fillId="0" borderId="5" xfId="0" applyNumberFormat="1" applyFont="1" applyBorder="1" applyAlignment="1">
      <alignment horizontal="center" vertical="center"/>
    </xf>
    <xf numFmtId="18" fontId="3" fillId="0" borderId="26" xfId="0" applyNumberFormat="1" applyFont="1" applyBorder="1" applyAlignment="1">
      <alignment horizontal="center" vertical="center"/>
    </xf>
    <xf numFmtId="18" fontId="3" fillId="0" borderId="11" xfId="0" applyNumberFormat="1" applyFont="1" applyBorder="1" applyAlignment="1">
      <alignment horizontal="center" vertical="center"/>
    </xf>
    <xf numFmtId="18" fontId="3" fillId="0" borderId="21" xfId="0" applyNumberFormat="1" applyFont="1" applyBorder="1" applyAlignment="1">
      <alignment horizontal="center" vertical="center"/>
    </xf>
    <xf numFmtId="20" fontId="5" fillId="0" borderId="16" xfId="0" applyNumberFormat="1" applyFont="1" applyBorder="1" applyAlignment="1">
      <alignment horizontal="center" vertical="center"/>
    </xf>
    <xf numFmtId="20" fontId="5" fillId="0" borderId="17" xfId="0" applyNumberFormat="1" applyFont="1" applyBorder="1" applyAlignment="1">
      <alignment horizontal="center" vertical="center"/>
    </xf>
    <xf numFmtId="18" fontId="3" fillId="6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8" fontId="3" fillId="2" borderId="19" xfId="0" applyNumberFormat="1" applyFont="1" applyFill="1" applyBorder="1" applyAlignment="1">
      <alignment horizontal="center" vertical="center"/>
    </xf>
    <xf numFmtId="0" fontId="0" fillId="4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19" xfId="0" applyFill="1" applyBorder="1"/>
    <xf numFmtId="0" fontId="10" fillId="5" borderId="27" xfId="0" applyFont="1" applyFill="1" applyBorder="1" applyAlignment="1">
      <alignment horizontal="center" vertical="center"/>
    </xf>
    <xf numFmtId="0" fontId="9" fillId="5" borderId="27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14" fillId="5" borderId="27" xfId="0" applyFont="1" applyFill="1" applyBorder="1" applyAlignment="1">
      <alignment horizontal="center" vertical="center"/>
    </xf>
    <xf numFmtId="168" fontId="1" fillId="3" borderId="9" xfId="0" applyNumberFormat="1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center"/>
    </xf>
    <xf numFmtId="18" fontId="3" fillId="0" borderId="32" xfId="0" applyNumberFormat="1" applyFont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9" fillId="5" borderId="28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14" fillId="5" borderId="28" xfId="0" applyFont="1" applyFill="1" applyBorder="1" applyAlignment="1">
      <alignment horizontal="center" vertical="center"/>
    </xf>
    <xf numFmtId="164" fontId="15" fillId="0" borderId="8" xfId="0" applyNumberFormat="1" applyFont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171" fontId="3" fillId="0" borderId="15" xfId="0" applyNumberFormat="1" applyFont="1" applyBorder="1" applyAlignment="1">
      <alignment horizontal="center" vertical="center"/>
    </xf>
    <xf numFmtId="171" fontId="13" fillId="0" borderId="0" xfId="0" applyNumberFormat="1" applyFont="1"/>
    <xf numFmtId="171" fontId="11" fillId="0" borderId="0" xfId="0" applyNumberFormat="1" applyFont="1" applyAlignment="1">
      <alignment horizontal="center" vertical="center"/>
    </xf>
    <xf numFmtId="171" fontId="3" fillId="0" borderId="20" xfId="0" applyNumberFormat="1" applyFont="1" applyBorder="1" applyAlignment="1">
      <alignment horizontal="center" vertical="center"/>
    </xf>
    <xf numFmtId="171" fontId="12" fillId="0" borderId="7" xfId="0" applyNumberFormat="1" applyFont="1" applyBorder="1" applyAlignment="1">
      <alignment horizontal="center" vertical="center"/>
    </xf>
    <xf numFmtId="171" fontId="12" fillId="0" borderId="10" xfId="0" applyNumberFormat="1" applyFont="1" applyBorder="1" applyAlignment="1">
      <alignment horizontal="center" vertical="center"/>
    </xf>
    <xf numFmtId="18" fontId="3" fillId="0" borderId="0" xfId="0" applyNumberFormat="1" applyFont="1" applyAlignment="1">
      <alignment horizontal="center" vertical="center"/>
    </xf>
    <xf numFmtId="165" fontId="0" fillId="3" borderId="7" xfId="0" applyNumberForma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 vertical="center"/>
    </xf>
    <xf numFmtId="168" fontId="1" fillId="3" borderId="10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7" fontId="6" fillId="0" borderId="9" xfId="0" applyNumberFormat="1" applyFont="1" applyBorder="1" applyAlignment="1">
      <alignment horizontal="center" vertical="center"/>
    </xf>
    <xf numFmtId="167" fontId="6" fillId="0" borderId="7" xfId="0" applyNumberFormat="1" applyFont="1" applyBorder="1" applyAlignment="1">
      <alignment horizontal="center" vertical="center"/>
    </xf>
    <xf numFmtId="168" fontId="1" fillId="3" borderId="9" xfId="0" applyNumberFormat="1" applyFont="1" applyFill="1" applyBorder="1" applyAlignment="1">
      <alignment horizontal="center" vertical="center"/>
    </xf>
    <xf numFmtId="168" fontId="1" fillId="3" borderId="7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7" fontId="6" fillId="0" borderId="10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9" xfId="0" applyBorder="1" applyAlignment="1"/>
    <xf numFmtId="0" fontId="0" fillId="0" borderId="34" xfId="0" applyBorder="1" applyAlignment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4" fontId="0" fillId="0" borderId="5" xfId="0" applyNumberFormat="1" applyBorder="1" applyAlignment="1">
      <alignment horizontal="center"/>
    </xf>
    <xf numFmtId="20" fontId="5" fillId="0" borderId="29" xfId="0" applyNumberFormat="1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 wrapText="1"/>
    </xf>
    <xf numFmtId="20" fontId="15" fillId="0" borderId="30" xfId="0" applyNumberFormat="1" applyFont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20" fontId="15" fillId="0" borderId="17" xfId="0" applyNumberFormat="1" applyFont="1" applyBorder="1" applyAlignment="1">
      <alignment horizontal="center" vertical="center"/>
    </xf>
    <xf numFmtId="20" fontId="15" fillId="0" borderId="16" xfId="0" applyNumberFormat="1" applyFont="1" applyBorder="1" applyAlignment="1">
      <alignment horizontal="center" vertical="center"/>
    </xf>
    <xf numFmtId="20" fontId="15" fillId="0" borderId="33" xfId="0" applyNumberFormat="1" applyFont="1" applyBorder="1" applyAlignment="1">
      <alignment horizontal="center" vertical="center"/>
    </xf>
    <xf numFmtId="20" fontId="15" fillId="0" borderId="23" xfId="0" applyNumberFormat="1" applyFont="1" applyBorder="1" applyAlignment="1">
      <alignment horizontal="center" vertical="center"/>
    </xf>
    <xf numFmtId="20" fontId="15" fillId="0" borderId="22" xfId="0" applyNumberFormat="1" applyFont="1" applyBorder="1" applyAlignment="1">
      <alignment horizontal="center" vertical="center"/>
    </xf>
    <xf numFmtId="20" fontId="15" fillId="0" borderId="27" xfId="0" applyNumberFormat="1" applyFont="1" applyBorder="1" applyAlignment="1">
      <alignment horizontal="center" vertical="center"/>
    </xf>
    <xf numFmtId="20" fontId="15" fillId="0" borderId="0" xfId="0" applyNumberFormat="1" applyFont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167" fontId="15" fillId="0" borderId="6" xfId="0" applyNumberFormat="1" applyFont="1" applyBorder="1" applyAlignment="1">
      <alignment vertical="center"/>
    </xf>
    <xf numFmtId="164" fontId="15" fillId="0" borderId="9" xfId="0" applyNumberFormat="1" applyFont="1" applyBorder="1" applyAlignment="1">
      <alignment horizontal="center" vertical="center"/>
    </xf>
    <xf numFmtId="164" fontId="15" fillId="0" borderId="7" xfId="0" applyNumberFormat="1" applyFont="1" applyBorder="1" applyAlignment="1">
      <alignment horizontal="center" vertical="center"/>
    </xf>
    <xf numFmtId="164" fontId="15" fillId="0" borderId="10" xfId="0" applyNumberFormat="1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164" fontId="15" fillId="0" borderId="4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wrapText="1"/>
    </xf>
    <xf numFmtId="164" fontId="5" fillId="0" borderId="7" xfId="0" applyNumberFormat="1" applyFont="1" applyBorder="1" applyAlignment="1">
      <alignment horizontal="center" wrapText="1"/>
    </xf>
    <xf numFmtId="164" fontId="5" fillId="0" borderId="10" xfId="0" applyNumberFormat="1" applyFont="1" applyBorder="1" applyAlignment="1">
      <alignment horizontal="center" wrapText="1"/>
    </xf>
  </cellXfs>
  <cellStyles count="1">
    <cellStyle name="Normal" xfId="0" builtinId="0"/>
  </cellStyles>
  <dxfs count="16"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99"/>
      <color rgb="FFFFFFFF"/>
      <color rgb="FFFFCCFF"/>
      <color rgb="FFCCFFCC"/>
      <color rgb="FFCCFF99"/>
      <color rgb="FFFF99FF"/>
      <color rgb="FF00FF00"/>
      <color rgb="FFFFFFCC"/>
      <color rgb="FF99CCFF"/>
      <color rgb="FFD0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5E650-0F19-4F64-8AEB-59DE9409FC05}">
  <sheetPr codeName="Feuil1">
    <tabColor rgb="FF7030A0"/>
  </sheetPr>
  <dimension ref="A1:I25"/>
  <sheetViews>
    <sheetView workbookViewId="0">
      <selection activeCell="B21" sqref="B21"/>
    </sheetView>
  </sheetViews>
  <sheetFormatPr baseColWidth="10" defaultColWidth="11.5546875" defaultRowHeight="14.4" x14ac:dyDescent="0.3"/>
  <cols>
    <col min="1" max="1" width="23" customWidth="1"/>
    <col min="2" max="2" width="11.5546875" style="1"/>
    <col min="4" max="4" width="9" bestFit="1" customWidth="1"/>
    <col min="5" max="5" width="10.109375" customWidth="1"/>
    <col min="6" max="6" width="8.77734375" customWidth="1"/>
  </cols>
  <sheetData>
    <row r="1" spans="1:6" ht="33" customHeight="1" x14ac:dyDescent="0.3">
      <c r="B1" s="35" t="s">
        <v>16</v>
      </c>
      <c r="C1" s="35" t="s">
        <v>17</v>
      </c>
    </row>
    <row r="2" spans="1:6" x14ac:dyDescent="0.3">
      <c r="A2" s="37" t="s">
        <v>25</v>
      </c>
      <c r="B2" s="20">
        <v>0.40625</v>
      </c>
      <c r="C2" s="36">
        <v>0.76041666666666663</v>
      </c>
      <c r="E2" s="4" t="s">
        <v>8</v>
      </c>
      <c r="F2" s="13" t="s">
        <v>15</v>
      </c>
    </row>
    <row r="3" spans="1:6" x14ac:dyDescent="0.3">
      <c r="A3" s="57" t="s">
        <v>29</v>
      </c>
      <c r="B3" s="20">
        <v>0.53125</v>
      </c>
      <c r="C3" s="36">
        <v>0.88541666666666663</v>
      </c>
      <c r="E3" s="5">
        <v>0.33333333333333331</v>
      </c>
    </row>
    <row r="4" spans="1:6" x14ac:dyDescent="0.3">
      <c r="A4" s="57" t="s">
        <v>30</v>
      </c>
      <c r="B4" s="20">
        <v>0.40625</v>
      </c>
      <c r="C4" s="36">
        <v>0.60416666666666663</v>
      </c>
    </row>
    <row r="5" spans="1:6" x14ac:dyDescent="0.3">
      <c r="A5" s="57" t="s">
        <v>31</v>
      </c>
      <c r="B5" s="20">
        <v>0.55208333333333337</v>
      </c>
      <c r="C5" s="36">
        <v>0.75</v>
      </c>
    </row>
    <row r="6" spans="1:6" x14ac:dyDescent="0.3">
      <c r="A6" s="57" t="s">
        <v>12</v>
      </c>
      <c r="B6" s="20">
        <v>0.51041666666666663</v>
      </c>
      <c r="C6" s="36">
        <v>0.70833333333333337</v>
      </c>
    </row>
    <row r="7" spans="1:6" x14ac:dyDescent="0.3">
      <c r="A7" s="57" t="s">
        <v>10</v>
      </c>
      <c r="B7" s="20">
        <v>0.52083333333333337</v>
      </c>
      <c r="C7" s="36">
        <v>0.71875</v>
      </c>
    </row>
    <row r="8" spans="1:6" x14ac:dyDescent="0.3">
      <c r="A8" s="2" t="s">
        <v>13</v>
      </c>
      <c r="B8" s="20">
        <v>0.6875</v>
      </c>
      <c r="C8" s="36">
        <v>0.88541666666666663</v>
      </c>
    </row>
    <row r="9" spans="1:6" x14ac:dyDescent="0.3">
      <c r="A9" s="2" t="s">
        <v>32</v>
      </c>
      <c r="B9" s="20">
        <v>0.72916666666666663</v>
      </c>
      <c r="C9" s="36">
        <v>0.92708333333333337</v>
      </c>
    </row>
    <row r="10" spans="1:6" x14ac:dyDescent="0.3">
      <c r="A10" s="2" t="s">
        <v>26</v>
      </c>
      <c r="B10" s="20">
        <v>0.40625</v>
      </c>
      <c r="C10" s="36">
        <v>0.67708333333333337</v>
      </c>
    </row>
    <row r="11" spans="1:6" x14ac:dyDescent="0.3">
      <c r="A11" s="2" t="s">
        <v>33</v>
      </c>
      <c r="B11" s="20">
        <v>0.61458333333333337</v>
      </c>
      <c r="C11" s="36">
        <v>0.88541666666666663</v>
      </c>
    </row>
    <row r="12" spans="1:6" x14ac:dyDescent="0.3">
      <c r="A12" s="16" t="s">
        <v>18</v>
      </c>
      <c r="B12" s="38"/>
      <c r="C12" s="39"/>
    </row>
    <row r="13" spans="1:6" x14ac:dyDescent="0.3">
      <c r="A13" s="2" t="s">
        <v>24</v>
      </c>
      <c r="B13" s="38"/>
      <c r="C13" s="39"/>
    </row>
    <row r="16" spans="1:6" x14ac:dyDescent="0.3">
      <c r="A16" s="6"/>
    </row>
    <row r="17" spans="1:9" x14ac:dyDescent="0.3">
      <c r="B17"/>
    </row>
    <row r="18" spans="1:9" ht="12" customHeight="1" x14ac:dyDescent="0.3">
      <c r="A18" s="6"/>
      <c r="C18" s="12"/>
    </row>
    <row r="19" spans="1:9" x14ac:dyDescent="0.3">
      <c r="C19" s="93"/>
      <c r="D19" s="93"/>
      <c r="E19" s="93"/>
      <c r="F19" s="94"/>
      <c r="G19" s="94"/>
      <c r="H19" s="94"/>
      <c r="I19" s="94"/>
    </row>
    <row r="20" spans="1:9" x14ac:dyDescent="0.3">
      <c r="B20" s="98" t="s">
        <v>28</v>
      </c>
      <c r="C20" s="95"/>
      <c r="D20" s="96"/>
      <c r="E20" s="96"/>
      <c r="F20" s="96"/>
      <c r="G20" s="96"/>
      <c r="H20" s="93"/>
      <c r="I20" s="93"/>
    </row>
    <row r="21" spans="1:9" x14ac:dyDescent="0.3">
      <c r="A21" s="91" t="s">
        <v>19</v>
      </c>
      <c r="B21" s="99">
        <v>16</v>
      </c>
      <c r="C21" s="96"/>
      <c r="D21" s="97"/>
      <c r="E21" s="97"/>
      <c r="F21" s="97"/>
      <c r="G21" s="97"/>
      <c r="H21" s="93"/>
      <c r="I21" s="93"/>
    </row>
    <row r="22" spans="1:9" x14ac:dyDescent="0.3">
      <c r="A22" s="91" t="s">
        <v>39</v>
      </c>
      <c r="B22" s="17">
        <v>15.15</v>
      </c>
      <c r="C22" s="96"/>
      <c r="D22" s="96"/>
      <c r="E22" s="96"/>
      <c r="F22" s="96"/>
      <c r="G22" s="96"/>
      <c r="H22" s="93"/>
      <c r="I22" s="93"/>
    </row>
    <row r="23" spans="1:9" x14ac:dyDescent="0.3">
      <c r="A23" s="91" t="s">
        <v>27</v>
      </c>
      <c r="B23" s="17">
        <v>15.15</v>
      </c>
      <c r="C23" s="96"/>
      <c r="D23" s="96"/>
      <c r="E23" s="96"/>
      <c r="F23" s="96"/>
      <c r="G23" s="96"/>
      <c r="H23" s="93"/>
      <c r="I23" s="93"/>
    </row>
    <row r="24" spans="1:9" x14ac:dyDescent="0.3">
      <c r="A24" s="92" t="s">
        <v>27</v>
      </c>
      <c r="B24" s="17">
        <v>15.15</v>
      </c>
      <c r="C24" s="96"/>
      <c r="D24" s="96"/>
      <c r="E24" s="96"/>
      <c r="F24" s="96"/>
      <c r="G24" s="96"/>
      <c r="H24" s="93"/>
      <c r="I24" s="93"/>
    </row>
    <row r="25" spans="1:9" x14ac:dyDescent="0.3">
      <c r="A25" s="91" t="s">
        <v>27</v>
      </c>
      <c r="B25" s="17">
        <v>15.15</v>
      </c>
      <c r="C25" s="96"/>
      <c r="D25" s="96"/>
      <c r="E25" s="96"/>
      <c r="F25" s="96"/>
      <c r="G25" s="96"/>
      <c r="H25" s="93"/>
      <c r="I25" s="93"/>
    </row>
  </sheetData>
  <mergeCells count="1">
    <mergeCell ref="F19:I19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862B6-1B49-4473-9D2C-23CB3CB400BC}">
  <sheetPr codeName="Feuil4">
    <tabColor rgb="FFFFCCFF"/>
    <pageSetUpPr fitToPage="1"/>
  </sheetPr>
  <dimension ref="A1:T32"/>
  <sheetViews>
    <sheetView showZeros="0" tabSelected="1" zoomScale="90" zoomScaleNormal="90" workbookViewId="0">
      <pane xSplit="2" ySplit="3" topLeftCell="C4" activePane="bottomRight" state="frozen"/>
      <selection activeCell="K8" sqref="K8:K11"/>
      <selection pane="topRight" activeCell="K8" sqref="K8:K11"/>
      <selection pane="bottomLeft" activeCell="K8" sqref="K8:K11"/>
      <selection pane="bottomRight" activeCell="E12" sqref="E12"/>
    </sheetView>
  </sheetViews>
  <sheetFormatPr baseColWidth="10" defaultColWidth="8.88671875" defaultRowHeight="14.4" x14ac:dyDescent="0.3"/>
  <cols>
    <col min="1" max="1" width="10.6640625" style="59" customWidth="1"/>
    <col min="2" max="2" width="18.5546875" style="3" customWidth="1"/>
    <col min="3" max="9" width="15.6640625" style="3" customWidth="1"/>
    <col min="10" max="11" width="10.6640625" style="3" customWidth="1"/>
    <col min="12" max="18" width="15.6640625" style="3" customWidth="1"/>
    <col min="19" max="20" width="10.6640625" style="3" customWidth="1"/>
    <col min="21" max="16384" width="8.88671875" style="3"/>
  </cols>
  <sheetData>
    <row r="1" spans="1:20" ht="15" thickBot="1" x14ac:dyDescent="0.35">
      <c r="A1" s="59">
        <v>0</v>
      </c>
    </row>
    <row r="2" spans="1:20" ht="31.95" customHeight="1" x14ac:dyDescent="0.3">
      <c r="B2" s="76" t="s">
        <v>38</v>
      </c>
      <c r="C2" s="44">
        <v>43766</v>
      </c>
      <c r="D2" s="44">
        <f>C2+1</f>
        <v>43767</v>
      </c>
      <c r="E2" s="44">
        <f t="shared" ref="E2:I2" si="0">D2+1</f>
        <v>43768</v>
      </c>
      <c r="F2" s="44">
        <f t="shared" si="0"/>
        <v>43769</v>
      </c>
      <c r="G2" s="44">
        <f t="shared" si="0"/>
        <v>43770</v>
      </c>
      <c r="H2" s="44">
        <f t="shared" si="0"/>
        <v>43771</v>
      </c>
      <c r="I2" s="44">
        <f t="shared" si="0"/>
        <v>43772</v>
      </c>
      <c r="J2" s="78"/>
      <c r="K2" s="81"/>
      <c r="L2" s="44">
        <f>I2+1</f>
        <v>43773</v>
      </c>
      <c r="M2" s="44">
        <f t="shared" ref="M2:R2" si="1">L2+1</f>
        <v>43774</v>
      </c>
      <c r="N2" s="44">
        <f t="shared" si="1"/>
        <v>43775</v>
      </c>
      <c r="O2" s="44">
        <f t="shared" si="1"/>
        <v>43776</v>
      </c>
      <c r="P2" s="44">
        <f t="shared" si="1"/>
        <v>43777</v>
      </c>
      <c r="Q2" s="44">
        <f t="shared" si="1"/>
        <v>43778</v>
      </c>
      <c r="R2" s="44">
        <f t="shared" si="1"/>
        <v>43779</v>
      </c>
      <c r="S2" s="53"/>
      <c r="T2" s="53"/>
    </row>
    <row r="3" spans="1:20" ht="15" thickBot="1" x14ac:dyDescent="0.35">
      <c r="A3" s="60"/>
      <c r="B3" s="77"/>
      <c r="C3" s="65" t="s">
        <v>0</v>
      </c>
      <c r="D3" s="65" t="s">
        <v>1</v>
      </c>
      <c r="E3" s="65" t="s">
        <v>2</v>
      </c>
      <c r="F3" s="65" t="s">
        <v>3</v>
      </c>
      <c r="G3" s="65" t="s">
        <v>4</v>
      </c>
      <c r="H3" s="65" t="s">
        <v>5</v>
      </c>
      <c r="I3" s="65" t="s">
        <v>6</v>
      </c>
      <c r="J3" s="79"/>
      <c r="K3" s="81"/>
      <c r="L3" s="65" t="s">
        <v>0</v>
      </c>
      <c r="M3" s="65" t="s">
        <v>1</v>
      </c>
      <c r="N3" s="65" t="s">
        <v>2</v>
      </c>
      <c r="O3" s="65" t="s">
        <v>3</v>
      </c>
      <c r="P3" s="65" t="s">
        <v>4</v>
      </c>
      <c r="Q3" s="65" t="s">
        <v>5</v>
      </c>
      <c r="R3" s="65" t="s">
        <v>6</v>
      </c>
      <c r="S3" s="54"/>
      <c r="T3" s="54"/>
    </row>
    <row r="4" spans="1:20" ht="29.4" thickBot="1" x14ac:dyDescent="0.35">
      <c r="A4" s="60"/>
      <c r="B4" s="67" t="s">
        <v>23</v>
      </c>
      <c r="C4" s="66" t="str">
        <f>TEXT(C2,"mm")</f>
        <v>10</v>
      </c>
      <c r="D4" s="66" t="str">
        <f t="shared" ref="D4:H4" si="2">TEXT(D2,"mm")</f>
        <v>10</v>
      </c>
      <c r="E4" s="66" t="str">
        <f t="shared" si="2"/>
        <v>10</v>
      </c>
      <c r="F4" s="66" t="str">
        <f t="shared" si="2"/>
        <v>11</v>
      </c>
      <c r="G4" s="66" t="str">
        <f t="shared" si="2"/>
        <v>11</v>
      </c>
      <c r="H4" s="66" t="str">
        <f t="shared" si="2"/>
        <v>11</v>
      </c>
      <c r="I4" s="66" t="str">
        <f>TEXT(I2,"mm")</f>
        <v>11</v>
      </c>
      <c r="J4" s="51" t="s">
        <v>20</v>
      </c>
      <c r="K4" s="50" t="s">
        <v>21</v>
      </c>
      <c r="L4" s="66" t="str">
        <f>TEXT(L2,"mm")</f>
        <v>11</v>
      </c>
      <c r="M4" s="66" t="str">
        <f t="shared" ref="M4:P4" si="3">TEXT(M2,"mm")</f>
        <v>11</v>
      </c>
      <c r="N4" s="66" t="str">
        <f t="shared" si="3"/>
        <v>11</v>
      </c>
      <c r="O4" s="66" t="str">
        <f t="shared" si="3"/>
        <v>11</v>
      </c>
      <c r="P4" s="66" t="str">
        <f t="shared" si="3"/>
        <v>11</v>
      </c>
      <c r="Q4" s="66" t="str">
        <f>TEXT(Q2,"mm")</f>
        <v>11</v>
      </c>
      <c r="R4" s="66" t="str">
        <f>TEXT(R2,"mm")</f>
        <v>11</v>
      </c>
      <c r="S4" s="51" t="s">
        <v>22</v>
      </c>
      <c r="T4" s="50" t="s">
        <v>21</v>
      </c>
    </row>
    <row r="5" spans="1:20" ht="30" customHeight="1" x14ac:dyDescent="0.3">
      <c r="A5" s="58" t="s">
        <v>34</v>
      </c>
      <c r="B5" s="82" t="s">
        <v>40</v>
      </c>
      <c r="C5" s="64" t="str">
        <f>IF(ISBLANK(C7),"",VLOOKUP(C7,'TOOLS 354'!$A$1:$C$13,2,FALSE))</f>
        <v/>
      </c>
      <c r="D5" s="24">
        <f>IF(ISBLANK(D7),"",VLOOKUP(D7,'TOOLS 354'!$A$1:$C$13,2,FALSE))</f>
        <v>0.51041666666666663</v>
      </c>
      <c r="E5" s="24">
        <f>IF(ISBLANK(E7),"",VLOOKUP(E7,'TOOLS 354'!$A$1:$C$13,2,FALSE))</f>
        <v>0.53125</v>
      </c>
      <c r="F5" s="24">
        <f>IF(ISBLANK(F7),"",VLOOKUP(F7,'TOOLS 354'!$A$1:$C$13,2,FALSE))</f>
        <v>0.52083333333333337</v>
      </c>
      <c r="G5" s="23" t="str">
        <f>IF(ISBLANK(G7),"",VLOOKUP(G7,'TOOLS 354'!$A$1:$C$13,2,FALSE))</f>
        <v/>
      </c>
      <c r="H5" s="23">
        <f>IF(ISBLANK(H7),"",VLOOKUP(H7,'TOOLS 354'!$A$1:$C$13,2,FALSE))</f>
        <v>0.6875</v>
      </c>
      <c r="I5" s="23" t="str">
        <f>IF(ISBLANK(I7),"",VLOOKUP(I7,'TOOLS 354'!$A$1:$C$13,2,FALSE))</f>
        <v/>
      </c>
      <c r="J5" s="119" t="s">
        <v>42</v>
      </c>
      <c r="K5" s="74"/>
      <c r="L5" s="27" t="str">
        <f>IF(ISBLANK(L7),"",VLOOKUP(L7,'TOOLS 354'!$A$1:$C$13,2,FALSE))</f>
        <v/>
      </c>
      <c r="M5" s="24">
        <f>IF(ISBLANK(M7),"",VLOOKUP(M7,'TOOLS 354'!$A$1:$C$13,2,FALSE))</f>
        <v>0.6875</v>
      </c>
      <c r="N5" s="24" t="str">
        <f>IF(ISBLANK(N7),"",VLOOKUP(N7,'TOOLS 354'!$A$1:$C$13,2,FALSE))</f>
        <v/>
      </c>
      <c r="O5" s="24">
        <f>IF(ISBLANK(O7),"",VLOOKUP(O7,'TOOLS 354'!$A$1:$C$13,2,FALSE))</f>
        <v>0.40625</v>
      </c>
      <c r="P5" s="23">
        <f>IF(ISBLANK(P7),"",VLOOKUP(P7,'TOOLS 354'!$A$1:$C$13,2,FALSE))</f>
        <v>0.51041666666666663</v>
      </c>
      <c r="Q5" s="23">
        <f>IF(ISBLANK(Q7),"",VLOOKUP(Q7,'TOOLS 354'!$A$1:$C$13,2,FALSE))</f>
        <v>0.51041666666666663</v>
      </c>
      <c r="R5" s="23"/>
      <c r="S5" s="71">
        <f>SUM(L8:R8)</f>
        <v>0</v>
      </c>
      <c r="T5" s="74"/>
    </row>
    <row r="6" spans="1:20" ht="30" customHeight="1" x14ac:dyDescent="0.3">
      <c r="A6" s="61" t="s">
        <v>35</v>
      </c>
      <c r="B6" s="83"/>
      <c r="C6" s="26" t="str">
        <f>IF(ISBLANK(C7),"",VLOOKUP(C7,'TOOLS 354'!$A$1:$C$13,3,FALSE))</f>
        <v/>
      </c>
      <c r="D6" s="28">
        <f>IF(ISBLANK(D7),"",VLOOKUP(D7,'TOOLS 354'!$A$1:$C$13,3,FALSE))</f>
        <v>0.70833333333333337</v>
      </c>
      <c r="E6" s="28">
        <f>IF(ISBLANK(E7),"",VLOOKUP(E7,'TOOLS 354'!$A$1:$C$13,3,FALSE))</f>
        <v>0.88541666666666663</v>
      </c>
      <c r="F6" s="28">
        <f>IF(ISBLANK(F7),"",VLOOKUP(F7,'TOOLS 354'!$A$1:$C$13,3,FALSE))</f>
        <v>0.71875</v>
      </c>
      <c r="G6" s="25" t="str">
        <f>IF(ISBLANK(G7),"",VLOOKUP(G7,'TOOLS 354'!$A$1:$C$13,3,FALSE))</f>
        <v/>
      </c>
      <c r="H6" s="25">
        <f>IF(ISBLANK(H7),"",VLOOKUP(H7,'TOOLS 354'!$A$1:$C$13,3,FALSE))</f>
        <v>0.88541666666666663</v>
      </c>
      <c r="I6" s="25" t="str">
        <f>IF(ISBLANK(I7),"",VLOOKUP(I7,'TOOLS 354'!$A$1:$C$13,3,FALSE))</f>
        <v/>
      </c>
      <c r="J6" s="120"/>
      <c r="K6" s="75"/>
      <c r="L6" s="26" t="str">
        <f>IF(ISBLANK(L7),"",VLOOKUP(L7,'TOOLS 354'!$A$1:$C$13,3,FALSE))</f>
        <v/>
      </c>
      <c r="M6" s="28">
        <f>IF(ISBLANK(M7),"",VLOOKUP(M7,'TOOLS 354'!$A$1:$C$13,3,FALSE))</f>
        <v>0.88541666666666663</v>
      </c>
      <c r="N6" s="28" t="str">
        <f>IF(ISBLANK(N7),"",VLOOKUP(N7,'TOOLS 354'!$A$1:$C$13,3,FALSE))</f>
        <v/>
      </c>
      <c r="O6" s="28">
        <f>IF(ISBLANK(O7),"",VLOOKUP(O7,'TOOLS 354'!$A$1:$C$13,3,FALSE))</f>
        <v>0.60416666666666663</v>
      </c>
      <c r="P6" s="25">
        <f>IF(ISBLANK(P7),"",VLOOKUP(P7,'TOOLS 354'!$A$1:$C$13,3,FALSE))</f>
        <v>0.70833333333333337</v>
      </c>
      <c r="Q6" s="25">
        <f>IF(ISBLANK(Q7),"",VLOOKUP(Q7,'TOOLS 354'!$A$1:$C$13,3,FALSE))</f>
        <v>0.70833333333333337</v>
      </c>
      <c r="R6" s="25"/>
      <c r="S6" s="72"/>
      <c r="T6" s="75"/>
    </row>
    <row r="7" spans="1:20" ht="18" customHeight="1" thickBot="1" x14ac:dyDescent="0.35">
      <c r="A7" s="62"/>
      <c r="B7" s="83"/>
      <c r="C7" s="55"/>
      <c r="D7" s="43" t="s">
        <v>12</v>
      </c>
      <c r="E7" s="43" t="s">
        <v>29</v>
      </c>
      <c r="F7" s="41" t="s">
        <v>10</v>
      </c>
      <c r="G7" s="41"/>
      <c r="H7" s="41" t="s">
        <v>13</v>
      </c>
      <c r="I7" s="40"/>
      <c r="J7" s="120"/>
      <c r="K7" s="75"/>
      <c r="L7" s="42"/>
      <c r="M7" s="43" t="s">
        <v>13</v>
      </c>
      <c r="N7" s="40"/>
      <c r="O7" s="41" t="s">
        <v>30</v>
      </c>
      <c r="P7" s="41" t="s">
        <v>12</v>
      </c>
      <c r="Q7" s="41" t="s">
        <v>12</v>
      </c>
      <c r="R7" s="47" t="s">
        <v>24</v>
      </c>
      <c r="S7" s="72"/>
      <c r="T7" s="75"/>
    </row>
    <row r="8" spans="1:20" ht="45.6" customHeight="1" thickBot="1" x14ac:dyDescent="0.35">
      <c r="A8" s="63"/>
      <c r="B8" s="84"/>
      <c r="C8" s="100" t="s">
        <v>44</v>
      </c>
      <c r="D8" s="100" t="s">
        <v>44</v>
      </c>
      <c r="E8" s="100" t="s">
        <v>44</v>
      </c>
      <c r="F8" s="100" t="s">
        <v>44</v>
      </c>
      <c r="G8" s="100" t="s">
        <v>44</v>
      </c>
      <c r="H8" s="100" t="s">
        <v>44</v>
      </c>
      <c r="I8" s="100" t="s">
        <v>44</v>
      </c>
      <c r="J8" s="121"/>
      <c r="K8" s="80"/>
      <c r="L8" s="100" t="s">
        <v>44</v>
      </c>
      <c r="M8" s="100" t="s">
        <v>44</v>
      </c>
      <c r="N8" s="100" t="s">
        <v>44</v>
      </c>
      <c r="O8" s="100" t="s">
        <v>44</v>
      </c>
      <c r="P8" s="100" t="s">
        <v>44</v>
      </c>
      <c r="Q8" s="100" t="s">
        <v>44</v>
      </c>
      <c r="R8" s="100" t="s">
        <v>44</v>
      </c>
      <c r="S8" s="73"/>
      <c r="T8" s="80"/>
    </row>
    <row r="9" spans="1:20" ht="30" customHeight="1" x14ac:dyDescent="0.3">
      <c r="A9" s="58" t="s">
        <v>36</v>
      </c>
      <c r="B9" s="68" t="s">
        <v>41</v>
      </c>
      <c r="C9" s="22" t="str">
        <f>IF(ISBLANK(C11),"",VLOOKUP(C11,'TOOLS 354'!$A$1:$C$13,2,FALSE))</f>
        <v/>
      </c>
      <c r="D9" s="23">
        <f>IF(ISBLANK(D11),"",VLOOKUP(D11,'TOOLS 354'!$A$1:$C$13,2,FALSE))</f>
        <v>0.51041666666666663</v>
      </c>
      <c r="E9" s="23">
        <f>IF(ISBLANK(E11),"",VLOOKUP(E11,'TOOLS 354'!$A$1:$C$13,2,FALSE))</f>
        <v>0.52083333333333337</v>
      </c>
      <c r="F9" s="23" t="str">
        <f>IF(ISBLANK(F11),"",VLOOKUP(F11,'TOOLS 354'!$A$1:$C$13,2,FALSE))</f>
        <v/>
      </c>
      <c r="G9" s="23" t="str">
        <f>IF(ISBLANK(G11),"",VLOOKUP(G11,'TOOLS 354'!$A$1:$C$13,2,FALSE))</f>
        <v/>
      </c>
      <c r="H9" s="23">
        <f>IF(ISBLANK(H11),"",VLOOKUP(H11,'TOOLS 354'!$A$1:$C$13,2,FALSE))</f>
        <v>0.53125</v>
      </c>
      <c r="I9" s="23" t="str">
        <f>IF(ISBLANK(I11),"",VLOOKUP(I11,'TOOLS 354'!$A$1:$C$15,2,FALSE))</f>
        <v/>
      </c>
      <c r="J9" s="113">
        <v>0.39583333333333337</v>
      </c>
      <c r="K9" s="74"/>
      <c r="L9" s="22" t="str">
        <f>IF(ISBLANK(L11),"",VLOOKUP(L11,'TOOLS 354'!$A$1:$C$13,2,FALSE))</f>
        <v/>
      </c>
      <c r="M9" s="23">
        <f>IF(ISBLANK(M11),"",VLOOKUP(M11,'TOOLS 354'!$A$1:$C$13,2,FALSE))</f>
        <v>0.52083333333333337</v>
      </c>
      <c r="N9" s="23" t="str">
        <f>IF(ISBLANK(N11),"",VLOOKUP(N11,'TOOLS 354'!$A$1:$C$13,2,FALSE))</f>
        <v/>
      </c>
      <c r="O9" s="23" t="str">
        <f>IF(ISBLANK(O11),"",VLOOKUP(O11,'TOOLS 354'!$A$1:$C$13,2,FALSE))</f>
        <v/>
      </c>
      <c r="P9" s="23" t="str">
        <f>IF(ISBLANK(P11),"",VLOOKUP(P11,'TOOLS 354'!$A$1:$C$13,2,FALSE))</f>
        <v/>
      </c>
      <c r="Q9" s="23" t="str">
        <f>IF(ISBLANK(Q11),"",VLOOKUP(Q11,'TOOLS 354'!$A$1:$C$13,2,FALSE))</f>
        <v/>
      </c>
      <c r="R9" s="21"/>
      <c r="S9" s="71">
        <f>SUM(L12:R12)</f>
        <v>0.19791666666666663</v>
      </c>
      <c r="T9" s="74"/>
    </row>
    <row r="10" spans="1:20" ht="30" customHeight="1" x14ac:dyDescent="0.3">
      <c r="A10" s="61" t="s">
        <v>37</v>
      </c>
      <c r="B10" s="69"/>
      <c r="C10" s="29" t="str">
        <f>IF(ISBLANK(C11),"",VLOOKUP(C11,'TOOLS 354'!$A$1:$C$13,3,FALSE))</f>
        <v/>
      </c>
      <c r="D10" s="25">
        <f>IF(ISBLANK(D11),"",VLOOKUP(D11,'TOOLS 354'!$A$1:$C$13,3,FALSE))</f>
        <v>0.70833333333333337</v>
      </c>
      <c r="E10" s="25">
        <f>IF(ISBLANK(E11),"",VLOOKUP(E11,'TOOLS 354'!$A$1:$C$13,3,FALSE))</f>
        <v>0.71875</v>
      </c>
      <c r="F10" s="25" t="str">
        <f>IF(ISBLANK(F11),"",VLOOKUP(F11,'TOOLS 354'!$A$1:$C$13,3,FALSE))</f>
        <v/>
      </c>
      <c r="G10" s="25" t="str">
        <f>IF(ISBLANK(G11),"",VLOOKUP(G11,'TOOLS 354'!$A$1:$C$13,3,FALSE))</f>
        <v/>
      </c>
      <c r="H10" s="25">
        <f>IF(ISBLANK(H11),"",VLOOKUP(H11,'TOOLS 354'!$A$1:$C$13,3,FALSE))</f>
        <v>0.88541666666666663</v>
      </c>
      <c r="I10" s="25" t="str">
        <f>IF(ISBLANK(I11),"",VLOOKUP(I11,'TOOLS 354'!$A$1:$C$15,3,FALSE))</f>
        <v/>
      </c>
      <c r="J10" s="114"/>
      <c r="K10" s="75"/>
      <c r="L10" s="29" t="str">
        <f>IF(ISBLANK(L11),"",VLOOKUP(L11,'TOOLS 354'!$A$1:$C$13,3,FALSE))</f>
        <v/>
      </c>
      <c r="M10" s="25">
        <f>IF(ISBLANK(M11),"",VLOOKUP(M11,'TOOLS 354'!$A$1:$C$13,3,FALSE))</f>
        <v>0.71875</v>
      </c>
      <c r="N10" s="25" t="str">
        <f>IF(ISBLANK(N11),"",VLOOKUP(N11,'TOOLS 354'!$A$1:$C$13,3,FALSE))</f>
        <v/>
      </c>
      <c r="O10" s="25" t="str">
        <f>IF(ISBLANK(O11),"",VLOOKUP(O11,'TOOLS 354'!$A$1:$C$13,3,FALSE))</f>
        <v/>
      </c>
      <c r="P10" s="25" t="str">
        <f>IF(ISBLANK(P11),"",VLOOKUP(P11,'TOOLS 354'!$A$1:$C$13,3,FALSE))</f>
        <v/>
      </c>
      <c r="Q10" s="25" t="str">
        <f>IF(ISBLANK(Q11),"",VLOOKUP(Q11,'TOOLS 354'!$A$1:$C$13,3,FALSE))</f>
        <v/>
      </c>
      <c r="R10" s="28"/>
      <c r="S10" s="72"/>
      <c r="T10" s="75"/>
    </row>
    <row r="11" spans="1:20" ht="18" customHeight="1" thickBot="1" x14ac:dyDescent="0.35">
      <c r="A11" s="62"/>
      <c r="B11" s="69"/>
      <c r="C11" s="42"/>
      <c r="D11" s="43" t="s">
        <v>12</v>
      </c>
      <c r="E11" s="43" t="s">
        <v>10</v>
      </c>
      <c r="F11" s="41"/>
      <c r="G11" s="41"/>
      <c r="H11" s="41" t="s">
        <v>29</v>
      </c>
      <c r="I11" s="40"/>
      <c r="J11" s="114"/>
      <c r="K11" s="75"/>
      <c r="L11" s="42"/>
      <c r="M11" s="43" t="s">
        <v>10</v>
      </c>
      <c r="N11" s="43"/>
      <c r="O11" s="41"/>
      <c r="P11" s="41"/>
      <c r="Q11" s="41"/>
      <c r="R11" s="45"/>
      <c r="S11" s="72"/>
      <c r="T11" s="75"/>
    </row>
    <row r="12" spans="1:20" ht="42" customHeight="1" thickBot="1" x14ac:dyDescent="0.35">
      <c r="A12" s="63"/>
      <c r="B12" s="70"/>
      <c r="C12" s="101" t="s">
        <v>43</v>
      </c>
      <c r="D12" s="101" t="s">
        <v>43</v>
      </c>
      <c r="E12" s="101" t="s">
        <v>43</v>
      </c>
      <c r="F12" s="101" t="s">
        <v>43</v>
      </c>
      <c r="G12" s="101" t="s">
        <v>43</v>
      </c>
      <c r="H12" s="101" t="s">
        <v>43</v>
      </c>
      <c r="I12" s="101" t="s">
        <v>43</v>
      </c>
      <c r="J12" s="115"/>
      <c r="K12" s="80"/>
      <c r="L12" s="103" t="str">
        <f t="shared" ref="L12:Q12" si="4">IF(ISERROR(L10-L9),"",L10-L9)</f>
        <v/>
      </c>
      <c r="M12" s="102">
        <f t="shared" si="4"/>
        <v>0.19791666666666663</v>
      </c>
      <c r="N12" s="102" t="str">
        <f t="shared" si="4"/>
        <v/>
      </c>
      <c r="O12" s="102" t="str">
        <f t="shared" si="4"/>
        <v/>
      </c>
      <c r="P12" s="102" t="str">
        <f t="shared" si="4"/>
        <v/>
      </c>
      <c r="Q12" s="102" t="str">
        <f t="shared" si="4"/>
        <v/>
      </c>
      <c r="R12" s="104"/>
      <c r="S12" s="73"/>
      <c r="T12" s="80"/>
    </row>
    <row r="13" spans="1:20" ht="30" customHeight="1" x14ac:dyDescent="0.3">
      <c r="A13" s="58"/>
      <c r="B13" s="82" t="s">
        <v>27</v>
      </c>
      <c r="C13" s="48" t="str">
        <f>IF(ISBLANK(C15),"",VLOOKUP(C15,'TOOLS 354'!$A$1:$C$13,2,FALSE))</f>
        <v/>
      </c>
      <c r="D13" s="21" t="str">
        <f>IF(ISBLANK(D15),"",VLOOKUP(D15,'TOOLS 354'!$A$1:$C$13,2,FALSE))</f>
        <v/>
      </c>
      <c r="E13" s="21">
        <f>IF(ISBLANK(E15),"",VLOOKUP(E15,'TOOLS 354'!$A$1:$C$13,2,FALSE))</f>
        <v>0.40625</v>
      </c>
      <c r="F13" s="21">
        <f>IF(ISBLANK(F15),"",VLOOKUP(F15,'TOOLS 354'!$A$1:$C$13,2,FALSE))</f>
        <v>0</v>
      </c>
      <c r="G13" s="21">
        <f>IF(ISBLANK(G15),"",VLOOKUP(G15,'TOOLS 354'!$A$1:$C$13,2,FALSE))</f>
        <v>0.6875</v>
      </c>
      <c r="H13" s="21">
        <f>IF(ISBLANK(H15),"",VLOOKUP(H15,'TOOLS 354'!$A$1:$C$13,2,FALSE))</f>
        <v>0</v>
      </c>
      <c r="I13" s="21">
        <f>IF(ISBLANK(I15),"",VLOOKUP(I15,'TOOLS 354'!$A$1:$C$13,2,FALSE))</f>
        <v>0.55208333333333337</v>
      </c>
      <c r="J13" s="116">
        <v>0.59374999999999989</v>
      </c>
      <c r="K13" s="74"/>
      <c r="L13" s="30" t="str">
        <f>IF(ISBLANK(L15),"",VLOOKUP(L15,'TOOLS 354'!$A$1:$C$13,2,FALSE))</f>
        <v/>
      </c>
      <c r="M13" s="21">
        <f>IF(ISBLANK(M15),"",VLOOKUP(M15,'TOOLS 354'!$A$1:$C$13,2,FALSE))</f>
        <v>0</v>
      </c>
      <c r="N13" s="21">
        <f>IF(ISBLANK(N15),"",VLOOKUP(N15,'TOOLS 354'!$A$1:$C$13,2,FALSE))</f>
        <v>0.55208333333333337</v>
      </c>
      <c r="O13" s="21">
        <f>IF(ISBLANK(O15),"",VLOOKUP(O15,'TOOLS 354'!$A$1:$C$13,2,FALSE))</f>
        <v>0</v>
      </c>
      <c r="P13" s="21" t="str">
        <f>IF(ISBLANK(P15),"",VLOOKUP(P15,'TOOLS 354'!$A$1:$C$13,2,FALSE))</f>
        <v/>
      </c>
      <c r="Q13" s="21">
        <f>IF(ISBLANK(Q15),"",VLOOKUP(Q15,'TOOLS 354'!$A$1:$C$13,2,FALSE))</f>
        <v>0</v>
      </c>
      <c r="R13" s="21"/>
      <c r="S13" s="71">
        <f>SUM(L16:R16)</f>
        <v>0.19791666666666663</v>
      </c>
      <c r="T13" s="74"/>
    </row>
    <row r="14" spans="1:20" ht="30" customHeight="1" x14ac:dyDescent="0.3">
      <c r="A14" s="61"/>
      <c r="B14" s="83"/>
      <c r="C14" s="26" t="str">
        <f>IF(ISBLANK(C15),"",VLOOKUP(C15,'TOOLS 354'!$A$1:$C$13,3,FALSE))</f>
        <v/>
      </c>
      <c r="D14" s="28" t="str">
        <f>IF(ISBLANK(D15),"",VLOOKUP(D15,'TOOLS 354'!$A$1:$C$13,3,FALSE))</f>
        <v/>
      </c>
      <c r="E14" s="28">
        <f>IF(ISBLANK(E15),"",VLOOKUP(E15,'TOOLS 354'!$A$1:$C$13,3,FALSE))</f>
        <v>0.60416666666666663</v>
      </c>
      <c r="F14" s="28">
        <f>IF(ISBLANK(F15),"",VLOOKUP(F15,'TOOLS 354'!$A$1:$C$13,3,FALSE))</f>
        <v>0</v>
      </c>
      <c r="G14" s="28">
        <f>IF(ISBLANK(G15),"",VLOOKUP(G15,'TOOLS 354'!$A$1:$C$13,3,FALSE))</f>
        <v>0.88541666666666663</v>
      </c>
      <c r="H14" s="28">
        <f>IF(ISBLANK(H15),"",VLOOKUP(H15,'TOOLS 354'!$A$1:$C$13,3,FALSE))</f>
        <v>0</v>
      </c>
      <c r="I14" s="28">
        <f>IF(ISBLANK(I15),"",VLOOKUP(I15,'TOOLS 354'!$A$1:$C$13,3,FALSE))</f>
        <v>0.75</v>
      </c>
      <c r="J14" s="117"/>
      <c r="K14" s="75"/>
      <c r="L14" s="31" t="str">
        <f>IF(ISBLANK(L15),"",VLOOKUP(L15,'TOOLS 354'!$A$1:$C$13,3,FALSE))</f>
        <v/>
      </c>
      <c r="M14" s="28">
        <f>IF(ISBLANK(M15),"",VLOOKUP(M15,'TOOLS 354'!$A$1:$C$13,3,FALSE))</f>
        <v>0</v>
      </c>
      <c r="N14" s="28">
        <f>IF(ISBLANK(N15),"",VLOOKUP(N15,'TOOLS 354'!$A$1:$C$13,3,FALSE))</f>
        <v>0.75</v>
      </c>
      <c r="O14" s="28">
        <f>IF(ISBLANK(O15),"",VLOOKUP(O15,'TOOLS 354'!$A$1:$C$13,3,FALSE))</f>
        <v>0</v>
      </c>
      <c r="P14" s="28" t="str">
        <f>IF(ISBLANK(P15),"",VLOOKUP(P15,'TOOLS 354'!$A$1:$C$13,3,FALSE))</f>
        <v/>
      </c>
      <c r="Q14" s="28">
        <f>IF(ISBLANK(Q15),"",VLOOKUP(Q15,'TOOLS 354'!$A$1:$C$13,3,FALSE))</f>
        <v>0</v>
      </c>
      <c r="R14" s="28"/>
      <c r="S14" s="72"/>
      <c r="T14" s="75"/>
    </row>
    <row r="15" spans="1:20" ht="18" customHeight="1" thickBot="1" x14ac:dyDescent="0.35">
      <c r="A15" s="62"/>
      <c r="B15" s="83"/>
      <c r="C15" s="49"/>
      <c r="D15" s="40"/>
      <c r="E15" s="46" t="s">
        <v>30</v>
      </c>
      <c r="F15" s="47" t="s">
        <v>24</v>
      </c>
      <c r="G15" s="46" t="s">
        <v>13</v>
      </c>
      <c r="H15" s="47" t="s">
        <v>24</v>
      </c>
      <c r="I15" s="46" t="s">
        <v>31</v>
      </c>
      <c r="J15" s="117"/>
      <c r="K15" s="75"/>
      <c r="L15" s="42"/>
      <c r="M15" s="47" t="s">
        <v>24</v>
      </c>
      <c r="N15" s="42" t="s">
        <v>31</v>
      </c>
      <c r="O15" s="47" t="s">
        <v>24</v>
      </c>
      <c r="P15" s="45"/>
      <c r="Q15" s="47" t="s">
        <v>24</v>
      </c>
      <c r="R15" s="45" t="s">
        <v>14</v>
      </c>
      <c r="S15" s="72"/>
      <c r="T15" s="75"/>
    </row>
    <row r="16" spans="1:20" ht="18" customHeight="1" thickBot="1" x14ac:dyDescent="0.35">
      <c r="A16" s="63"/>
      <c r="B16" s="84"/>
      <c r="C16" s="106" t="str">
        <f t="shared" ref="C16:H16" si="5">IF(ISERROR(C14-C13),"",C14-C13)</f>
        <v/>
      </c>
      <c r="D16" s="107" t="str">
        <f t="shared" si="5"/>
        <v/>
      </c>
      <c r="E16" s="107">
        <f t="shared" si="5"/>
        <v>0.19791666666666663</v>
      </c>
      <c r="F16" s="107">
        <f t="shared" si="5"/>
        <v>0</v>
      </c>
      <c r="G16" s="107">
        <f t="shared" si="5"/>
        <v>0.19791666666666663</v>
      </c>
      <c r="H16" s="107">
        <f t="shared" si="5"/>
        <v>0</v>
      </c>
      <c r="I16" s="108">
        <f>IF(ISERROR(I14-I13),"",I14-I13)</f>
        <v>0.19791666666666663</v>
      </c>
      <c r="J16" s="118"/>
      <c r="K16" s="80"/>
      <c r="L16" s="105" t="str">
        <f t="shared" ref="L16:Q16" si="6">IF(ISERROR(L14-L13),"",L14-L13)</f>
        <v/>
      </c>
      <c r="M16" s="104">
        <f t="shared" si="6"/>
        <v>0</v>
      </c>
      <c r="N16" s="104">
        <f t="shared" si="6"/>
        <v>0.19791666666666663</v>
      </c>
      <c r="O16" s="104">
        <f t="shared" si="6"/>
        <v>0</v>
      </c>
      <c r="P16" s="104" t="str">
        <f t="shared" si="6"/>
        <v/>
      </c>
      <c r="Q16" s="104">
        <f t="shared" si="6"/>
        <v>0</v>
      </c>
      <c r="R16" s="104"/>
      <c r="S16" s="73"/>
      <c r="T16" s="80"/>
    </row>
    <row r="17" spans="1:20" ht="30" customHeight="1" x14ac:dyDescent="0.3">
      <c r="A17" s="58"/>
      <c r="B17" s="68" t="s">
        <v>27</v>
      </c>
      <c r="C17" s="34" t="str">
        <f>IF(ISBLANK(C19),"",VLOOKUP(C19,'TOOLS 354'!$A$1:$C$13,2,FALSE))</f>
        <v/>
      </c>
      <c r="D17" s="21" t="str">
        <f>IF(ISBLANK(D19),"",VLOOKUP(D19,'TOOLS 354'!$A$1:$C$13,2,FALSE))</f>
        <v/>
      </c>
      <c r="E17" s="21" t="str">
        <f>IF(ISBLANK(E19),"",VLOOKUP(E19,'TOOLS 354'!$A$1:$C$13,2,FALSE))</f>
        <v/>
      </c>
      <c r="F17" s="21" t="str">
        <f>IF(ISBLANK(F19),"",VLOOKUP(F19,'TOOLS 354'!$A$1:$C$13,2,FALSE))</f>
        <v/>
      </c>
      <c r="G17" s="21" t="str">
        <f>IF(ISBLANK(G19),"",VLOOKUP(G19,'TOOLS 354'!$A$1:$C$13,2,FALSE))</f>
        <v/>
      </c>
      <c r="H17" s="21" t="str">
        <f>IF(ISBLANK(H19),"",VLOOKUP(H19,'TOOLS 354'!$A$1:$C$13,2,FALSE))</f>
        <v/>
      </c>
      <c r="I17" s="23"/>
      <c r="J17" s="71">
        <v>0</v>
      </c>
      <c r="K17" s="74"/>
      <c r="L17" s="30">
        <f>IF(ISBLANK(L19),"",VLOOKUP(L19,'TOOLS 354'!$A$1:$C$13,2,FALSE))</f>
        <v>0.55208333333333337</v>
      </c>
      <c r="M17" s="21">
        <f>IF(ISBLANK(M19),"",VLOOKUP(M19,'TOOLS 354'!$A$1:$C$13,2,FALSE))</f>
        <v>0.52083333333333337</v>
      </c>
      <c r="N17" s="21" t="str">
        <f>IF(ISBLANK(N19),"",VLOOKUP(N19,'TOOLS 354'!$A$1:$C$13,2,FALSE))</f>
        <v/>
      </c>
      <c r="O17" s="21">
        <f>IF(ISBLANK(O19),"",VLOOKUP(O19,'TOOLS 354'!$A$1:$C$13,2,FALSE))</f>
        <v>0.6875</v>
      </c>
      <c r="P17" s="21" t="str">
        <f>IF(ISBLANK(P19),"",VLOOKUP(P19,'TOOLS 354'!$A$1:$C$13,2,FALSE))</f>
        <v/>
      </c>
      <c r="Q17" s="21">
        <f>IF(ISBLANK(Q19),"",VLOOKUP(Q19,'TOOLS 354'!$A$1:$C$13,2,FALSE))</f>
        <v>0</v>
      </c>
      <c r="R17" s="21"/>
      <c r="S17" s="71">
        <f>SUM(L20:R20)</f>
        <v>0.59374999999999989</v>
      </c>
      <c r="T17" s="74"/>
    </row>
    <row r="18" spans="1:20" ht="30" customHeight="1" x14ac:dyDescent="0.3">
      <c r="A18" s="61"/>
      <c r="B18" s="69"/>
      <c r="C18" s="31" t="str">
        <f>IF(ISBLANK(C19),"",VLOOKUP(C19,'TOOLS 354'!$A$1:$C$13,3,FALSE))</f>
        <v/>
      </c>
      <c r="D18" s="28" t="str">
        <f>IF(ISBLANK(D19),"",VLOOKUP(D19,'TOOLS 354'!$A$1:$C$13,3,FALSE))</f>
        <v/>
      </c>
      <c r="E18" s="28" t="str">
        <f>IF(ISBLANK(E19),"",VLOOKUP(E19,'TOOLS 354'!$A$1:$C$13,3,FALSE))</f>
        <v/>
      </c>
      <c r="F18" s="28" t="str">
        <f>IF(ISBLANK(F19),"",VLOOKUP(F19,'TOOLS 354'!$A$1:$C$13,3,FALSE))</f>
        <v/>
      </c>
      <c r="G18" s="28" t="str">
        <f>IF(ISBLANK(G19),"",VLOOKUP(G19,'TOOLS 354'!$A$1:$C$13,3,FALSE))</f>
        <v/>
      </c>
      <c r="H18" s="28" t="str">
        <f>IF(ISBLANK(H19),"",VLOOKUP(H19,'TOOLS 354'!$A$1:$C$13,3,FALSE))</f>
        <v/>
      </c>
      <c r="I18" s="25"/>
      <c r="J18" s="72"/>
      <c r="K18" s="75"/>
      <c r="L18" s="31">
        <f>IF(ISBLANK(L19),"",VLOOKUP(L19,'TOOLS 354'!$A$1:$C$13,3,FALSE))</f>
        <v>0.75</v>
      </c>
      <c r="M18" s="28">
        <f>IF(ISBLANK(M19),"",VLOOKUP(M19,'TOOLS 354'!$A$1:$C$13,3,FALSE))</f>
        <v>0.71875</v>
      </c>
      <c r="N18" s="28" t="str">
        <f>IF(ISBLANK(N19),"",VLOOKUP(N19,'TOOLS 354'!$A$1:$C$13,3,FALSE))</f>
        <v/>
      </c>
      <c r="O18" s="28">
        <f>IF(ISBLANK(O19),"",VLOOKUP(O19,'TOOLS 354'!$A$1:$C$13,3,FALSE))</f>
        <v>0.88541666666666663</v>
      </c>
      <c r="P18" s="28" t="str">
        <f>IF(ISBLANK(P19),"",VLOOKUP(P19,'TOOLS 354'!$A$1:$C$13,3,FALSE))</f>
        <v/>
      </c>
      <c r="Q18" s="28">
        <f>IF(ISBLANK(Q19),"",VLOOKUP(Q19,'TOOLS 354'!$A$1:$C$13,3,FALSE))</f>
        <v>0</v>
      </c>
      <c r="R18" s="28"/>
      <c r="S18" s="72"/>
      <c r="T18" s="75"/>
    </row>
    <row r="19" spans="1:20" ht="18" customHeight="1" thickBot="1" x14ac:dyDescent="0.35">
      <c r="A19" s="62"/>
      <c r="B19" s="69"/>
      <c r="C19" s="42"/>
      <c r="D19" s="43"/>
      <c r="E19" s="40"/>
      <c r="F19" s="41"/>
      <c r="G19" s="41"/>
      <c r="H19" s="41"/>
      <c r="I19" s="41"/>
      <c r="J19" s="72"/>
      <c r="K19" s="75"/>
      <c r="L19" s="42" t="s">
        <v>31</v>
      </c>
      <c r="M19" s="42" t="s">
        <v>10</v>
      </c>
      <c r="N19" s="42"/>
      <c r="O19" s="42" t="s">
        <v>13</v>
      </c>
      <c r="P19" s="45"/>
      <c r="Q19" s="47" t="s">
        <v>24</v>
      </c>
      <c r="R19" s="45" t="s">
        <v>11</v>
      </c>
      <c r="S19" s="72"/>
      <c r="T19" s="75"/>
    </row>
    <row r="20" spans="1:20" ht="18" customHeight="1" thickBot="1" x14ac:dyDescent="0.35">
      <c r="A20" s="63"/>
      <c r="B20" s="70"/>
      <c r="C20" s="105" t="str">
        <f>IF(ISERROR(C18-C17),"",C18-C17)</f>
        <v/>
      </c>
      <c r="D20" s="104" t="str">
        <f t="shared" ref="D20:H20" si="7">IF(ISERROR(D18-D17),"",D18-D17)</f>
        <v/>
      </c>
      <c r="E20" s="104" t="str">
        <f t="shared" si="7"/>
        <v/>
      </c>
      <c r="F20" s="104" t="str">
        <f t="shared" si="7"/>
        <v/>
      </c>
      <c r="G20" s="104" t="str">
        <f t="shared" si="7"/>
        <v/>
      </c>
      <c r="H20" s="104" t="str">
        <f t="shared" si="7"/>
        <v/>
      </c>
      <c r="I20" s="109"/>
      <c r="J20" s="73"/>
      <c r="K20" s="80"/>
      <c r="L20" s="105">
        <f>IF(ISERROR(L18-L17),"",L18-L17)</f>
        <v>0.19791666666666663</v>
      </c>
      <c r="M20" s="104">
        <f t="shared" ref="M20:Q20" si="8">IF(ISERROR(M18-M17),"",M18-M17)</f>
        <v>0.19791666666666663</v>
      </c>
      <c r="N20" s="104" t="str">
        <f t="shared" si="8"/>
        <v/>
      </c>
      <c r="O20" s="104">
        <f t="shared" si="8"/>
        <v>0.19791666666666663</v>
      </c>
      <c r="P20" s="104" t="str">
        <f t="shared" si="8"/>
        <v/>
      </c>
      <c r="Q20" s="104">
        <f t="shared" si="8"/>
        <v>0</v>
      </c>
      <c r="R20" s="104"/>
      <c r="S20" s="73"/>
      <c r="T20" s="80"/>
    </row>
    <row r="21" spans="1:20" ht="30" customHeight="1" x14ac:dyDescent="0.3">
      <c r="A21" s="58"/>
      <c r="B21" s="68" t="s">
        <v>27</v>
      </c>
      <c r="C21" s="30" t="str">
        <f>IF(ISBLANK(C23),"",VLOOKUP(C23,'TOOLS 354'!$A$1:$C$13,2,FALSE))</f>
        <v/>
      </c>
      <c r="D21" s="21" t="str">
        <f>IF(ISBLANK(D23),"",VLOOKUP(D23,'TOOLS 354'!$A$1:$C$13,2,FALSE))</f>
        <v/>
      </c>
      <c r="E21" s="21" t="str">
        <f>IF(ISBLANK(E23),"",VLOOKUP(E23,'TOOLS 354'!$A$1:$C$13,2,FALSE))</f>
        <v/>
      </c>
      <c r="F21" s="21" t="str">
        <f>IF(ISBLANK(F23),"",VLOOKUP(F23,'TOOLS 354'!$A$1:$C$13,2,FALSE))</f>
        <v/>
      </c>
      <c r="G21" s="21" t="str">
        <f>IF(ISBLANK(G23),"",VLOOKUP(G23,'TOOLS 354'!$A$1:$C$13,2,FALSE))</f>
        <v/>
      </c>
      <c r="H21" s="21" t="str">
        <f>IF(ISBLANK(H23),"",VLOOKUP(H23,'TOOLS 354'!$A$1:$C$13,2,FALSE))</f>
        <v/>
      </c>
      <c r="I21" s="23" t="str">
        <f>IF(ISBLANK(I23),"",VLOOKUP(I23,'TOOLS 354'!$A$1:$C$13,2,FALSE))</f>
        <v/>
      </c>
      <c r="J21" s="71">
        <v>0</v>
      </c>
      <c r="K21" s="74"/>
      <c r="L21" s="30" t="str">
        <f>IF(ISBLANK(L23),"",VLOOKUP(L23,'TOOLS 354'!$A$1:$C$13,2,FALSE))</f>
        <v/>
      </c>
      <c r="M21" s="21" t="str">
        <f>IF(ISBLANK(M23),"",VLOOKUP(M23,'TOOLS 354'!$A$1:$C$13,2,FALSE))</f>
        <v/>
      </c>
      <c r="N21" s="21" t="str">
        <f>IF(ISBLANK(N23),"",VLOOKUP(N23,'TOOLS 354'!$A$1:$C$13,2,FALSE))</f>
        <v/>
      </c>
      <c r="O21" s="21" t="str">
        <f>IF(ISBLANK(O23),"",VLOOKUP(O23,'TOOLS 354'!$A$1:$C$13,2,FALSE))</f>
        <v/>
      </c>
      <c r="P21" s="21" t="str">
        <f>IF(ISBLANK(P23),"",VLOOKUP(P23,'TOOLS 354'!$A$1:$C$13,2,FALSE))</f>
        <v/>
      </c>
      <c r="Q21" s="21">
        <f>IF(ISBLANK(Q23),"",VLOOKUP(Q23,'TOOLS 354'!$A$1:$C$13,2,FALSE))</f>
        <v>0.51041666666666663</v>
      </c>
      <c r="R21" s="21">
        <f>IF(ISBLANK(R23),"",VLOOKUP(R23,'TOOLS 354'!$A$1:$C$13,2,FALSE))</f>
        <v>0.53125</v>
      </c>
      <c r="S21" s="71">
        <f>SUM(L24:R24)</f>
        <v>0.55208333333333337</v>
      </c>
      <c r="T21" s="74"/>
    </row>
    <row r="22" spans="1:20" ht="30" customHeight="1" x14ac:dyDescent="0.3">
      <c r="A22" s="61"/>
      <c r="B22" s="69"/>
      <c r="C22" s="31" t="str">
        <f>IF(ISBLANK(C23),"",VLOOKUP(C23,'TOOLS 354'!$A$1:$C$13,3,FALSE))</f>
        <v/>
      </c>
      <c r="D22" s="28" t="str">
        <f>IF(ISBLANK(D23),"",VLOOKUP(D23,'TOOLS 354'!$A$1:$C$13,3,FALSE))</f>
        <v/>
      </c>
      <c r="E22" s="28" t="str">
        <f>IF(ISBLANK(E23),"",VLOOKUP(E23,'TOOLS 354'!$A$1:$C$13,3,FALSE))</f>
        <v/>
      </c>
      <c r="F22" s="28" t="str">
        <f>IF(ISBLANK(F23),"",VLOOKUP(F23,'TOOLS 354'!$A$1:$C$13,3,FALSE))</f>
        <v/>
      </c>
      <c r="G22" s="28" t="str">
        <f>IF(ISBLANK(G23),"",VLOOKUP(G23,'TOOLS 354'!$A$1:$C$13,3,FALSE))</f>
        <v/>
      </c>
      <c r="H22" s="28" t="str">
        <f>IF(ISBLANK(H23),"",VLOOKUP(H23,'TOOLS 354'!$A$1:$C$13,3,FALSE))</f>
        <v/>
      </c>
      <c r="I22" s="25" t="str">
        <f>IF(ISBLANK(I23),"",VLOOKUP(I23,'TOOLS 354'!$A$1:$C$13,3,FALSE))</f>
        <v/>
      </c>
      <c r="J22" s="72"/>
      <c r="K22" s="75"/>
      <c r="L22" s="31" t="str">
        <f>IF(ISBLANK(L23),"",VLOOKUP(L23,'TOOLS 354'!$A$1:$C$13,3,FALSE))</f>
        <v/>
      </c>
      <c r="M22" s="28" t="str">
        <f>IF(ISBLANK(M23),"",VLOOKUP(M23,'TOOLS 354'!$A$1:$C$13,3,FALSE))</f>
        <v/>
      </c>
      <c r="N22" s="28" t="str">
        <f>IF(ISBLANK(N23),"",VLOOKUP(N23,'TOOLS 354'!$A$1:$C$13,3,FALSE))</f>
        <v/>
      </c>
      <c r="O22" s="28" t="str">
        <f>IF(ISBLANK(O23),"",VLOOKUP(O23,'TOOLS 354'!$A$1:$C$13,3,FALSE))</f>
        <v/>
      </c>
      <c r="P22" s="28" t="str">
        <f>IF(ISBLANK(P23),"",VLOOKUP(P23,'TOOLS 354'!$A$1:$C$13,3,FALSE))</f>
        <v/>
      </c>
      <c r="Q22" s="28">
        <f>IF(ISBLANK(Q23),"",VLOOKUP(Q23,'TOOLS 354'!$A$1:$C$13,3,FALSE))</f>
        <v>0.70833333333333337</v>
      </c>
      <c r="R22" s="28">
        <f>IF(ISBLANK(R23),"",VLOOKUP(R23,'TOOLS 354'!$A$1:$C$13,3,FALSE))</f>
        <v>0.88541666666666663</v>
      </c>
      <c r="S22" s="72"/>
      <c r="T22" s="75"/>
    </row>
    <row r="23" spans="1:20" ht="18" customHeight="1" thickBot="1" x14ac:dyDescent="0.35">
      <c r="A23" s="62"/>
      <c r="B23" s="69"/>
      <c r="C23" s="42"/>
      <c r="D23" s="43"/>
      <c r="E23" s="40"/>
      <c r="F23" s="41"/>
      <c r="G23" s="41"/>
      <c r="H23" s="41"/>
      <c r="I23" s="41"/>
      <c r="J23" s="72"/>
      <c r="K23" s="75"/>
      <c r="L23" s="42"/>
      <c r="M23" s="40"/>
      <c r="N23" s="40"/>
      <c r="O23" s="41"/>
      <c r="P23" s="41"/>
      <c r="Q23" s="41" t="s">
        <v>12</v>
      </c>
      <c r="R23" s="41" t="s">
        <v>29</v>
      </c>
      <c r="S23" s="72"/>
      <c r="T23" s="75"/>
    </row>
    <row r="24" spans="1:20" ht="18" customHeight="1" thickBot="1" x14ac:dyDescent="0.35">
      <c r="A24" s="63"/>
      <c r="B24" s="70"/>
      <c r="C24" s="32" t="str">
        <f>IF(ISERROR(C22-C21),"",IF(C22-C21&lt;'TOOLS 354'!$E$3,C22-C21,C22-C21-'TOOLS 354'!#REF!))</f>
        <v/>
      </c>
      <c r="D24" s="33" t="str">
        <f>IF(ISERROR(D22-D21),"",IF(D22-D21&lt;'TOOLS 354'!$E$3,D22-D21,D22-D21-'TOOLS 354'!#REF!))</f>
        <v/>
      </c>
      <c r="E24" s="33" t="str">
        <f>IF(ISERROR(E22-E21),"",IF(E22-E21&lt;'TOOLS 354'!$E$3,E22-E21,E22-E21-'TOOLS 354'!#REF!))</f>
        <v/>
      </c>
      <c r="F24" s="33" t="str">
        <f>IF(ISERROR(F22-F21),"",IF(F22-F21&lt;'TOOLS 354'!$E$3,F22-F21,F22-F21-'TOOLS 354'!#REF!))</f>
        <v/>
      </c>
      <c r="G24" s="33" t="str">
        <f>IF(ISERROR(G22-G21),"",IF(G22-G21&lt;'TOOLS 354'!$E$3,G22-G21,G22-G21-'TOOLS 354'!#REF!))</f>
        <v/>
      </c>
      <c r="H24" s="33" t="str">
        <f>IF(ISERROR(H22-H21),"",IF(H22-H21&lt;'TOOLS 354'!$E$3,H22-H21,H22-H21-'TOOLS 354'!#REF!))</f>
        <v/>
      </c>
      <c r="I24" s="33" t="str">
        <f>IF(ISERROR(I22-I21),"",IF(I22-I21&lt;'TOOLS 354'!$E$3,I22-I21,I22-I21-'TOOLS 354'!#REF!))</f>
        <v/>
      </c>
      <c r="J24" s="73"/>
      <c r="K24" s="75"/>
      <c r="L24" s="32" t="str">
        <f>IF(ISERROR(L22-L21),"",IF(L22-L21&lt;'TOOLS 354'!$E$3,L22-L21,L22-L21-'TOOLS 354'!#REF!))</f>
        <v/>
      </c>
      <c r="M24" s="33" t="str">
        <f>IF(ISERROR(M22-M21),"",IF(M22-M21&lt;'TOOLS 354'!$E$3,M22-M21,M22-M21-'TOOLS 354'!#REF!))</f>
        <v/>
      </c>
      <c r="N24" s="33" t="str">
        <f>IF(ISERROR(N22-N21),"",IF(N22-N21&lt;'TOOLS 354'!$E$3,N22-N21,N22-N21-'TOOLS 354'!#REF!))</f>
        <v/>
      </c>
      <c r="O24" s="33" t="str">
        <f>IF(ISERROR(O22-O21),"",IF(O22-O21&lt;'TOOLS 354'!$E$3,O22-O21,O22-O21-'TOOLS 354'!#REF!))</f>
        <v/>
      </c>
      <c r="P24" s="33" t="str">
        <f>IF(ISERROR(P22-P21),"",IF(P22-P21&lt;'TOOLS 354'!$E$3,P22-P21,P22-P21-'TOOLS 354'!#REF!))</f>
        <v/>
      </c>
      <c r="Q24" s="33">
        <f>IF(ISERROR(Q22-Q21),"",Q22-Q21)</f>
        <v>0.19791666666666674</v>
      </c>
      <c r="R24" s="33">
        <f>IF(ISERROR(R22-R21),"",R22-R21)</f>
        <v>0.35416666666666663</v>
      </c>
      <c r="S24" s="72"/>
      <c r="T24" s="80"/>
    </row>
    <row r="25" spans="1:20" ht="45.6" customHeight="1" thickBot="1" x14ac:dyDescent="0.35">
      <c r="B25" s="14" t="s">
        <v>9</v>
      </c>
      <c r="C25" s="56">
        <f>SUM(C8,C12,C16,C20,C24)</f>
        <v>0</v>
      </c>
      <c r="D25" s="56">
        <f t="shared" ref="D25:H25" si="9">SUM(D8,D12,D16,D20,D24)</f>
        <v>0</v>
      </c>
      <c r="E25" s="56">
        <f t="shared" si="9"/>
        <v>0.19791666666666663</v>
      </c>
      <c r="F25" s="56">
        <f t="shared" si="9"/>
        <v>0</v>
      </c>
      <c r="G25" s="56">
        <f t="shared" si="9"/>
        <v>0.19791666666666663</v>
      </c>
      <c r="H25" s="56">
        <f t="shared" si="9"/>
        <v>0</v>
      </c>
      <c r="I25" s="56">
        <f>SUM(I8,I12,I16,I20,I24)</f>
        <v>0.19791666666666663</v>
      </c>
      <c r="J25" s="56">
        <f>SUM(C25:I25)</f>
        <v>0.59374999999999989</v>
      </c>
      <c r="K25" s="18"/>
      <c r="L25" s="56">
        <f t="shared" ref="L25:Q25" si="10">SUM(L8,L12,L16,L20,L24)</f>
        <v>0.19791666666666663</v>
      </c>
      <c r="M25" s="56">
        <f t="shared" si="10"/>
        <v>0.39583333333333326</v>
      </c>
      <c r="N25" s="56">
        <f t="shared" si="10"/>
        <v>0.19791666666666663</v>
      </c>
      <c r="O25" s="56">
        <f t="shared" si="10"/>
        <v>0.19791666666666663</v>
      </c>
      <c r="P25" s="56">
        <f t="shared" si="10"/>
        <v>0</v>
      </c>
      <c r="Q25" s="56">
        <f t="shared" si="10"/>
        <v>0.19791666666666674</v>
      </c>
      <c r="R25" s="56"/>
      <c r="S25" s="56">
        <f>SUM(L25:R25)</f>
        <v>1.1875</v>
      </c>
      <c r="T25" s="18"/>
    </row>
    <row r="26" spans="1:20" ht="20.399999999999999" customHeight="1" thickBot="1" x14ac:dyDescent="0.35">
      <c r="B26" s="11"/>
      <c r="C26" s="8"/>
      <c r="D26" s="8"/>
      <c r="E26" s="8"/>
      <c r="F26" s="8"/>
      <c r="G26" s="8"/>
      <c r="H26" s="8"/>
      <c r="I26" s="8"/>
      <c r="J26" s="9"/>
      <c r="K26" s="19"/>
      <c r="L26" s="8"/>
      <c r="M26" s="8"/>
      <c r="N26" s="8"/>
      <c r="O26" s="8"/>
      <c r="P26" s="8"/>
      <c r="Q26" s="8"/>
      <c r="R26" s="8"/>
      <c r="S26" s="8"/>
      <c r="T26" s="19"/>
    </row>
    <row r="27" spans="1:20" ht="30" customHeight="1" x14ac:dyDescent="0.3">
      <c r="B27" s="85" t="s">
        <v>27</v>
      </c>
      <c r="C27" s="21" t="str">
        <f>IF(ISBLANK(C29),"",VLOOKUP(C29,'TOOLS 354'!$A$1:$C$13,2,FALSE))</f>
        <v/>
      </c>
      <c r="D27" s="21" t="str">
        <f>IF(ISBLANK(D29),"",VLOOKUP(D29,'TOOLS 354'!$A$1:$C$13,2,FALSE))</f>
        <v/>
      </c>
      <c r="E27" s="21">
        <f>IF(ISBLANK(E29),"",VLOOKUP(E29,'TOOLS 354'!$A$1:$C$13,2,FALSE))</f>
        <v>0.40625</v>
      </c>
      <c r="F27" s="21">
        <f>IF(ISBLANK(F29),"",VLOOKUP(F29,'TOOLS 354'!$A$1:$C$13,2,FALSE))</f>
        <v>0.40625</v>
      </c>
      <c r="G27" s="21">
        <f>IF(ISBLANK(G29),"",VLOOKUP(G29,'TOOLS 354'!$A$1:$C$13,2,FALSE))</f>
        <v>0.40625</v>
      </c>
      <c r="H27" s="21">
        <f>IF(ISBLANK(H29),"",VLOOKUP(H29,'TOOLS 354'!$A$1:$C$13,2,FALSE))</f>
        <v>0.40625</v>
      </c>
      <c r="I27" s="23">
        <f>IF(ISBLANK(I29),"",VLOOKUP(I29,'TOOLS 354'!$A$1:$C$13,2,FALSE))</f>
        <v>0.40625</v>
      </c>
      <c r="J27" s="113">
        <v>1.6666666666666665</v>
      </c>
      <c r="K27" s="88"/>
      <c r="L27" s="48" t="str">
        <f>IF(ISBLANK(L29),"",VLOOKUP(L29,'TOOLS 354'!$A$1:$C$13,2,FALSE))</f>
        <v/>
      </c>
      <c r="M27" s="21">
        <f>IF(ISBLANK(M29),"",VLOOKUP(M29,'TOOLS 354'!$A$1:$C$13,2,FALSE))</f>
        <v>0.40625</v>
      </c>
      <c r="N27" s="21">
        <f>IF(ISBLANK(N29),"",VLOOKUP(N29,'TOOLS 354'!$A$1:$C$13,2,FALSE))</f>
        <v>0.40625</v>
      </c>
      <c r="O27" s="21">
        <f>IF(ISBLANK(O29),"",VLOOKUP(O29,'TOOLS 354'!$A$1:$C$13,2,FALSE))</f>
        <v>0.40625</v>
      </c>
      <c r="P27" s="21">
        <f>IF(ISBLANK(P29),"",VLOOKUP(P29,'TOOLS 354'!$A$1:$C$13,2,FALSE))</f>
        <v>0.40625</v>
      </c>
      <c r="Q27" s="21">
        <f>IF(ISBLANK(Q29),"",VLOOKUP(Q29,'TOOLS 354'!$A$1:$C$13,2,FALSE))</f>
        <v>0.40625</v>
      </c>
      <c r="R27" s="23" t="str">
        <f>IF(ISBLANK(R29),"",VLOOKUP(R29,'TOOLS 354'!$A$1:$C$13,2,FALSE))</f>
        <v/>
      </c>
      <c r="S27" s="113">
        <f>SUM(L30:R30)</f>
        <v>1.6666666666666665</v>
      </c>
      <c r="T27" s="88"/>
    </row>
    <row r="28" spans="1:20" ht="30" customHeight="1" x14ac:dyDescent="0.3">
      <c r="B28" s="86"/>
      <c r="C28" s="28" t="str">
        <f>IF(ISBLANK(C29),"",VLOOKUP(C29,'TOOLS 354'!$A$1:$C$13,3,FALSE))</f>
        <v/>
      </c>
      <c r="D28" s="28" t="str">
        <f>IF(ISBLANK(D29),"",VLOOKUP(D29,'TOOLS 354'!$A$1:$C$13,3,FALSE))</f>
        <v/>
      </c>
      <c r="E28" s="28">
        <f>IF(ISBLANK(E29),"",VLOOKUP(E29,'TOOLS 354'!$A$1:$C$13,3,FALSE))</f>
        <v>0.76041666666666663</v>
      </c>
      <c r="F28" s="28">
        <f>IF(ISBLANK(F29),"",VLOOKUP(F29,'TOOLS 354'!$A$1:$C$13,3,FALSE))</f>
        <v>0.76041666666666663</v>
      </c>
      <c r="G28" s="28">
        <f>IF(ISBLANK(G29),"",VLOOKUP(G29,'TOOLS 354'!$A$1:$C$13,3,FALSE))</f>
        <v>0.76041666666666663</v>
      </c>
      <c r="H28" s="28">
        <f>IF(ISBLANK(H29),"",VLOOKUP(H29,'TOOLS 354'!$A$1:$C$13,3,FALSE))</f>
        <v>0.76041666666666663</v>
      </c>
      <c r="I28" s="25">
        <f>IF(ISBLANK(I29),"",VLOOKUP(I29,'TOOLS 354'!$A$1:$C$13,3,FALSE))</f>
        <v>0.76041666666666663</v>
      </c>
      <c r="J28" s="114"/>
      <c r="K28" s="89"/>
      <c r="L28" s="26" t="str">
        <f>IF(ISBLANK(L29),"",VLOOKUP(L29,'TOOLS 354'!$A$1:$C$13,3,FALSE))</f>
        <v/>
      </c>
      <c r="M28" s="28">
        <f>IF(ISBLANK(M29),"",VLOOKUP(M29,'TOOLS 354'!$A$1:$C$13,3,FALSE))</f>
        <v>0.76041666666666663</v>
      </c>
      <c r="N28" s="28">
        <f>IF(ISBLANK(N29),"",VLOOKUP(N29,'TOOLS 354'!$A$1:$C$13,3,FALSE))</f>
        <v>0.76041666666666663</v>
      </c>
      <c r="O28" s="28">
        <f>IF(ISBLANK(O29),"",VLOOKUP(O29,'TOOLS 354'!$A$1:$C$13,3,FALSE))</f>
        <v>0.76041666666666663</v>
      </c>
      <c r="P28" s="28">
        <f>IF(ISBLANK(P29),"",VLOOKUP(P29,'TOOLS 354'!$A$1:$C$13,3,FALSE))</f>
        <v>0.76041666666666663</v>
      </c>
      <c r="Q28" s="28">
        <f>IF(ISBLANK(Q29),"",VLOOKUP(Q29,'TOOLS 354'!$A$1:$C$13,3,FALSE))</f>
        <v>0.76041666666666663</v>
      </c>
      <c r="R28" s="25" t="str">
        <f>IF(ISBLANK(R29),"",VLOOKUP(R29,'TOOLS 354'!$A$1:$C$13,3,FALSE))</f>
        <v/>
      </c>
      <c r="S28" s="114"/>
      <c r="T28" s="89"/>
    </row>
    <row r="29" spans="1:20" ht="18" customHeight="1" thickBot="1" x14ac:dyDescent="0.35">
      <c r="B29" s="86"/>
      <c r="C29" s="42"/>
      <c r="D29" s="43"/>
      <c r="E29" s="43" t="s">
        <v>25</v>
      </c>
      <c r="F29" s="41" t="s">
        <v>25</v>
      </c>
      <c r="G29" s="41" t="s">
        <v>25</v>
      </c>
      <c r="H29" s="41" t="s">
        <v>25</v>
      </c>
      <c r="I29" s="41" t="s">
        <v>25</v>
      </c>
      <c r="J29" s="114"/>
      <c r="K29" s="89"/>
      <c r="L29" s="52"/>
      <c r="M29" s="43" t="s">
        <v>25</v>
      </c>
      <c r="N29" s="43" t="s">
        <v>25</v>
      </c>
      <c r="O29" s="41" t="s">
        <v>25</v>
      </c>
      <c r="P29" s="41" t="s">
        <v>25</v>
      </c>
      <c r="Q29" s="41" t="s">
        <v>25</v>
      </c>
      <c r="R29" s="41"/>
      <c r="S29" s="114"/>
      <c r="T29" s="89"/>
    </row>
    <row r="30" spans="1:20" ht="18" customHeight="1" thickBot="1" x14ac:dyDescent="0.35">
      <c r="B30" s="87"/>
      <c r="C30" s="56" t="str">
        <f>IF(ISERROR(C28-C27),"",IF(C28-C27&lt;'TOOLS 354'!$E$3,C28-C27,'TOOLS 354'!$E$3))</f>
        <v/>
      </c>
      <c r="D30" s="56" t="str">
        <f>IF(ISERROR(D28-D27),"",IF(D28-D27&lt;'TOOLS 354'!$E$3,D28-D27,'TOOLS 354'!$E$3))</f>
        <v/>
      </c>
      <c r="E30" s="56">
        <f>IF(ISERROR(E28-E27),"",IF(E28-E27&lt;'TOOLS 354'!$E$3,E28-E27,'TOOLS 354'!$E$3))</f>
        <v>0.33333333333333331</v>
      </c>
      <c r="F30" s="56">
        <f>IF(ISERROR(F28-F27),"",IF(F28-F27&lt;'TOOLS 354'!$E$3,F28-F27,'TOOLS 354'!$E$3))</f>
        <v>0.33333333333333331</v>
      </c>
      <c r="G30" s="56">
        <f>IF(ISERROR(G28-G27),"",IF(G28-G27&lt;'TOOLS 354'!$E$3,G28-G27,'TOOLS 354'!$E$3))</f>
        <v>0.33333333333333331</v>
      </c>
      <c r="H30" s="56">
        <f>IF(ISERROR(H28-H27),"",IF(H28-H27&lt;'TOOLS 354'!$E$3,H28-H27,'TOOLS 354'!$E$3))</f>
        <v>0.33333333333333331</v>
      </c>
      <c r="I30" s="56">
        <f>IF(ISERROR(I28-I27),"",IF(I28-I27&lt;'TOOLS 354'!$E$3,I28-I27,'TOOLS 354'!$E$3))</f>
        <v>0.33333333333333331</v>
      </c>
      <c r="J30" s="115"/>
      <c r="K30" s="90"/>
      <c r="L30" s="56" t="str">
        <f>IF(ISERROR(L28-L27),"",IF(L28-L27&lt;'TOOLS 354'!$E$3,L28-L27,'TOOLS 354'!$E$3))</f>
        <v/>
      </c>
      <c r="M30" s="56">
        <f>IF(ISERROR(M28-M27),"",IF(M28-M27&lt;'TOOLS 354'!$E$3,M28-M27,'TOOLS 354'!$E$3))</f>
        <v>0.33333333333333331</v>
      </c>
      <c r="N30" s="56">
        <f>IF(ISERROR(N28-N27),"",IF(N28-N27&lt;'TOOLS 354'!$E$3,N28-N27,'TOOLS 354'!$E$3))</f>
        <v>0.33333333333333331</v>
      </c>
      <c r="O30" s="56">
        <f>IF(ISERROR(O28-O27),"",IF(O28-O27&lt;'TOOLS 354'!$E$3,O28-O27,'TOOLS 354'!$E$3))</f>
        <v>0.33333333333333331</v>
      </c>
      <c r="P30" s="56">
        <f>IF(ISERROR(P28-P27),"",IF(P28-P27&lt;'TOOLS 354'!$E$3,P28-P27,'TOOLS 354'!$E$3))</f>
        <v>0.33333333333333331</v>
      </c>
      <c r="Q30" s="56">
        <f>IF(ISERROR(Q28-Q27),"",IF(Q28-Q27&lt;'TOOLS 354'!$E$3,Q28-Q27,'TOOLS 354'!$E$3))</f>
        <v>0.33333333333333331</v>
      </c>
      <c r="R30" s="56" t="str">
        <f>IF(ISERROR(R28-R27),"",IF(R28-R27&lt;'TOOLS 354'!$E$3,R28-R27,'TOOLS 354'!$E$3))</f>
        <v/>
      </c>
      <c r="S30" s="115"/>
      <c r="T30" s="90"/>
    </row>
    <row r="31" spans="1:20" ht="15" thickBot="1" x14ac:dyDescent="0.35">
      <c r="B31" s="7"/>
      <c r="C31" s="110"/>
      <c r="D31" s="110"/>
      <c r="E31" s="110"/>
      <c r="F31" s="110"/>
      <c r="G31" s="110"/>
      <c r="H31" s="110"/>
      <c r="I31" s="110"/>
      <c r="J31" s="9"/>
      <c r="K31" s="7"/>
      <c r="L31" s="10"/>
      <c r="M31" s="10"/>
      <c r="N31" s="10"/>
      <c r="O31" s="10"/>
      <c r="P31" s="10"/>
      <c r="Q31" s="10"/>
      <c r="R31" s="10"/>
      <c r="S31" s="8"/>
      <c r="T31" s="7"/>
    </row>
    <row r="32" spans="1:20" ht="38.4" customHeight="1" thickBot="1" x14ac:dyDescent="0.35">
      <c r="B32" s="15" t="s">
        <v>7</v>
      </c>
      <c r="C32" s="56">
        <f t="shared" ref="C32:I32" si="11">SUM(C25,C30)</f>
        <v>0</v>
      </c>
      <c r="D32" s="56">
        <f t="shared" si="11"/>
        <v>0</v>
      </c>
      <c r="E32" s="56">
        <f t="shared" si="11"/>
        <v>0.53125</v>
      </c>
      <c r="F32" s="56">
        <f t="shared" si="11"/>
        <v>0.33333333333333331</v>
      </c>
      <c r="G32" s="56">
        <f t="shared" si="11"/>
        <v>0.53125</v>
      </c>
      <c r="H32" s="56">
        <f t="shared" si="11"/>
        <v>0.33333333333333331</v>
      </c>
      <c r="I32" s="56">
        <f t="shared" si="11"/>
        <v>0.53125</v>
      </c>
      <c r="J32" s="111">
        <f>J25+J27</f>
        <v>2.2604166666666665</v>
      </c>
      <c r="K32" s="112"/>
      <c r="L32" s="56">
        <f t="shared" ref="L32:R32" si="12">SUM(L25,L30)</f>
        <v>0.19791666666666663</v>
      </c>
      <c r="M32" s="56">
        <f t="shared" si="12"/>
        <v>0.72916666666666652</v>
      </c>
      <c r="N32" s="56">
        <f t="shared" si="12"/>
        <v>0.53125</v>
      </c>
      <c r="O32" s="56">
        <f t="shared" si="12"/>
        <v>0.53125</v>
      </c>
      <c r="P32" s="56">
        <f t="shared" si="12"/>
        <v>0.33333333333333331</v>
      </c>
      <c r="Q32" s="56">
        <f t="shared" si="12"/>
        <v>0.53125</v>
      </c>
      <c r="R32" s="56">
        <f t="shared" si="12"/>
        <v>0</v>
      </c>
      <c r="S32" s="111">
        <f>S25+S27</f>
        <v>2.8541666666666665</v>
      </c>
      <c r="T32" s="112"/>
    </row>
  </sheetData>
  <mergeCells count="33">
    <mergeCell ref="S9:S12"/>
    <mergeCell ref="T9:T12"/>
    <mergeCell ref="T13:T16"/>
    <mergeCell ref="S13:S16"/>
    <mergeCell ref="S5:S8"/>
    <mergeCell ref="T5:T8"/>
    <mergeCell ref="S17:S20"/>
    <mergeCell ref="T17:T20"/>
    <mergeCell ref="S21:S24"/>
    <mergeCell ref="T21:T24"/>
    <mergeCell ref="S27:S30"/>
    <mergeCell ref="T27:T30"/>
    <mergeCell ref="B27:B30"/>
    <mergeCell ref="J27:J30"/>
    <mergeCell ref="K27:K30"/>
    <mergeCell ref="J17:J20"/>
    <mergeCell ref="K17:K20"/>
    <mergeCell ref="B9:B12"/>
    <mergeCell ref="B17:B20"/>
    <mergeCell ref="J21:J24"/>
    <mergeCell ref="K21:K24"/>
    <mergeCell ref="B2:B3"/>
    <mergeCell ref="J2:J3"/>
    <mergeCell ref="K13:K16"/>
    <mergeCell ref="J5:J8"/>
    <mergeCell ref="K5:K8"/>
    <mergeCell ref="K2:K3"/>
    <mergeCell ref="J9:J12"/>
    <mergeCell ref="K9:K12"/>
    <mergeCell ref="B5:B8"/>
    <mergeCell ref="B13:B16"/>
    <mergeCell ref="J13:J16"/>
    <mergeCell ref="B21:B24"/>
  </mergeCells>
  <phoneticPr fontId="2" type="noConversion"/>
  <conditionalFormatting sqref="C5:R24">
    <cfRule type="expression" dxfId="8" priority="5">
      <formula>OR(LEFT(C6,6)="Middle",LEFT(C7,6)="Middle")</formula>
    </cfRule>
    <cfRule type="expression" dxfId="7" priority="6">
      <formula>OR(LEFT(C6,7)="Unusual",LEFT(C7,7)="Unusual")</formula>
    </cfRule>
    <cfRule type="expression" dxfId="6" priority="7">
      <formula>OR(LEFT(C6,3)="TL",LEFT(C7,3)="TL")</formula>
    </cfRule>
    <cfRule type="expression" dxfId="5" priority="10">
      <formula>OR(LEFT(C6,11)="Unavailable",LEFT(C7,11)="Unavailable")</formula>
    </cfRule>
    <cfRule type="containsText" dxfId="4" priority="12" operator="containsText" text="Unavailable">
      <formula>NOT(ISERROR(SEARCH("Unavailable",C5)))</formula>
    </cfRule>
    <cfRule type="expression" dxfId="3" priority="13">
      <formula>OR(LEFT(C6,8)="Vacation",LEFT(C7,8)="Vacation")</formula>
    </cfRule>
    <cfRule type="expression" dxfId="2" priority="15">
      <formula>OR(LEFT(C6,4)="Load",LEFT(C7,4)="Load")</formula>
    </cfRule>
    <cfRule type="expression" dxfId="1" priority="16">
      <formula>OR(LEFT(C6,5)="Close",LEFT(C7,5)="Close")</formula>
    </cfRule>
    <cfRule type="expression" dxfId="0" priority="17">
      <formula>OR(LEFT(C6,4)="Open",LEFT(C7,4)="Open")</formula>
    </cfRule>
  </conditionalFormatting>
  <conditionalFormatting sqref="C27:I29 L27:R29">
    <cfRule type="expression" dxfId="15" priority="11">
      <formula>OR(LEFT(C28,7)="Manager",LEFT(C29,7)="Manager")</formula>
    </cfRule>
    <cfRule type="expression" dxfId="14" priority="14">
      <formula>OR(LEFT(C28,9)="Home work",LEFT(C29,9)="Home work")</formula>
    </cfRule>
  </conditionalFormatting>
  <conditionalFormatting sqref="J5 S5">
    <cfRule type="cellIs" dxfId="13" priority="18" operator="between">
      <formula>$A$5</formula>
      <formula>$A$6</formula>
    </cfRule>
  </conditionalFormatting>
  <conditionalFormatting sqref="J13 S13">
    <cfRule type="cellIs" dxfId="12" priority="19" operator="between">
      <formula>$A$13</formula>
      <formula>$A$14</formula>
    </cfRule>
  </conditionalFormatting>
  <conditionalFormatting sqref="J21 S21">
    <cfRule type="cellIs" dxfId="11" priority="1213" operator="between">
      <formula>$A$21</formula>
      <formula>$A$22</formula>
    </cfRule>
  </conditionalFormatting>
  <conditionalFormatting sqref="J17 S17">
    <cfRule type="cellIs" dxfId="10" priority="4" operator="between">
      <formula>$A$17</formula>
      <formula>$A$18</formula>
    </cfRule>
  </conditionalFormatting>
  <conditionalFormatting sqref="C19">
    <cfRule type="expression" dxfId="9" priority="2">
      <formula>OR(LEFT(C6,11)="Unavailable",LEFT(C7,11)="Not to be used")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A7EF0653-115E-4A67-8D1A-1C93F9830204}">
          <x14:formula1>
            <xm:f>'TOOLS 354'!$A$1:$A$15</xm:f>
          </x14:formula1>
          <xm:sqref>L7:R7 L19:R19 C11:F11 H11:I11 C15:I15 C7:I7 C23:I23 C29:I29 L23:R23 L15:R15 L11:R11 L29:R29 C19:I19</xm:sqref>
        </x14:dataValidation>
        <x14:dataValidation type="list" allowBlank="1" showInputMessage="1" showErrorMessage="1" xr:uid="{73652379-C579-42A4-BD10-BAA8F0174611}">
          <x14:formula1>
            <xm:f>'TOOLS 354'!$A$1:$A$12</xm:f>
          </x14:formula1>
          <xm:sqref>G11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TOOLS 354</vt:lpstr>
      <vt:lpstr>Det. Week 1&amp;2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olivia laoureux</cp:lastModifiedBy>
  <cp:lastPrinted>2022-03-03T17:47:57Z</cp:lastPrinted>
  <dcterms:created xsi:type="dcterms:W3CDTF">2022-02-12T14:15:29Z</dcterms:created>
  <dcterms:modified xsi:type="dcterms:W3CDTF">2023-10-07T10:02:34Z</dcterms:modified>
</cp:coreProperties>
</file>