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amille MARQUES\OneDrive\Bureau\dossier fanny\emploi\maison bleu\"/>
    </mc:Choice>
  </mc:AlternateContent>
  <xr:revisionPtr revIDLastSave="0" documentId="13_ncr:1_{5E780240-CC2C-4EE0-9650-40CF563D5C10}" xr6:coauthVersionLast="47" xr6:coauthVersionMax="47" xr10:uidLastSave="{00000000-0000-0000-0000-000000000000}"/>
  <bookViews>
    <workbookView xWindow="23880" yWindow="-120" windowWidth="24240" windowHeight="13140" xr2:uid="{55065EB4-5ADD-484C-AB1B-BEC63AAB36FA}"/>
  </bookViews>
  <sheets>
    <sheet name="MAISON BLEU" sheetId="4" r:id="rId1"/>
    <sheet name="OUTIL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4" l="1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7" i="4"/>
  <c r="L6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6" i="4"/>
  <c r="J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K6" i="4"/>
  <c r="E6" i="4"/>
  <c r="D6" i="4" s="1"/>
  <c r="E7" i="4" l="1"/>
  <c r="C6" i="4"/>
  <c r="K38" i="4"/>
  <c r="B6" i="4" l="1"/>
  <c r="E8" i="4"/>
  <c r="C7" i="4"/>
  <c r="D7" i="4"/>
  <c r="B7" i="4" l="1"/>
  <c r="E9" i="4"/>
  <c r="C8" i="4"/>
  <c r="D8" i="4"/>
  <c r="L8" i="4" l="1"/>
  <c r="J8" i="4"/>
  <c r="E10" i="4"/>
  <c r="D9" i="4"/>
  <c r="C9" i="4"/>
  <c r="B8" i="4"/>
  <c r="B9" i="4" l="1"/>
  <c r="E11" i="4"/>
  <c r="D10" i="4"/>
  <c r="C10" i="4"/>
  <c r="E12" i="4" l="1"/>
  <c r="D11" i="4"/>
  <c r="C11" i="4"/>
  <c r="B10" i="4"/>
  <c r="B11" i="4" l="1"/>
  <c r="D12" i="4"/>
  <c r="C12" i="4"/>
  <c r="E13" i="4"/>
  <c r="C13" i="4" l="1"/>
  <c r="D13" i="4"/>
  <c r="E14" i="4"/>
  <c r="B12" i="4"/>
  <c r="D14" i="4" l="1"/>
  <c r="E15" i="4"/>
  <c r="C14" i="4"/>
  <c r="B13" i="4"/>
  <c r="C15" i="4" l="1"/>
  <c r="E16" i="4"/>
  <c r="D15" i="4"/>
  <c r="B14" i="4"/>
  <c r="E17" i="4" l="1"/>
  <c r="C16" i="4"/>
  <c r="D16" i="4"/>
  <c r="B15" i="4"/>
  <c r="B16" i="4" l="1"/>
  <c r="C17" i="4"/>
  <c r="E18" i="4"/>
  <c r="D17" i="4"/>
  <c r="B17" i="4" l="1"/>
  <c r="E19" i="4"/>
  <c r="D18" i="4"/>
  <c r="C18" i="4"/>
  <c r="E20" i="4" l="1"/>
  <c r="D19" i="4"/>
  <c r="C19" i="4"/>
  <c r="B18" i="4"/>
  <c r="B19" i="4" l="1"/>
  <c r="D20" i="4"/>
  <c r="C20" i="4"/>
  <c r="E21" i="4"/>
  <c r="C21" i="4" l="1"/>
  <c r="E22" i="4"/>
  <c r="D21" i="4"/>
  <c r="B20" i="4"/>
  <c r="C22" i="4" l="1"/>
  <c r="D22" i="4"/>
  <c r="E23" i="4"/>
  <c r="B21" i="4"/>
  <c r="D23" i="4" l="1"/>
  <c r="C23" i="4"/>
  <c r="E24" i="4"/>
  <c r="B22" i="4"/>
  <c r="E25" i="4" l="1"/>
  <c r="C24" i="4"/>
  <c r="D24" i="4"/>
  <c r="B23" i="4"/>
  <c r="B24" i="4" l="1"/>
  <c r="C25" i="4"/>
  <c r="E26" i="4"/>
  <c r="D25" i="4"/>
  <c r="B25" i="4" l="1"/>
  <c r="E27" i="4"/>
  <c r="D26" i="4"/>
  <c r="C26" i="4"/>
  <c r="D27" i="4" l="1"/>
  <c r="C27" i="4"/>
  <c r="E28" i="4"/>
  <c r="B26" i="4"/>
  <c r="E29" i="4" l="1"/>
  <c r="C28" i="4"/>
  <c r="D28" i="4"/>
  <c r="B27" i="4"/>
  <c r="B28" i="4" l="1"/>
  <c r="C29" i="4"/>
  <c r="E30" i="4"/>
  <c r="D29" i="4"/>
  <c r="B29" i="4" l="1"/>
  <c r="E31" i="4"/>
  <c r="D30" i="4"/>
  <c r="C30" i="4"/>
  <c r="D31" i="4" l="1"/>
  <c r="C31" i="4"/>
  <c r="E32" i="4"/>
  <c r="B30" i="4"/>
  <c r="B31" i="4" l="1"/>
  <c r="E33" i="4"/>
  <c r="C32" i="4"/>
  <c r="D32" i="4"/>
  <c r="C33" i="4" l="1"/>
  <c r="D33" i="4"/>
  <c r="E34" i="4"/>
  <c r="B32" i="4"/>
  <c r="D34" i="4" l="1"/>
  <c r="E35" i="4"/>
  <c r="C34" i="4"/>
  <c r="B33" i="4"/>
  <c r="D35" i="4" l="1"/>
  <c r="C35" i="4"/>
  <c r="E36" i="4"/>
  <c r="B34" i="4"/>
  <c r="C36" i="4" l="1"/>
  <c r="D36" i="4"/>
  <c r="B35" i="4"/>
  <c r="L38" i="4" l="1"/>
  <c r="J38" i="4"/>
  <c r="B36" i="4"/>
  <c r="H41" i="4" l="1" a="1"/>
  <c r="L45" i="4" a="1"/>
  <c r="J45" i="4" a="1"/>
  <c r="K45" i="4" a="1"/>
  <c r="L44" i="4" a="1"/>
  <c r="L42" i="4" a="1"/>
  <c r="K44" i="4" a="1"/>
  <c r="K42" i="4" a="1"/>
  <c r="L43" i="4" a="1"/>
  <c r="J43" i="4" a="1"/>
  <c r="K43" i="4" a="1"/>
  <c r="J42" i="4" a="1"/>
  <c r="J44" i="4" a="1"/>
  <c r="K45" i="4" l="1"/>
  <c r="J45" i="4"/>
  <c r="L45" i="4"/>
  <c r="K44" i="4"/>
  <c r="J44" i="4"/>
  <c r="K43" i="4"/>
  <c r="L43" i="4"/>
  <c r="L42" i="4"/>
  <c r="J42" i="4"/>
  <c r="J43" i="4"/>
  <c r="K42" i="4"/>
  <c r="L44" i="4"/>
  <c r="H41" i="4"/>
  <c r="L41" i="4" a="1"/>
  <c r="J41" i="4" a="1"/>
  <c r="K41" i="4" a="1"/>
  <c r="L41" i="4" l="1"/>
  <c r="J41" i="4"/>
  <c r="K41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<sst xmlns="http://schemas.openxmlformats.org/spreadsheetml/2006/main" count="28" uniqueCount="28">
  <si>
    <t>DATE</t>
  </si>
  <si>
    <t>SEPTEMBRE</t>
  </si>
  <si>
    <t>OCTOBRE</t>
  </si>
  <si>
    <t>NOVEMBRE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</si>
  <si>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</si>
  <si>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</si>
  <si>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</si>
  <si>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</si>
  <si>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</si>
  <si>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</si>
  <si>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</si>
  <si>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</si>
  <si>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DÉCEMBRE</t>
  </si>
  <si>
    <t>HEURE
DEBUT</t>
  </si>
  <si>
    <t>HEURE
FIN</t>
  </si>
  <si>
    <t>TRAVAIL</t>
  </si>
  <si>
    <t xml:space="preserve"> REUNION</t>
  </si>
  <si>
    <t>TEMPS TRAVAIL</t>
  </si>
  <si>
    <t>TOTAL HEURES REELLES TRAVAILLEES
(hors pause)</t>
  </si>
  <si>
    <t xml:space="preserve"> HEURES
FIN</t>
  </si>
  <si>
    <t xml:space="preserve"> HEURES
NORMALES</t>
  </si>
  <si>
    <t xml:space="preserve"> HEURES
SUP</t>
  </si>
  <si>
    <t>HEURES
DEBUT</t>
  </si>
  <si>
    <t>TOTAL HEURES :</t>
  </si>
  <si>
    <t>Semaine</t>
  </si>
  <si>
    <t>Heures
normales</t>
  </si>
  <si>
    <t>Heures
sup</t>
  </si>
  <si>
    <t>Total heures
reelles
travaillees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</si>
</sst>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[h]:mm&quot; H&quot;"/>
  </numFmts>
  <fonts count="9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i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sz val="12"/>
      <name val="Aptos Narrow"/>
      <family val="2"/>
      <scheme val="minor"/>
    </font>
    <font>
      <b/>
      <i/>
      <sz val="14"/>
      <color theme="9" tint="-0.499984740745262"/>
      <name val="Aptos Narrow"/>
      <family val="2"/>
      <scheme val="minor"/>
    </font>
    <font>
      <b/>
      <i/>
      <sz val="12"/>
      <color theme="9" tint="-0.499984740745262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0" fontId="0" fillId="0" borderId="0" xfId="0" applyNumberFormat="1"/>
    <xf numFmtId="0" fontId="3" fillId="2" borderId="50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20" fontId="6" fillId="0" borderId="29" xfId="0" applyNumberFormat="1" applyFont="1" applyBorder="1" applyAlignment="1">
      <alignment horizontal="center"/>
    </xf>
    <xf numFmtId="20" fontId="6" fillId="3" borderId="5" xfId="0" applyNumberFormat="1" applyFont="1" applyFill="1" applyBorder="1" applyAlignment="1">
      <alignment horizontal="center" vertical="center"/>
    </xf>
    <xf numFmtId="20" fontId="6" fillId="3" borderId="19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20" fontId="6" fillId="3" borderId="20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20" fontId="6" fillId="0" borderId="49" xfId="0" applyNumberFormat="1" applyFont="1" applyBorder="1" applyAlignment="1">
      <alignment horizontal="center"/>
    </xf>
    <xf numFmtId="20" fontId="6" fillId="0" borderId="28" xfId="0" applyNumberFormat="1" applyFont="1" applyBorder="1" applyAlignment="1">
      <alignment horizontal="center"/>
    </xf>
    <xf numFmtId="20" fontId="6" fillId="0" borderId="5" xfId="0" applyNumberFormat="1" applyFont="1" applyBorder="1" applyAlignment="1">
      <alignment horizontal="center" vertical="center"/>
    </xf>
    <xf numFmtId="20" fontId="6" fillId="0" borderId="19" xfId="0" applyNumberFormat="1" applyFont="1" applyBorder="1" applyAlignment="1">
      <alignment horizontal="center" vertical="center"/>
    </xf>
    <xf numFmtId="20" fontId="6" fillId="3" borderId="29" xfId="0" applyNumberFormat="1" applyFont="1" applyFill="1" applyBorder="1" applyAlignment="1">
      <alignment horizontal="center"/>
    </xf>
    <xf numFmtId="20" fontId="6" fillId="3" borderId="30" xfId="0" applyNumberFormat="1" applyFont="1" applyFill="1" applyBorder="1" applyAlignment="1">
      <alignment horizontal="center"/>
    </xf>
    <xf numFmtId="20" fontId="6" fillId="3" borderId="29" xfId="0" applyNumberFormat="1" applyFont="1" applyFill="1" applyBorder="1"/>
    <xf numFmtId="20" fontId="6" fillId="3" borderId="30" xfId="0" applyNumberFormat="1" applyFont="1" applyFill="1" applyBorder="1"/>
    <xf numFmtId="20" fontId="6" fillId="0" borderId="18" xfId="0" applyNumberFormat="1" applyFont="1" applyBorder="1" applyAlignment="1">
      <alignment horizontal="center"/>
    </xf>
    <xf numFmtId="0" fontId="0" fillId="4" borderId="0" xfId="0" applyFill="1"/>
    <xf numFmtId="165" fontId="7" fillId="0" borderId="37" xfId="0" applyNumberFormat="1" applyFont="1" applyBorder="1" applyAlignment="1">
      <alignment horizontal="center"/>
    </xf>
    <xf numFmtId="165" fontId="7" fillId="0" borderId="15" xfId="0" applyNumberFormat="1" applyFont="1" applyBorder="1" applyAlignment="1">
      <alignment horizontal="center"/>
    </xf>
    <xf numFmtId="165" fontId="7" fillId="0" borderId="41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20" fontId="7" fillId="0" borderId="0" xfId="0" applyNumberFormat="1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4" fillId="2" borderId="4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164" fontId="8" fillId="0" borderId="49" xfId="0" applyNumberFormat="1" applyFont="1" applyBorder="1" applyAlignment="1">
      <alignment horizontal="center" vertical="center"/>
    </xf>
    <xf numFmtId="164" fontId="8" fillId="0" borderId="47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31" xfId="0" applyFont="1" applyBorder="1"/>
    <xf numFmtId="0" fontId="8" fillId="0" borderId="46" xfId="0" applyFont="1" applyBorder="1"/>
    <xf numFmtId="164" fontId="8" fillId="0" borderId="28" xfId="0" applyNumberFormat="1" applyFont="1" applyBorder="1" applyAlignment="1">
      <alignment horizontal="center" vertical="center"/>
    </xf>
    <xf numFmtId="164" fontId="8" fillId="0" borderId="40" xfId="0" applyNumberFormat="1" applyFont="1" applyBorder="1" applyAlignment="1">
      <alignment horizontal="center" vertical="center"/>
    </xf>
    <xf numFmtId="164" fontId="8" fillId="0" borderId="22" xfId="0" applyNumberFormat="1" applyFont="1" applyBorder="1" applyAlignment="1">
      <alignment horizontal="center" vertical="center"/>
    </xf>
    <xf numFmtId="164" fontId="8" fillId="0" borderId="51" xfId="0" applyNumberFormat="1" applyFont="1" applyBorder="1" applyAlignment="1">
      <alignment horizontal="center" vertical="center"/>
    </xf>
    <xf numFmtId="20" fontId="6" fillId="3" borderId="28" xfId="0" applyNumberFormat="1" applyFont="1" applyFill="1" applyBorder="1" applyAlignment="1">
      <alignment horizontal="center"/>
    </xf>
    <xf numFmtId="20" fontId="6" fillId="3" borderId="8" xfId="0" applyNumberFormat="1" applyFont="1" applyFill="1" applyBorder="1" applyAlignment="1">
      <alignment horizontal="center"/>
    </xf>
    <xf numFmtId="20" fontId="6" fillId="3" borderId="26" xfId="0" applyNumberFormat="1" applyFont="1" applyFill="1" applyBorder="1" applyAlignment="1">
      <alignment horizontal="center"/>
    </xf>
    <xf numFmtId="20" fontId="6" fillId="0" borderId="1" xfId="0" applyNumberFormat="1" applyFont="1" applyBorder="1" applyAlignment="1">
      <alignment horizontal="center" vertical="center"/>
    </xf>
    <xf numFmtId="20" fontId="6" fillId="0" borderId="14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/>
    </xf>
    <xf numFmtId="20" fontId="6" fillId="0" borderId="14" xfId="0" applyNumberFormat="1" applyFont="1" applyBorder="1" applyAlignment="1">
      <alignment horizontal="center"/>
    </xf>
    <xf numFmtId="20" fontId="6" fillId="0" borderId="40" xfId="0" applyNumberFormat="1" applyFont="1" applyBorder="1" applyAlignment="1">
      <alignment horizontal="center"/>
    </xf>
    <xf numFmtId="20" fontId="6" fillId="0" borderId="5" xfId="0" applyNumberFormat="1" applyFont="1" applyBorder="1" applyAlignment="1">
      <alignment horizontal="center"/>
    </xf>
    <xf numFmtId="20" fontId="6" fillId="0" borderId="19" xfId="0" applyNumberFormat="1" applyFont="1" applyBorder="1" applyAlignment="1">
      <alignment horizontal="center"/>
    </xf>
    <xf numFmtId="0" fontId="4" fillId="2" borderId="43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/>
    </xf>
    <xf numFmtId="20" fontId="6" fillId="0" borderId="3" xfId="0" applyNumberFormat="1" applyFont="1" applyBorder="1" applyAlignment="1">
      <alignment horizontal="center"/>
    </xf>
    <xf numFmtId="20" fontId="6" fillId="0" borderId="25" xfId="0" applyNumberFormat="1" applyFont="1" applyBorder="1" applyAlignment="1">
      <alignment horizontal="center"/>
    </xf>
    <xf numFmtId="20" fontId="6" fillId="0" borderId="25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59" xfId="0" applyFont="1" applyBorder="1" applyAlignment="1">
      <alignment horizontal="center" vertical="center"/>
    </xf>
    <xf numFmtId="14" fontId="6" fillId="0" borderId="28" xfId="0" applyNumberFormat="1" applyFont="1" applyBorder="1" applyAlignment="1">
      <alignment horizontal="center" vertical="center"/>
    </xf>
    <xf numFmtId="14" fontId="6" fillId="0" borderId="29" xfId="0" applyNumberFormat="1" applyFont="1" applyBorder="1" applyAlignment="1">
      <alignment horizontal="center" vertical="center"/>
    </xf>
    <xf numFmtId="14" fontId="6" fillId="0" borderId="49" xfId="0" applyNumberFormat="1" applyFont="1" applyBorder="1" applyAlignment="1">
      <alignment horizontal="center" vertical="center"/>
    </xf>
    <xf numFmtId="14" fontId="6" fillId="0" borderId="15" xfId="0" applyNumberFormat="1" applyFont="1" applyBorder="1" applyAlignment="1">
      <alignment horizontal="center" vertical="center"/>
    </xf>
    <xf numFmtId="20" fontId="6" fillId="0" borderId="42" xfId="0" applyNumberFormat="1" applyFont="1" applyBorder="1" applyAlignment="1">
      <alignment horizontal="center" vertical="center"/>
    </xf>
    <xf numFmtId="20" fontId="6" fillId="0" borderId="27" xfId="0" applyNumberFormat="1" applyFont="1" applyBorder="1" applyAlignment="1">
      <alignment horizontal="center" vertical="center"/>
    </xf>
    <xf numFmtId="20" fontId="6" fillId="0" borderId="57" xfId="0" applyNumberFormat="1" applyFont="1" applyBorder="1" applyAlignment="1">
      <alignment horizontal="center" vertical="center"/>
    </xf>
    <xf numFmtId="20" fontId="6" fillId="0" borderId="59" xfId="0" applyNumberFormat="1" applyFont="1" applyBorder="1" applyAlignment="1">
      <alignment horizontal="center" vertical="center"/>
    </xf>
    <xf numFmtId="20" fontId="6" fillId="0" borderId="54" xfId="0" applyNumberFormat="1" applyFont="1" applyBorder="1" applyAlignment="1">
      <alignment horizontal="center"/>
    </xf>
    <xf numFmtId="20" fontId="6" fillId="0" borderId="15" xfId="0" applyNumberFormat="1" applyFont="1" applyBorder="1" applyAlignment="1">
      <alignment horizontal="center"/>
    </xf>
    <xf numFmtId="20" fontId="6" fillId="0" borderId="15" xfId="0" applyNumberFormat="1" applyFont="1" applyBorder="1"/>
    <xf numFmtId="0" fontId="6" fillId="3" borderId="2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14" fontId="6" fillId="3" borderId="28" xfId="0" applyNumberFormat="1" applyFont="1" applyFill="1" applyBorder="1" applyAlignment="1">
      <alignment horizontal="center" vertical="center"/>
    </xf>
    <xf numFmtId="20" fontId="6" fillId="3" borderId="1" xfId="0" applyNumberFormat="1" applyFont="1" applyFill="1" applyBorder="1" applyAlignment="1">
      <alignment horizontal="center"/>
    </xf>
    <xf numFmtId="20" fontId="6" fillId="3" borderId="14" xfId="0" applyNumberFormat="1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14" fontId="6" fillId="3" borderId="54" xfId="0" applyNumberFormat="1" applyFont="1" applyFill="1" applyBorder="1" applyAlignment="1">
      <alignment horizontal="center" vertical="center"/>
    </xf>
    <xf numFmtId="20" fontId="6" fillId="3" borderId="54" xfId="0" applyNumberFormat="1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14" fontId="6" fillId="3" borderId="29" xfId="0" applyNumberFormat="1" applyFont="1" applyFill="1" applyBorder="1" applyAlignment="1">
      <alignment horizontal="center" vertical="center"/>
    </xf>
    <xf numFmtId="20" fontId="6" fillId="3" borderId="8" xfId="0" applyNumberFormat="1" applyFont="1" applyFill="1" applyBorder="1" applyAlignment="1">
      <alignment horizontal="center" vertical="center"/>
    </xf>
    <xf numFmtId="20" fontId="6" fillId="3" borderId="26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14" fontId="6" fillId="3" borderId="30" xfId="0" applyNumberFormat="1" applyFont="1" applyFill="1" applyBorder="1" applyAlignment="1">
      <alignment horizontal="center" vertical="center"/>
    </xf>
    <xf numFmtId="20" fontId="6" fillId="3" borderId="54" xfId="0" applyNumberFormat="1" applyFont="1" applyFill="1" applyBorder="1"/>
    <xf numFmtId="20" fontId="6" fillId="3" borderId="29" xfId="0" applyNumberFormat="1" applyFont="1" applyFill="1" applyBorder="1" applyAlignment="1">
      <alignment horizontal="center" vertical="center"/>
    </xf>
    <xf numFmtId="20" fontId="6" fillId="3" borderId="30" xfId="0" applyNumberFormat="1" applyFont="1" applyFill="1" applyBorder="1" applyAlignment="1">
      <alignment horizontal="center" vertical="center"/>
    </xf>
    <xf numFmtId="20" fontId="6" fillId="3" borderId="24" xfId="0" applyNumberFormat="1" applyFont="1" applyFill="1" applyBorder="1" applyAlignment="1">
      <alignment horizontal="center"/>
    </xf>
    <xf numFmtId="20" fontId="6" fillId="3" borderId="55" xfId="0" applyNumberFormat="1" applyFont="1" applyFill="1" applyBorder="1" applyAlignment="1">
      <alignment horizontal="center"/>
    </xf>
    <xf numFmtId="20" fontId="6" fillId="3" borderId="16" xfId="0" applyNumberFormat="1" applyFont="1" applyFill="1" applyBorder="1" applyAlignment="1">
      <alignment horizontal="center"/>
    </xf>
    <xf numFmtId="20" fontId="6" fillId="3" borderId="3" xfId="0" applyNumberFormat="1" applyFont="1" applyFill="1" applyBorder="1" applyAlignment="1">
      <alignment horizontal="center"/>
    </xf>
    <xf numFmtId="20" fontId="6" fillId="3" borderId="40" xfId="0" applyNumberFormat="1" applyFont="1" applyFill="1" applyBorder="1" applyAlignment="1">
      <alignment horizontal="center"/>
    </xf>
    <xf numFmtId="20" fontId="6" fillId="3" borderId="25" xfId="0" applyNumberFormat="1" applyFont="1" applyFill="1" applyBorder="1" applyAlignment="1">
      <alignment horizontal="center" vertical="center"/>
    </xf>
    <xf numFmtId="20" fontId="6" fillId="3" borderId="32" xfId="0" applyNumberFormat="1" applyFont="1" applyFill="1" applyBorder="1" applyAlignment="1">
      <alignment horizontal="center" vertical="center"/>
    </xf>
    <xf numFmtId="20" fontId="6" fillId="3" borderId="18" xfId="0" applyNumberFormat="1" applyFont="1" applyFill="1" applyBorder="1" applyAlignment="1">
      <alignment horizontal="center" vertical="center"/>
    </xf>
    <xf numFmtId="20" fontId="6" fillId="3" borderId="48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3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5" fillId="2" borderId="50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56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41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$B$3" fmlaRange="OUTILS!$B$5:$B$16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2</xdr:row>
          <xdr:rowOff>15240</xdr:rowOff>
        </xdr:from>
        <xdr:to>
          <xdr:col>3</xdr:col>
          <xdr:colOff>190501</xdr:colOff>
          <xdr:row>3</xdr:row>
          <xdr:rowOff>15240</xdr:rowOff>
        </xdr:to>
        <xdr:sp macro="" textlink="">
          <xdr:nvSpPr>
            <xdr:cNvPr id="4144" name="Drop Down 48" hidden="1">
              <a:extLst>
                <a:ext uri="{63B3BB69-23CF-44E3-9099-C40C66FF867C}">
                  <a14:compatExt spid="_x0000_s4144"/>
                </a:ext>
                <a:ext uri="{FF2B5EF4-FFF2-40B4-BE49-F238E27FC236}">
                  <a16:creationId xmlns:a16="http://schemas.microsoft.com/office/drawing/2014/main" id="{00000000-0008-0000-0100-00003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39485</xdr:colOff>
      <xdr:row>27</xdr:row>
      <xdr:rowOff>201844</xdr:rowOff>
    </xdr:from>
    <xdr:to>
      <xdr:col>12</xdr:col>
      <xdr:colOff>458412</xdr:colOff>
      <xdr:row>32</xdr:row>
      <xdr:rowOff>147725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B2A569A1-5D74-595C-5530-37F597A4BB79}"/>
            </a:ext>
          </a:extLst>
        </xdr:cNvPr>
        <xdr:cNvSpPr/>
      </xdr:nvSpPr>
      <xdr:spPr>
        <a:xfrm>
          <a:off x="8200678" y="5667895"/>
          <a:ext cx="418927" cy="930853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512533</xdr:colOff>
      <xdr:row>29</xdr:row>
      <xdr:rowOff>97415</xdr:rowOff>
    </xdr:from>
    <xdr:to>
      <xdr:col>20</xdr:col>
      <xdr:colOff>133696</xdr:colOff>
      <xdr:row>30</xdr:row>
      <xdr:rowOff>162358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0F58852-1EEF-FB5E-6DE6-9682E030EB20}"/>
            </a:ext>
          </a:extLst>
        </xdr:cNvPr>
        <xdr:cNvSpPr txBox="1"/>
      </xdr:nvSpPr>
      <xdr:spPr>
        <a:xfrm>
          <a:off x="8673726" y="5963949"/>
          <a:ext cx="5942300" cy="2597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5 lignes pour chaque jours travaillés donc OK  pour la fonction DECALER,</a:t>
          </a:r>
          <a:r>
            <a:rPr lang="fr-FR" sz="1100" baseline="0"/>
            <a:t> </a:t>
          </a:r>
          <a:r>
            <a:rPr lang="fr-FR" sz="1100"/>
            <a:t>pas de soucis dans le reporting</a:t>
          </a:r>
        </a:p>
      </xdr:txBody>
    </xdr:sp>
    <xdr:clientData/>
  </xdr:twoCellAnchor>
  <xdr:twoCellAnchor>
    <xdr:from>
      <xdr:col>12</xdr:col>
      <xdr:colOff>0</xdr:colOff>
      <xdr:row>35</xdr:row>
      <xdr:rowOff>86591</xdr:rowOff>
    </xdr:from>
    <xdr:to>
      <xdr:col>13</xdr:col>
      <xdr:colOff>270597</xdr:colOff>
      <xdr:row>35</xdr:row>
      <xdr:rowOff>97415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3B6BB11F-953B-F908-5A78-065E86B03762}"/>
            </a:ext>
          </a:extLst>
        </xdr:cNvPr>
        <xdr:cNvCxnSpPr/>
      </xdr:nvCxnSpPr>
      <xdr:spPr>
        <a:xfrm flipV="1">
          <a:off x="8161193" y="7132926"/>
          <a:ext cx="1060739" cy="10824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265487</xdr:colOff>
      <xdr:row>32</xdr:row>
      <xdr:rowOff>180801</xdr:rowOff>
    </xdr:from>
    <xdr:to>
      <xdr:col>21</xdr:col>
      <xdr:colOff>248948</xdr:colOff>
      <xdr:row>39</xdr:row>
      <xdr:rowOff>16539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47DA6FAA-7906-429B-BA79-32BF1B3E931D}"/>
            </a:ext>
          </a:extLst>
        </xdr:cNvPr>
        <xdr:cNvSpPr txBox="1"/>
      </xdr:nvSpPr>
      <xdr:spPr>
        <a:xfrm>
          <a:off x="9216822" y="6631824"/>
          <a:ext cx="6304598" cy="12644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</a:t>
          </a:r>
          <a:r>
            <a:rPr lang="fr-FR" sz="1100" baseline="0"/>
            <a:t> la fonction DECALER devrait prendre qu'une seule ligne, par exemple 07:00 pour les heures normales et ensuite la reporter dans le petit tableau mais elle prend 5 lignes et reporte 49:00</a:t>
          </a:r>
        </a:p>
        <a:p>
          <a:endParaRPr lang="fr-FR" sz="1100" baseline="0"/>
        </a:p>
        <a:p>
          <a:r>
            <a:rPr lang="fr-FR" sz="1100" baseline="0"/>
            <a:t>Comment lui indiquer qu'elle doit s'arrêter avant les 5 lignes si juste une ligne ou deux à prendre en compte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FE828-D010-4D4B-9EB2-A34BB761D92A}">
  <sheetPr>
    <tabColor theme="7" tint="0.39997558519241921"/>
  </sheetPr>
  <dimension ref="A1:Q45"/>
  <sheetViews>
    <sheetView showGridLines="0" tabSelected="1" zoomScale="88" zoomScaleNormal="88" workbookViewId="0">
      <pane xSplit="1" ySplit="5" topLeftCell="B29" activePane="bottomRight" state="frozen"/>
      <selection pane="topRight" activeCell="B1" sqref="B1"/>
      <selection pane="bottomLeft" activeCell="A6" sqref="A6"/>
      <selection pane="bottomRight" activeCell="N44" sqref="N44"/>
    </sheetView>
  </sheetViews>
  <sheetFormatPr baseColWidth="10" defaultRowHeight="14.4" x14ac:dyDescent="0.3"/>
  <cols>
    <col min="1" max="1" width="3.77734375" style="24" customWidth="1"/>
    <col min="5" max="5" width="0" hidden="1" customWidth="1"/>
  </cols>
  <sheetData>
    <row r="1" spans="2:17" s="24" customFormat="1" ht="15" customHeight="1" thickBot="1" x14ac:dyDescent="0.35"/>
    <row r="2" spans="2:17" ht="16.2" thickBot="1" x14ac:dyDescent="0.35">
      <c r="B2" s="131">
        <v>2025</v>
      </c>
      <c r="C2" s="132"/>
      <c r="D2" s="132"/>
      <c r="E2" s="132"/>
      <c r="F2" s="132"/>
      <c r="G2" s="132"/>
      <c r="H2" s="132"/>
      <c r="I2" s="132"/>
      <c r="J2" s="132"/>
      <c r="K2" s="132"/>
      <c r="L2" s="133"/>
    </row>
    <row r="3" spans="2:17" ht="14.4" customHeight="1" thickBot="1" x14ac:dyDescent="0.35">
      <c r="B3" s="134">
        <v>3</v>
      </c>
      <c r="C3" s="135"/>
      <c r="D3" s="136"/>
      <c r="E3" s="5"/>
      <c r="F3" s="137" t="s">
        <v>15</v>
      </c>
      <c r="G3" s="138"/>
      <c r="H3" s="137" t="s">
        <v>16</v>
      </c>
      <c r="I3" s="138"/>
      <c r="J3" s="139" t="s">
        <v>17</v>
      </c>
      <c r="K3" s="140"/>
      <c r="L3" s="141"/>
    </row>
    <row r="4" spans="2:17" ht="28.8" customHeight="1" x14ac:dyDescent="0.3">
      <c r="B4" s="121" t="s">
        <v>0</v>
      </c>
      <c r="C4" s="122"/>
      <c r="D4" s="123"/>
      <c r="E4" s="6"/>
      <c r="F4" s="127" t="s">
        <v>13</v>
      </c>
      <c r="G4" s="129" t="s">
        <v>14</v>
      </c>
      <c r="H4" s="127" t="s">
        <v>22</v>
      </c>
      <c r="I4" s="129" t="s">
        <v>19</v>
      </c>
      <c r="J4" s="110" t="s">
        <v>20</v>
      </c>
      <c r="K4" s="112" t="s">
        <v>21</v>
      </c>
      <c r="L4" s="114" t="s">
        <v>18</v>
      </c>
    </row>
    <row r="5" spans="2:17" ht="16.2" thickBot="1" x14ac:dyDescent="0.35">
      <c r="B5" s="124"/>
      <c r="C5" s="125"/>
      <c r="D5" s="126"/>
      <c r="E5" s="58"/>
      <c r="F5" s="128"/>
      <c r="G5" s="130"/>
      <c r="H5" s="128"/>
      <c r="I5" s="130"/>
      <c r="J5" s="111"/>
      <c r="K5" s="113"/>
      <c r="L5" s="115"/>
    </row>
    <row r="6" spans="2:17" ht="15.6" x14ac:dyDescent="0.3">
      <c r="B6" s="8" t="str">
        <f>IF(C6="LUNDI","SEMAINE"&amp;" "&amp;WEEKNUM(E6,(21)),"")</f>
        <v/>
      </c>
      <c r="C6" s="81" t="str">
        <f>CHOOSE(WEEKDAY(E6),"DIMANCHE","LUNDI","MARDI","MERCREDI","JEUDI","VENDREDI","SAMEDI")</f>
        <v>SAMEDI</v>
      </c>
      <c r="D6" s="82">
        <f>DAY(E6)</f>
        <v>1</v>
      </c>
      <c r="E6" s="83">
        <f>DATE(B2,B3,1)</f>
        <v>45717</v>
      </c>
      <c r="F6" s="84"/>
      <c r="G6" s="85"/>
      <c r="H6" s="84"/>
      <c r="I6" s="104"/>
      <c r="J6" s="103" t="str">
        <f>IF(F6="","",IF(C6=CHOOSE(WEEKDAY(E6),"DIMANCHE",,,,,,"SAMEDI"),"",IF((G6-F6)&gt;=TIME(7,45,0),TIME(7,0,0),(G6-F6)-TIME(0,45,0))))</f>
        <v/>
      </c>
      <c r="K6" s="105" t="str">
        <f>IF((G6-F6)-TIME(0,45,0)&gt;TIME(7,0,0),(G6-F6)-TIME(0,45,0)-TIME(7,0,0)+I6-H6,"")</f>
        <v/>
      </c>
      <c r="L6" s="47" t="str">
        <f>IF(F6="","",IF(C6=CHOOSE(WEEKDAY(E6),"DIMANCHE",,,,,,"SAMEDI"),"",(G6-F6)-TIME(0,45,0))+I6-H6)</f>
        <v/>
      </c>
    </row>
    <row r="7" spans="2:17" ht="16.2" thickBot="1" x14ac:dyDescent="0.35">
      <c r="B7" s="7" t="str">
        <f t="shared" ref="B7:B36" si="0">IF(C7="LUNDI","SEMAINE"&amp;" "&amp;WEEKNUM(E7,(21)),"")</f>
        <v/>
      </c>
      <c r="C7" s="86" t="str">
        <f t="shared" ref="C7:C33" si="1">CHOOSE(WEEKDAY(E7),"DIMANCHE","LUNDI","MARDI","MERCREDI","JEUDI","VENDREDI","SAMEDI")</f>
        <v>DIMANCHE</v>
      </c>
      <c r="D7" s="87">
        <f t="shared" ref="D7:D33" si="2">DAY(E7)</f>
        <v>2</v>
      </c>
      <c r="E7" s="88">
        <f>E6+1</f>
        <v>45718</v>
      </c>
      <c r="F7" s="48"/>
      <c r="G7" s="49"/>
      <c r="H7" s="48"/>
      <c r="I7" s="101"/>
      <c r="J7" s="89" t="str">
        <f>IF(F7="","",IF(C7=CHOOSE(WEEKDAY(E7),"DIMANCHE",,,,,,"SAMEDI"),"",IF((G7-F7)&gt;=TIME(7,45,0),TIME(7,0,0),(G7-F7)-TIME(0,45,0))))</f>
        <v/>
      </c>
      <c r="K7" s="102" t="str">
        <f t="shared" ref="K7:K36" si="3">IF((G7-F7)-TIME(0,45,0)&gt;TIME(7,0,0),(G7-F7)-TIME(0,45,0)-TIME(7,0,0)+I7-H7,"")</f>
        <v/>
      </c>
      <c r="L7" s="89" t="str">
        <f t="shared" ref="L7:L36" si="4">IF(F7="","",IF(C7=CHOOSE(WEEKDAY(E7),"DIMANCHE",,,,,,"SAMEDI"),"",(G7-F7)-TIME(0,45,0))+I7-H7)</f>
        <v/>
      </c>
    </row>
    <row r="8" spans="2:17" ht="15.6" x14ac:dyDescent="0.3">
      <c r="B8" s="8" t="str">
        <f t="shared" si="0"/>
        <v>SEMAINE 10</v>
      </c>
      <c r="C8" s="60" t="str">
        <f t="shared" si="1"/>
        <v>LUNDI</v>
      </c>
      <c r="D8" s="66">
        <f t="shared" si="2"/>
        <v>3</v>
      </c>
      <c r="E8" s="70">
        <f t="shared" ref="E8:E33" si="5">E7+1</f>
        <v>45719</v>
      </c>
      <c r="F8" s="53"/>
      <c r="G8" s="54"/>
      <c r="H8" s="53"/>
      <c r="I8" s="63"/>
      <c r="J8" s="16" t="str">
        <f t="shared" ref="J8:J36" si="6">IF(F8="","",IF(C8=CHOOSE(WEEKDAY(E8),"DIMANCHE",,,,,,"SAMEDI"),"",IF((G8-F8)&gt;=TIME(7,45,0),TIME(7,0,0),(G8-F8)-TIME(0,45,0))))</f>
        <v/>
      </c>
      <c r="K8" s="55" t="str">
        <f t="shared" si="3"/>
        <v/>
      </c>
      <c r="L8" s="16" t="str">
        <f t="shared" si="4"/>
        <v/>
      </c>
    </row>
    <row r="9" spans="2:17" ht="15.6" x14ac:dyDescent="0.3">
      <c r="B9" s="7" t="str">
        <f t="shared" si="0"/>
        <v/>
      </c>
      <c r="C9" s="59" t="str">
        <f t="shared" si="1"/>
        <v>MARDI</v>
      </c>
      <c r="D9" s="67">
        <f t="shared" si="2"/>
        <v>4</v>
      </c>
      <c r="E9" s="71">
        <f t="shared" si="5"/>
        <v>45720</v>
      </c>
      <c r="F9" s="56"/>
      <c r="G9" s="57"/>
      <c r="H9" s="56"/>
      <c r="I9" s="64"/>
      <c r="J9" s="78" t="str">
        <f t="shared" si="6"/>
        <v/>
      </c>
      <c r="K9" s="23" t="str">
        <f t="shared" si="3"/>
        <v/>
      </c>
      <c r="L9" s="9" t="str">
        <f t="shared" si="4"/>
        <v/>
      </c>
    </row>
    <row r="10" spans="2:17" ht="15.6" x14ac:dyDescent="0.3">
      <c r="B10" s="7" t="str">
        <f t="shared" si="0"/>
        <v/>
      </c>
      <c r="C10" s="59" t="str">
        <f t="shared" si="1"/>
        <v>MERCREDI</v>
      </c>
      <c r="D10" s="67">
        <f t="shared" si="2"/>
        <v>5</v>
      </c>
      <c r="E10" s="71">
        <f t="shared" si="5"/>
        <v>45721</v>
      </c>
      <c r="F10" s="56"/>
      <c r="G10" s="57"/>
      <c r="H10" s="56"/>
      <c r="I10" s="64"/>
      <c r="J10" s="9" t="str">
        <f t="shared" si="6"/>
        <v/>
      </c>
      <c r="K10" s="23" t="str">
        <f t="shared" si="3"/>
        <v/>
      </c>
      <c r="L10" s="9" t="str">
        <f t="shared" si="4"/>
        <v/>
      </c>
    </row>
    <row r="11" spans="2:17" ht="15.6" x14ac:dyDescent="0.3">
      <c r="B11" s="7" t="str">
        <f t="shared" si="0"/>
        <v/>
      </c>
      <c r="C11" s="59" t="str">
        <f t="shared" si="1"/>
        <v>JEUDI</v>
      </c>
      <c r="D11" s="67">
        <f t="shared" si="2"/>
        <v>6</v>
      </c>
      <c r="E11" s="71">
        <f t="shared" si="5"/>
        <v>45722</v>
      </c>
      <c r="F11" s="56"/>
      <c r="G11" s="57"/>
      <c r="H11" s="56"/>
      <c r="I11" s="64"/>
      <c r="J11" s="9" t="str">
        <f t="shared" si="6"/>
        <v/>
      </c>
      <c r="K11" s="23" t="str">
        <f t="shared" si="3"/>
        <v/>
      </c>
      <c r="L11" s="9" t="str">
        <f t="shared" si="4"/>
        <v/>
      </c>
    </row>
    <row r="12" spans="2:17" ht="15.6" x14ac:dyDescent="0.3">
      <c r="B12" s="7" t="str">
        <f t="shared" si="0"/>
        <v/>
      </c>
      <c r="C12" s="59" t="str">
        <f t="shared" si="1"/>
        <v>VENDREDI</v>
      </c>
      <c r="D12" s="67">
        <f t="shared" si="2"/>
        <v>7</v>
      </c>
      <c r="E12" s="71">
        <f t="shared" si="5"/>
        <v>45723</v>
      </c>
      <c r="F12" s="17"/>
      <c r="G12" s="18"/>
      <c r="H12" s="17"/>
      <c r="I12" s="65"/>
      <c r="J12" s="9" t="str">
        <f t="shared" si="6"/>
        <v/>
      </c>
      <c r="K12" s="23" t="str">
        <f t="shared" si="3"/>
        <v/>
      </c>
      <c r="L12" s="9" t="str">
        <f t="shared" si="4"/>
        <v/>
      </c>
    </row>
    <row r="13" spans="2:17" ht="15.6" x14ac:dyDescent="0.3">
      <c r="B13" s="7" t="str">
        <f t="shared" si="0"/>
        <v/>
      </c>
      <c r="C13" s="90" t="str">
        <f t="shared" si="1"/>
        <v>SAMEDI</v>
      </c>
      <c r="D13" s="91">
        <f t="shared" si="2"/>
        <v>8</v>
      </c>
      <c r="E13" s="92">
        <f t="shared" si="5"/>
        <v>45724</v>
      </c>
      <c r="F13" s="10"/>
      <c r="G13" s="11"/>
      <c r="H13" s="10"/>
      <c r="I13" s="106"/>
      <c r="J13" s="19" t="str">
        <f t="shared" si="6"/>
        <v/>
      </c>
      <c r="K13" s="108" t="str">
        <f t="shared" si="3"/>
        <v/>
      </c>
      <c r="L13" s="99" t="str">
        <f t="shared" si="4"/>
        <v/>
      </c>
    </row>
    <row r="14" spans="2:17" ht="16.2" thickBot="1" x14ac:dyDescent="0.35">
      <c r="B14" s="12" t="str">
        <f t="shared" si="0"/>
        <v/>
      </c>
      <c r="C14" s="95" t="str">
        <f t="shared" si="1"/>
        <v>DIMANCHE</v>
      </c>
      <c r="D14" s="96">
        <f t="shared" si="2"/>
        <v>9</v>
      </c>
      <c r="E14" s="97">
        <f t="shared" si="5"/>
        <v>45725</v>
      </c>
      <c r="F14" s="13"/>
      <c r="G14" s="14"/>
      <c r="H14" s="13"/>
      <c r="I14" s="107"/>
      <c r="J14" s="20" t="str">
        <f t="shared" si="6"/>
        <v/>
      </c>
      <c r="K14" s="109" t="str">
        <f t="shared" si="3"/>
        <v/>
      </c>
      <c r="L14" s="100" t="str">
        <f t="shared" si="4"/>
        <v/>
      </c>
    </row>
    <row r="15" spans="2:17" ht="15.6" x14ac:dyDescent="0.3">
      <c r="B15" s="7" t="str">
        <f t="shared" si="0"/>
        <v>SEMAINE 11</v>
      </c>
      <c r="C15" s="52" t="str">
        <f t="shared" si="1"/>
        <v>LUNDI</v>
      </c>
      <c r="D15" s="68">
        <f t="shared" si="2"/>
        <v>10</v>
      </c>
      <c r="E15" s="72">
        <f t="shared" si="5"/>
        <v>45726</v>
      </c>
      <c r="F15" s="74"/>
      <c r="G15" s="75"/>
      <c r="H15" s="74"/>
      <c r="I15" s="75"/>
      <c r="J15" s="15" t="str">
        <f t="shared" si="6"/>
        <v/>
      </c>
      <c r="K15" s="15" t="str">
        <f t="shared" si="3"/>
        <v/>
      </c>
      <c r="L15" s="15" t="str">
        <f t="shared" si="4"/>
        <v/>
      </c>
      <c r="M15" s="2"/>
      <c r="N15" s="2"/>
      <c r="O15" s="2"/>
      <c r="P15" s="2"/>
      <c r="Q15" s="2"/>
    </row>
    <row r="16" spans="2:17" ht="15.6" x14ac:dyDescent="0.3">
      <c r="B16" s="7" t="str">
        <f t="shared" si="0"/>
        <v/>
      </c>
      <c r="C16" s="59" t="str">
        <f t="shared" si="1"/>
        <v>MARDI</v>
      </c>
      <c r="D16" s="67">
        <f t="shared" si="2"/>
        <v>11</v>
      </c>
      <c r="E16" s="71">
        <f t="shared" si="5"/>
        <v>45727</v>
      </c>
      <c r="F16" s="17"/>
      <c r="G16" s="18"/>
      <c r="H16" s="17"/>
      <c r="I16" s="18"/>
      <c r="J16" s="9" t="str">
        <f t="shared" si="6"/>
        <v/>
      </c>
      <c r="K16" s="9" t="str">
        <f t="shared" si="3"/>
        <v/>
      </c>
      <c r="L16" s="9" t="str">
        <f t="shared" si="4"/>
        <v/>
      </c>
      <c r="M16" s="2"/>
      <c r="N16" s="2"/>
      <c r="O16" s="2"/>
      <c r="P16" s="2"/>
      <c r="Q16" s="2"/>
    </row>
    <row r="17" spans="2:17" ht="15.6" x14ac:dyDescent="0.3">
      <c r="B17" s="7" t="str">
        <f t="shared" si="0"/>
        <v/>
      </c>
      <c r="C17" s="59" t="str">
        <f t="shared" si="1"/>
        <v>MERCREDI</v>
      </c>
      <c r="D17" s="67">
        <f t="shared" si="2"/>
        <v>12</v>
      </c>
      <c r="E17" s="71">
        <f t="shared" si="5"/>
        <v>45728</v>
      </c>
      <c r="F17" s="17"/>
      <c r="G17" s="18"/>
      <c r="H17" s="17"/>
      <c r="I17" s="18"/>
      <c r="J17" s="9" t="str">
        <f t="shared" si="6"/>
        <v/>
      </c>
      <c r="K17" s="9" t="str">
        <f t="shared" si="3"/>
        <v/>
      </c>
      <c r="L17" s="9" t="str">
        <f t="shared" si="4"/>
        <v/>
      </c>
      <c r="M17" s="4"/>
      <c r="N17" s="4"/>
      <c r="O17" s="4"/>
      <c r="P17" s="4"/>
      <c r="Q17" s="4"/>
    </row>
    <row r="18" spans="2:17" ht="15.6" x14ac:dyDescent="0.3">
      <c r="B18" s="7" t="str">
        <f t="shared" si="0"/>
        <v/>
      </c>
      <c r="C18" s="59" t="str">
        <f t="shared" si="1"/>
        <v>JEUDI</v>
      </c>
      <c r="D18" s="67">
        <f t="shared" si="2"/>
        <v>13</v>
      </c>
      <c r="E18" s="71">
        <f t="shared" si="5"/>
        <v>45729</v>
      </c>
      <c r="F18" s="17"/>
      <c r="G18" s="18"/>
      <c r="H18" s="17"/>
      <c r="I18" s="18"/>
      <c r="J18" s="9" t="str">
        <f t="shared" si="6"/>
        <v/>
      </c>
      <c r="K18" s="9" t="str">
        <f t="shared" si="3"/>
        <v/>
      </c>
      <c r="L18" s="9" t="str">
        <f t="shared" si="4"/>
        <v/>
      </c>
      <c r="M18" s="4"/>
      <c r="N18" s="4"/>
      <c r="O18" s="4"/>
      <c r="P18" s="4"/>
      <c r="Q18" s="4"/>
    </row>
    <row r="19" spans="2:17" ht="15.6" x14ac:dyDescent="0.3">
      <c r="B19" s="7" t="str">
        <f t="shared" si="0"/>
        <v/>
      </c>
      <c r="C19" s="59" t="str">
        <f t="shared" si="1"/>
        <v>VENDREDI</v>
      </c>
      <c r="D19" s="67">
        <f t="shared" si="2"/>
        <v>14</v>
      </c>
      <c r="E19" s="71">
        <f t="shared" si="5"/>
        <v>45730</v>
      </c>
      <c r="F19" s="17"/>
      <c r="G19" s="18"/>
      <c r="H19" s="17"/>
      <c r="I19" s="18"/>
      <c r="J19" s="9" t="str">
        <f t="shared" si="6"/>
        <v/>
      </c>
      <c r="K19" s="9" t="str">
        <f t="shared" si="3"/>
        <v/>
      </c>
      <c r="L19" s="9" t="str">
        <f t="shared" si="4"/>
        <v/>
      </c>
    </row>
    <row r="20" spans="2:17" ht="15.6" x14ac:dyDescent="0.3">
      <c r="B20" s="7" t="str">
        <f t="shared" si="0"/>
        <v/>
      </c>
      <c r="C20" s="90" t="str">
        <f t="shared" si="1"/>
        <v>SAMEDI</v>
      </c>
      <c r="D20" s="91">
        <f t="shared" si="2"/>
        <v>15</v>
      </c>
      <c r="E20" s="92">
        <f t="shared" si="5"/>
        <v>45731</v>
      </c>
      <c r="F20" s="10"/>
      <c r="G20" s="11"/>
      <c r="H20" s="10"/>
      <c r="I20" s="11"/>
      <c r="J20" s="19" t="str">
        <f t="shared" si="6"/>
        <v/>
      </c>
      <c r="K20" s="19" t="str">
        <f t="shared" si="3"/>
        <v/>
      </c>
      <c r="L20" s="19" t="str">
        <f t="shared" si="4"/>
        <v/>
      </c>
    </row>
    <row r="21" spans="2:17" ht="16.2" thickBot="1" x14ac:dyDescent="0.35">
      <c r="B21" s="7" t="str">
        <f t="shared" si="0"/>
        <v/>
      </c>
      <c r="C21" s="86" t="str">
        <f t="shared" si="1"/>
        <v>DIMANCHE</v>
      </c>
      <c r="D21" s="87">
        <f t="shared" si="2"/>
        <v>16</v>
      </c>
      <c r="E21" s="88">
        <f t="shared" si="5"/>
        <v>45732</v>
      </c>
      <c r="F21" s="93"/>
      <c r="G21" s="94"/>
      <c r="H21" s="93"/>
      <c r="I21" s="94"/>
      <c r="J21" s="89" t="str">
        <f t="shared" si="6"/>
        <v/>
      </c>
      <c r="K21" s="89" t="str">
        <f t="shared" si="3"/>
        <v/>
      </c>
      <c r="L21" s="89" t="str">
        <f t="shared" si="4"/>
        <v/>
      </c>
    </row>
    <row r="22" spans="2:17" ht="15.6" x14ac:dyDescent="0.3">
      <c r="B22" s="8" t="str">
        <f t="shared" si="0"/>
        <v>SEMAINE 12</v>
      </c>
      <c r="C22" s="60" t="str">
        <f t="shared" si="1"/>
        <v>LUNDI</v>
      </c>
      <c r="D22" s="66">
        <f t="shared" si="2"/>
        <v>17</v>
      </c>
      <c r="E22" s="70">
        <f t="shared" si="5"/>
        <v>45733</v>
      </c>
      <c r="F22" s="50"/>
      <c r="G22" s="51"/>
      <c r="H22" s="50"/>
      <c r="I22" s="51"/>
      <c r="J22" s="16" t="str">
        <f t="shared" si="6"/>
        <v/>
      </c>
      <c r="K22" s="16" t="str">
        <f t="shared" si="3"/>
        <v/>
      </c>
      <c r="L22" s="16" t="str">
        <f t="shared" si="4"/>
        <v/>
      </c>
    </row>
    <row r="23" spans="2:17" ht="15.6" x14ac:dyDescent="0.3">
      <c r="B23" s="7" t="str">
        <f t="shared" si="0"/>
        <v/>
      </c>
      <c r="C23" s="59" t="str">
        <f t="shared" si="1"/>
        <v>MARDI</v>
      </c>
      <c r="D23" s="67">
        <f t="shared" si="2"/>
        <v>18</v>
      </c>
      <c r="E23" s="71">
        <f t="shared" si="5"/>
        <v>45734</v>
      </c>
      <c r="F23" s="17"/>
      <c r="G23" s="18"/>
      <c r="H23" s="17"/>
      <c r="I23" s="18"/>
      <c r="J23" s="9" t="str">
        <f t="shared" si="6"/>
        <v/>
      </c>
      <c r="K23" s="9" t="str">
        <f t="shared" si="3"/>
        <v/>
      </c>
      <c r="L23" s="9" t="str">
        <f t="shared" si="4"/>
        <v/>
      </c>
    </row>
    <row r="24" spans="2:17" ht="15.6" x14ac:dyDescent="0.3">
      <c r="B24" s="7" t="str">
        <f t="shared" si="0"/>
        <v/>
      </c>
      <c r="C24" s="59" t="str">
        <f t="shared" si="1"/>
        <v>MERCREDI</v>
      </c>
      <c r="D24" s="67">
        <f t="shared" si="2"/>
        <v>19</v>
      </c>
      <c r="E24" s="71">
        <f t="shared" si="5"/>
        <v>45735</v>
      </c>
      <c r="F24" s="17"/>
      <c r="G24" s="18"/>
      <c r="H24" s="17"/>
      <c r="I24" s="18"/>
      <c r="J24" s="9" t="str">
        <f t="shared" si="6"/>
        <v/>
      </c>
      <c r="K24" s="9" t="str">
        <f t="shared" si="3"/>
        <v/>
      </c>
      <c r="L24" s="9" t="str">
        <f t="shared" si="4"/>
        <v/>
      </c>
    </row>
    <row r="25" spans="2:17" ht="15.6" x14ac:dyDescent="0.3">
      <c r="B25" s="7" t="str">
        <f t="shared" si="0"/>
        <v/>
      </c>
      <c r="C25" s="59" t="str">
        <f t="shared" si="1"/>
        <v>JEUDI</v>
      </c>
      <c r="D25" s="67">
        <f t="shared" si="2"/>
        <v>20</v>
      </c>
      <c r="E25" s="71">
        <f t="shared" si="5"/>
        <v>45736</v>
      </c>
      <c r="F25" s="17"/>
      <c r="G25" s="18"/>
      <c r="H25" s="17"/>
      <c r="I25" s="18"/>
      <c r="J25" s="9" t="str">
        <f t="shared" si="6"/>
        <v/>
      </c>
      <c r="K25" s="9" t="str">
        <f t="shared" si="3"/>
        <v/>
      </c>
      <c r="L25" s="9" t="str">
        <f t="shared" si="4"/>
        <v/>
      </c>
    </row>
    <row r="26" spans="2:17" ht="15.6" x14ac:dyDescent="0.3">
      <c r="B26" s="7" t="str">
        <f t="shared" si="0"/>
        <v/>
      </c>
      <c r="C26" s="59" t="str">
        <f t="shared" si="1"/>
        <v>VENDREDI</v>
      </c>
      <c r="D26" s="67">
        <f t="shared" si="2"/>
        <v>21</v>
      </c>
      <c r="E26" s="71">
        <f t="shared" si="5"/>
        <v>45737</v>
      </c>
      <c r="F26" s="17"/>
      <c r="G26" s="18"/>
      <c r="H26" s="17"/>
      <c r="I26" s="18"/>
      <c r="J26" s="9" t="str">
        <f t="shared" si="6"/>
        <v/>
      </c>
      <c r="K26" s="9" t="str">
        <f t="shared" si="3"/>
        <v/>
      </c>
      <c r="L26" s="9" t="str">
        <f t="shared" si="4"/>
        <v/>
      </c>
    </row>
    <row r="27" spans="2:17" ht="15.6" x14ac:dyDescent="0.3">
      <c r="B27" s="7" t="str">
        <f t="shared" si="0"/>
        <v/>
      </c>
      <c r="C27" s="90" t="str">
        <f t="shared" si="1"/>
        <v>SAMEDI</v>
      </c>
      <c r="D27" s="91">
        <f t="shared" si="2"/>
        <v>22</v>
      </c>
      <c r="E27" s="92">
        <f t="shared" si="5"/>
        <v>45738</v>
      </c>
      <c r="F27" s="10"/>
      <c r="G27" s="11"/>
      <c r="H27" s="10"/>
      <c r="I27" s="11"/>
      <c r="J27" s="19" t="str">
        <f t="shared" si="6"/>
        <v/>
      </c>
      <c r="K27" s="21" t="str">
        <f t="shared" si="3"/>
        <v/>
      </c>
      <c r="L27" s="21" t="str">
        <f t="shared" si="4"/>
        <v/>
      </c>
    </row>
    <row r="28" spans="2:17" ht="16.2" thickBot="1" x14ac:dyDescent="0.35">
      <c r="B28" s="12" t="str">
        <f t="shared" si="0"/>
        <v/>
      </c>
      <c r="C28" s="95" t="str">
        <f t="shared" si="1"/>
        <v>DIMANCHE</v>
      </c>
      <c r="D28" s="96">
        <f t="shared" si="2"/>
        <v>23</v>
      </c>
      <c r="E28" s="97">
        <f t="shared" si="5"/>
        <v>45739</v>
      </c>
      <c r="F28" s="13"/>
      <c r="G28" s="14"/>
      <c r="H28" s="13"/>
      <c r="I28" s="14"/>
      <c r="J28" s="20" t="str">
        <f t="shared" si="6"/>
        <v/>
      </c>
      <c r="K28" s="22" t="str">
        <f t="shared" si="3"/>
        <v/>
      </c>
      <c r="L28" s="22" t="str">
        <f t="shared" si="4"/>
        <v/>
      </c>
    </row>
    <row r="29" spans="2:17" ht="15.6" x14ac:dyDescent="0.3">
      <c r="B29" s="7" t="str">
        <f t="shared" si="0"/>
        <v>SEMAINE 13</v>
      </c>
      <c r="C29" s="52" t="str">
        <f t="shared" si="1"/>
        <v>LUNDI</v>
      </c>
      <c r="D29" s="68">
        <f t="shared" si="2"/>
        <v>24</v>
      </c>
      <c r="E29" s="72">
        <f t="shared" si="5"/>
        <v>45740</v>
      </c>
      <c r="F29" s="74">
        <v>0.33333333333333331</v>
      </c>
      <c r="G29" s="75">
        <v>0.66666666666666663</v>
      </c>
      <c r="H29" s="74"/>
      <c r="I29" s="75"/>
      <c r="J29" s="15">
        <f t="shared" si="6"/>
        <v>0.29166666666666669</v>
      </c>
      <c r="K29" s="15">
        <f t="shared" si="3"/>
        <v>1.041666666666663E-2</v>
      </c>
      <c r="L29" s="15">
        <f t="shared" si="4"/>
        <v>0.30208333333333331</v>
      </c>
    </row>
    <row r="30" spans="2:17" ht="15.6" x14ac:dyDescent="0.3">
      <c r="B30" s="7" t="str">
        <f t="shared" si="0"/>
        <v/>
      </c>
      <c r="C30" s="59" t="str">
        <f t="shared" si="1"/>
        <v>MARDI</v>
      </c>
      <c r="D30" s="67">
        <f t="shared" si="2"/>
        <v>25</v>
      </c>
      <c r="E30" s="71">
        <f t="shared" si="5"/>
        <v>45741</v>
      </c>
      <c r="F30" s="74">
        <v>0.33333333333333331</v>
      </c>
      <c r="G30" s="75">
        <v>0.66666666666666663</v>
      </c>
      <c r="H30" s="17"/>
      <c r="I30" s="18"/>
      <c r="J30" s="9">
        <f t="shared" si="6"/>
        <v>0.29166666666666669</v>
      </c>
      <c r="K30" s="9">
        <f t="shared" si="3"/>
        <v>1.041666666666663E-2</v>
      </c>
      <c r="L30" s="9">
        <f t="shared" si="4"/>
        <v>0.30208333333333331</v>
      </c>
    </row>
    <row r="31" spans="2:17" ht="15.6" x14ac:dyDescent="0.3">
      <c r="B31" s="7" t="str">
        <f t="shared" si="0"/>
        <v/>
      </c>
      <c r="C31" s="59" t="str">
        <f t="shared" si="1"/>
        <v>MERCREDI</v>
      </c>
      <c r="D31" s="67">
        <f t="shared" si="2"/>
        <v>26</v>
      </c>
      <c r="E31" s="71">
        <f t="shared" si="5"/>
        <v>45742</v>
      </c>
      <c r="F31" s="74">
        <v>0.33333333333333331</v>
      </c>
      <c r="G31" s="75">
        <v>0.66666666666666663</v>
      </c>
      <c r="H31" s="17"/>
      <c r="I31" s="18"/>
      <c r="J31" s="9">
        <f t="shared" si="6"/>
        <v>0.29166666666666669</v>
      </c>
      <c r="K31" s="9">
        <f t="shared" si="3"/>
        <v>1.041666666666663E-2</v>
      </c>
      <c r="L31" s="9">
        <f t="shared" si="4"/>
        <v>0.30208333333333331</v>
      </c>
    </row>
    <row r="32" spans="2:17" ht="15.6" x14ac:dyDescent="0.3">
      <c r="B32" s="7" t="str">
        <f t="shared" si="0"/>
        <v/>
      </c>
      <c r="C32" s="59" t="str">
        <f t="shared" si="1"/>
        <v>JEUDI</v>
      </c>
      <c r="D32" s="67">
        <f t="shared" si="2"/>
        <v>27</v>
      </c>
      <c r="E32" s="71">
        <f t="shared" si="5"/>
        <v>45743</v>
      </c>
      <c r="F32" s="74">
        <v>0.33333333333333331</v>
      </c>
      <c r="G32" s="75">
        <v>0.66666666666666663</v>
      </c>
      <c r="H32" s="17"/>
      <c r="I32" s="18"/>
      <c r="J32" s="9">
        <f t="shared" si="6"/>
        <v>0.29166666666666669</v>
      </c>
      <c r="K32" s="9">
        <f t="shared" si="3"/>
        <v>1.041666666666663E-2</v>
      </c>
      <c r="L32" s="9">
        <f t="shared" si="4"/>
        <v>0.30208333333333331</v>
      </c>
    </row>
    <row r="33" spans="2:12" ht="15.6" x14ac:dyDescent="0.3">
      <c r="B33" s="7" t="str">
        <f t="shared" si="0"/>
        <v/>
      </c>
      <c r="C33" s="59" t="str">
        <f t="shared" si="1"/>
        <v>VENDREDI</v>
      </c>
      <c r="D33" s="67">
        <f t="shared" si="2"/>
        <v>28</v>
      </c>
      <c r="E33" s="71">
        <f t="shared" si="5"/>
        <v>45744</v>
      </c>
      <c r="F33" s="74">
        <v>0.33333333333333331</v>
      </c>
      <c r="G33" s="75">
        <v>0.66666666666666663</v>
      </c>
      <c r="H33" s="17"/>
      <c r="I33" s="18"/>
      <c r="J33" s="9">
        <f t="shared" si="6"/>
        <v>0.29166666666666669</v>
      </c>
      <c r="K33" s="9">
        <f t="shared" si="3"/>
        <v>1.041666666666663E-2</v>
      </c>
      <c r="L33" s="9">
        <f t="shared" si="4"/>
        <v>0.30208333333333331</v>
      </c>
    </row>
    <row r="34" spans="2:12" ht="15.6" x14ac:dyDescent="0.3">
      <c r="B34" s="7" t="str">
        <f t="shared" si="0"/>
        <v/>
      </c>
      <c r="C34" s="90" t="str">
        <f>IFERROR(CHOOSE(WEEKDAY(E34),"DIMANCHE","LUNDI","MARDI","MERCREDI","JEUDI","VENDREDI","SAMEDI"),"")</f>
        <v>SAMEDI</v>
      </c>
      <c r="D34" s="91">
        <f>IFERROR(DAY(E34),"")</f>
        <v>29</v>
      </c>
      <c r="E34" s="92">
        <f>IFERROR(IF(E33+1&gt;EOMONTH(E$6,0),"",E33+1),"")</f>
        <v>45745</v>
      </c>
      <c r="F34" s="10"/>
      <c r="G34" s="11"/>
      <c r="H34" s="10"/>
      <c r="I34" s="11"/>
      <c r="J34" s="19" t="str">
        <f t="shared" si="6"/>
        <v/>
      </c>
      <c r="K34" s="21" t="str">
        <f t="shared" si="3"/>
        <v/>
      </c>
      <c r="L34" s="19" t="str">
        <f t="shared" si="4"/>
        <v/>
      </c>
    </row>
    <row r="35" spans="2:12" ht="16.2" thickBot="1" x14ac:dyDescent="0.35">
      <c r="B35" s="7" t="str">
        <f t="shared" si="0"/>
        <v/>
      </c>
      <c r="C35" s="86" t="str">
        <f t="shared" ref="C35:C36" si="7">IFERROR(CHOOSE(WEEKDAY(E35),"DIMANCHE","LUNDI","MARDI","MERCREDI","JEUDI","VENDREDI","SAMEDI"),"")</f>
        <v>DIMANCHE</v>
      </c>
      <c r="D35" s="87">
        <f t="shared" ref="D35:D36" si="8">IFERROR(DAY(E35),"")</f>
        <v>30</v>
      </c>
      <c r="E35" s="88">
        <f t="shared" ref="E35:E36" si="9">IFERROR(IF(E34+1&gt;EOMONTH(E$6,0),"",E34+1),"")</f>
        <v>45746</v>
      </c>
      <c r="F35" s="93"/>
      <c r="G35" s="94"/>
      <c r="H35" s="93"/>
      <c r="I35" s="94"/>
      <c r="J35" s="89" t="str">
        <f t="shared" si="6"/>
        <v/>
      </c>
      <c r="K35" s="98" t="str">
        <f t="shared" si="3"/>
        <v/>
      </c>
      <c r="L35" s="89" t="str">
        <f t="shared" si="4"/>
        <v/>
      </c>
    </row>
    <row r="36" spans="2:12" ht="16.2" thickBot="1" x14ac:dyDescent="0.35">
      <c r="B36" s="62" t="str">
        <f t="shared" si="0"/>
        <v>SEMAINE 14</v>
      </c>
      <c r="C36" s="61" t="str">
        <f t="shared" si="7"/>
        <v>LUNDI</v>
      </c>
      <c r="D36" s="69">
        <f t="shared" si="8"/>
        <v>31</v>
      </c>
      <c r="E36" s="73">
        <f t="shared" si="9"/>
        <v>45747</v>
      </c>
      <c r="F36" s="76">
        <v>0.33333333333333331</v>
      </c>
      <c r="G36" s="77">
        <v>0.70833333333333337</v>
      </c>
      <c r="H36" s="76"/>
      <c r="I36" s="77"/>
      <c r="J36" s="79">
        <f t="shared" si="6"/>
        <v>0.29166666666666669</v>
      </c>
      <c r="K36" s="80">
        <f t="shared" si="3"/>
        <v>5.208333333333337E-2</v>
      </c>
      <c r="L36" s="79">
        <f t="shared" si="4"/>
        <v>0.34375000000000006</v>
      </c>
    </row>
    <row r="37" spans="2:12" ht="15" thickBot="1" x14ac:dyDescent="0.35">
      <c r="B37" s="1"/>
      <c r="C37" s="1"/>
      <c r="D37" s="1"/>
      <c r="E37" s="1"/>
      <c r="F37" s="3"/>
      <c r="G37" s="3"/>
      <c r="H37" s="3"/>
      <c r="I37" s="3"/>
      <c r="J37" s="1"/>
    </row>
    <row r="38" spans="2:12" ht="18.600000000000001" thickBot="1" x14ac:dyDescent="0.4">
      <c r="B38" s="116" t="s">
        <v>23</v>
      </c>
      <c r="C38" s="117"/>
      <c r="D38" s="118"/>
      <c r="E38" s="28"/>
      <c r="F38" s="29"/>
      <c r="G38" s="30"/>
      <c r="H38" s="30"/>
      <c r="I38" s="30"/>
      <c r="J38" s="25">
        <f>SUBTOTAL(9,J6:J36)</f>
        <v>1.7500000000000002</v>
      </c>
      <c r="K38" s="26">
        <f t="shared" ref="K38:L38" si="10">SUBTOTAL(9,K6:K36)</f>
        <v>0.10416666666666652</v>
      </c>
      <c r="L38" s="27">
        <f t="shared" si="10"/>
        <v>1.8541666666666665</v>
      </c>
    </row>
    <row r="39" spans="2:12" ht="15" thickBot="1" x14ac:dyDescent="0.35">
      <c r="J39" s="1"/>
    </row>
    <row r="40" spans="2:12" ht="63" thickBot="1" x14ac:dyDescent="0.35">
      <c r="C40" s="31"/>
      <c r="H40" s="119" t="s">
        <v>24</v>
      </c>
      <c r="I40" s="120"/>
      <c r="J40" s="34" t="s">
        <v>25</v>
      </c>
      <c r="K40" s="34" t="s">
        <v>26</v>
      </c>
      <c r="L40" s="33" t="s">
        <v>27</v>
      </c>
    </row>
    <row r="41" spans="2:12" ht="15.6" x14ac:dyDescent="0.3">
      <c r="G41" s="32"/>
      <c r="H41" s="35" t="str" cm="1">
        <f t="array" ref="H41:H45">_xlfn._xlws.FILTER(B6:B36,C6:C36="lundi")</f>
        <v>SEMAINE 10</v>
      </c>
      <c r="I41" s="36"/>
      <c r="J41" s="43" cm="1">
        <f t="array" aca="1" ref="J41" ca="1">IFERROR(SUM(OFFSET(INDIRECT(CELL("adresse",INDEX(B6:B36,MATCH(H41,B6:B36,0)))),0,8,5)),"")</f>
        <v>0</v>
      </c>
      <c r="K41" s="43" cm="1">
        <f t="array" aca="1" ref="K41" ca="1">IFERROR(SUM(OFFSET(INDIRECT(CELL("adresse",INDEX(B6:B36,MATCH(H41,B6:B36,0)))),0,9,5)),"")</f>
        <v>0</v>
      </c>
      <c r="L41" s="44" cm="1">
        <f t="array" aca="1" ref="L41" ca="1">IFERROR(SUM(OFFSET(INDIRECT(CELL("adresse",INDEX(B6:B36,MATCH(H41,B6:B36,0)))),0,10,5)),"")</f>
        <v>0</v>
      </c>
    </row>
    <row r="42" spans="2:12" ht="15.6" x14ac:dyDescent="0.3">
      <c r="F42" s="32"/>
      <c r="G42" s="32"/>
      <c r="H42" s="39" t="str">
        <v>SEMAINE 11</v>
      </c>
      <c r="I42" s="40"/>
      <c r="J42" s="37" cm="1">
        <f t="array" aca="1" ref="J42" ca="1">IFERROR(SUM(OFFSET(INDIRECT(CELL("adresse",INDEX(B7:B37,MATCH(H42,B7:B37,0)))),0,8,5)),"")</f>
        <v>0</v>
      </c>
      <c r="K42" s="37" cm="1">
        <f t="array" aca="1" ref="K42" ca="1">IFERROR(SUM(OFFSET(INDIRECT(CELL("adresse",INDEX(B7:B37,MATCH(H42,B7:B37,0)))),0,9,5)),"")</f>
        <v>0</v>
      </c>
      <c r="L42" s="38" cm="1">
        <f t="array" aca="1" ref="L42" ca="1">IFERROR(SUM(OFFSET(INDIRECT(CELL("adresse",INDEX(B7:B37,MATCH(H42,B7:B37,0)))),0,10,5)),"")</f>
        <v>0</v>
      </c>
    </row>
    <row r="43" spans="2:12" ht="15.6" x14ac:dyDescent="0.3">
      <c r="F43" s="32"/>
      <c r="G43" s="32"/>
      <c r="H43" s="39" t="str">
        <v>SEMAINE 12</v>
      </c>
      <c r="I43" s="40"/>
      <c r="J43" s="37" cm="1">
        <f t="array" aca="1" ref="J43" ca="1">IFERROR(SUM(OFFSET(INDIRECT(CELL("adresse",INDEX(B8:B38,MATCH(H43,B8:B38,0)))),0,8,5)),"")</f>
        <v>0</v>
      </c>
      <c r="K43" s="37" cm="1">
        <f t="array" aca="1" ref="K43" ca="1">IFERROR(SUM(OFFSET(INDIRECT(CELL("adresse",INDEX(B8:B38,MATCH(H43,B8:B38,0)))),0,9,5)),"")</f>
        <v>0</v>
      </c>
      <c r="L43" s="38" cm="1">
        <f t="array" aca="1" ref="L43" ca="1">IFERROR(SUM(OFFSET(INDIRECT(CELL("adresse",INDEX(B8:B38,MATCH(H43,B8:B38,0)))),0,10,5)),"")</f>
        <v>0</v>
      </c>
    </row>
    <row r="44" spans="2:12" ht="15.6" x14ac:dyDescent="0.3">
      <c r="F44" s="32"/>
      <c r="G44" s="32"/>
      <c r="H44" s="39" t="str">
        <v>SEMAINE 13</v>
      </c>
      <c r="I44" s="40"/>
      <c r="J44" s="37" cm="1">
        <f t="array" aca="1" ref="J44" ca="1">IFERROR(SUM(OFFSET(INDIRECT(CELL("adresse",INDEX(B9:B39,MATCH(H44,B9:B39,0)))),0,8,5)),"")</f>
        <v>1.4583333333333335</v>
      </c>
      <c r="K44" s="37" cm="1">
        <f t="array" aca="1" ref="K44" ca="1">IFERROR(SUM(OFFSET(INDIRECT(CELL("adresse",INDEX(B9:B39,MATCH(H44,B9:B39,0)))),0,9,5)),"")</f>
        <v>5.2083333333333148E-2</v>
      </c>
      <c r="L44" s="38" cm="1">
        <f t="array" aca="1" ref="L44" ca="1">IFERROR(SUM(OFFSET(INDIRECT(CELL("adresse",INDEX(B9:B39,MATCH(H44,B9:B39,0)))),0,10,5)),"")</f>
        <v>1.5104166666666665</v>
      </c>
    </row>
    <row r="45" spans="2:12" ht="16.2" thickBot="1" x14ac:dyDescent="0.35">
      <c r="H45" s="41" t="str">
        <v>SEMAINE 14</v>
      </c>
      <c r="I45" s="42"/>
      <c r="J45" s="45" cm="1">
        <f t="array" aca="1" ref="J45" ca="1">IFERROR(SUM(OFFSET(INDIRECT(CELL("adresse",INDEX(B10:B40,MATCH(H45,B10:B40,0)))),0,8,5)),"")</f>
        <v>2.041666666666667</v>
      </c>
      <c r="K45" s="45" cm="1">
        <f t="array" aca="1" ref="K45" ca="1">IFERROR(SUM(OFFSET(INDIRECT(CELL("adresse",INDEX(B10:B40,MATCH(H45,B10:B40,0)))),0,9,5)),"")</f>
        <v>0.15624999999999989</v>
      </c>
      <c r="L45" s="46" cm="1">
        <f t="array" aca="1" ref="L45" ca="1">IFERROR(SUM(OFFSET(INDIRECT(CELL("adresse",INDEX(B10:B40,MATCH(H45,B10:B40,0)))),0,10,5)),"")</f>
        <v>2.1979166666666665</v>
      </c>
    </row>
  </sheetData>
  <mergeCells count="15">
    <mergeCell ref="B2:L2"/>
    <mergeCell ref="B3:D3"/>
    <mergeCell ref="F3:G3"/>
    <mergeCell ref="H3:I3"/>
    <mergeCell ref="J3:L3"/>
    <mergeCell ref="J4:J5"/>
    <mergeCell ref="K4:K5"/>
    <mergeCell ref="L4:L5"/>
    <mergeCell ref="B38:D38"/>
    <mergeCell ref="H40:I40"/>
    <mergeCell ref="B4:D5"/>
    <mergeCell ref="F4:F5"/>
    <mergeCell ref="G4:G5"/>
    <mergeCell ref="H4:H5"/>
    <mergeCell ref="I4:I5"/>
  </mergeCells>
  <phoneticPr fontId="1" type="noConversion"/>
  <pageMargins left="0.7" right="0.7" top="0.75" bottom="0.75" header="0.3" footer="0.3"/>
  <pageSetup paperSize="9" fitToHeight="0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44" r:id="rId4" name="Drop Down 48">
              <controlPr defaultSize="0" autoLine="0" autoPict="0">
                <anchor moveWithCells="1">
                  <from>
                    <xdr:col>1</xdr:col>
                    <xdr:colOff>7620</xdr:colOff>
                    <xdr:row>2</xdr:row>
                    <xdr:rowOff>15240</xdr:rowOff>
                  </from>
                  <to>
                    <xdr:col>3</xdr:col>
                    <xdr:colOff>190500</xdr:colOff>
                    <xdr:row>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C0D51-EAB2-4C97-8B74-0717FBC229B2}">
  <dimension ref="B5:B16"/>
  <sheetViews>
    <sheetView workbookViewId="0">
      <selection activeCell="E17" sqref="E17"/>
    </sheetView>
  </sheetViews>
  <sheetFormatPr baseColWidth="10" defaultRowHeight="14.4" x14ac:dyDescent="0.3"/>
  <sheetData>
    <row r="5" spans="2:2" x14ac:dyDescent="0.3">
      <c r="B5" t="s">
        <v>4</v>
      </c>
    </row>
    <row r="6" spans="2:2" x14ac:dyDescent="0.3">
      <c r="B6" t="s">
        <v>5</v>
      </c>
    </row>
    <row r="7" spans="2:2" x14ac:dyDescent="0.3">
      <c r="B7" t="s">
        <v>6</v>
      </c>
    </row>
    <row r="8" spans="2:2" x14ac:dyDescent="0.3">
      <c r="B8" t="s">
        <v>7</v>
      </c>
    </row>
    <row r="9" spans="2:2" x14ac:dyDescent="0.3">
      <c r="B9" t="s">
        <v>8</v>
      </c>
    </row>
    <row r="10" spans="2:2" x14ac:dyDescent="0.3">
      <c r="B10" t="s">
        <v>9</v>
      </c>
    </row>
    <row r="11" spans="2:2" x14ac:dyDescent="0.3">
      <c r="B11" t="s">
        <v>10</v>
      </c>
    </row>
    <row r="12" spans="2:2" x14ac:dyDescent="0.3">
      <c r="B12" t="s">
        <v>11</v>
      </c>
    </row>
    <row r="13" spans="2:2" x14ac:dyDescent="0.3">
      <c r="B13" t="s">
        <v>1</v>
      </c>
    </row>
    <row r="14" spans="2:2" x14ac:dyDescent="0.3">
      <c r="B14" t="s">
        <v>2</v>
      </c>
    </row>
    <row r="15" spans="2:2" x14ac:dyDescent="0.3">
      <c r="B15" t="s">
        <v>3</v>
      </c>
    </row>
    <row r="16" spans="2:2" x14ac:dyDescent="0.3">
      <c r="B16" t="s">
        <v>12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MAISON BLEU</vt:lpstr>
      <vt:lpstr>OUTILS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MARQUES</dc:creator>
  <cp:lastModifiedBy>FANNY MARQUES</cp:lastModifiedBy>
  <cp:lastPrinted>2024-08-12T18:52:17Z</cp:lastPrinted>
  <dcterms:created xsi:type="dcterms:W3CDTF">2024-08-12T12:59:22Z</dcterms:created>
  <dcterms:modified xsi:type="dcterms:W3CDTF">2025-05-09T17:10:46Z</dcterms:modified>
</cp:coreProperties>
</file>