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mille MARQUES\Desktop\dossier guillaume\RESONANCE\GUILLAUME RESONANCE. V2\IELO\"/>
    </mc:Choice>
  </mc:AlternateContent>
  <xr:revisionPtr revIDLastSave="0" documentId="13_ncr:1_{FC6DC79D-5651-455F-B101-5A7E9BCFE070}" xr6:coauthVersionLast="47" xr6:coauthVersionMax="47" xr10:uidLastSave="{00000000-0000-0000-0000-000000000000}"/>
  <bookViews>
    <workbookView xWindow="23880" yWindow="-120" windowWidth="24240" windowHeight="13140" xr2:uid="{163BA7EA-4140-400C-A3E9-C30DC09FAD93}"/>
  </bookViews>
  <sheets>
    <sheet name="BDD" sheetId="2" r:id="rId1"/>
    <sheet name="Feuil1" sheetId="3" r:id="rId2"/>
  </sheets>
  <definedNames>
    <definedName name="_xlnm._FilterDatabase" localSheetId="0" hidden="1">BDD!$A$2:$I$11</definedName>
    <definedName name="_xlpm.m_TestAero" hidden="1" xlm="1">#NAME?</definedName>
    <definedName name="_xlpm.m_TestFO" hidden="1" xlm="1">#NAME?</definedName>
    <definedName name="_xlpm.t_Crit" hidden="1" xlm="1">#NAME?</definedName>
    <definedName name="_xlpm.t_Desig" hidden="1" xlm="1">#NAME?</definedName>
    <definedName name="_xlpm.t_Empl" hidden="1" xlm="1">#NAME?</definedName>
    <definedName name="_xlpm.t_PlageSomme" hidden="1" xlm="1">#NAME?</definedName>
    <definedName name="LCo">ROW()</definedName>
    <definedName name="NBs">COUNTA(#REF!)-LCo+1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2" l="1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5" i="2"/>
  <c r="C5" i="2"/>
  <c r="C2" i="2"/>
  <c r="F101" i="2" l="1"/>
  <c r="H5" i="2"/>
  <c r="H6" i="2"/>
  <c r="H7" i="2"/>
  <c r="H8" i="2"/>
  <c r="H9" i="2"/>
  <c r="H10" i="2"/>
  <c r="H11" i="2"/>
  <c r="H4" i="2"/>
  <c r="F5" i="2"/>
  <c r="F6" i="2"/>
  <c r="F7" i="2"/>
  <c r="F8" i="2"/>
  <c r="F9" i="2"/>
  <c r="F10" i="2"/>
  <c r="F11" i="2"/>
  <c r="F4" i="2"/>
  <c r="G5" i="2"/>
  <c r="G6" i="2"/>
  <c r="G7" i="2"/>
  <c r="G8" i="2"/>
  <c r="G9" i="2"/>
  <c r="G10" i="2"/>
  <c r="G11" i="2"/>
  <c r="G4" i="2"/>
  <c r="E5" i="2"/>
  <c r="E6" i="2"/>
  <c r="E7" i="2"/>
  <c r="E8" i="2"/>
  <c r="E9" i="2"/>
  <c r="E10" i="2"/>
  <c r="E11" i="2"/>
  <c r="E4" i="2"/>
  <c r="F61" i="2" l="1"/>
  <c r="F75" i="2" l="1"/>
  <c r="F27" i="2"/>
  <c r="F23" i="2"/>
  <c r="F50" i="2"/>
  <c r="F78" i="2"/>
  <c r="F35" i="2"/>
  <c r="F19" i="2"/>
  <c r="F18" i="2"/>
  <c r="F33" i="2"/>
  <c r="F92" i="2"/>
  <c r="F37" i="2"/>
  <c r="F84" i="2"/>
  <c r="F39" i="2"/>
  <c r="F38" i="2"/>
  <c r="F40" i="2"/>
  <c r="F94" i="2"/>
  <c r="F95" i="2"/>
  <c r="F34" i="2"/>
  <c r="F20" i="2"/>
  <c r="F41" i="2"/>
  <c r="F17" i="2"/>
  <c r="F70" i="2"/>
  <c r="F71" i="2"/>
  <c r="F21" i="2"/>
  <c r="F24" i="2"/>
  <c r="F32" i="2"/>
  <c r="F79" i="2"/>
  <c r="F62" i="2"/>
  <c r="F54" i="2"/>
  <c r="F55" i="2"/>
  <c r="F46" i="2"/>
  <c r="F47" i="2"/>
  <c r="F53" i="2"/>
  <c r="F51" i="2"/>
  <c r="F52" i="2"/>
  <c r="F100" i="2"/>
  <c r="F74" i="2"/>
  <c r="F63" i="2"/>
  <c r="F67" i="2"/>
  <c r="F66" i="2"/>
  <c r="F69" i="2"/>
  <c r="F98" i="2"/>
  <c r="F68" i="2"/>
  <c r="F99" i="2"/>
  <c r="F72" i="2"/>
  <c r="F93" i="2"/>
  <c r="F88" i="2"/>
  <c r="F42" i="2"/>
  <c r="F81" i="2"/>
  <c r="F87" i="2"/>
  <c r="F26" i="2"/>
  <c r="F90" i="2"/>
  <c r="F76" i="2"/>
  <c r="F29" i="2"/>
  <c r="F31" i="2"/>
  <c r="F25" i="2"/>
  <c r="F16" i="2"/>
  <c r="F36" i="2"/>
  <c r="F85" i="2"/>
  <c r="F44" i="2"/>
  <c r="F77" i="2"/>
  <c r="F43" i="2"/>
  <c r="F82" i="2"/>
  <c r="F49" i="2"/>
  <c r="F83" i="2"/>
  <c r="F48" i="2"/>
  <c r="F15" i="2"/>
  <c r="F96" i="2"/>
  <c r="F91" i="2"/>
  <c r="F97" i="2"/>
  <c r="F45" i="2"/>
  <c r="F64" i="2"/>
  <c r="F30" i="2"/>
  <c r="F22" i="2"/>
  <c r="F28" i="2"/>
  <c r="F86" i="2"/>
  <c r="F89" i="2"/>
  <c r="F60" i="2"/>
  <c r="F59" i="2"/>
  <c r="F56" i="2"/>
  <c r="F57" i="2"/>
  <c r="F58" i="2"/>
  <c r="F80" i="2"/>
  <c r="F65" i="2"/>
  <c r="F73" i="2"/>
  <c r="C4" i="2"/>
  <c r="C3" i="2"/>
</calcChain>
</file>

<file path=xl/sharedStrings.xml><?xml version="1.0" encoding="utf-8"?>
<sst xmlns="http://schemas.openxmlformats.org/spreadsheetml/2006/main" count="220" uniqueCount="84">
  <si>
    <t>LONGUEUR</t>
  </si>
  <si>
    <t>12FO</t>
  </si>
  <si>
    <t>144FO</t>
  </si>
  <si>
    <t>36FO</t>
  </si>
  <si>
    <t>72FO</t>
  </si>
  <si>
    <t>288FO</t>
  </si>
  <si>
    <t>VIDE</t>
  </si>
  <si>
    <t>Article</t>
  </si>
  <si>
    <t>Désignation article</t>
  </si>
  <si>
    <t>Lot</t>
  </si>
  <si>
    <t>Lot fournisseur</t>
  </si>
  <si>
    <t>CABLE 288FO CABLESCOM G652D M12</t>
  </si>
  <si>
    <t>Utilis. libre</t>
  </si>
  <si>
    <t>UQ</t>
  </si>
  <si>
    <t>EMPLACEMENT</t>
  </si>
  <si>
    <t>A-01</t>
  </si>
  <si>
    <t>A-02</t>
  </si>
  <si>
    <t>CABLE 288FO INFRACTIVE G652D M12</t>
  </si>
  <si>
    <t>A-04</t>
  </si>
  <si>
    <t>A-05</t>
  </si>
  <si>
    <t>A-06</t>
  </si>
  <si>
    <t>B-01</t>
  </si>
  <si>
    <t>CABLE 144FO INFRACTIVE G652D M12</t>
  </si>
  <si>
    <t>CABLE 144FO LIGHTMAX G652D M12</t>
  </si>
  <si>
    <t>B-02</t>
  </si>
  <si>
    <t>CABLE 144FO FOLAN G652D M12</t>
  </si>
  <si>
    <t>CABLE 36FO FOLAN G652D M12</t>
  </si>
  <si>
    <t>C-01</t>
  </si>
  <si>
    <t>CABLE 36FO FOLAN G652D M12 AERO SOUT</t>
  </si>
  <si>
    <t>D-01</t>
  </si>
  <si>
    <t>E-01</t>
  </si>
  <si>
    <t>CABLE 12FO FOLAN G652D M12</t>
  </si>
  <si>
    <t>E-02</t>
  </si>
  <si>
    <t>E-03</t>
  </si>
  <si>
    <t>E-05</t>
  </si>
  <si>
    <t>CABLE 12FO FOLAN G652D M12 AERO SOUT</t>
  </si>
  <si>
    <t>F-01</t>
  </si>
  <si>
    <t>F-02</t>
  </si>
  <si>
    <t>CABLE 72FO FOLAN G652D M12</t>
  </si>
  <si>
    <t>G-01</t>
  </si>
  <si>
    <t>CABLE 72FO SILEC G652D</t>
  </si>
  <si>
    <t>CABLE 72FO INFRACTIVE G652D M12</t>
  </si>
  <si>
    <t>G-03</t>
  </si>
  <si>
    <t>Commentaire</t>
  </si>
  <si>
    <t>CABLE 144FO CABLESCOM G652D M12</t>
  </si>
  <si>
    <t>D-02</t>
  </si>
  <si>
    <t xml:space="preserve">CABLE 4FO TELENCO G657A2 </t>
  </si>
  <si>
    <t>Rayonnage</t>
  </si>
  <si>
    <t>4FO</t>
  </si>
  <si>
    <t>TOTAL TOURET EN STOCK</t>
  </si>
  <si>
    <t>H-01</t>
  </si>
  <si>
    <t>C-02</t>
  </si>
  <si>
    <t>CABLE 36FO CABLESCOM G652D M12</t>
  </si>
  <si>
    <t>H-03</t>
  </si>
  <si>
    <t>H-04</t>
  </si>
  <si>
    <t>En bout d'allée</t>
  </si>
  <si>
    <t>A-03</t>
  </si>
  <si>
    <t>Départ</t>
  </si>
  <si>
    <t>Sur chantier</t>
  </si>
  <si>
    <t>F-03</t>
  </si>
  <si>
    <t>H-05</t>
  </si>
  <si>
    <t>CABLE 72FO CABLESCOM G652D M12</t>
  </si>
  <si>
    <t>CABLE 288FO FOLAN G652D M12</t>
  </si>
  <si>
    <t>TOTAL TOURET (sur chantier)</t>
  </si>
  <si>
    <t>TOTAL TOURET (vide)</t>
  </si>
  <si>
    <t>TOTAL TOURET EN STOCK (hors touret sur chantier)</t>
  </si>
  <si>
    <t>12FO AERO SOUT</t>
  </si>
  <si>
    <t>36FO AERO SOUT</t>
  </si>
  <si>
    <t>CAPACITE</t>
  </si>
  <si>
    <t>NB TOURET</t>
  </si>
  <si>
    <t>DETAIL</t>
  </si>
  <si>
    <t xml:space="preserve"> </t>
  </si>
  <si>
    <t>STOCK THEORIQUE</t>
  </si>
  <si>
    <t>F-04</t>
  </si>
  <si>
    <t>D-03</t>
  </si>
  <si>
    <t>STOCK DISPONIBLE (hors chantier)</t>
  </si>
  <si>
    <t>KO</t>
  </si>
  <si>
    <t>F-05</t>
  </si>
  <si>
    <t>M</t>
  </si>
  <si>
    <t>Remise à zéro</t>
  </si>
  <si>
    <t>Affiche les 4FO</t>
  </si>
  <si>
    <t>Affiche les 12FO AERO SOUT</t>
  </si>
  <si>
    <t>pour info, les emplacements vides ne doivent pas être pris en compte</t>
  </si>
  <si>
    <t>Devrait afficher que les 12FO sans les AERO SOUT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</si>
</sst>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4F595F"/>
      <name val="Courier New"/>
      <family val="3"/>
    </font>
    <font>
      <b/>
      <sz val="11"/>
      <color rgb="FF00206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23">
    <border>
      <left/>
      <right/>
      <top/>
      <bottom/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double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3" fillId="0" borderId="0" xfId="0" quotePrefix="1" applyNumberFormat="1" applyFont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</cellXfs>
  <cellStyles count="1">
    <cellStyle name="Normal" xfId="0" builtinId="0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font>
        <b/>
        <i val="0"/>
      </font>
      <fill>
        <patternFill patternType="gray0625">
          <bgColor theme="5" tint="0.59996337778862885"/>
        </patternFill>
      </fill>
      <border>
        <vertical/>
        <horizontal/>
      </border>
    </dxf>
    <dxf>
      <font>
        <b/>
        <i/>
      </font>
      <fill>
        <patternFill patternType="gray0625">
          <bgColor theme="8" tint="0.59996337778862885"/>
        </patternFill>
      </fill>
    </dxf>
    <dxf>
      <font>
        <b/>
        <i val="0"/>
      </font>
      <fill>
        <patternFill patternType="gray0625">
          <bgColor theme="5" tint="0.59996337778862885"/>
        </patternFill>
      </fill>
      <border>
        <vertical/>
        <horizontal/>
      </border>
    </dxf>
    <dxf>
      <font>
        <b/>
        <i/>
      </font>
      <fill>
        <patternFill patternType="gray0625">
          <bgColor theme="8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15330</xdr:colOff>
      <xdr:row>3</xdr:row>
      <xdr:rowOff>29550</xdr:rowOff>
    </xdr:from>
    <xdr:to>
      <xdr:col>8</xdr:col>
      <xdr:colOff>723900</xdr:colOff>
      <xdr:row>3</xdr:row>
      <xdr:rowOff>171645</xdr:rowOff>
    </xdr:to>
    <xdr:sp macro="[0]!Ellipse3_Cliquer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D940B405-3D51-C3F8-F308-89FB46AC2E40}"/>
            </a:ext>
          </a:extLst>
        </xdr:cNvPr>
        <xdr:cNvSpPr/>
      </xdr:nvSpPr>
      <xdr:spPr>
        <a:xfrm>
          <a:off x="12112080" y="601050"/>
          <a:ext cx="708570" cy="14209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Bouton1</a:t>
          </a:r>
        </a:p>
      </xdr:txBody>
    </xdr:sp>
    <xdr:clientData/>
  </xdr:twoCellAnchor>
  <xdr:twoCellAnchor>
    <xdr:from>
      <xdr:col>8</xdr:col>
      <xdr:colOff>19050</xdr:colOff>
      <xdr:row>5</xdr:row>
      <xdr:rowOff>27517</xdr:rowOff>
    </xdr:from>
    <xdr:to>
      <xdr:col>8</xdr:col>
      <xdr:colOff>723810</xdr:colOff>
      <xdr:row>5</xdr:row>
      <xdr:rowOff>169612</xdr:rowOff>
    </xdr:to>
    <xdr:sp macro="[0]!Rectanglecoinsarrondis41_Cliquer" textlink="">
      <xdr:nvSpPr>
        <xdr:cNvPr id="42" name="Rectangle : coins arrondis 41">
          <a:extLst>
            <a:ext uri="{FF2B5EF4-FFF2-40B4-BE49-F238E27FC236}">
              <a16:creationId xmlns:a16="http://schemas.microsoft.com/office/drawing/2014/main" id="{6FA866AB-EF3E-4449-9532-8C98D4F29309}"/>
            </a:ext>
          </a:extLst>
        </xdr:cNvPr>
        <xdr:cNvSpPr/>
      </xdr:nvSpPr>
      <xdr:spPr>
        <a:xfrm>
          <a:off x="12109450" y="1001184"/>
          <a:ext cx="704760" cy="14209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Bouton3</a:t>
          </a:r>
        </a:p>
      </xdr:txBody>
    </xdr:sp>
    <xdr:clientData/>
  </xdr:twoCellAnchor>
  <xdr:twoCellAnchor>
    <xdr:from>
      <xdr:col>8</xdr:col>
      <xdr:colOff>27516</xdr:colOff>
      <xdr:row>4</xdr:row>
      <xdr:rowOff>27517</xdr:rowOff>
    </xdr:from>
    <xdr:to>
      <xdr:col>8</xdr:col>
      <xdr:colOff>732276</xdr:colOff>
      <xdr:row>4</xdr:row>
      <xdr:rowOff>173422</xdr:rowOff>
    </xdr:to>
    <xdr:sp macro="[0]!Numero02_12FO" textlink="">
      <xdr:nvSpPr>
        <xdr:cNvPr id="43" name="Rectangle : coins arrondis 42">
          <a:extLst>
            <a:ext uri="{FF2B5EF4-FFF2-40B4-BE49-F238E27FC236}">
              <a16:creationId xmlns:a16="http://schemas.microsoft.com/office/drawing/2014/main" id="{78E6BA6F-34D9-4E51-9A0A-8DD6B97328AE}"/>
            </a:ext>
          </a:extLst>
        </xdr:cNvPr>
        <xdr:cNvSpPr/>
      </xdr:nvSpPr>
      <xdr:spPr>
        <a:xfrm>
          <a:off x="12117916" y="806450"/>
          <a:ext cx="704760" cy="1459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Bouton2</a:t>
          </a:r>
        </a:p>
      </xdr:txBody>
    </xdr:sp>
    <xdr:clientData/>
  </xdr:twoCellAnchor>
  <xdr:twoCellAnchor editAs="oneCell">
    <xdr:from>
      <xdr:col>0</xdr:col>
      <xdr:colOff>0</xdr:colOff>
      <xdr:row>5</xdr:row>
      <xdr:rowOff>2327</xdr:rowOff>
    </xdr:from>
    <xdr:to>
      <xdr:col>1</xdr:col>
      <xdr:colOff>131233</xdr:colOff>
      <xdr:row>9</xdr:row>
      <xdr:rowOff>172719</xdr:rowOff>
    </xdr:to>
    <xdr:pic macro="[0]!REINITIALISER">
      <xdr:nvPicPr>
        <xdr:cNvPr id="6" name="Graphique 5" descr="Maison avec un remplissage uni">
          <a:extLst>
            <a:ext uri="{FF2B5EF4-FFF2-40B4-BE49-F238E27FC236}">
              <a16:creationId xmlns:a16="http://schemas.microsoft.com/office/drawing/2014/main" id="{69209757-DD0E-1AFF-5999-0FFE67E79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954827"/>
          <a:ext cx="918210" cy="88730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68A705-1305-42A0-8254-F88054934091}" name="Tableau2" displayName="Tableau2" ref="A14:H103" totalsRowShown="0" headerRowDxfId="13" dataDxfId="12">
  <autoFilter ref="A14:H103" xr:uid="{DE68A705-1305-42A0-8254-F88054934091}"/>
  <tableColumns count="8">
    <tableColumn id="1" xr3:uid="{54C2E250-56B6-43A0-B840-F813DB048FE5}" name="Article" dataDxfId="11"/>
    <tableColumn id="2" xr3:uid="{90C7C9E1-E92C-4B21-9C29-4C3926EBF286}" name="Désignation article" dataDxfId="10"/>
    <tableColumn id="3" xr3:uid="{D4422C2C-20EC-4826-8AF5-F389AED0E7F5}" name="Lot" dataDxfId="9">
      <calculatedColumnFormula>RANDBETWEEN(2000000000,9000000000)</calculatedColumnFormula>
    </tableColumn>
    <tableColumn id="4" xr3:uid="{D025A347-E3E5-4A96-9F91-6B67AC4DFEF4}" name="Lot fournisseur" dataDxfId="8"/>
    <tableColumn id="5" xr3:uid="{5B06A935-C986-499D-AB94-91A48C7CF3F9}" name="Utilis. libre" dataDxfId="7"/>
    <tableColumn id="6" xr3:uid="{3CDA3822-A9DE-4467-8961-AED9297ACA42}" name="UQ" dataDxfId="6">
      <calculatedColumnFormula>IF(Tableau2[[#This Row],[Utilis. libre]]="","","M")</calculatedColumnFormula>
    </tableColumn>
    <tableColumn id="7" xr3:uid="{4ECAACD3-041B-4593-A654-8EAA14182575}" name="EMPLACEMENT" dataDxfId="5"/>
    <tableColumn id="9" xr3:uid="{18D6C12D-DC37-4816-B12B-41187E939532}" name="Commentaire" dataDxfId="4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734C458-93C1-4D09-94FD-2EABB3FBF9A7}" name="Tableau4" displayName="Tableau4" ref="C1:C6" totalsRowShown="0" headerRowDxfId="3" dataDxfId="2" tableBorderDxfId="1">
  <autoFilter ref="C1:C6" xr:uid="{C734C458-93C1-4D09-94FD-2EABB3FBF9A7}"/>
  <tableColumns count="1">
    <tableColumn id="1" xr3:uid="{4F2A46D9-62D0-4D60-982E-68EEE190FEF6}" name="En bout d'allé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B0455-EF2E-4BF1-9F63-26F5725D67FB}">
  <sheetPr codeName="Feuil2"/>
  <dimension ref="A1:J104"/>
  <sheetViews>
    <sheetView showGridLines="0" tabSelected="1" zoomScale="90" zoomScaleNormal="90" workbookViewId="0">
      <pane ySplit="14" topLeftCell="A15" activePane="bottomLeft" state="frozen"/>
      <selection pane="bottomLeft" activeCell="B15" sqref="B15"/>
    </sheetView>
  </sheetViews>
  <sheetFormatPr baseColWidth="10" defaultColWidth="11.44140625" defaultRowHeight="14.4" x14ac:dyDescent="0.3"/>
  <cols>
    <col min="1" max="1" width="11.44140625" style="1" bestFit="1" customWidth="1"/>
    <col min="2" max="2" width="46.33203125" style="1" bestFit="1" customWidth="1"/>
    <col min="3" max="3" width="23.109375" style="1" bestFit="1" customWidth="1"/>
    <col min="4" max="4" width="18.88671875" style="1" bestFit="1" customWidth="1"/>
    <col min="5" max="5" width="15.44140625" style="1" bestFit="1" customWidth="1"/>
    <col min="6" max="6" width="10.6640625" style="1" bestFit="1" customWidth="1"/>
    <col min="7" max="7" width="19.109375" style="1" bestFit="1" customWidth="1"/>
    <col min="8" max="8" width="31.33203125" style="1" bestFit="1" customWidth="1"/>
    <col min="9" max="9" width="10.77734375" style="1" customWidth="1"/>
    <col min="10" max="16384" width="11.44140625" style="1"/>
  </cols>
  <sheetData>
    <row r="1" spans="1:10" ht="15" thickBot="1" x14ac:dyDescent="0.35"/>
    <row r="2" spans="1:10" ht="15" thickTop="1" x14ac:dyDescent="0.3">
      <c r="B2" s="13" t="s">
        <v>49</v>
      </c>
      <c r="C2" s="21">
        <f>COUNTIFS(Tableau2[EMPLACEMENT],"&lt;&gt;VIDE",Tableau2[EMPLACEMENT],"&lt;&gt;KO")</f>
        <v>43</v>
      </c>
      <c r="D2" s="35" t="s">
        <v>68</v>
      </c>
      <c r="E2" s="32" t="s">
        <v>72</v>
      </c>
      <c r="F2" s="33"/>
      <c r="G2" s="34" t="s">
        <v>75</v>
      </c>
      <c r="H2" s="34"/>
      <c r="I2" s="37" t="s">
        <v>70</v>
      </c>
    </row>
    <row r="3" spans="1:10" ht="15" thickBot="1" x14ac:dyDescent="0.35">
      <c r="B3" s="14" t="s">
        <v>63</v>
      </c>
      <c r="C3" s="22">
        <f>COUNTIF(Tableau2[EMPLACEMENT],"Sur chantier")</f>
        <v>8</v>
      </c>
      <c r="D3" s="36"/>
      <c r="E3" s="24" t="s">
        <v>69</v>
      </c>
      <c r="F3" s="24" t="s">
        <v>0</v>
      </c>
      <c r="G3" s="24" t="s">
        <v>69</v>
      </c>
      <c r="H3" s="24" t="s">
        <v>0</v>
      </c>
      <c r="I3" s="38"/>
    </row>
    <row r="4" spans="1:10" ht="15" thickTop="1" x14ac:dyDescent="0.3">
      <c r="B4" s="14" t="s">
        <v>64</v>
      </c>
      <c r="C4" s="22">
        <f>COUNTIF(Tableau2[EMPLACEMENT],"vide")</f>
        <v>43</v>
      </c>
      <c r="D4" s="26" t="s">
        <v>48</v>
      </c>
      <c r="E4" s="10">
        <f>_xlfn.LET(
_xlpm.t_Crit,D4,
_xlpm.t_Desig,Tableau2[Désignation article],
_xlpm.t_Empl,Tableau2[EMPLACEMENT],
_xlpm.m_TestFO, "* " &amp; _xlfn.TEXTBEFORE(_xlpm.t_Crit," AERO",,,,_xlpm.t_Crit) &amp; "*",
_xlpm.m_TestAero, IF(ISNUMBER(SEARCH("AERO SOUT",_xlpm.t_Crit)),"=","&lt;&gt;") &amp; "*AERO SOUT*",
COUNTIFS(_xlpm.t_Desig,_xlpm.m_TestFO,_xlpm.t_Desig,_xlpm.m_TestAero,_xlpm.t_Empl,"&lt;&gt;vide",_xlpm.t_Empl,"&lt;&gt;KO")
)</f>
        <v>5</v>
      </c>
      <c r="F4" s="11">
        <f>_xlfn.LET(
_xlpm.t_Crit,D4,
_xlpm.t_Desig,Tableau2[Désignation article],
_xlpm.t_Empl,Tableau2[EMPLACEMENT],
_xlpm.t_PlageSomme,Tableau2[Utilis. libre],
_xlpm.m_TestFO, "* " &amp; _xlfn.TEXTBEFORE(_xlpm.t_Crit," AERO",,,,_xlpm.t_Crit) &amp; "*",
_xlpm.m_TestAero, IF(ISNUMBER(SEARCH("AERO SOUT",_xlpm.t_Crit)),"=","&lt;&gt;") &amp; "*AERO SOUT*",
SUMIFS(_xlpm.t_PlageSomme,_xlpm.t_Desig,_xlpm.m_TestFO,_xlpm.t_Desig,_xlpm.m_TestAero,_xlpm.t_Empl,"&lt;&gt;vide",_xlpm.t_Empl,"&lt;&gt;KO")
)</f>
        <v>3459</v>
      </c>
      <c r="G4" s="25">
        <f>_xlfn.LET(
_xlpm.t_Crit,D4,
_xlpm.t_Desig,Tableau2[Désignation article],
_xlpm.t_Empl,Tableau2[EMPLACEMENT],
_xlpm.m_TestFO, "* " &amp; _xlfn.TEXTBEFORE(_xlpm.t_Crit," AERO",,,,_xlpm.t_Crit) &amp; "*",
_xlpm.m_TestAero, IF(ISNUMBER(SEARCH("AERO SOUT",_xlpm.t_Crit)),"=","&lt;&gt;") &amp; "*AERO SOUT*",
COUNTIFS(_xlpm.t_Desig,_xlpm.m_TestFO,_xlpm.t_Desig,_xlpm.m_TestAero,_xlpm.t_Empl,"&lt;&gt;vide",_xlpm.t_Empl,"&lt;&gt;sur chantier",_xlpm.t_Empl,"&lt;&gt;KO")
)</f>
        <v>4</v>
      </c>
      <c r="H4" s="19">
        <f>_xlfn.LET(
_xlpm.t_Crit,D4,
_xlpm.t_Desig,Tableau2[Désignation article],
_xlpm.t_Empl,Tableau2[EMPLACEMENT],
_xlpm.t_PlageSomme,Tableau2[Utilis. libre],
_xlpm.m_TestFO, "* " &amp; _xlfn.TEXTBEFORE(_xlpm.t_Crit," AERO",,,,_xlpm.t_Crit) &amp; "*",
_xlpm.m_TestAero, IF(ISNUMBER(SEARCH("AERO SOUT",_xlpm.t_Crit)),"=","&lt;&gt;") &amp; "*AERO SOUT*",
SUMIFS(_xlpm.t_PlageSomme,_xlpm.t_Desig,_xlpm.m_TestFO,_xlpm.t_Desig,_xlpm.m_TestAero,_xlpm.t_Empl,"&lt;&gt;vide",_xlpm.t_Empl,"&lt;&gt;Sur chantier",_xlpm.t_Empl,"&lt;&gt;KO")
)</f>
        <v>2459</v>
      </c>
      <c r="I4" s="12"/>
      <c r="J4" s="31" t="s">
        <v>80</v>
      </c>
    </row>
    <row r="5" spans="1:10" ht="15" thickBot="1" x14ac:dyDescent="0.35">
      <c r="B5" s="15" t="s">
        <v>65</v>
      </c>
      <c r="C5" s="23">
        <f>COUNTIFS(Tableau2[EMPLACEMENT],"&lt;&gt;*sur chantier*",Tableau2[EMPLACEMENT],"&lt;&gt;KO",Tableau2[EMPLACEMENT],"&lt;&gt;VIDE")</f>
        <v>35</v>
      </c>
      <c r="D5" s="27" t="s">
        <v>1</v>
      </c>
      <c r="E5" s="6">
        <f>_xlfn.LET(
_xlpm.t_Crit,D5,
_xlpm.t_Desig,Tableau2[Désignation article],
_xlpm.t_Empl,Tableau2[EMPLACEMENT],
_xlpm.m_TestFO, "* " &amp; _xlfn.TEXTBEFORE(_xlpm.t_Crit," AERO",,,,_xlpm.t_Crit) &amp; "*",
_xlpm.m_TestAero, IF(ISNUMBER(SEARCH("AERO SOUT",_xlpm.t_Crit)),"=","&lt;&gt;") &amp; "*AERO SOUT*",
COUNTIFS(_xlpm.t_Desig,_xlpm.m_TestFO,_xlpm.t_Desig,_xlpm.m_TestAero,_xlpm.t_Empl,"&lt;&gt;vide",_xlpm.t_Empl,"&lt;&gt;KO")
)</f>
        <v>8</v>
      </c>
      <c r="F5" s="11">
        <f>_xlfn.LET(
_xlpm.t_Crit,D5,
_xlpm.t_Desig,Tableau2[Désignation article],
_xlpm.t_Empl,Tableau2[EMPLACEMENT],
_xlpm.t_PlageSomme,Tableau2[Utilis. libre],
_xlpm.m_TestFO, "* " &amp; _xlfn.TEXTBEFORE(_xlpm.t_Crit," AERO",,,,_xlpm.t_Crit) &amp; "*",
_xlpm.m_TestAero, IF(ISNUMBER(SEARCH("AERO SOUT",_xlpm.t_Crit)),"=","&lt;&gt;") &amp; "*AERO SOUT*",
SUMIFS(_xlpm.t_PlageSomme,_xlpm.t_Desig,_xlpm.m_TestFO,_xlpm.t_Desig,_xlpm.m_TestAero,_xlpm.t_Empl,"&lt;&gt;vide",_xlpm.t_Empl,"&lt;&gt;KO")
)</f>
        <v>15764</v>
      </c>
      <c r="G5" s="6">
        <f>_xlfn.LET(
_xlpm.t_Crit,D5,
_xlpm.t_Desig,Tableau2[Désignation article],
_xlpm.t_Empl,Tableau2[EMPLACEMENT],
_xlpm.m_TestFO, "* " &amp; _xlfn.TEXTBEFORE(_xlpm.t_Crit," AERO",,,,_xlpm.t_Crit) &amp; "*",
_xlpm.m_TestAero, IF(ISNUMBER(SEARCH("AERO SOUT",_xlpm.t_Crit)),"=","&lt;&gt;") &amp; "*AERO SOUT*",
COUNTIFS(_xlpm.t_Desig,_xlpm.m_TestFO,_xlpm.t_Desig,_xlpm.m_TestAero,_xlpm.t_Empl,"&lt;&gt;vide",_xlpm.t_Empl,"&lt;&gt;sur chantier",_xlpm.t_Empl,"&lt;&gt;KO")
)</f>
        <v>7</v>
      </c>
      <c r="H5" s="20">
        <f>_xlfn.LET(
_xlpm.t_Crit,D5,
_xlpm.t_Desig,Tableau2[Désignation article],
_xlpm.t_Empl,Tableau2[EMPLACEMENT],
_xlpm.t_PlageSomme,Tableau2[Utilis. libre],
_xlpm.m_TestFO, "* " &amp; _xlfn.TEXTBEFORE(_xlpm.t_Crit," AERO",,,,_xlpm.t_Crit) &amp; "*",
_xlpm.m_TestAero, IF(ISNUMBER(SEARCH("AERO SOUT",_xlpm.t_Crit)),"=","&lt;&gt;") &amp; "*AERO SOUT*",
SUMIFS(_xlpm.t_PlageSomme,_xlpm.t_Desig,_xlpm.m_TestFO,_xlpm.t_Desig,_xlpm.m_TestAero,_xlpm.t_Empl,"&lt;&gt;vide",_xlpm.t_Empl,"&lt;&gt;Sur chantier",_xlpm.t_Empl,"&lt;&gt;KO")
)</f>
        <v>14000</v>
      </c>
      <c r="I5" s="12"/>
      <c r="J5" s="31" t="s">
        <v>83</v>
      </c>
    </row>
    <row r="6" spans="1:10" ht="15" thickTop="1" x14ac:dyDescent="0.3">
      <c r="D6" s="27" t="s">
        <v>66</v>
      </c>
      <c r="E6" s="6">
        <f>_xlfn.LET(
_xlpm.t_Crit,D6,
_xlpm.t_Desig,Tableau2[Désignation article],
_xlpm.t_Empl,Tableau2[EMPLACEMENT],
_xlpm.m_TestFO, "* " &amp; _xlfn.TEXTBEFORE(_xlpm.t_Crit," AERO",,,,_xlpm.t_Crit) &amp; "*",
_xlpm.m_TestAero, IF(ISNUMBER(SEARCH("AERO SOUT",_xlpm.t_Crit)),"=","&lt;&gt;") &amp; "*AERO SOUT*",
COUNTIFS(_xlpm.t_Desig,_xlpm.m_TestFO,_xlpm.t_Desig,_xlpm.m_TestAero,_xlpm.t_Empl,"&lt;&gt;vide",_xlpm.t_Empl,"&lt;&gt;KO")
)</f>
        <v>3</v>
      </c>
      <c r="F6" s="11">
        <f>_xlfn.LET(
_xlpm.t_Crit,D6,
_xlpm.t_Desig,Tableau2[Désignation article],
_xlpm.t_Empl,Tableau2[EMPLACEMENT],
_xlpm.t_PlageSomme,Tableau2[Utilis. libre],
_xlpm.m_TestFO, "* " &amp; _xlfn.TEXTBEFORE(_xlpm.t_Crit," AERO",,,,_xlpm.t_Crit) &amp; "*",
_xlpm.m_TestAero, IF(ISNUMBER(SEARCH("AERO SOUT",_xlpm.t_Crit)),"=","&lt;&gt;") &amp; "*AERO SOUT*",
SUMIFS(_xlpm.t_PlageSomme,_xlpm.t_Desig,_xlpm.m_TestFO,_xlpm.t_Desig,_xlpm.m_TestAero,_xlpm.t_Empl,"&lt;&gt;vide",_xlpm.t_Empl,"&lt;&gt;KO")
)</f>
        <v>4881</v>
      </c>
      <c r="G6" s="6">
        <f>_xlfn.LET(
_xlpm.t_Crit,D6,
_xlpm.t_Desig,Tableau2[Désignation article],
_xlpm.t_Empl,Tableau2[EMPLACEMENT],
_xlpm.m_TestFO, "* " &amp; _xlfn.TEXTBEFORE(_xlpm.t_Crit," AERO",,,,_xlpm.t_Crit) &amp; "*",
_xlpm.m_TestAero, IF(ISNUMBER(SEARCH("AERO SOUT",_xlpm.t_Crit)),"=","&lt;&gt;") &amp; "*AERO SOUT*",
COUNTIFS(_xlpm.t_Desig,_xlpm.m_TestFO,_xlpm.t_Desig,_xlpm.m_TestAero,_xlpm.t_Empl,"&lt;&gt;vide",_xlpm.t_Empl,"&lt;&gt;sur chantier",_xlpm.t_Empl,"&lt;&gt;KO")
)</f>
        <v>2</v>
      </c>
      <c r="H6" s="20">
        <f>_xlfn.LET(
_xlpm.t_Crit,D6,
_xlpm.t_Desig,Tableau2[Désignation article],
_xlpm.t_Empl,Tableau2[EMPLACEMENT],
_xlpm.t_PlageSomme,Tableau2[Utilis. libre],
_xlpm.m_TestFO, "* " &amp; _xlfn.TEXTBEFORE(_xlpm.t_Crit," AERO",,,,_xlpm.t_Crit) &amp; "*",
_xlpm.m_TestAero, IF(ISNUMBER(SEARCH("AERO SOUT",_xlpm.t_Crit)),"=","&lt;&gt;") &amp; "*AERO SOUT*",
SUMIFS(_xlpm.t_PlageSomme,_xlpm.t_Desig,_xlpm.m_TestFO,_xlpm.t_Desig,_xlpm.m_TestAero,_xlpm.t_Empl,"&lt;&gt;vide",_xlpm.t_Empl,"&lt;&gt;Sur chantier",_xlpm.t_Empl,"&lt;&gt;KO")
)</f>
        <v>4544</v>
      </c>
      <c r="I6" s="12"/>
      <c r="J6" s="31" t="s">
        <v>81</v>
      </c>
    </row>
    <row r="7" spans="1:10" x14ac:dyDescent="0.3">
      <c r="D7" s="29" t="s">
        <v>3</v>
      </c>
      <c r="E7" s="6">
        <f>_xlfn.LET(
_xlpm.t_Crit,D7,
_xlpm.t_Desig,Tableau2[Désignation article],
_xlpm.t_Empl,Tableau2[EMPLACEMENT],
_xlpm.m_TestFO, "* " &amp; _xlfn.TEXTBEFORE(_xlpm.t_Crit," AERO",,,,_xlpm.t_Crit) &amp; "*",
_xlpm.m_TestAero, IF(ISNUMBER(SEARCH("AERO SOUT",_xlpm.t_Crit)),"=","&lt;&gt;") &amp; "*AERO SOUT*",
COUNTIFS(_xlpm.t_Desig,_xlpm.m_TestFO,_xlpm.t_Desig,_xlpm.m_TestAero,_xlpm.t_Empl,"&lt;&gt;vide",_xlpm.t_Empl,"&lt;&gt;KO")
)</f>
        <v>7</v>
      </c>
      <c r="F7" s="11">
        <f>_xlfn.LET(
_xlpm.t_Crit,D7,
_xlpm.t_Desig,Tableau2[Désignation article],
_xlpm.t_Empl,Tableau2[EMPLACEMENT],
_xlpm.t_PlageSomme,Tableau2[Utilis. libre],
_xlpm.m_TestFO, "* " &amp; _xlfn.TEXTBEFORE(_xlpm.t_Crit," AERO",,,,_xlpm.t_Crit) &amp; "*",
_xlpm.m_TestAero, IF(ISNUMBER(SEARCH("AERO SOUT",_xlpm.t_Crit)),"=","&lt;&gt;") &amp; "*AERO SOUT*",
SUMIFS(_xlpm.t_PlageSomme,_xlpm.t_Desig,_xlpm.m_TestFO,_xlpm.t_Desig,_xlpm.m_TestAero,_xlpm.t_Empl,"&lt;&gt;vide",_xlpm.t_Empl,"&lt;&gt;KO")
)</f>
        <v>9315</v>
      </c>
      <c r="G7" s="6">
        <f>_xlfn.LET(
_xlpm.t_Crit,D7,
_xlpm.t_Desig,Tableau2[Désignation article],
_xlpm.t_Empl,Tableau2[EMPLACEMENT],
_xlpm.m_TestFO, "* " &amp; _xlfn.TEXTBEFORE(_xlpm.t_Crit," AERO",,,,_xlpm.t_Crit) &amp; "*",
_xlpm.m_TestAero, IF(ISNUMBER(SEARCH("AERO SOUT",_xlpm.t_Crit)),"=","&lt;&gt;") &amp; "*AERO SOUT*",
COUNTIFS(_xlpm.t_Desig,_xlpm.m_TestFO,_xlpm.t_Desig,_xlpm.m_TestAero,_xlpm.t_Empl,"&lt;&gt;vide",_xlpm.t_Empl,"&lt;&gt;sur chantier",_xlpm.t_Empl,"&lt;&gt;KO")
)</f>
        <v>6</v>
      </c>
      <c r="H7" s="20">
        <f>_xlfn.LET(
_xlpm.t_Crit,D7,
_xlpm.t_Desig,Tableau2[Désignation article],
_xlpm.t_Empl,Tableau2[EMPLACEMENT],
_xlpm.t_PlageSomme,Tableau2[Utilis. libre],
_xlpm.m_TestFO, "* " &amp; _xlfn.TEXTBEFORE(_xlpm.t_Crit," AERO",,,,_xlpm.t_Crit) &amp; "*",
_xlpm.m_TestAero, IF(ISNUMBER(SEARCH("AERO SOUT",_xlpm.t_Crit)),"=","&lt;&gt;") &amp; "*AERO SOUT*",
SUMIFS(_xlpm.t_PlageSomme,_xlpm.t_Desig,_xlpm.m_TestFO,_xlpm.t_Desig,_xlpm.m_TestAero,_xlpm.t_Empl,"&lt;&gt;vide",_xlpm.t_Empl,"&lt;&gt;Sur chantier",_xlpm.t_Empl,"&lt;&gt;KO")
)</f>
        <v>7315</v>
      </c>
      <c r="I7" s="7"/>
    </row>
    <row r="8" spans="1:10" x14ac:dyDescent="0.3">
      <c r="A8" s="17"/>
      <c r="D8" s="29" t="s">
        <v>67</v>
      </c>
      <c r="E8" s="6">
        <f>_xlfn.LET(
_xlpm.t_Crit,D8,
_xlpm.t_Desig,Tableau2[Désignation article],
_xlpm.t_Empl,Tableau2[EMPLACEMENT],
_xlpm.m_TestFO, "* " &amp; _xlfn.TEXTBEFORE(_xlpm.t_Crit," AERO",,,,_xlpm.t_Crit) &amp; "*",
_xlpm.m_TestAero, IF(ISNUMBER(SEARCH("AERO SOUT",_xlpm.t_Crit)),"=","&lt;&gt;") &amp; "*AERO SOUT*",
COUNTIFS(_xlpm.t_Desig,_xlpm.m_TestFO,_xlpm.t_Desig,_xlpm.m_TestAero,_xlpm.t_Empl,"&lt;&gt;vide",_xlpm.t_Empl,"&lt;&gt;KO")
)</f>
        <v>2</v>
      </c>
      <c r="F8" s="11">
        <f>_xlfn.LET(
_xlpm.t_Crit,D8,
_xlpm.t_Desig,Tableau2[Désignation article],
_xlpm.t_Empl,Tableau2[EMPLACEMENT],
_xlpm.t_PlageSomme,Tableau2[Utilis. libre],
_xlpm.m_TestFO, "* " &amp; _xlfn.TEXTBEFORE(_xlpm.t_Crit," AERO",,,,_xlpm.t_Crit) &amp; "*",
_xlpm.m_TestAero, IF(ISNUMBER(SEARCH("AERO SOUT",_xlpm.t_Crit)),"=","&lt;&gt;") &amp; "*AERO SOUT*",
SUMIFS(_xlpm.t_PlageSomme,_xlpm.t_Desig,_xlpm.m_TestFO,_xlpm.t_Desig,_xlpm.m_TestAero,_xlpm.t_Empl,"&lt;&gt;vide",_xlpm.t_Empl,"&lt;&gt;KO")
)</f>
        <v>6000</v>
      </c>
      <c r="G8" s="6">
        <f>_xlfn.LET(
_xlpm.t_Crit,D8,
_xlpm.t_Desig,Tableau2[Désignation article],
_xlpm.t_Empl,Tableau2[EMPLACEMENT],
_xlpm.m_TestFO, "* " &amp; _xlfn.TEXTBEFORE(_xlpm.t_Crit," AERO",,,,_xlpm.t_Crit) &amp; "*",
_xlpm.m_TestAero, IF(ISNUMBER(SEARCH("AERO SOUT",_xlpm.t_Crit)),"=","&lt;&gt;") &amp; "*AERO SOUT*",
COUNTIFS(_xlpm.t_Desig,_xlpm.m_TestFO,_xlpm.t_Desig,_xlpm.m_TestAero,_xlpm.t_Empl,"&lt;&gt;vide",_xlpm.t_Empl,"&lt;&gt;sur chantier",_xlpm.t_Empl,"&lt;&gt;KO")
)</f>
        <v>2</v>
      </c>
      <c r="H8" s="20">
        <f>_xlfn.LET(
_xlpm.t_Crit,D8,
_xlpm.t_Desig,Tableau2[Désignation article],
_xlpm.t_Empl,Tableau2[EMPLACEMENT],
_xlpm.t_PlageSomme,Tableau2[Utilis. libre],
_xlpm.m_TestFO, "* " &amp; _xlfn.TEXTBEFORE(_xlpm.t_Crit," AERO",,,,_xlpm.t_Crit) &amp; "*",
_xlpm.m_TestAero, IF(ISNUMBER(SEARCH("AERO SOUT",_xlpm.t_Crit)),"=","&lt;&gt;") &amp; "*AERO SOUT*",
SUMIFS(_xlpm.t_PlageSomme,_xlpm.t_Desig,_xlpm.m_TestFO,_xlpm.t_Desig,_xlpm.m_TestAero,_xlpm.t_Empl,"&lt;&gt;vide",_xlpm.t_Empl,"&lt;&gt;Sur chantier",_xlpm.t_Empl,"&lt;&gt;KO")
)</f>
        <v>6000</v>
      </c>
      <c r="I8" s="7"/>
      <c r="J8" s="28" t="s">
        <v>82</v>
      </c>
    </row>
    <row r="9" spans="1:10" x14ac:dyDescent="0.3">
      <c r="D9" s="29" t="s">
        <v>4</v>
      </c>
      <c r="E9" s="6">
        <f>_xlfn.LET(
_xlpm.t_Crit,D9,
_xlpm.t_Desig,Tableau2[Désignation article],
_xlpm.t_Empl,Tableau2[EMPLACEMENT],
_xlpm.m_TestFO, "* " &amp; _xlfn.TEXTBEFORE(_xlpm.t_Crit," AERO",,,,_xlpm.t_Crit) &amp; "*",
_xlpm.m_TestAero, IF(ISNUMBER(SEARCH("AERO SOUT",_xlpm.t_Crit)),"=","&lt;&gt;") &amp; "*AERO SOUT*",
COUNTIFS(_xlpm.t_Desig,_xlpm.m_TestFO,_xlpm.t_Desig,_xlpm.m_TestAero,_xlpm.t_Empl,"&lt;&gt;vide",_xlpm.t_Empl,"&lt;&gt;KO")
)</f>
        <v>4</v>
      </c>
      <c r="F9" s="11">
        <f>_xlfn.LET(
_xlpm.t_Crit,D9,
_xlpm.t_Desig,Tableau2[Désignation article],
_xlpm.t_Empl,Tableau2[EMPLACEMENT],
_xlpm.t_PlageSomme,Tableau2[Utilis. libre],
_xlpm.m_TestFO, "* " &amp; _xlfn.TEXTBEFORE(_xlpm.t_Crit," AERO",,,,_xlpm.t_Crit) &amp; "*",
_xlpm.m_TestAero, IF(ISNUMBER(SEARCH("AERO SOUT",_xlpm.t_Crit)),"=","&lt;&gt;") &amp; "*AERO SOUT*",
SUMIFS(_xlpm.t_PlageSomme,_xlpm.t_Desig,_xlpm.m_TestFO,_xlpm.t_Desig,_xlpm.m_TestAero,_xlpm.t_Empl,"&lt;&gt;vide",_xlpm.t_Empl,"&lt;&gt;KO")
)</f>
        <v>2129</v>
      </c>
      <c r="G9" s="6">
        <f>_xlfn.LET(
_xlpm.t_Crit,D9,
_xlpm.t_Desig,Tableau2[Désignation article],
_xlpm.t_Empl,Tableau2[EMPLACEMENT],
_xlpm.m_TestFO, "* " &amp; _xlfn.TEXTBEFORE(_xlpm.t_Crit," AERO",,,,_xlpm.t_Crit) &amp; "*",
_xlpm.m_TestAero, IF(ISNUMBER(SEARCH("AERO SOUT",_xlpm.t_Crit)),"=","&lt;&gt;") &amp; "*AERO SOUT*",
COUNTIFS(_xlpm.t_Desig,_xlpm.m_TestFO,_xlpm.t_Desig,_xlpm.m_TestAero,_xlpm.t_Empl,"&lt;&gt;vide",_xlpm.t_Empl,"&lt;&gt;sur chantier",_xlpm.t_Empl,"&lt;&gt;KO")
)</f>
        <v>3</v>
      </c>
      <c r="H9" s="20">
        <f>_xlfn.LET(
_xlpm.t_Crit,D9,
_xlpm.t_Desig,Tableau2[Désignation article],
_xlpm.t_Empl,Tableau2[EMPLACEMENT],
_xlpm.t_PlageSomme,Tableau2[Utilis. libre],
_xlpm.m_TestFO, "* " &amp; _xlfn.TEXTBEFORE(_xlpm.t_Crit," AERO",,,,_xlpm.t_Crit) &amp; "*",
_xlpm.m_TestAero, IF(ISNUMBER(SEARCH("AERO SOUT",_xlpm.t_Crit)),"=","&lt;&gt;") &amp; "*AERO SOUT*",
SUMIFS(_xlpm.t_PlageSomme,_xlpm.t_Desig,_xlpm.m_TestFO,_xlpm.t_Desig,_xlpm.m_TestAero,_xlpm.t_Empl,"&lt;&gt;vide",_xlpm.t_Empl,"&lt;&gt;Sur chantier",_xlpm.t_Empl,"&lt;&gt;KO")
)</f>
        <v>811</v>
      </c>
      <c r="I9" s="7"/>
    </row>
    <row r="10" spans="1:10" x14ac:dyDescent="0.3">
      <c r="D10" s="29" t="s">
        <v>2</v>
      </c>
      <c r="E10" s="6">
        <f>_xlfn.LET(
_xlpm.t_Crit,D10,
_xlpm.t_Desig,Tableau2[Désignation article],
_xlpm.t_Empl,Tableau2[EMPLACEMENT],
_xlpm.m_TestFO, "* " &amp; _xlfn.TEXTBEFORE(_xlpm.t_Crit," AERO",,,,_xlpm.t_Crit) &amp; "*",
_xlpm.m_TestAero, IF(ISNUMBER(SEARCH("AERO SOUT",_xlpm.t_Crit)),"=","&lt;&gt;") &amp; "*AERO SOUT*",
COUNTIFS(_xlpm.t_Desig,_xlpm.m_TestFO,_xlpm.t_Desig,_xlpm.m_TestAero,_xlpm.t_Empl,"&lt;&gt;vide",_xlpm.t_Empl,"&lt;&gt;KO")
)</f>
        <v>7</v>
      </c>
      <c r="F10" s="11">
        <f>_xlfn.LET(
_xlpm.t_Crit,D10,
_xlpm.t_Desig,Tableau2[Désignation article],
_xlpm.t_Empl,Tableau2[EMPLACEMENT],
_xlpm.t_PlageSomme,Tableau2[Utilis. libre],
_xlpm.m_TestFO, "* " &amp; _xlfn.TEXTBEFORE(_xlpm.t_Crit," AERO",,,,_xlpm.t_Crit) &amp; "*",
_xlpm.m_TestAero, IF(ISNUMBER(SEARCH("AERO SOUT",_xlpm.t_Crit)),"=","&lt;&gt;") &amp; "*AERO SOUT*",
SUMIFS(_xlpm.t_PlageSomme,_xlpm.t_Desig,_xlpm.m_TestFO,_xlpm.t_Desig,_xlpm.m_TestAero,_xlpm.t_Empl,"&lt;&gt;vide",_xlpm.t_Empl,"&lt;&gt;KO")
)</f>
        <v>11882</v>
      </c>
      <c r="G10" s="6">
        <f>_xlfn.LET(
_xlpm.t_Crit,D10,
_xlpm.t_Desig,Tableau2[Désignation article],
_xlpm.t_Empl,Tableau2[EMPLACEMENT],
_xlpm.m_TestFO, "* " &amp; _xlfn.TEXTBEFORE(_xlpm.t_Crit," AERO",,,,_xlpm.t_Crit) &amp; "*",
_xlpm.m_TestAero, IF(ISNUMBER(SEARCH("AERO SOUT",_xlpm.t_Crit)),"=","&lt;&gt;") &amp; "*AERO SOUT*",
COUNTIFS(_xlpm.t_Desig,_xlpm.m_TestFO,_xlpm.t_Desig,_xlpm.m_TestAero,_xlpm.t_Empl,"&lt;&gt;vide",_xlpm.t_Empl,"&lt;&gt;sur chantier",_xlpm.t_Empl,"&lt;&gt;KO")
)</f>
        <v>4</v>
      </c>
      <c r="H10" s="20">
        <f>_xlfn.LET(
_xlpm.t_Crit,D10,
_xlpm.t_Desig,Tableau2[Désignation article],
_xlpm.t_Empl,Tableau2[EMPLACEMENT],
_xlpm.t_PlageSomme,Tableau2[Utilis. libre],
_xlpm.m_TestFO, "* " &amp; _xlfn.TEXTBEFORE(_xlpm.t_Crit," AERO",,,,_xlpm.t_Crit) &amp; "*",
_xlpm.m_TestAero, IF(ISNUMBER(SEARCH("AERO SOUT",_xlpm.t_Crit)),"=","&lt;&gt;") &amp; "*AERO SOUT*",
SUMIFS(_xlpm.t_PlageSomme,_xlpm.t_Desig,_xlpm.m_TestFO,_xlpm.t_Desig,_xlpm.m_TestAero,_xlpm.t_Empl,"&lt;&gt;vide",_xlpm.t_Empl,"&lt;&gt;Sur chantier",_xlpm.t_Empl,"&lt;&gt;KO")
)</f>
        <v>2426</v>
      </c>
      <c r="I10" s="7"/>
    </row>
    <row r="11" spans="1:10" ht="15" thickBot="1" x14ac:dyDescent="0.35">
      <c r="A11" s="17" t="s">
        <v>79</v>
      </c>
      <c r="D11" s="30" t="s">
        <v>5</v>
      </c>
      <c r="E11" s="8">
        <f>_xlfn.LET(
_xlpm.t_Crit,D11,
_xlpm.t_Desig,Tableau2[Désignation article],
_xlpm.t_Empl,Tableau2[EMPLACEMENT],
_xlpm.m_TestFO, "* " &amp; _xlfn.TEXTBEFORE(_xlpm.t_Crit," AERO",,,,_xlpm.t_Crit) &amp; "*",
_xlpm.m_TestAero, IF(ISNUMBER(SEARCH("AERO SOUT",_xlpm.t_Crit)),"=","&lt;&gt;") &amp; "*AERO SOUT*",
COUNTIFS(_xlpm.t_Desig,_xlpm.m_TestFO,_xlpm.t_Desig,_xlpm.m_TestAero,_xlpm.t_Empl,"&lt;&gt;vide",_xlpm.t_Empl,"&lt;&gt;KO")
)</f>
        <v>7</v>
      </c>
      <c r="F11" s="16">
        <f>_xlfn.LET(
_xlpm.t_Crit,D11,
_xlpm.t_Desig,Tableau2[Désignation article],
_xlpm.t_Empl,Tableau2[EMPLACEMENT],
_xlpm.t_PlageSomme,Tableau2[Utilis. libre],
_xlpm.m_TestFO, "* " &amp; _xlfn.TEXTBEFORE(_xlpm.t_Crit," AERO",,,,_xlpm.t_Crit) &amp; "*",
_xlpm.m_TestAero, IF(ISNUMBER(SEARCH("AERO SOUT",_xlpm.t_Crit)),"=","&lt;&gt;") &amp; "*AERO SOUT*",
SUMIFS(_xlpm.t_PlageSomme,_xlpm.t_Desig,_xlpm.m_TestFO,_xlpm.t_Desig,_xlpm.m_TestAero,_xlpm.t_Empl,"&lt;&gt;vide",_xlpm.t_Empl,"&lt;&gt;KO")
)</f>
        <v>13811</v>
      </c>
      <c r="G11" s="8">
        <f>_xlfn.LET(
_xlpm.t_Crit,D11,
_xlpm.t_Desig,Tableau2[Désignation article],
_xlpm.t_Empl,Tableau2[EMPLACEMENT],
_xlpm.m_TestFO, "* " &amp; _xlfn.TEXTBEFORE(_xlpm.t_Crit," AERO",,,,_xlpm.t_Crit) &amp; "*",
_xlpm.m_TestAero, IF(ISNUMBER(SEARCH("AERO SOUT",_xlpm.t_Crit)),"=","&lt;&gt;") &amp; "*AERO SOUT*",
COUNTIFS(_xlpm.t_Desig,_xlpm.m_TestFO,_xlpm.t_Desig,_xlpm.m_TestAero,_xlpm.t_Empl,"&lt;&gt;vide",_xlpm.t_Empl,"&lt;&gt;sur chantier",_xlpm.t_Empl,"&lt;&gt;KO")
)</f>
        <v>7</v>
      </c>
      <c r="H11" s="16">
        <f>_xlfn.LET(
_xlpm.t_Crit,D11,
_xlpm.t_Desig,Tableau2[Désignation article],
_xlpm.t_Empl,Tableau2[EMPLACEMENT],
_xlpm.t_PlageSomme,Tableau2[Utilis. libre],
_xlpm.m_TestFO, "* " &amp; _xlfn.TEXTBEFORE(_xlpm.t_Crit," AERO",,,,_xlpm.t_Crit) &amp; "*",
_xlpm.m_TestAero, IF(ISNUMBER(SEARCH("AERO SOUT",_xlpm.t_Crit)),"=","&lt;&gt;") &amp; "*AERO SOUT*",
SUMIFS(_xlpm.t_PlageSomme,_xlpm.t_Desig,_xlpm.m_TestFO,_xlpm.t_Desig,_xlpm.m_TestAero,_xlpm.t_Empl,"&lt;&gt;vide",_xlpm.t_Empl,"&lt;&gt;Sur chantier",_xlpm.t_Empl,"&lt;&gt;KO")
)</f>
        <v>13811</v>
      </c>
      <c r="I11" s="9"/>
    </row>
    <row r="12" spans="1:10" ht="15" thickTop="1" x14ac:dyDescent="0.3">
      <c r="G12" s="4"/>
      <c r="H12" s="18"/>
    </row>
    <row r="14" spans="1:10" x14ac:dyDescent="0.3">
      <c r="A14" s="2" t="s">
        <v>7</v>
      </c>
      <c r="B14" s="2" t="s">
        <v>8</v>
      </c>
      <c r="C14" s="2" t="s">
        <v>9</v>
      </c>
      <c r="D14" s="2" t="s">
        <v>10</v>
      </c>
      <c r="E14" s="3" t="s">
        <v>12</v>
      </c>
      <c r="F14" s="3" t="s">
        <v>13</v>
      </c>
      <c r="G14" s="3" t="s">
        <v>14</v>
      </c>
      <c r="H14" s="3" t="s">
        <v>43</v>
      </c>
    </row>
    <row r="15" spans="1:10" x14ac:dyDescent="0.3">
      <c r="B15" s="1" t="s">
        <v>38</v>
      </c>
      <c r="C15" s="5">
        <f ca="1">RANDBETWEEN(2000000000,9000000000)</f>
        <v>4328459169</v>
      </c>
      <c r="E15" s="1">
        <v>159</v>
      </c>
      <c r="F15" s="1" t="str">
        <f>IF(Tableau2[[#This Row],[Utilis. libre]]="","","M")</f>
        <v>M</v>
      </c>
      <c r="G15" s="1" t="s">
        <v>39</v>
      </c>
    </row>
    <row r="16" spans="1:10" x14ac:dyDescent="0.3">
      <c r="B16" s="1" t="s">
        <v>31</v>
      </c>
      <c r="C16" s="5">
        <f t="shared" ref="C16:C79" ca="1" si="0">RANDBETWEEN(2000000000,9000000000)</f>
        <v>3984405026</v>
      </c>
      <c r="E16" s="1">
        <v>2000</v>
      </c>
      <c r="F16" s="1" t="str">
        <f>IF(Tableau2[[#This Row],[Utilis. libre]]="","","M")</f>
        <v>M</v>
      </c>
      <c r="G16" s="1" t="s">
        <v>30</v>
      </c>
    </row>
    <row r="17" spans="2:7" x14ac:dyDescent="0.3">
      <c r="B17" s="1" t="s">
        <v>31</v>
      </c>
      <c r="C17" s="5">
        <f t="shared" ca="1" si="0"/>
        <v>2069835413</v>
      </c>
      <c r="E17" s="1">
        <v>0</v>
      </c>
      <c r="F17" s="1" t="str">
        <f>IF(Tableau2[[#This Row],[Utilis. libre]]="","","M")</f>
        <v>M</v>
      </c>
      <c r="G17" s="1" t="s">
        <v>6</v>
      </c>
    </row>
    <row r="18" spans="2:7" x14ac:dyDescent="0.3">
      <c r="B18" s="1" t="s">
        <v>31</v>
      </c>
      <c r="C18" s="5">
        <f t="shared" ca="1" si="0"/>
        <v>2662140918</v>
      </c>
      <c r="E18" s="1">
        <v>0</v>
      </c>
      <c r="F18" s="1" t="str">
        <f>IF(Tableau2[[#This Row],[Utilis. libre]]="","","M")</f>
        <v>M</v>
      </c>
      <c r="G18" s="1" t="s">
        <v>6</v>
      </c>
    </row>
    <row r="19" spans="2:7" x14ac:dyDescent="0.3">
      <c r="B19" s="1" t="s">
        <v>31</v>
      </c>
      <c r="C19" s="5">
        <f t="shared" ca="1" si="0"/>
        <v>2507516264</v>
      </c>
      <c r="E19" s="1">
        <v>0</v>
      </c>
      <c r="F19" s="1" t="str">
        <f>IF(Tableau2[[#This Row],[Utilis. libre]]="","","M")</f>
        <v>M</v>
      </c>
      <c r="G19" s="1" t="s">
        <v>6</v>
      </c>
    </row>
    <row r="20" spans="2:7" x14ac:dyDescent="0.3">
      <c r="B20" s="1" t="s">
        <v>31</v>
      </c>
      <c r="C20" s="5">
        <f t="shared" ca="1" si="0"/>
        <v>3303902101</v>
      </c>
      <c r="E20" s="1">
        <v>0</v>
      </c>
      <c r="F20" s="1" t="str">
        <f>IF(Tableau2[[#This Row],[Utilis. libre]]="","","M")</f>
        <v>M</v>
      </c>
      <c r="G20" s="1" t="s">
        <v>6</v>
      </c>
    </row>
    <row r="21" spans="2:7" x14ac:dyDescent="0.3">
      <c r="B21" s="1" t="s">
        <v>31</v>
      </c>
      <c r="C21" s="5">
        <f t="shared" ca="1" si="0"/>
        <v>5436629578</v>
      </c>
      <c r="E21" s="1">
        <v>0</v>
      </c>
      <c r="F21" s="1" t="str">
        <f>IF(Tableau2[[#This Row],[Utilis. libre]]="","","M")</f>
        <v>M</v>
      </c>
      <c r="G21" s="1" t="s">
        <v>6</v>
      </c>
    </row>
    <row r="22" spans="2:7" x14ac:dyDescent="0.3">
      <c r="B22" s="1" t="s">
        <v>26</v>
      </c>
      <c r="C22" s="5">
        <f t="shared" ca="1" si="0"/>
        <v>7436172686</v>
      </c>
      <c r="E22" s="1">
        <v>0</v>
      </c>
      <c r="F22" s="1" t="str">
        <f>IF(Tableau2[[#This Row],[Utilis. libre]]="","","M")</f>
        <v>M</v>
      </c>
      <c r="G22" s="1" t="s">
        <v>6</v>
      </c>
    </row>
    <row r="23" spans="2:7" x14ac:dyDescent="0.3">
      <c r="B23" s="1" t="s">
        <v>26</v>
      </c>
      <c r="C23" s="5">
        <f t="shared" ca="1" si="0"/>
        <v>5895460967</v>
      </c>
      <c r="E23" s="1">
        <v>0</v>
      </c>
      <c r="F23" s="1" t="str">
        <f>IF(Tableau2[[#This Row],[Utilis. libre]]="","","M")</f>
        <v>M</v>
      </c>
      <c r="G23" s="1" t="s">
        <v>6</v>
      </c>
    </row>
    <row r="24" spans="2:7" x14ac:dyDescent="0.3">
      <c r="B24" s="1" t="s">
        <v>26</v>
      </c>
      <c r="C24" s="5">
        <f t="shared" ca="1" si="0"/>
        <v>5221432940</v>
      </c>
      <c r="E24" s="1">
        <v>0</v>
      </c>
      <c r="F24" s="1" t="str">
        <f>IF(Tableau2[[#This Row],[Utilis. libre]]="","","M")</f>
        <v>M</v>
      </c>
      <c r="G24" s="1" t="s">
        <v>6</v>
      </c>
    </row>
    <row r="25" spans="2:7" x14ac:dyDescent="0.3">
      <c r="B25" s="1" t="s">
        <v>26</v>
      </c>
      <c r="C25" s="5">
        <f t="shared" ca="1" si="0"/>
        <v>3883467273</v>
      </c>
      <c r="E25" s="1">
        <v>0</v>
      </c>
      <c r="F25" s="1" t="str">
        <f>IF(Tableau2[[#This Row],[Utilis. libre]]="","","M")</f>
        <v>M</v>
      </c>
      <c r="G25" s="1" t="s">
        <v>6</v>
      </c>
    </row>
    <row r="26" spans="2:7" x14ac:dyDescent="0.3">
      <c r="B26" s="1" t="s">
        <v>25</v>
      </c>
      <c r="C26" s="5">
        <f t="shared" ca="1" si="0"/>
        <v>2487880530</v>
      </c>
      <c r="E26" s="1">
        <v>0</v>
      </c>
      <c r="F26" s="1" t="str">
        <f>IF(Tableau2[[#This Row],[Utilis. libre]]="","","M")</f>
        <v>M</v>
      </c>
      <c r="G26" s="1" t="s">
        <v>6</v>
      </c>
    </row>
    <row r="27" spans="2:7" x14ac:dyDescent="0.3">
      <c r="B27" s="1" t="s">
        <v>25</v>
      </c>
      <c r="C27" s="5">
        <f t="shared" ca="1" si="0"/>
        <v>2897842138</v>
      </c>
      <c r="E27" s="1">
        <v>0</v>
      </c>
      <c r="F27" s="1" t="str">
        <f>IF(Tableau2[[#This Row],[Utilis. libre]]="","","M")</f>
        <v>M</v>
      </c>
      <c r="G27" s="1" t="s">
        <v>6</v>
      </c>
    </row>
    <row r="28" spans="2:7" x14ac:dyDescent="0.3">
      <c r="B28" s="1" t="s">
        <v>26</v>
      </c>
      <c r="C28" s="5">
        <f t="shared" ca="1" si="0"/>
        <v>3469756270</v>
      </c>
      <c r="E28" s="1">
        <v>0</v>
      </c>
      <c r="F28" s="1" t="str">
        <f>IF(Tableau2[[#This Row],[Utilis. libre]]="","","M")</f>
        <v>M</v>
      </c>
      <c r="G28" s="1" t="s">
        <v>6</v>
      </c>
    </row>
    <row r="29" spans="2:7" x14ac:dyDescent="0.3">
      <c r="B29" s="1" t="s">
        <v>26</v>
      </c>
      <c r="C29" s="5">
        <f t="shared" ca="1" si="0"/>
        <v>2140871786</v>
      </c>
      <c r="E29" s="1">
        <v>220</v>
      </c>
      <c r="F29" s="1" t="str">
        <f>IF(Tableau2[[#This Row],[Utilis. libre]]="","","M")</f>
        <v>M</v>
      </c>
      <c r="G29" s="1" t="s">
        <v>29</v>
      </c>
    </row>
    <row r="30" spans="2:7" x14ac:dyDescent="0.3">
      <c r="B30" s="1" t="s">
        <v>26</v>
      </c>
      <c r="C30" s="5">
        <f t="shared" ca="1" si="0"/>
        <v>7254656436</v>
      </c>
      <c r="E30" s="1">
        <v>444</v>
      </c>
      <c r="F30" s="1" t="str">
        <f>IF(Tableau2[[#This Row],[Utilis. libre]]="","","M")</f>
        <v>M</v>
      </c>
      <c r="G30" s="1" t="s">
        <v>29</v>
      </c>
    </row>
    <row r="31" spans="2:7" x14ac:dyDescent="0.3">
      <c r="B31" s="1" t="s">
        <v>26</v>
      </c>
      <c r="C31" s="5">
        <f t="shared" ca="1" si="0"/>
        <v>2411333406</v>
      </c>
      <c r="E31" s="1">
        <v>0</v>
      </c>
      <c r="F31" s="1" t="str">
        <f>IF(Tableau2[[#This Row],[Utilis. libre]]="","","M")</f>
        <v>M</v>
      </c>
      <c r="G31" s="1" t="s">
        <v>6</v>
      </c>
    </row>
    <row r="32" spans="2:7" x14ac:dyDescent="0.3">
      <c r="B32" s="1" t="s">
        <v>26</v>
      </c>
      <c r="C32" s="5">
        <f t="shared" ca="1" si="0"/>
        <v>7094570667</v>
      </c>
      <c r="E32" s="1">
        <v>0</v>
      </c>
      <c r="F32" s="1" t="str">
        <f>IF(Tableau2[[#This Row],[Utilis. libre]]="","","M")</f>
        <v>M</v>
      </c>
      <c r="G32" s="1" t="s">
        <v>6</v>
      </c>
    </row>
    <row r="33" spans="2:7" x14ac:dyDescent="0.3">
      <c r="B33" s="1" t="s">
        <v>62</v>
      </c>
      <c r="C33" s="5">
        <f t="shared" ca="1" si="0"/>
        <v>6822516107</v>
      </c>
      <c r="E33" s="1">
        <v>0</v>
      </c>
      <c r="F33" s="1" t="str">
        <f>IF(Tableau2[[#This Row],[Utilis. libre]]="","","M")</f>
        <v>M</v>
      </c>
      <c r="G33" s="1" t="s">
        <v>6</v>
      </c>
    </row>
    <row r="34" spans="2:7" x14ac:dyDescent="0.3">
      <c r="B34" s="1" t="s">
        <v>62</v>
      </c>
      <c r="C34" s="5">
        <f t="shared" ca="1" si="0"/>
        <v>2749439955</v>
      </c>
      <c r="E34" s="1">
        <v>0</v>
      </c>
      <c r="F34" s="1" t="str">
        <f>IF(Tableau2[[#This Row],[Utilis. libre]]="","","M")</f>
        <v>M</v>
      </c>
      <c r="G34" s="1" t="s">
        <v>6</v>
      </c>
    </row>
    <row r="35" spans="2:7" x14ac:dyDescent="0.3">
      <c r="B35" s="1" t="s">
        <v>26</v>
      </c>
      <c r="C35" s="5">
        <f t="shared" ca="1" si="0"/>
        <v>8295253605</v>
      </c>
      <c r="E35" s="1">
        <v>0</v>
      </c>
      <c r="F35" s="1" t="str">
        <f>IF(Tableau2[[#This Row],[Utilis. libre]]="","","M")</f>
        <v>M</v>
      </c>
      <c r="G35" s="1" t="s">
        <v>6</v>
      </c>
    </row>
    <row r="36" spans="2:7" x14ac:dyDescent="0.3">
      <c r="B36" s="1" t="s">
        <v>31</v>
      </c>
      <c r="C36" s="5">
        <f t="shared" ca="1" si="0"/>
        <v>6618875542</v>
      </c>
      <c r="E36" s="1">
        <v>2000</v>
      </c>
      <c r="F36" s="1" t="str">
        <f>IF(Tableau2[[#This Row],[Utilis. libre]]="","","M")</f>
        <v>M</v>
      </c>
      <c r="G36" s="1" t="s">
        <v>32</v>
      </c>
    </row>
    <row r="37" spans="2:7" x14ac:dyDescent="0.3">
      <c r="B37" s="1" t="s">
        <v>25</v>
      </c>
      <c r="C37" s="5">
        <f t="shared" ca="1" si="0"/>
        <v>4848348285</v>
      </c>
      <c r="E37" s="1">
        <v>0</v>
      </c>
      <c r="F37" s="1" t="str">
        <f>IF(Tableau2[[#This Row],[Utilis. libre]]="","","M")</f>
        <v>M</v>
      </c>
      <c r="G37" s="1" t="s">
        <v>6</v>
      </c>
    </row>
    <row r="38" spans="2:7" x14ac:dyDescent="0.3">
      <c r="B38" s="1" t="s">
        <v>38</v>
      </c>
      <c r="C38" s="5">
        <f t="shared" ca="1" si="0"/>
        <v>5201659839</v>
      </c>
      <c r="E38" s="1">
        <v>0</v>
      </c>
      <c r="F38" s="1" t="str">
        <f>IF(Tableau2[[#This Row],[Utilis. libre]]="","","M")</f>
        <v>M</v>
      </c>
      <c r="G38" s="1" t="s">
        <v>6</v>
      </c>
    </row>
    <row r="39" spans="2:7" x14ac:dyDescent="0.3">
      <c r="B39" s="1" t="s">
        <v>38</v>
      </c>
      <c r="C39" s="5">
        <f t="shared" ca="1" si="0"/>
        <v>6666641510</v>
      </c>
      <c r="E39" s="1">
        <v>0</v>
      </c>
      <c r="F39" s="1" t="str">
        <f>IF(Tableau2[[#This Row],[Utilis. libre]]="","","M")</f>
        <v>M</v>
      </c>
      <c r="G39" s="1" t="s">
        <v>6</v>
      </c>
    </row>
    <row r="40" spans="2:7" x14ac:dyDescent="0.3">
      <c r="B40" s="1" t="s">
        <v>38</v>
      </c>
      <c r="C40" s="5">
        <f t="shared" ca="1" si="0"/>
        <v>3980035864</v>
      </c>
      <c r="E40" s="1">
        <v>0</v>
      </c>
      <c r="F40" s="1" t="str">
        <f>IF(Tableau2[[#This Row],[Utilis. libre]]="","","M")</f>
        <v>M</v>
      </c>
      <c r="G40" s="1" t="s">
        <v>6</v>
      </c>
    </row>
    <row r="41" spans="2:7" x14ac:dyDescent="0.3">
      <c r="B41" s="1" t="s">
        <v>25</v>
      </c>
      <c r="C41" s="5">
        <f t="shared" ca="1" si="0"/>
        <v>5012137891</v>
      </c>
      <c r="E41" s="1">
        <v>0</v>
      </c>
      <c r="F41" s="1" t="str">
        <f>IF(Tableau2[[#This Row],[Utilis. libre]]="","","M")</f>
        <v>M</v>
      </c>
      <c r="G41" s="1" t="s">
        <v>6</v>
      </c>
    </row>
    <row r="42" spans="2:7" x14ac:dyDescent="0.3">
      <c r="B42" s="1" t="s">
        <v>25</v>
      </c>
      <c r="C42" s="5">
        <f t="shared" ca="1" si="0"/>
        <v>4261912028</v>
      </c>
      <c r="E42" s="1">
        <v>436</v>
      </c>
      <c r="F42" s="1" t="str">
        <f>IF(Tableau2[[#This Row],[Utilis. libre]]="","","M")</f>
        <v>M</v>
      </c>
      <c r="G42" s="1" t="s">
        <v>24</v>
      </c>
    </row>
    <row r="43" spans="2:7" x14ac:dyDescent="0.3">
      <c r="B43" s="1" t="s">
        <v>31</v>
      </c>
      <c r="C43" s="5">
        <f t="shared" ca="1" si="0"/>
        <v>6856061205</v>
      </c>
      <c r="E43" s="1">
        <v>1764</v>
      </c>
      <c r="F43" s="1" t="str">
        <f>IF(Tableau2[[#This Row],[Utilis. libre]]="","","M")</f>
        <v>M</v>
      </c>
      <c r="G43" s="1" t="s">
        <v>58</v>
      </c>
    </row>
    <row r="44" spans="2:7" x14ac:dyDescent="0.3">
      <c r="B44" s="1" t="s">
        <v>31</v>
      </c>
      <c r="C44" s="5">
        <f t="shared" ca="1" si="0"/>
        <v>8483355473</v>
      </c>
      <c r="E44" s="1">
        <v>2000</v>
      </c>
      <c r="F44" s="1" t="str">
        <f>IF(Tableau2[[#This Row],[Utilis. libre]]="","","M")</f>
        <v>M</v>
      </c>
      <c r="G44" s="1" t="s">
        <v>34</v>
      </c>
    </row>
    <row r="45" spans="2:7" x14ac:dyDescent="0.3">
      <c r="B45" s="1" t="s">
        <v>31</v>
      </c>
      <c r="C45" s="5">
        <f t="shared" ca="1" si="0"/>
        <v>8531538670</v>
      </c>
      <c r="E45" s="1">
        <v>0</v>
      </c>
      <c r="F45" s="1" t="str">
        <f>IF(Tableau2[[#This Row],[Utilis. libre]]="","","M")</f>
        <v>M</v>
      </c>
      <c r="G45" s="1" t="s">
        <v>6</v>
      </c>
    </row>
    <row r="46" spans="2:7" x14ac:dyDescent="0.3">
      <c r="B46" s="1" t="s">
        <v>31</v>
      </c>
      <c r="C46" s="5">
        <f t="shared" ca="1" si="0"/>
        <v>3210626449</v>
      </c>
      <c r="E46" s="1">
        <v>2000</v>
      </c>
      <c r="F46" s="1" t="str">
        <f>IF(Tableau2[[#This Row],[Utilis. libre]]="","","M")</f>
        <v>M</v>
      </c>
      <c r="G46" s="1" t="s">
        <v>59</v>
      </c>
    </row>
    <row r="47" spans="2:7" x14ac:dyDescent="0.3">
      <c r="B47" s="1" t="s">
        <v>31</v>
      </c>
      <c r="C47" s="5">
        <f t="shared" ca="1" si="0"/>
        <v>6099390692</v>
      </c>
      <c r="E47" s="1">
        <v>2000</v>
      </c>
      <c r="F47" s="1" t="str">
        <f>IF(Tableau2[[#This Row],[Utilis. libre]]="","","M")</f>
        <v>M</v>
      </c>
      <c r="G47" s="1" t="s">
        <v>37</v>
      </c>
    </row>
    <row r="48" spans="2:7" x14ac:dyDescent="0.3">
      <c r="B48" s="1" t="s">
        <v>31</v>
      </c>
      <c r="C48" s="5">
        <f t="shared" ca="1" si="0"/>
        <v>2282980183</v>
      </c>
      <c r="E48" s="1">
        <v>0</v>
      </c>
      <c r="F48" s="1" t="str">
        <f>IF(Tableau2[[#This Row],[Utilis. libre]]="","","M")</f>
        <v>M</v>
      </c>
      <c r="G48" s="1" t="s">
        <v>6</v>
      </c>
    </row>
    <row r="49" spans="2:7" x14ac:dyDescent="0.3">
      <c r="B49" s="1" t="s">
        <v>31</v>
      </c>
      <c r="C49" s="5">
        <f t="shared" ca="1" si="0"/>
        <v>6410495403</v>
      </c>
      <c r="E49" s="1">
        <v>2000</v>
      </c>
      <c r="F49" s="1" t="str">
        <f>IF(Tableau2[[#This Row],[Utilis. libre]]="","","M")</f>
        <v>M</v>
      </c>
      <c r="G49" s="1" t="s">
        <v>36</v>
      </c>
    </row>
    <row r="50" spans="2:7" x14ac:dyDescent="0.3">
      <c r="B50" s="1" t="s">
        <v>23</v>
      </c>
      <c r="C50" s="5">
        <f t="shared" ca="1" si="0"/>
        <v>8197041623</v>
      </c>
      <c r="E50" s="1">
        <v>0</v>
      </c>
      <c r="F50" s="1" t="str">
        <f>IF(Tableau2[[#This Row],[Utilis. libre]]="","","M")</f>
        <v>M</v>
      </c>
      <c r="G50" s="1" t="s">
        <v>6</v>
      </c>
    </row>
    <row r="51" spans="2:7" x14ac:dyDescent="0.3">
      <c r="B51" s="1" t="s">
        <v>52</v>
      </c>
      <c r="C51" s="5">
        <f t="shared" ca="1" si="0"/>
        <v>8816185161</v>
      </c>
      <c r="E51" s="1">
        <v>2000</v>
      </c>
      <c r="F51" s="1" t="str">
        <f>IF(Tableau2[[#This Row],[Utilis. libre]]="","","M")</f>
        <v>M</v>
      </c>
      <c r="G51" s="1" t="s">
        <v>53</v>
      </c>
    </row>
    <row r="52" spans="2:7" x14ac:dyDescent="0.3">
      <c r="B52" s="1" t="s">
        <v>52</v>
      </c>
      <c r="C52" s="5">
        <f t="shared" ca="1" si="0"/>
        <v>2862442814</v>
      </c>
      <c r="E52" s="1">
        <v>651</v>
      </c>
      <c r="F52" s="1" t="str">
        <f>IF(Tableau2[[#This Row],[Utilis. libre]]="","","M")</f>
        <v>M</v>
      </c>
      <c r="G52" s="1" t="s">
        <v>60</v>
      </c>
    </row>
    <row r="53" spans="2:7" x14ac:dyDescent="0.3">
      <c r="B53" s="1" t="s">
        <v>52</v>
      </c>
      <c r="C53" s="5">
        <f t="shared" ca="1" si="0"/>
        <v>8783736478</v>
      </c>
      <c r="E53" s="1">
        <v>2000</v>
      </c>
      <c r="F53" s="1" t="str">
        <f>IF(Tableau2[[#This Row],[Utilis. libre]]="","","M")</f>
        <v>M</v>
      </c>
      <c r="G53" s="1" t="s">
        <v>54</v>
      </c>
    </row>
    <row r="54" spans="2:7" x14ac:dyDescent="0.3">
      <c r="B54" s="1" t="s">
        <v>52</v>
      </c>
      <c r="C54" s="5">
        <f t="shared" ca="1" si="0"/>
        <v>4418362139</v>
      </c>
      <c r="E54" s="1">
        <v>2000</v>
      </c>
      <c r="F54" s="1" t="str">
        <f>IF(Tableau2[[#This Row],[Utilis. libre]]="","","M")</f>
        <v>M</v>
      </c>
      <c r="G54" s="1" t="s">
        <v>58</v>
      </c>
    </row>
    <row r="55" spans="2:7" x14ac:dyDescent="0.3">
      <c r="B55" s="1" t="s">
        <v>52</v>
      </c>
      <c r="C55" s="5">
        <f t="shared" ca="1" si="0"/>
        <v>8229738393</v>
      </c>
      <c r="E55" s="1">
        <v>2000</v>
      </c>
      <c r="F55" s="1" t="str">
        <f>IF(Tableau2[[#This Row],[Utilis. libre]]="","","M")</f>
        <v>M</v>
      </c>
      <c r="G55" s="1" t="s">
        <v>45</v>
      </c>
    </row>
    <row r="56" spans="2:7" x14ac:dyDescent="0.3">
      <c r="B56" s="1" t="s">
        <v>46</v>
      </c>
      <c r="C56" s="5">
        <f t="shared" ca="1" si="0"/>
        <v>8798560457</v>
      </c>
      <c r="E56" s="1">
        <v>0</v>
      </c>
      <c r="F56" s="1" t="str">
        <f>IF(Tableau2[[#This Row],[Utilis. libre]]="","","M")</f>
        <v>M</v>
      </c>
      <c r="G56" s="1" t="s">
        <v>6</v>
      </c>
    </row>
    <row r="57" spans="2:7" x14ac:dyDescent="0.3">
      <c r="B57" s="1" t="s">
        <v>46</v>
      </c>
      <c r="C57" s="5">
        <f t="shared" ca="1" si="0"/>
        <v>4660642825</v>
      </c>
      <c r="E57" s="1">
        <v>139</v>
      </c>
      <c r="F57" s="1" t="str">
        <f>IF(Tableau2[[#This Row],[Utilis. libre]]="","","M")</f>
        <v>M</v>
      </c>
      <c r="G57" s="1" t="s">
        <v>47</v>
      </c>
    </row>
    <row r="58" spans="2:7" x14ac:dyDescent="0.3">
      <c r="B58" s="1" t="s">
        <v>46</v>
      </c>
      <c r="C58" s="5">
        <f t="shared" ca="1" si="0"/>
        <v>6746806741</v>
      </c>
      <c r="E58" s="1">
        <v>320</v>
      </c>
      <c r="F58" s="1" t="str">
        <f>IF(Tableau2[[#This Row],[Utilis. libre]]="","","M")</f>
        <v>M</v>
      </c>
      <c r="G58" s="1" t="s">
        <v>47</v>
      </c>
    </row>
    <row r="59" spans="2:7" x14ac:dyDescent="0.3">
      <c r="B59" s="1" t="s">
        <v>46</v>
      </c>
      <c r="C59" s="5">
        <f t="shared" ca="1" si="0"/>
        <v>2460131734</v>
      </c>
      <c r="E59" s="1">
        <v>0</v>
      </c>
      <c r="F59" s="1" t="str">
        <f>IF(Tableau2[[#This Row],[Utilis. libre]]="","","M")</f>
        <v>M</v>
      </c>
      <c r="G59" s="1" t="s">
        <v>6</v>
      </c>
    </row>
    <row r="60" spans="2:7" x14ac:dyDescent="0.3">
      <c r="B60" s="1" t="s">
        <v>46</v>
      </c>
      <c r="C60" s="5">
        <f t="shared" ca="1" si="0"/>
        <v>7288193568</v>
      </c>
      <c r="E60" s="1">
        <v>500</v>
      </c>
      <c r="F60" s="1" t="str">
        <f>IF(Tableau2[[#This Row],[Utilis. libre]]="","","M")</f>
        <v>M</v>
      </c>
      <c r="G60" s="1" t="s">
        <v>6</v>
      </c>
    </row>
    <row r="61" spans="2:7" x14ac:dyDescent="0.3">
      <c r="B61" s="1" t="s">
        <v>61</v>
      </c>
      <c r="C61" s="5">
        <f t="shared" ca="1" si="0"/>
        <v>7383370716</v>
      </c>
      <c r="E61" s="1">
        <v>0</v>
      </c>
      <c r="F61" s="1" t="str">
        <f>IF(Tableau2[[#This Row],[Utilis. libre]]="","","M")</f>
        <v>M</v>
      </c>
      <c r="G61" s="1" t="s">
        <v>6</v>
      </c>
    </row>
    <row r="62" spans="2:7" x14ac:dyDescent="0.3">
      <c r="B62" s="1" t="s">
        <v>44</v>
      </c>
      <c r="C62" s="5">
        <f t="shared" ca="1" si="0"/>
        <v>2855869112</v>
      </c>
      <c r="E62" s="1">
        <v>0</v>
      </c>
      <c r="F62" s="1" t="str">
        <f>IF(Tableau2[[#This Row],[Utilis. libre]]="","","M")</f>
        <v>M</v>
      </c>
      <c r="G62" s="1" t="s">
        <v>6</v>
      </c>
    </row>
    <row r="63" spans="2:7" x14ac:dyDescent="0.3">
      <c r="B63" s="1" t="s">
        <v>44</v>
      </c>
      <c r="C63" s="5">
        <f t="shared" ca="1" si="0"/>
        <v>7521827936</v>
      </c>
      <c r="E63" s="1">
        <v>4000</v>
      </c>
      <c r="F63" s="1" t="str">
        <f>IF(Tableau2[[#This Row],[Utilis. libre]]="","","M")</f>
        <v>M</v>
      </c>
      <c r="G63" s="1" t="s">
        <v>58</v>
      </c>
    </row>
    <row r="64" spans="2:7" x14ac:dyDescent="0.3">
      <c r="B64" s="1" t="s">
        <v>44</v>
      </c>
      <c r="C64" s="5">
        <f t="shared" ca="1" si="0"/>
        <v>3297257571</v>
      </c>
      <c r="E64" s="1">
        <v>0</v>
      </c>
      <c r="F64" s="1" t="str">
        <f>IF(Tableau2[[#This Row],[Utilis. libre]]="","","M")</f>
        <v>M</v>
      </c>
      <c r="G64" s="1" t="s">
        <v>6</v>
      </c>
    </row>
    <row r="65" spans="2:7" x14ac:dyDescent="0.3">
      <c r="B65" s="1" t="s">
        <v>44</v>
      </c>
      <c r="C65" s="5">
        <f t="shared" ca="1" si="0"/>
        <v>4635830245</v>
      </c>
      <c r="E65" s="1">
        <v>4000</v>
      </c>
      <c r="F65" s="1" t="str">
        <f>IF(Tableau2[[#This Row],[Utilis. libre]]="","","M")</f>
        <v>M</v>
      </c>
      <c r="G65" s="1" t="s">
        <v>76</v>
      </c>
    </row>
    <row r="66" spans="2:7" x14ac:dyDescent="0.3">
      <c r="B66" s="1" t="s">
        <v>44</v>
      </c>
      <c r="C66" s="5">
        <f t="shared" ca="1" si="0"/>
        <v>4654535876</v>
      </c>
      <c r="E66" s="1">
        <v>4000</v>
      </c>
      <c r="F66" s="1" t="str">
        <f>IF(Tableau2[[#This Row],[Utilis. libre]]="","","M")</f>
        <v>M</v>
      </c>
      <c r="G66" s="1" t="s">
        <v>76</v>
      </c>
    </row>
    <row r="67" spans="2:7" x14ac:dyDescent="0.3">
      <c r="B67" s="1" t="s">
        <v>44</v>
      </c>
      <c r="C67" s="5">
        <f t="shared" ca="1" si="0"/>
        <v>4111636689</v>
      </c>
      <c r="E67" s="1">
        <v>4000</v>
      </c>
      <c r="F67" s="1" t="str">
        <f>IF(Tableau2[[#This Row],[Utilis. libre]]="","","M")</f>
        <v>M</v>
      </c>
      <c r="G67" s="1" t="s">
        <v>58</v>
      </c>
    </row>
    <row r="68" spans="2:7" x14ac:dyDescent="0.3">
      <c r="B68" s="1" t="s">
        <v>11</v>
      </c>
      <c r="C68" s="5">
        <f t="shared" ca="1" si="0"/>
        <v>3164645965</v>
      </c>
      <c r="E68" s="1">
        <v>212</v>
      </c>
      <c r="F68" s="1" t="str">
        <f>IF(Tableau2[[#This Row],[Utilis. libre]]="","","M")</f>
        <v>M</v>
      </c>
      <c r="G68" s="1" t="s">
        <v>18</v>
      </c>
    </row>
    <row r="69" spans="2:7" x14ac:dyDescent="0.3">
      <c r="B69" s="1" t="s">
        <v>11</v>
      </c>
      <c r="C69" s="5">
        <f t="shared" ca="1" si="0"/>
        <v>8041329519</v>
      </c>
      <c r="E69" s="1">
        <v>339</v>
      </c>
      <c r="F69" s="1" t="str">
        <f>IF(Tableau2[[#This Row],[Utilis. libre]]="","","M")</f>
        <v>M</v>
      </c>
      <c r="G69" s="1" t="s">
        <v>20</v>
      </c>
    </row>
    <row r="70" spans="2:7" x14ac:dyDescent="0.3">
      <c r="B70" s="1" t="s">
        <v>11</v>
      </c>
      <c r="C70" s="5">
        <f t="shared" ca="1" si="0"/>
        <v>6944402841</v>
      </c>
      <c r="E70" s="1">
        <v>0</v>
      </c>
      <c r="F70" s="1" t="str">
        <f>IF(Tableau2[[#This Row],[Utilis. libre]]="","","M")</f>
        <v>M</v>
      </c>
      <c r="G70" s="1" t="s">
        <v>6</v>
      </c>
    </row>
    <row r="71" spans="2:7" x14ac:dyDescent="0.3">
      <c r="B71" s="1" t="s">
        <v>11</v>
      </c>
      <c r="C71" s="5">
        <f t="shared" ca="1" si="0"/>
        <v>8142529601</v>
      </c>
      <c r="E71" s="1">
        <v>0</v>
      </c>
      <c r="F71" s="1" t="str">
        <f>IF(Tableau2[[#This Row],[Utilis. libre]]="","","M")</f>
        <v>M</v>
      </c>
      <c r="G71" s="1" t="s">
        <v>6</v>
      </c>
    </row>
    <row r="72" spans="2:7" x14ac:dyDescent="0.3">
      <c r="B72" s="1" t="s">
        <v>11</v>
      </c>
      <c r="C72" s="5">
        <f t="shared" ca="1" si="0"/>
        <v>3195655500</v>
      </c>
      <c r="E72" s="1">
        <v>295</v>
      </c>
      <c r="F72" s="1" t="str">
        <f>IF(Tableau2[[#This Row],[Utilis. libre]]="","","M")</f>
        <v>M</v>
      </c>
      <c r="G72" s="1" t="s">
        <v>16</v>
      </c>
    </row>
    <row r="73" spans="2:7" x14ac:dyDescent="0.3">
      <c r="B73" s="1" t="s">
        <v>11</v>
      </c>
      <c r="C73" s="5">
        <f t="shared" ca="1" si="0"/>
        <v>5563016526</v>
      </c>
      <c r="E73" s="1">
        <v>263</v>
      </c>
      <c r="F73" s="1" t="str">
        <f>IF(Tableau2[[#This Row],[Utilis. libre]]="","","M")</f>
        <v>M</v>
      </c>
      <c r="G73" s="1" t="s">
        <v>15</v>
      </c>
    </row>
    <row r="74" spans="2:7" x14ac:dyDescent="0.3">
      <c r="B74" s="1" t="s">
        <v>11</v>
      </c>
      <c r="C74" s="5">
        <f t="shared" ca="1" si="0"/>
        <v>3634406178</v>
      </c>
      <c r="E74" s="1">
        <v>4000</v>
      </c>
      <c r="F74" s="1" t="str">
        <f>IF(Tableau2[[#This Row],[Utilis. libre]]="","","M")</f>
        <v>M</v>
      </c>
      <c r="G74" s="1" t="s">
        <v>21</v>
      </c>
    </row>
    <row r="75" spans="2:7" x14ac:dyDescent="0.3">
      <c r="B75" s="1" t="s">
        <v>31</v>
      </c>
      <c r="C75" s="5">
        <f t="shared" ca="1" si="0"/>
        <v>3636576536</v>
      </c>
      <c r="E75" s="1">
        <v>0</v>
      </c>
      <c r="F75" s="1" t="str">
        <f>IF(Tableau2[[#This Row],[Utilis. libre]]="","","M")</f>
        <v>M</v>
      </c>
      <c r="G75" s="1" t="s">
        <v>6</v>
      </c>
    </row>
    <row r="76" spans="2:7" x14ac:dyDescent="0.3">
      <c r="B76" s="1" t="s">
        <v>28</v>
      </c>
      <c r="C76" s="5">
        <f t="shared" ca="1" si="0"/>
        <v>4918935832</v>
      </c>
      <c r="E76" s="1">
        <v>2000</v>
      </c>
      <c r="F76" s="1" t="str">
        <f>IF(Tableau2[[#This Row],[Utilis. libre]]="","","M")</f>
        <v>M</v>
      </c>
      <c r="G76" s="1" t="s">
        <v>74</v>
      </c>
    </row>
    <row r="77" spans="2:7" x14ac:dyDescent="0.3">
      <c r="B77" s="1" t="s">
        <v>35</v>
      </c>
      <c r="C77" s="5">
        <f t="shared" ca="1" si="0"/>
        <v>7586962162</v>
      </c>
      <c r="E77" s="1">
        <v>337</v>
      </c>
      <c r="F77" s="1" t="str">
        <f>IF(Tableau2[[#This Row],[Utilis. libre]]="","","M")</f>
        <v>M</v>
      </c>
      <c r="G77" s="1" t="s">
        <v>58</v>
      </c>
    </row>
    <row r="78" spans="2:7" x14ac:dyDescent="0.3">
      <c r="B78" s="1" t="s">
        <v>22</v>
      </c>
      <c r="C78" s="5">
        <f t="shared" ca="1" si="0"/>
        <v>4169605896</v>
      </c>
      <c r="E78" s="1">
        <v>0</v>
      </c>
      <c r="F78" s="1" t="str">
        <f>IF(Tableau2[[#This Row],[Utilis. libre]]="","","M")</f>
        <v>M</v>
      </c>
      <c r="G78" s="1" t="s">
        <v>6</v>
      </c>
    </row>
    <row r="79" spans="2:7" x14ac:dyDescent="0.3">
      <c r="B79" s="1" t="s">
        <v>23</v>
      </c>
      <c r="C79" s="5">
        <f t="shared" ca="1" si="0"/>
        <v>5247759720</v>
      </c>
      <c r="E79" s="1">
        <v>0</v>
      </c>
      <c r="F79" s="1" t="str">
        <f>IF(Tableau2[[#This Row],[Utilis. libre]]="","","M")</f>
        <v>M</v>
      </c>
      <c r="G79" s="1" t="s">
        <v>6</v>
      </c>
    </row>
    <row r="80" spans="2:7" x14ac:dyDescent="0.3">
      <c r="B80" s="1" t="s">
        <v>23</v>
      </c>
      <c r="C80" s="5">
        <f t="shared" ref="C80:C103" ca="1" si="1">RANDBETWEEN(2000000000,9000000000)</f>
        <v>3287795630</v>
      </c>
      <c r="E80" s="1">
        <v>0</v>
      </c>
      <c r="F80" s="1" t="str">
        <f>IF(Tableau2[[#This Row],[Utilis. libre]]="","","M")</f>
        <v>M</v>
      </c>
      <c r="G80" s="1" t="s">
        <v>6</v>
      </c>
    </row>
    <row r="81" spans="2:7" x14ac:dyDescent="0.3">
      <c r="B81" s="1" t="s">
        <v>23</v>
      </c>
      <c r="C81" s="5">
        <f t="shared" ca="1" si="1"/>
        <v>7776574261</v>
      </c>
      <c r="E81" s="1">
        <v>231</v>
      </c>
      <c r="F81" s="1" t="str">
        <f>IF(Tableau2[[#This Row],[Utilis. libre]]="","","M")</f>
        <v>M</v>
      </c>
      <c r="G81" s="1" t="s">
        <v>51</v>
      </c>
    </row>
    <row r="82" spans="2:7" x14ac:dyDescent="0.3">
      <c r="B82" s="1" t="s">
        <v>35</v>
      </c>
      <c r="C82" s="5">
        <f t="shared" ca="1" si="1"/>
        <v>4969146488</v>
      </c>
      <c r="E82" s="1">
        <v>3656</v>
      </c>
      <c r="F82" s="1" t="str">
        <f>IF(Tableau2[[#This Row],[Utilis. libre]]="","","M")</f>
        <v>M</v>
      </c>
      <c r="G82" s="1" t="s">
        <v>77</v>
      </c>
    </row>
    <row r="83" spans="2:7" x14ac:dyDescent="0.3">
      <c r="B83" s="1" t="s">
        <v>35</v>
      </c>
      <c r="C83" s="5">
        <f t="shared" ca="1" si="1"/>
        <v>5136390104</v>
      </c>
      <c r="E83" s="1">
        <v>888</v>
      </c>
      <c r="F83" s="1" t="str">
        <f>IF(Tableau2[[#This Row],[Utilis. libre]]="","","M")</f>
        <v>M</v>
      </c>
      <c r="G83" s="1" t="s">
        <v>73</v>
      </c>
    </row>
    <row r="84" spans="2:7" x14ac:dyDescent="0.3">
      <c r="B84" s="1" t="s">
        <v>25</v>
      </c>
      <c r="C84" s="5">
        <f t="shared" ca="1" si="1"/>
        <v>3159639922</v>
      </c>
      <c r="E84" s="1">
        <v>0</v>
      </c>
      <c r="F84" s="1" t="str">
        <f>IF(Tableau2[[#This Row],[Utilis. libre]]="","","M")</f>
        <v>M</v>
      </c>
      <c r="G84" s="1" t="s">
        <v>6</v>
      </c>
    </row>
    <row r="85" spans="2:7" x14ac:dyDescent="0.3">
      <c r="B85" s="1" t="s">
        <v>31</v>
      </c>
      <c r="C85" s="5">
        <f t="shared" ca="1" si="1"/>
        <v>2921201166</v>
      </c>
      <c r="E85" s="1">
        <v>2000</v>
      </c>
      <c r="F85" s="1" t="str">
        <f>IF(Tableau2[[#This Row],[Utilis. libre]]="","","M")</f>
        <v>M</v>
      </c>
      <c r="G85" s="1" t="s">
        <v>33</v>
      </c>
    </row>
    <row r="86" spans="2:7" x14ac:dyDescent="0.3">
      <c r="B86" s="1" t="s">
        <v>23</v>
      </c>
      <c r="C86" s="5">
        <f t="shared" ca="1" si="1"/>
        <v>6827083836</v>
      </c>
      <c r="E86" s="1">
        <v>1464</v>
      </c>
      <c r="F86" s="1" t="str">
        <f>IF(Tableau2[[#This Row],[Utilis. libre]]="","","M")</f>
        <v>M</v>
      </c>
      <c r="G86" s="1" t="s">
        <v>51</v>
      </c>
    </row>
    <row r="87" spans="2:7" x14ac:dyDescent="0.3">
      <c r="B87" s="1" t="s">
        <v>23</v>
      </c>
      <c r="C87" s="5">
        <f t="shared" ca="1" si="1"/>
        <v>3547417038</v>
      </c>
      <c r="E87" s="1">
        <v>295</v>
      </c>
      <c r="F87" s="1" t="str">
        <f>IF(Tableau2[[#This Row],[Utilis. libre]]="","","M")</f>
        <v>M</v>
      </c>
      <c r="G87" s="1" t="s">
        <v>27</v>
      </c>
    </row>
    <row r="88" spans="2:7" x14ac:dyDescent="0.3">
      <c r="B88" s="1" t="s">
        <v>23</v>
      </c>
      <c r="C88" s="5">
        <f t="shared" ca="1" si="1"/>
        <v>4037705259</v>
      </c>
      <c r="E88" s="1">
        <v>0</v>
      </c>
      <c r="F88" s="1" t="str">
        <f>IF(Tableau2[[#This Row],[Utilis. libre]]="","","M")</f>
        <v>M</v>
      </c>
      <c r="G88" s="1" t="s">
        <v>6</v>
      </c>
    </row>
    <row r="89" spans="2:7" x14ac:dyDescent="0.3">
      <c r="B89" s="1" t="s">
        <v>23</v>
      </c>
      <c r="C89" s="5">
        <f t="shared" ca="1" si="1"/>
        <v>4192367740</v>
      </c>
      <c r="E89" s="1">
        <v>1456</v>
      </c>
      <c r="F89" s="1" t="str">
        <f>IF(Tableau2[[#This Row],[Utilis. libre]]="","","M")</f>
        <v>M</v>
      </c>
      <c r="G89" s="1" t="s">
        <v>58</v>
      </c>
    </row>
    <row r="90" spans="2:7" x14ac:dyDescent="0.3">
      <c r="B90" s="1" t="s">
        <v>28</v>
      </c>
      <c r="C90" s="5">
        <f t="shared" ca="1" si="1"/>
        <v>8357160595</v>
      </c>
      <c r="E90" s="1">
        <v>4000</v>
      </c>
      <c r="F90" s="1" t="str">
        <f>IF(Tableau2[[#This Row],[Utilis. libre]]="","","M")</f>
        <v>M</v>
      </c>
      <c r="G90" s="1" t="s">
        <v>50</v>
      </c>
    </row>
    <row r="91" spans="2:7" x14ac:dyDescent="0.3">
      <c r="B91" s="1" t="s">
        <v>41</v>
      </c>
      <c r="C91" s="5">
        <f t="shared" ca="1" si="1"/>
        <v>6159867042</v>
      </c>
      <c r="E91" s="1">
        <v>327</v>
      </c>
      <c r="F91" s="1" t="str">
        <f>IF(Tableau2[[#This Row],[Utilis. libre]]="","","M")</f>
        <v>M</v>
      </c>
      <c r="G91" s="1" t="s">
        <v>42</v>
      </c>
    </row>
    <row r="92" spans="2:7" x14ac:dyDescent="0.3">
      <c r="B92" s="1" t="s">
        <v>25</v>
      </c>
      <c r="C92" s="5">
        <f t="shared" ca="1" si="1"/>
        <v>8019934311</v>
      </c>
      <c r="E92" s="1">
        <v>0</v>
      </c>
      <c r="F92" s="1" t="str">
        <f>IF(Tableau2[[#This Row],[Utilis. libre]]="","","M")</f>
        <v>M</v>
      </c>
      <c r="G92" s="1" t="s">
        <v>6</v>
      </c>
    </row>
    <row r="93" spans="2:7" x14ac:dyDescent="0.3">
      <c r="B93" s="1" t="s">
        <v>22</v>
      </c>
      <c r="C93" s="5">
        <f t="shared" ca="1" si="1"/>
        <v>5590762144</v>
      </c>
      <c r="E93" s="1">
        <v>0</v>
      </c>
      <c r="F93" s="1" t="str">
        <f>IF(Tableau2[[#This Row],[Utilis. libre]]="","","M")</f>
        <v>M</v>
      </c>
      <c r="G93" s="1" t="s">
        <v>6</v>
      </c>
    </row>
    <row r="94" spans="2:7" x14ac:dyDescent="0.3">
      <c r="B94" s="1" t="s">
        <v>22</v>
      </c>
      <c r="C94" s="5">
        <f t="shared" ca="1" si="1"/>
        <v>5862751536</v>
      </c>
      <c r="E94" s="1">
        <v>0</v>
      </c>
      <c r="F94" s="1" t="str">
        <f>IF(Tableau2[[#This Row],[Utilis. libre]]="","","M")</f>
        <v>M</v>
      </c>
      <c r="G94" s="1" t="s">
        <v>6</v>
      </c>
    </row>
    <row r="95" spans="2:7" x14ac:dyDescent="0.3">
      <c r="B95" s="1" t="s">
        <v>17</v>
      </c>
      <c r="C95" s="5">
        <f t="shared" ca="1" si="1"/>
        <v>4258521149</v>
      </c>
      <c r="E95" s="1">
        <v>0</v>
      </c>
      <c r="F95" s="1" t="str">
        <f>IF(Tableau2[[#This Row],[Utilis. libre]]="","","M")</f>
        <v>M</v>
      </c>
      <c r="G95" s="1" t="s">
        <v>6</v>
      </c>
    </row>
    <row r="96" spans="2:7" x14ac:dyDescent="0.3">
      <c r="B96" s="1" t="s">
        <v>40</v>
      </c>
      <c r="C96" s="5">
        <f t="shared" ca="1" si="1"/>
        <v>4025752282</v>
      </c>
      <c r="E96" s="1">
        <v>325</v>
      </c>
      <c r="F96" s="1" t="str">
        <f>IF(Tableau2[[#This Row],[Utilis. libre]]="","","M")</f>
        <v>M</v>
      </c>
      <c r="G96" s="1" t="s">
        <v>42</v>
      </c>
    </row>
    <row r="97" spans="2:9" x14ac:dyDescent="0.3">
      <c r="B97" s="1" t="s">
        <v>40</v>
      </c>
      <c r="C97" s="5">
        <f t="shared" ca="1" si="1"/>
        <v>3793142867</v>
      </c>
      <c r="E97" s="1">
        <v>1318</v>
      </c>
      <c r="F97" s="1" t="str">
        <f>IF(Tableau2[[#This Row],[Utilis. libre]]="","","M")</f>
        <v>M</v>
      </c>
      <c r="G97" s="1" t="s">
        <v>58</v>
      </c>
    </row>
    <row r="98" spans="2:9" x14ac:dyDescent="0.3">
      <c r="B98" s="1" t="s">
        <v>17</v>
      </c>
      <c r="C98" s="5">
        <f t="shared" ca="1" si="1"/>
        <v>6416386819</v>
      </c>
      <c r="E98" s="1">
        <v>2602</v>
      </c>
      <c r="F98" s="1" t="str">
        <f>IF(Tableau2[[#This Row],[Utilis. libre]]="","","M")</f>
        <v>M</v>
      </c>
      <c r="G98" s="1" t="s">
        <v>56</v>
      </c>
    </row>
    <row r="99" spans="2:9" x14ac:dyDescent="0.3">
      <c r="B99" s="1" t="s">
        <v>17</v>
      </c>
      <c r="C99" s="5">
        <f t="shared" ca="1" si="1"/>
        <v>4394925677</v>
      </c>
      <c r="E99" s="1">
        <v>6100</v>
      </c>
      <c r="F99" s="1" t="str">
        <f>IF(Tableau2[[#This Row],[Utilis. libre]]="","","M")</f>
        <v>M</v>
      </c>
      <c r="G99" s="1" t="s">
        <v>19</v>
      </c>
    </row>
    <row r="100" spans="2:9" x14ac:dyDescent="0.3">
      <c r="B100" s="1" t="s">
        <v>41</v>
      </c>
      <c r="C100" s="5">
        <f t="shared" ca="1" si="1"/>
        <v>4838248494</v>
      </c>
      <c r="E100" s="1">
        <v>4000</v>
      </c>
      <c r="F100" s="1" t="str">
        <f>IF(Tableau2[[#This Row],[Utilis. libre]]="","","M")</f>
        <v>M</v>
      </c>
      <c r="G100" s="1" t="s">
        <v>76</v>
      </c>
    </row>
    <row r="101" spans="2:9" x14ac:dyDescent="0.3">
      <c r="B101" s="1" t="s">
        <v>46</v>
      </c>
      <c r="C101" s="5">
        <f t="shared" ca="1" si="1"/>
        <v>8396167954</v>
      </c>
      <c r="E101" s="1">
        <v>1000</v>
      </c>
      <c r="F101" s="1" t="str">
        <f>IF(Tableau2[[#This Row],[Utilis. libre]]="","","M")</f>
        <v>M</v>
      </c>
      <c r="G101" s="1" t="s">
        <v>58</v>
      </c>
    </row>
    <row r="102" spans="2:9" x14ac:dyDescent="0.3">
      <c r="B102" s="1" t="s">
        <v>46</v>
      </c>
      <c r="C102" s="5">
        <f t="shared" ca="1" si="1"/>
        <v>8716004488</v>
      </c>
      <c r="E102" s="1">
        <v>1000</v>
      </c>
      <c r="F102" s="1" t="s">
        <v>78</v>
      </c>
      <c r="G102" s="1" t="s">
        <v>47</v>
      </c>
    </row>
    <row r="103" spans="2:9" x14ac:dyDescent="0.3">
      <c r="B103" s="1" t="s">
        <v>46</v>
      </c>
      <c r="C103" s="5">
        <f t="shared" ca="1" si="1"/>
        <v>8209959810</v>
      </c>
      <c r="E103" s="1">
        <v>1000</v>
      </c>
      <c r="F103" s="1" t="s">
        <v>78</v>
      </c>
      <c r="G103" s="1" t="s">
        <v>47</v>
      </c>
    </row>
    <row r="104" spans="2:9" x14ac:dyDescent="0.3">
      <c r="I104" s="1" t="s">
        <v>71</v>
      </c>
    </row>
  </sheetData>
  <mergeCells count="4">
    <mergeCell ref="E2:F2"/>
    <mergeCell ref="G2:H2"/>
    <mergeCell ref="D2:D3"/>
    <mergeCell ref="I2:I3"/>
  </mergeCells>
  <phoneticPr fontId="1" type="noConversion"/>
  <conditionalFormatting sqref="G15:G103">
    <cfRule type="containsText" dxfId="18" priority="3" operator="containsText" text="Départ">
      <formula>NOT(ISERROR(SEARCH("Départ",G15)))</formula>
    </cfRule>
  </conditionalFormatting>
  <conditionalFormatting sqref="A15:H103">
    <cfRule type="expression" dxfId="17" priority="4">
      <formula>$G15="VIDE"</formula>
    </cfRule>
    <cfRule type="expression" dxfId="16" priority="5">
      <formula>$G15="Sur chantier"</formula>
    </cfRule>
  </conditionalFormatting>
  <conditionalFormatting sqref="B101:B103">
    <cfRule type="expression" dxfId="15" priority="1">
      <formula>$G101="VIDE"</formula>
    </cfRule>
    <cfRule type="expression" dxfId="14" priority="2">
      <formula>$G101="Sur chantier"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4365C9F3-4168-4C6B-9569-D337DFAE89DB}">
          <x14:formula1>
            <xm:f>Feuil1!$C$2:$C$6</xm:f>
          </x14:formula1>
          <xm:sqref>G15:G103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E13B3-0E0D-4D63-8070-764CD8FCAD5F}">
  <sheetPr codeName="Feuil3"/>
  <dimension ref="C1:C6"/>
  <sheetViews>
    <sheetView workbookViewId="0">
      <selection activeCell="F17" sqref="F17"/>
    </sheetView>
  </sheetViews>
  <sheetFormatPr baseColWidth="10" defaultRowHeight="14.4" x14ac:dyDescent="0.3"/>
  <cols>
    <col min="3" max="3" width="15.88671875" customWidth="1"/>
  </cols>
  <sheetData>
    <row r="1" spans="3:3" x14ac:dyDescent="0.3">
      <c r="C1" s="4" t="s">
        <v>55</v>
      </c>
    </row>
    <row r="2" spans="3:3" x14ac:dyDescent="0.3">
      <c r="C2" s="4" t="s">
        <v>6</v>
      </c>
    </row>
    <row r="3" spans="3:3" x14ac:dyDescent="0.3">
      <c r="C3" s="4" t="s">
        <v>57</v>
      </c>
    </row>
    <row r="4" spans="3:3" x14ac:dyDescent="0.3">
      <c r="C4" s="4" t="s">
        <v>47</v>
      </c>
    </row>
    <row r="5" spans="3:3" x14ac:dyDescent="0.3">
      <c r="C5" s="4" t="s">
        <v>76</v>
      </c>
    </row>
    <row r="6" spans="3:3" x14ac:dyDescent="0.3">
      <c r="C6" s="4" t="s">
        <v>58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Feuil1</vt:lpstr>
    </vt:vector>
  </TitlesOfParts>
  <Company>FIRALP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GAZAGNE Guillaume</dc:creator>
  <cp:lastModifiedBy>Famille MARQUES</cp:lastModifiedBy>
  <dcterms:created xsi:type="dcterms:W3CDTF">2021-09-27T09:51:17Z</dcterms:created>
  <dcterms:modified xsi:type="dcterms:W3CDTF">2022-12-09T23:21:17Z</dcterms:modified>
</cp:coreProperties>
</file>