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mille MARQUES\Desktop\dossier guillaume\RESONANCE\GUILLAUME RESONANCE. V2\GESTIONNAIRE TOURET\"/>
    </mc:Choice>
  </mc:AlternateContent>
  <xr:revisionPtr revIDLastSave="0" documentId="13_ncr:1_{6009800A-1111-4F92-9E3E-2D3855AEA16A}" xr6:coauthVersionLast="47" xr6:coauthVersionMax="47" xr10:uidLastSave="{00000000-0000-0000-0000-000000000000}"/>
  <bookViews>
    <workbookView xWindow="23880" yWindow="-120" windowWidth="24240" windowHeight="13140" tabRatio="799" activeTab="1" xr2:uid="{8BE534CE-A934-44FF-AA08-43A6F275E53A}"/>
  </bookViews>
  <sheets>
    <sheet name="Extract " sheetId="11" r:id="rId1"/>
    <sheet name="BDD" sheetId="4" r:id="rId2"/>
    <sheet name="Entrée-Sortie" sheetId="7" r:id="rId3"/>
    <sheet name="LISTE" sheetId="8" r:id="rId4"/>
  </sheets>
  <definedNames>
    <definedName name="_xlnm._FilterDatabase" localSheetId="1" hidden="1">BDD!$A$2:$Q$299</definedName>
    <definedName name="_xlnm._FilterDatabase" localSheetId="0" hidden="1">'Extract '!$A$1:$H$299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" i="4" l="1" a="1"/>
  <c r="I11" i="4" s="1"/>
  <c r="I12" i="4" a="1"/>
  <c r="I12" i="4" s="1"/>
  <c r="I13" i="4" a="1"/>
  <c r="I13" i="4" s="1"/>
  <c r="I14" i="4" a="1"/>
  <c r="I14" i="4" s="1"/>
  <c r="I15" i="4" a="1"/>
  <c r="I15" i="4" s="1"/>
  <c r="I16" i="4" a="1"/>
  <c r="I16" i="4" s="1"/>
  <c r="I17" i="4" a="1"/>
  <c r="I17" i="4" s="1"/>
  <c r="I18" i="4" a="1"/>
  <c r="I18" i="4" s="1"/>
  <c r="I19" i="4" a="1"/>
  <c r="I19" i="4" s="1"/>
  <c r="I20" i="4" a="1"/>
  <c r="I20" i="4" s="1"/>
  <c r="I21" i="4" a="1"/>
  <c r="I21" i="4" s="1"/>
  <c r="I10" i="4" a="1"/>
  <c r="I10" i="4" s="1"/>
  <c r="I22" i="4" a="1"/>
  <c r="I22" i="4" s="1"/>
  <c r="I23" i="4" a="1"/>
  <c r="I23" i="4" s="1"/>
  <c r="I24" i="4" a="1"/>
  <c r="I24" i="4" s="1"/>
  <c r="I25" i="4" a="1"/>
  <c r="I25" i="4" s="1"/>
  <c r="I26" i="4" a="1"/>
  <c r="I26" i="4" s="1"/>
  <c r="I27" i="4" a="1"/>
  <c r="I27" i="4" s="1"/>
  <c r="I28" i="4" a="1"/>
  <c r="I28" i="4" s="1"/>
  <c r="I29" i="4" a="1"/>
  <c r="I29" i="4" s="1"/>
  <c r="I30" i="4" a="1"/>
  <c r="I30" i="4" s="1"/>
  <c r="I3" i="4" a="1"/>
  <c r="I3" i="4" s="1"/>
  <c r="I4" i="4" a="1"/>
  <c r="I4" i="4" s="1"/>
  <c r="I5" i="4" a="1"/>
  <c r="I5" i="4" s="1"/>
  <c r="I6" i="4" a="1"/>
  <c r="I6" i="4" s="1"/>
  <c r="I7" i="4" a="1"/>
  <c r="I7" i="4" s="1"/>
  <c r="I8" i="4" a="1"/>
  <c r="I8" i="4" s="1"/>
  <c r="I9" i="4" a="1"/>
  <c r="I9" i="4" s="1"/>
  <c r="I31" i="4" a="1"/>
  <c r="I31" i="4" s="1"/>
  <c r="I32" i="4" a="1"/>
  <c r="I32" i="4" s="1"/>
  <c r="I33" i="4" a="1"/>
  <c r="I33" i="4" s="1"/>
  <c r="I34" i="4" a="1"/>
  <c r="I34" i="4" s="1"/>
  <c r="I35" i="4" a="1"/>
  <c r="I35" i="4" s="1"/>
  <c r="I36" i="4" a="1"/>
  <c r="I36" i="4" s="1"/>
  <c r="I37" i="4" a="1"/>
  <c r="I37" i="4" s="1"/>
  <c r="I38" i="4" a="1"/>
  <c r="I38" i="4" s="1"/>
  <c r="I39" i="4" a="1"/>
  <c r="I39" i="4" s="1"/>
  <c r="I40" i="4" a="1"/>
  <c r="I40" i="4" s="1"/>
  <c r="I41" i="4" a="1"/>
  <c r="I41" i="4" s="1"/>
  <c r="I42" i="4" a="1"/>
  <c r="I42" i="4" s="1"/>
  <c r="I43" i="4" a="1"/>
  <c r="I43" i="4" s="1"/>
  <c r="I44" i="4" a="1"/>
  <c r="I44" i="4" s="1"/>
  <c r="I45" i="4" a="1"/>
  <c r="I45" i="4" s="1"/>
  <c r="I46" i="4" a="1"/>
  <c r="I46" i="4" s="1"/>
  <c r="I47" i="4" a="1"/>
  <c r="I47" i="4" s="1"/>
  <c r="I48" i="4" a="1"/>
  <c r="I48" i="4" s="1"/>
  <c r="I49" i="4" a="1"/>
  <c r="I49" i="4" s="1"/>
  <c r="I50" i="4" a="1"/>
  <c r="I50" i="4" s="1"/>
  <c r="I51" i="4" a="1"/>
  <c r="I51" i="4" s="1"/>
  <c r="I52" i="4" a="1"/>
  <c r="I52" i="4" s="1"/>
  <c r="I53" i="4" a="1"/>
  <c r="I53" i="4" s="1"/>
  <c r="I54" i="4" a="1"/>
  <c r="I54" i="4" s="1"/>
  <c r="I55" i="4" a="1"/>
  <c r="I55" i="4" s="1"/>
  <c r="I56" i="4" a="1"/>
  <c r="I56" i="4" s="1"/>
  <c r="I57" i="4" a="1"/>
  <c r="I57" i="4" s="1"/>
  <c r="I58" i="4" a="1"/>
  <c r="I58" i="4" s="1"/>
  <c r="I59" i="4" a="1"/>
  <c r="I59" i="4" s="1"/>
  <c r="I60" i="4" a="1"/>
  <c r="I60" i="4" s="1"/>
  <c r="I61" i="4" a="1"/>
  <c r="I61" i="4" s="1"/>
  <c r="I62" i="4" a="1"/>
  <c r="I62" i="4" s="1"/>
  <c r="I63" i="4" a="1"/>
  <c r="I63" i="4" s="1"/>
  <c r="I64" i="4" a="1"/>
  <c r="I64" i="4" s="1"/>
  <c r="I65" i="4" a="1"/>
  <c r="I65" i="4" s="1"/>
  <c r="I66" i="4" a="1"/>
  <c r="I66" i="4" s="1"/>
  <c r="I67" i="4" a="1"/>
  <c r="I67" i="4" s="1"/>
  <c r="I68" i="4" a="1"/>
  <c r="I68" i="4" s="1"/>
  <c r="I69" i="4" a="1"/>
  <c r="I69" i="4" s="1"/>
  <c r="I70" i="4" a="1"/>
  <c r="I70" i="4" s="1"/>
  <c r="I71" i="4" a="1"/>
  <c r="I71" i="4" s="1"/>
  <c r="I72" i="4" a="1"/>
  <c r="I72" i="4" s="1"/>
  <c r="I73" i="4" a="1"/>
  <c r="I73" i="4" s="1"/>
  <c r="I74" i="4" a="1"/>
  <c r="I74" i="4" s="1"/>
  <c r="I75" i="4" a="1"/>
  <c r="I75" i="4" s="1"/>
  <c r="I76" i="4" a="1"/>
  <c r="I76" i="4" s="1"/>
  <c r="I77" i="4" a="1"/>
  <c r="I77" i="4" s="1"/>
  <c r="I78" i="4" a="1"/>
  <c r="I78" i="4" s="1"/>
  <c r="I79" i="4" a="1"/>
  <c r="I79" i="4" s="1"/>
  <c r="I80" i="4" a="1"/>
  <c r="I80" i="4" s="1"/>
  <c r="I81" i="4" a="1"/>
  <c r="I81" i="4" s="1"/>
  <c r="I82" i="4" a="1"/>
  <c r="I82" i="4" s="1"/>
  <c r="I83" i="4" a="1"/>
  <c r="I83" i="4" s="1"/>
  <c r="I84" i="4" a="1"/>
  <c r="I84" i="4" s="1"/>
  <c r="I85" i="4" a="1"/>
  <c r="I85" i="4" s="1"/>
  <c r="I86" i="4" a="1"/>
  <c r="I86" i="4" s="1"/>
  <c r="I87" i="4" a="1"/>
  <c r="I87" i="4" s="1"/>
  <c r="I88" i="4" a="1"/>
  <c r="I88" i="4" s="1"/>
  <c r="I89" i="4" a="1"/>
  <c r="I89" i="4" s="1"/>
  <c r="I90" i="4" a="1"/>
  <c r="I90" i="4" s="1"/>
  <c r="I91" i="4" a="1"/>
  <c r="I91" i="4" s="1"/>
  <c r="I92" i="4" a="1"/>
  <c r="I92" i="4" s="1"/>
  <c r="I93" i="4" a="1"/>
  <c r="I93" i="4" s="1"/>
  <c r="I94" i="4" a="1"/>
  <c r="I94" i="4" s="1"/>
  <c r="I95" i="4" a="1"/>
  <c r="I95" i="4" s="1"/>
  <c r="I96" i="4" a="1"/>
  <c r="I96" i="4" s="1"/>
  <c r="I97" i="4" a="1"/>
  <c r="I97" i="4" s="1"/>
  <c r="I98" i="4" a="1"/>
  <c r="I98" i="4" s="1"/>
  <c r="I99" i="4" a="1"/>
  <c r="I99" i="4" s="1"/>
  <c r="I100" i="4" a="1"/>
  <c r="I100" i="4" s="1"/>
  <c r="I101" i="4" a="1"/>
  <c r="I101" i="4" s="1"/>
  <c r="I102" i="4" a="1"/>
  <c r="I102" i="4" s="1"/>
  <c r="I103" i="4" a="1"/>
  <c r="I103" i="4" s="1"/>
  <c r="I104" i="4" a="1"/>
  <c r="I104" i="4" s="1"/>
  <c r="I105" i="4" a="1"/>
  <c r="I105" i="4" s="1"/>
  <c r="I106" i="4" a="1"/>
  <c r="I106" i="4" s="1"/>
  <c r="I107" i="4" a="1"/>
  <c r="I107" i="4" s="1"/>
  <c r="I108" i="4" a="1"/>
  <c r="I108" i="4" s="1"/>
  <c r="I109" i="4" a="1"/>
  <c r="I109" i="4" s="1"/>
  <c r="I110" i="4" a="1"/>
  <c r="I110" i="4" s="1"/>
  <c r="I111" i="4" a="1"/>
  <c r="I111" i="4" s="1"/>
  <c r="I112" i="4" a="1"/>
  <c r="I112" i="4" s="1"/>
  <c r="I113" i="4" a="1"/>
  <c r="I113" i="4" s="1"/>
  <c r="I114" i="4" a="1"/>
  <c r="I114" i="4" s="1"/>
  <c r="I115" i="4" a="1"/>
  <c r="I115" i="4" s="1"/>
  <c r="I116" i="4" a="1"/>
  <c r="I116" i="4" s="1"/>
  <c r="I117" i="4" a="1"/>
  <c r="I117" i="4" s="1"/>
  <c r="I118" i="4" a="1"/>
  <c r="I118" i="4" s="1"/>
  <c r="I119" i="4" a="1"/>
  <c r="I119" i="4" s="1"/>
  <c r="I120" i="4" a="1"/>
  <c r="I120" i="4" s="1"/>
  <c r="I121" i="4" a="1"/>
  <c r="I121" i="4" s="1"/>
  <c r="I122" i="4" a="1"/>
  <c r="I122" i="4" s="1"/>
  <c r="I123" i="4" a="1"/>
  <c r="I123" i="4" s="1"/>
  <c r="I124" i="4" a="1"/>
  <c r="I124" i="4" s="1"/>
  <c r="I125" i="4" a="1"/>
  <c r="I125" i="4" s="1"/>
  <c r="I126" i="4" a="1"/>
  <c r="I126" i="4" s="1"/>
  <c r="I127" i="4" a="1"/>
  <c r="I127" i="4" s="1"/>
  <c r="I128" i="4" a="1"/>
  <c r="I128" i="4" s="1"/>
  <c r="I129" i="4" a="1"/>
  <c r="I129" i="4" s="1"/>
  <c r="I130" i="4" a="1"/>
  <c r="I130" i="4" s="1"/>
  <c r="I131" i="4" a="1"/>
  <c r="I131" i="4" s="1"/>
  <c r="I132" i="4" a="1"/>
  <c r="I132" i="4" s="1"/>
  <c r="I133" i="4" a="1"/>
  <c r="I133" i="4" s="1"/>
  <c r="I134" i="4" a="1"/>
  <c r="I134" i="4" s="1"/>
  <c r="I135" i="4" a="1"/>
  <c r="I135" i="4" s="1"/>
  <c r="I136" i="4" a="1"/>
  <c r="I136" i="4" s="1"/>
  <c r="I137" i="4" a="1"/>
  <c r="I137" i="4" s="1"/>
  <c r="I138" i="4" a="1"/>
  <c r="I138" i="4" s="1"/>
  <c r="I139" i="4" a="1"/>
  <c r="I139" i="4" s="1"/>
  <c r="I140" i="4" a="1"/>
  <c r="I140" i="4" s="1"/>
  <c r="I141" i="4" a="1"/>
  <c r="I141" i="4" s="1"/>
  <c r="I142" i="4" a="1"/>
  <c r="I142" i="4" s="1"/>
  <c r="I143" i="4" a="1"/>
  <c r="I143" i="4" s="1"/>
  <c r="I144" i="4" a="1"/>
  <c r="I144" i="4" s="1"/>
  <c r="I145" i="4" a="1"/>
  <c r="I145" i="4" s="1"/>
  <c r="I146" i="4" a="1"/>
  <c r="I146" i="4" s="1"/>
  <c r="I147" i="4" a="1"/>
  <c r="I147" i="4" s="1"/>
  <c r="I148" i="4" a="1"/>
  <c r="I148" i="4" s="1"/>
  <c r="I149" i="4" a="1"/>
  <c r="I149" i="4" s="1"/>
  <c r="I150" i="4" a="1"/>
  <c r="I150" i="4" s="1"/>
  <c r="I151" i="4" a="1"/>
  <c r="I151" i="4" s="1"/>
  <c r="I152" i="4" a="1"/>
  <c r="I152" i="4" s="1"/>
  <c r="I153" i="4" a="1"/>
  <c r="I153" i="4" s="1"/>
  <c r="I154" i="4" a="1"/>
  <c r="I154" i="4" s="1"/>
  <c r="I155" i="4" a="1"/>
  <c r="I155" i="4" s="1"/>
  <c r="I156" i="4" a="1"/>
  <c r="I156" i="4" s="1"/>
  <c r="I157" i="4" a="1"/>
  <c r="I157" i="4" s="1"/>
  <c r="I158" i="4" a="1"/>
  <c r="I158" i="4" s="1"/>
  <c r="I159" i="4" a="1"/>
  <c r="I159" i="4" s="1"/>
  <c r="I160" i="4" a="1"/>
  <c r="I160" i="4" s="1"/>
  <c r="I161" i="4" a="1"/>
  <c r="I161" i="4" s="1"/>
  <c r="I162" i="4" a="1"/>
  <c r="I162" i="4" s="1"/>
  <c r="I163" i="4" a="1"/>
  <c r="I163" i="4" s="1"/>
  <c r="I164" i="4" a="1"/>
  <c r="I164" i="4" s="1"/>
  <c r="I165" i="4" a="1"/>
  <c r="I165" i="4" s="1"/>
  <c r="I166" i="4" a="1"/>
  <c r="I166" i="4" s="1"/>
  <c r="I167" i="4" a="1"/>
  <c r="I167" i="4" s="1"/>
  <c r="I168" i="4" a="1"/>
  <c r="I168" i="4" s="1"/>
  <c r="I169" i="4" a="1"/>
  <c r="I169" i="4" s="1"/>
  <c r="I170" i="4" a="1"/>
  <c r="I170" i="4" s="1"/>
  <c r="I171" i="4" a="1"/>
  <c r="I171" i="4" s="1"/>
  <c r="I172" i="4" a="1"/>
  <c r="I172" i="4" s="1"/>
  <c r="I173" i="4" a="1"/>
  <c r="I173" i="4" s="1"/>
  <c r="I174" i="4" a="1"/>
  <c r="I174" i="4" s="1"/>
  <c r="I175" i="4" a="1"/>
  <c r="I175" i="4" s="1"/>
  <c r="I176" i="4" a="1"/>
  <c r="I176" i="4" s="1"/>
  <c r="I177" i="4" a="1"/>
  <c r="I177" i="4" s="1"/>
  <c r="I178" i="4" a="1"/>
  <c r="I178" i="4" s="1"/>
  <c r="I179" i="4" a="1"/>
  <c r="I179" i="4" s="1"/>
  <c r="I180" i="4" a="1"/>
  <c r="I180" i="4" s="1"/>
  <c r="I181" i="4" a="1"/>
  <c r="I181" i="4" s="1"/>
  <c r="I182" i="4" a="1"/>
  <c r="I182" i="4" s="1"/>
  <c r="I183" i="4" a="1"/>
  <c r="I183" i="4" s="1"/>
  <c r="I184" i="4" a="1"/>
  <c r="I184" i="4" s="1"/>
  <c r="I185" i="4" a="1"/>
  <c r="I185" i="4" s="1"/>
  <c r="I186" i="4" a="1"/>
  <c r="I186" i="4" s="1"/>
  <c r="I187" i="4" a="1"/>
  <c r="I187" i="4" s="1"/>
  <c r="I188" i="4" a="1"/>
  <c r="I188" i="4" s="1"/>
  <c r="I189" i="4" a="1"/>
  <c r="I189" i="4" s="1"/>
  <c r="I190" i="4" a="1"/>
  <c r="I190" i="4" s="1"/>
  <c r="I191" i="4" a="1"/>
  <c r="I191" i="4" s="1"/>
  <c r="I192" i="4" a="1"/>
  <c r="I192" i="4" s="1"/>
  <c r="I193" i="4" a="1"/>
  <c r="I193" i="4" s="1"/>
  <c r="I194" i="4" a="1"/>
  <c r="I194" i="4" s="1"/>
  <c r="I195" i="4" a="1"/>
  <c r="I195" i="4" s="1"/>
  <c r="I196" i="4" a="1"/>
  <c r="I196" i="4" s="1"/>
  <c r="I197" i="4" a="1"/>
  <c r="I197" i="4" s="1"/>
  <c r="I198" i="4" a="1"/>
  <c r="I198" i="4" s="1"/>
  <c r="I199" i="4" a="1"/>
  <c r="I199" i="4" s="1"/>
  <c r="I200" i="4" a="1"/>
  <c r="I200" i="4" s="1"/>
  <c r="I201" i="4" a="1"/>
  <c r="I201" i="4" s="1"/>
  <c r="I202" i="4" a="1"/>
  <c r="I202" i="4" s="1"/>
  <c r="I203" i="4" a="1"/>
  <c r="I203" i="4" s="1"/>
  <c r="I204" i="4" a="1"/>
  <c r="I204" i="4" s="1"/>
  <c r="I205" i="4" a="1"/>
  <c r="I205" i="4" s="1"/>
  <c r="I206" i="4" a="1"/>
  <c r="I206" i="4" s="1"/>
  <c r="I207" i="4" a="1"/>
  <c r="I207" i="4" s="1"/>
  <c r="I208" i="4" a="1"/>
  <c r="I208" i="4" s="1"/>
  <c r="I209" i="4" a="1"/>
  <c r="I209" i="4" s="1"/>
  <c r="I210" i="4" a="1"/>
  <c r="I210" i="4" s="1"/>
  <c r="I211" i="4" a="1"/>
  <c r="I211" i="4" s="1"/>
  <c r="I212" i="4" a="1"/>
  <c r="I212" i="4" s="1"/>
  <c r="I213" i="4" a="1"/>
  <c r="I213" i="4" s="1"/>
  <c r="I214" i="4" a="1"/>
  <c r="I214" i="4" s="1"/>
  <c r="I215" i="4" a="1"/>
  <c r="I215" i="4" s="1"/>
  <c r="I218" i="4" a="1"/>
  <c r="I218" i="4" s="1"/>
  <c r="I219" i="4" a="1"/>
  <c r="I219" i="4" s="1"/>
  <c r="I220" i="4" a="1"/>
  <c r="I220" i="4" s="1"/>
  <c r="I221" i="4" a="1"/>
  <c r="I221" i="4" s="1"/>
  <c r="I222" i="4" a="1"/>
  <c r="I222" i="4" s="1"/>
  <c r="I223" i="4" a="1"/>
  <c r="I223" i="4" s="1"/>
  <c r="I224" i="4" a="1"/>
  <c r="I224" i="4" s="1"/>
  <c r="I225" i="4" a="1"/>
  <c r="I225" i="4" s="1"/>
  <c r="I226" i="4" a="1"/>
  <c r="I226" i="4" s="1"/>
  <c r="I227" i="4" a="1"/>
  <c r="I227" i="4" s="1"/>
  <c r="I228" i="4" a="1"/>
  <c r="I228" i="4" s="1"/>
  <c r="I229" i="4" a="1"/>
  <c r="I229" i="4" s="1"/>
  <c r="I230" i="4" a="1"/>
  <c r="I230" i="4" s="1"/>
  <c r="I231" i="4" a="1"/>
  <c r="I231" i="4" s="1"/>
  <c r="I232" i="4" a="1"/>
  <c r="I232" i="4" s="1"/>
  <c r="I233" i="4" a="1"/>
  <c r="I233" i="4" s="1"/>
  <c r="I234" i="4" a="1"/>
  <c r="I234" i="4" s="1"/>
  <c r="I235" i="4" a="1"/>
  <c r="I235" i="4" s="1"/>
  <c r="I236" i="4" a="1"/>
  <c r="I236" i="4" s="1"/>
  <c r="I237" i="4" a="1"/>
  <c r="I237" i="4" s="1"/>
  <c r="I238" i="4" a="1"/>
  <c r="I238" i="4" s="1"/>
  <c r="I239" i="4" a="1"/>
  <c r="I239" i="4" s="1"/>
  <c r="I240" i="4" a="1"/>
  <c r="I240" i="4" s="1"/>
  <c r="I241" i="4" a="1"/>
  <c r="I241" i="4" s="1"/>
  <c r="I242" i="4" a="1"/>
  <c r="I242" i="4" s="1"/>
  <c r="I243" i="4" a="1"/>
  <c r="I243" i="4" s="1"/>
  <c r="I244" i="4" a="1"/>
  <c r="I244" i="4" s="1"/>
  <c r="I245" i="4" a="1"/>
  <c r="I245" i="4" s="1"/>
  <c r="I246" i="4" a="1"/>
  <c r="I246" i="4" s="1"/>
  <c r="I247" i="4" a="1"/>
  <c r="I247" i="4" s="1"/>
  <c r="I248" i="4" a="1"/>
  <c r="I248" i="4" s="1"/>
  <c r="I249" i="4" a="1"/>
  <c r="I249" i="4" s="1"/>
  <c r="I250" i="4" a="1"/>
  <c r="I250" i="4" s="1"/>
  <c r="I251" i="4" a="1"/>
  <c r="I251" i="4" s="1"/>
  <c r="I252" i="4" a="1"/>
  <c r="I252" i="4" s="1"/>
  <c r="I253" i="4" a="1"/>
  <c r="I253" i="4" s="1"/>
  <c r="I254" i="4" a="1"/>
  <c r="I254" i="4" s="1"/>
  <c r="I255" i="4" a="1"/>
  <c r="I255" i="4" s="1"/>
  <c r="I256" i="4" a="1"/>
  <c r="I256" i="4" s="1"/>
  <c r="I257" i="4" a="1"/>
  <c r="I257" i="4" s="1"/>
  <c r="I258" i="4" a="1"/>
  <c r="I258" i="4" s="1"/>
  <c r="I259" i="4" a="1"/>
  <c r="I259" i="4" s="1"/>
  <c r="I260" i="4" a="1"/>
  <c r="I260" i="4" s="1"/>
  <c r="I261" i="4" a="1"/>
  <c r="I261" i="4" s="1"/>
  <c r="I262" i="4" a="1"/>
  <c r="I262" i="4" s="1"/>
  <c r="I263" i="4" a="1"/>
  <c r="I263" i="4" s="1"/>
  <c r="I264" i="4" a="1"/>
  <c r="I264" i="4" s="1"/>
  <c r="I265" i="4" a="1"/>
  <c r="I265" i="4" s="1"/>
  <c r="I266" i="4" a="1"/>
  <c r="I266" i="4" s="1"/>
  <c r="I267" i="4" a="1"/>
  <c r="I267" i="4" s="1"/>
  <c r="I268" i="4" a="1"/>
  <c r="I268" i="4" s="1"/>
  <c r="I269" i="4" a="1"/>
  <c r="I269" i="4" s="1"/>
  <c r="I270" i="4" a="1"/>
  <c r="I270" i="4" s="1"/>
  <c r="I271" i="4" a="1"/>
  <c r="I271" i="4" s="1"/>
  <c r="I272" i="4" a="1"/>
  <c r="I272" i="4" s="1"/>
  <c r="I273" i="4" a="1"/>
  <c r="I273" i="4" s="1"/>
  <c r="I274" i="4" a="1"/>
  <c r="I274" i="4" s="1"/>
  <c r="I275" i="4" a="1"/>
  <c r="I275" i="4" s="1"/>
  <c r="I276" i="4" a="1"/>
  <c r="I276" i="4" s="1"/>
  <c r="I277" i="4" a="1"/>
  <c r="I277" i="4" s="1"/>
  <c r="I278" i="4" a="1"/>
  <c r="I278" i="4" s="1"/>
  <c r="I279" i="4" a="1"/>
  <c r="I279" i="4" s="1"/>
  <c r="I280" i="4" a="1"/>
  <c r="I280" i="4" s="1"/>
  <c r="I281" i="4" a="1"/>
  <c r="I281" i="4" s="1"/>
  <c r="I282" i="4" a="1"/>
  <c r="I282" i="4" s="1"/>
  <c r="I283" i="4" a="1"/>
  <c r="I283" i="4" s="1"/>
  <c r="I284" i="4" a="1"/>
  <c r="I284" i="4" s="1"/>
  <c r="I285" i="4" a="1"/>
  <c r="I285" i="4" s="1"/>
  <c r="I286" i="4" a="1"/>
  <c r="I286" i="4" s="1"/>
  <c r="I287" i="4" a="1"/>
  <c r="I287" i="4" s="1"/>
  <c r="I288" i="4" a="1"/>
  <c r="I288" i="4" s="1"/>
  <c r="I289" i="4" a="1"/>
  <c r="I289" i="4" s="1"/>
  <c r="I290" i="4" a="1"/>
  <c r="I290" i="4" s="1"/>
  <c r="I291" i="4" a="1"/>
  <c r="I291" i="4" s="1"/>
  <c r="I292" i="4" a="1"/>
  <c r="I292" i="4" s="1"/>
  <c r="I293" i="4" a="1"/>
  <c r="I293" i="4" s="1"/>
  <c r="I298" i="4" a="1"/>
  <c r="I298" i="4" s="1"/>
  <c r="I299" i="4" a="1"/>
  <c r="I299" i="4" s="1"/>
  <c r="I296" i="4" a="1"/>
  <c r="I296" i="4" s="1"/>
  <c r="I297" i="4" a="1"/>
  <c r="I297" i="4" s="1"/>
  <c r="I216" i="4" a="1"/>
  <c r="I216" i="4" s="1"/>
  <c r="I217" i="4" a="1"/>
  <c r="I217" i="4" s="1"/>
  <c r="I294" i="4" a="1"/>
  <c r="I294" i="4" s="1"/>
  <c r="I295" i="4" a="1"/>
  <c r="I295" i="4" s="1"/>
  <c r="D291" i="7" a="1"/>
  <c r="D291" i="7" s="1"/>
  <c r="C291" i="7" s="1"/>
  <c r="G291" i="7"/>
  <c r="D290" i="7" l="1" a="1"/>
  <c r="D290" i="7" s="1"/>
  <c r="C290" i="7" s="1"/>
  <c r="G290" i="7"/>
  <c r="D289" i="7" a="1"/>
  <c r="D289" i="7" s="1"/>
  <c r="C289" i="7" s="1"/>
  <c r="G289" i="7"/>
  <c r="D288" i="7" a="1"/>
  <c r="D288" i="7" s="1"/>
  <c r="C288" i="7" s="1"/>
  <c r="G288" i="7"/>
  <c r="D287" i="7" a="1"/>
  <c r="D287" i="7" s="1"/>
  <c r="C287" i="7" s="1"/>
  <c r="G287" i="7"/>
  <c r="D286" i="7" a="1"/>
  <c r="D286" i="7" s="1"/>
  <c r="C286" i="7" s="1"/>
  <c r="G286" i="7"/>
  <c r="D285" i="7" a="1"/>
  <c r="D285" i="7" s="1"/>
  <c r="C285" i="7" s="1"/>
  <c r="G285" i="7"/>
  <c r="D284" i="7" a="1"/>
  <c r="D284" i="7" s="1"/>
  <c r="C284" i="7" s="1"/>
  <c r="G284" i="7"/>
  <c r="D283" i="7" a="1"/>
  <c r="D283" i="7" s="1"/>
  <c r="C283" i="7" s="1"/>
  <c r="G283" i="7"/>
  <c r="D282" i="7" a="1"/>
  <c r="D282" i="7" s="1"/>
  <c r="C282" i="7" s="1"/>
  <c r="G282" i="7"/>
  <c r="D281" i="7" a="1"/>
  <c r="D281" i="7" s="1"/>
  <c r="C281" i="7" s="1"/>
  <c r="G281" i="7"/>
  <c r="D280" i="7" a="1"/>
  <c r="D280" i="7" s="1"/>
  <c r="C280" i="7" s="1"/>
  <c r="G280" i="7"/>
  <c r="D279" i="7" l="1" a="1"/>
  <c r="D279" i="7" s="1"/>
  <c r="C279" i="7" s="1"/>
  <c r="G279" i="7"/>
  <c r="D278" i="7" a="1"/>
  <c r="D278" i="7" s="1"/>
  <c r="C278" i="7" s="1"/>
  <c r="G278" i="7"/>
  <c r="D277" i="7" a="1"/>
  <c r="D277" i="7" s="1"/>
  <c r="C277" i="7" s="1"/>
  <c r="G277" i="7"/>
  <c r="D276" i="7" a="1"/>
  <c r="D276" i="7" s="1"/>
  <c r="C276" i="7" s="1"/>
  <c r="G276" i="7"/>
  <c r="D275" i="7" a="1"/>
  <c r="D275" i="7" s="1"/>
  <c r="C275" i="7" s="1"/>
  <c r="G275" i="7"/>
  <c r="D274" i="7" a="1"/>
  <c r="D274" i="7" s="1"/>
  <c r="C274" i="7" s="1"/>
  <c r="G274" i="7"/>
  <c r="D273" i="7" a="1"/>
  <c r="D273" i="7" s="1"/>
  <c r="C273" i="7" s="1"/>
  <c r="G273" i="7"/>
  <c r="D272" i="7" a="1"/>
  <c r="D272" i="7" s="1"/>
  <c r="C272" i="7" s="1"/>
  <c r="G272" i="7"/>
  <c r="D271" i="7" a="1"/>
  <c r="D271" i="7" s="1"/>
  <c r="C271" i="7" s="1"/>
  <c r="G271" i="7"/>
  <c r="D270" i="7" a="1"/>
  <c r="D270" i="7" s="1"/>
  <c r="C270" i="7" s="1"/>
  <c r="G270" i="7"/>
  <c r="D266" i="7" a="1"/>
  <c r="D266" i="7" s="1"/>
  <c r="C266" i="7" s="1"/>
  <c r="G266" i="7"/>
  <c r="D265" i="7" a="1"/>
  <c r="D265" i="7" s="1"/>
  <c r="C265" i="7" s="1"/>
  <c r="G265" i="7"/>
  <c r="D269" i="7" a="1"/>
  <c r="D269" i="7" s="1"/>
  <c r="C269" i="7" s="1"/>
  <c r="G269" i="7"/>
  <c r="D268" i="7" a="1"/>
  <c r="D268" i="7" s="1"/>
  <c r="C268" i="7" s="1"/>
  <c r="G268" i="7"/>
  <c r="D267" i="7" a="1"/>
  <c r="D267" i="7" s="1"/>
  <c r="C267" i="7" s="1"/>
  <c r="G267" i="7"/>
  <c r="D264" i="7" a="1"/>
  <c r="D264" i="7" s="1"/>
  <c r="C264" i="7" s="1"/>
  <c r="G264" i="7"/>
  <c r="D263" i="7" a="1"/>
  <c r="D263" i="7" s="1"/>
  <c r="C263" i="7" s="1"/>
  <c r="G263" i="7"/>
  <c r="D262" i="7" a="1"/>
  <c r="D262" i="7" s="1"/>
  <c r="C262" i="7" s="1"/>
  <c r="G262" i="7"/>
  <c r="D261" i="7" a="1"/>
  <c r="D261" i="7" s="1"/>
  <c r="C261" i="7" s="1"/>
  <c r="G261" i="7"/>
  <c r="J295" i="4"/>
  <c r="K295" i="4"/>
  <c r="M295" i="4"/>
  <c r="P295" i="4"/>
  <c r="J217" i="4"/>
  <c r="K217" i="4"/>
  <c r="M217" i="4"/>
  <c r="P217" i="4"/>
  <c r="D260" i="7" a="1"/>
  <c r="D260" i="7" s="1"/>
  <c r="C260" i="7" s="1"/>
  <c r="G260" i="7"/>
  <c r="D259" i="7" a="1"/>
  <c r="D259" i="7" s="1"/>
  <c r="C259" i="7" s="1"/>
  <c r="G259" i="7"/>
  <c r="D258" i="7" a="1"/>
  <c r="D258" i="7" s="1"/>
  <c r="C258" i="7" s="1"/>
  <c r="G258" i="7"/>
  <c r="D257" i="7" a="1"/>
  <c r="D257" i="7" s="1"/>
  <c r="C257" i="7" s="1"/>
  <c r="G257" i="7"/>
  <c r="D256" i="7" a="1"/>
  <c r="D256" i="7" s="1"/>
  <c r="C256" i="7" s="1"/>
  <c r="G256" i="7"/>
  <c r="D255" i="7" a="1"/>
  <c r="D255" i="7" s="1"/>
  <c r="C255" i="7" s="1"/>
  <c r="G255" i="7"/>
  <c r="D254" i="7" l="1" a="1"/>
  <c r="D254" i="7" s="1"/>
  <c r="C254" i="7" s="1"/>
  <c r="G254" i="7"/>
  <c r="K216" i="4"/>
  <c r="K294" i="4"/>
  <c r="J216" i="4"/>
  <c r="J294" i="4"/>
  <c r="D253" i="7" a="1"/>
  <c r="D253" i="7" s="1"/>
  <c r="C253" i="7" s="1"/>
  <c r="G253" i="7"/>
  <c r="D252" i="7" a="1"/>
  <c r="D252" i="7" s="1"/>
  <c r="C252" i="7" s="1"/>
  <c r="G252" i="7"/>
  <c r="D251" i="7" l="1" a="1"/>
  <c r="D251" i="7" s="1"/>
  <c r="C251" i="7" s="1"/>
  <c r="G251" i="7"/>
  <c r="D250" i="7" a="1"/>
  <c r="D250" i="7" s="1"/>
  <c r="C250" i="7" s="1"/>
  <c r="G250" i="7"/>
  <c r="D249" i="7" a="1"/>
  <c r="D249" i="7" s="1"/>
  <c r="C249" i="7" s="1"/>
  <c r="G249" i="7"/>
  <c r="D248" i="7" a="1"/>
  <c r="D248" i="7" s="1"/>
  <c r="C248" i="7" s="1"/>
  <c r="G248" i="7"/>
  <c r="D247" i="7" l="1" a="1"/>
  <c r="D247" i="7" s="1"/>
  <c r="C247" i="7" s="1"/>
  <c r="G247" i="7"/>
  <c r="D246" i="7" a="1"/>
  <c r="D246" i="7" s="1"/>
  <c r="C246" i="7" s="1"/>
  <c r="G246" i="7"/>
  <c r="D245" i="7" a="1"/>
  <c r="D245" i="7" s="1"/>
  <c r="C245" i="7" s="1"/>
  <c r="G245" i="7"/>
  <c r="D244" i="7" a="1"/>
  <c r="D244" i="7" s="1"/>
  <c r="C244" i="7" s="1"/>
  <c r="G244" i="7"/>
  <c r="D243" i="7" a="1"/>
  <c r="D243" i="7" s="1"/>
  <c r="C243" i="7" s="1"/>
  <c r="G243" i="7"/>
  <c r="D242" i="7" a="1"/>
  <c r="D242" i="7" s="1"/>
  <c r="C242" i="7" s="1"/>
  <c r="G242" i="7"/>
  <c r="D241" i="7" a="1"/>
  <c r="D241" i="7" s="1"/>
  <c r="C241" i="7" s="1"/>
  <c r="G241" i="7"/>
  <c r="D240" i="7" a="1"/>
  <c r="D240" i="7" s="1"/>
  <c r="C240" i="7" s="1"/>
  <c r="G240" i="7"/>
  <c r="D239" i="7" a="1"/>
  <c r="D239" i="7" s="1"/>
  <c r="C239" i="7" s="1"/>
  <c r="G239" i="7"/>
  <c r="D238" i="7" a="1"/>
  <c r="D238" i="7" s="1"/>
  <c r="C238" i="7" s="1"/>
  <c r="G238" i="7"/>
  <c r="D237" i="7" a="1"/>
  <c r="D237" i="7" s="1"/>
  <c r="C237" i="7" s="1"/>
  <c r="G237" i="7"/>
  <c r="D236" i="7" a="1"/>
  <c r="D236" i="7" s="1"/>
  <c r="C236" i="7" s="1"/>
  <c r="G236" i="7"/>
  <c r="D235" i="7" a="1"/>
  <c r="D235" i="7" s="1"/>
  <c r="C235" i="7" s="1"/>
  <c r="G235" i="7"/>
  <c r="D234" i="7" a="1"/>
  <c r="D234" i="7" s="1"/>
  <c r="C234" i="7" s="1"/>
  <c r="G234" i="7"/>
  <c r="D233" i="7" a="1"/>
  <c r="D233" i="7" s="1"/>
  <c r="C233" i="7" s="1"/>
  <c r="G233" i="7"/>
  <c r="D222" i="7" a="1"/>
  <c r="D222" i="7" s="1"/>
  <c r="C222" i="7" s="1"/>
  <c r="G222" i="7"/>
  <c r="D218" i="7" a="1"/>
  <c r="D218" i="7" s="1"/>
  <c r="C218" i="7" s="1"/>
  <c r="D219" i="7" a="1"/>
  <c r="D219" i="7" s="1"/>
  <c r="C219" i="7" s="1"/>
  <c r="D220" i="7" a="1"/>
  <c r="D220" i="7" s="1"/>
  <c r="C220" i="7" s="1"/>
  <c r="D221" i="7" a="1"/>
  <c r="D221" i="7" s="1"/>
  <c r="C221" i="7" s="1"/>
  <c r="D223" i="7" a="1"/>
  <c r="D223" i="7" s="1"/>
  <c r="C223" i="7" s="1"/>
  <c r="D224" i="7" a="1"/>
  <c r="D224" i="7" s="1"/>
  <c r="C224" i="7" s="1"/>
  <c r="G218" i="7"/>
  <c r="G219" i="7"/>
  <c r="G220" i="7"/>
  <c r="G221" i="7"/>
  <c r="G223" i="7"/>
  <c r="G224" i="7"/>
  <c r="D217" i="7" a="1"/>
  <c r="D217" i="7" s="1"/>
  <c r="C217" i="7" s="1"/>
  <c r="D225" i="7" a="1"/>
  <c r="D225" i="7" s="1"/>
  <c r="C225" i="7" s="1"/>
  <c r="D226" i="7" a="1"/>
  <c r="D226" i="7" s="1"/>
  <c r="C226" i="7" s="1"/>
  <c r="D227" i="7" a="1"/>
  <c r="D227" i="7" s="1"/>
  <c r="C227" i="7" s="1"/>
  <c r="D228" i="7" a="1"/>
  <c r="D228" i="7" s="1"/>
  <c r="C228" i="7" s="1"/>
  <c r="D229" i="7" a="1"/>
  <c r="D229" i="7" s="1"/>
  <c r="C229" i="7" s="1"/>
  <c r="D230" i="7" a="1"/>
  <c r="D230" i="7" s="1"/>
  <c r="C230" i="7" s="1"/>
  <c r="G217" i="7"/>
  <c r="G225" i="7"/>
  <c r="G226" i="7"/>
  <c r="G227" i="7"/>
  <c r="G228" i="7"/>
  <c r="G229" i="7"/>
  <c r="G230" i="7"/>
  <c r="J297" i="4" l="1"/>
  <c r="P297" i="4" l="1"/>
  <c r="K297" i="4"/>
  <c r="M297" i="4"/>
  <c r="D215" i="7" a="1"/>
  <c r="D215" i="7" s="1"/>
  <c r="C215" i="7" s="1"/>
  <c r="G215" i="7"/>
  <c r="K296" i="4" l="1"/>
  <c r="J296" i="4"/>
  <c r="K35" i="4"/>
  <c r="D216" i="7" a="1"/>
  <c r="D216" i="7" s="1"/>
  <c r="C216" i="7" s="1"/>
  <c r="G216" i="7"/>
  <c r="D232" i="7" a="1"/>
  <c r="D232" i="7" s="1"/>
  <c r="C232" i="7" s="1"/>
  <c r="G232" i="7"/>
  <c r="D231" i="7" l="1" a="1"/>
  <c r="D231" i="7" s="1"/>
  <c r="C231" i="7" s="1"/>
  <c r="G231" i="7"/>
  <c r="D214" i="7" a="1"/>
  <c r="D214" i="7" s="1"/>
  <c r="C214" i="7" s="1"/>
  <c r="G214" i="7"/>
  <c r="D213" i="7" l="1" a="1"/>
  <c r="D213" i="7" s="1"/>
  <c r="C213" i="7" s="1"/>
  <c r="G213" i="7"/>
  <c r="D212" i="7" l="1" a="1"/>
  <c r="D212" i="7" s="1"/>
  <c r="C212" i="7" s="1"/>
  <c r="G212" i="7"/>
  <c r="D211" i="7" a="1"/>
  <c r="D211" i="7" s="1"/>
  <c r="C211" i="7" s="1"/>
  <c r="G211" i="7"/>
  <c r="D210" i="7" a="1"/>
  <c r="D210" i="7" s="1"/>
  <c r="C210" i="7" s="1"/>
  <c r="G210" i="7"/>
  <c r="D209" i="7" a="1"/>
  <c r="D209" i="7" s="1"/>
  <c r="C209" i="7" s="1"/>
  <c r="G209" i="7"/>
  <c r="D208" i="7" l="1" a="1"/>
  <c r="D208" i="7" s="1"/>
  <c r="C208" i="7" s="1"/>
  <c r="G208" i="7"/>
  <c r="D207" i="7" a="1"/>
  <c r="D207" i="7" s="1"/>
  <c r="C207" i="7" s="1"/>
  <c r="G207" i="7"/>
  <c r="D206" i="7" a="1"/>
  <c r="D206" i="7" s="1"/>
  <c r="C206" i="7" s="1"/>
  <c r="G206" i="7"/>
  <c r="D205" i="7" a="1"/>
  <c r="D205" i="7" s="1"/>
  <c r="C205" i="7" s="1"/>
  <c r="G205" i="7"/>
  <c r="D204" i="7" a="1"/>
  <c r="D204" i="7" s="1"/>
  <c r="C204" i="7" s="1"/>
  <c r="G204" i="7"/>
  <c r="D203" i="7" a="1"/>
  <c r="D203" i="7" s="1"/>
  <c r="C203" i="7" s="1"/>
  <c r="G203" i="7"/>
  <c r="D202" i="7" a="1"/>
  <c r="D202" i="7" s="1"/>
  <c r="C202" i="7" s="1"/>
  <c r="G202" i="7"/>
  <c r="D201" i="7" a="1"/>
  <c r="D201" i="7" s="1"/>
  <c r="C201" i="7" s="1"/>
  <c r="G201" i="7"/>
  <c r="D200" i="7" a="1"/>
  <c r="D200" i="7" s="1"/>
  <c r="C200" i="7" s="1"/>
  <c r="G200" i="7"/>
  <c r="D199" i="7" a="1"/>
  <c r="D199" i="7" s="1"/>
  <c r="C199" i="7" s="1"/>
  <c r="G199" i="7"/>
  <c r="D196" i="7" l="1" a="1"/>
  <c r="D196" i="7" s="1"/>
  <c r="C196" i="7" s="1"/>
  <c r="G196" i="7"/>
  <c r="D198" i="7" a="1"/>
  <c r="D198" i="7" s="1"/>
  <c r="C198" i="7" s="1"/>
  <c r="G198" i="7"/>
  <c r="D197" i="7" l="1" a="1"/>
  <c r="D197" i="7" s="1"/>
  <c r="C197" i="7" s="1"/>
  <c r="G197" i="7"/>
  <c r="J207" i="4" l="1"/>
  <c r="K207" i="4"/>
  <c r="J189" i="4"/>
  <c r="K189" i="4"/>
  <c r="J183" i="4"/>
  <c r="K183" i="4"/>
  <c r="J181" i="4"/>
  <c r="K181" i="4"/>
  <c r="J169" i="4"/>
  <c r="K169" i="4"/>
  <c r="M169" i="4"/>
  <c r="P169" i="4"/>
  <c r="J167" i="4"/>
  <c r="K167" i="4"/>
  <c r="J165" i="4"/>
  <c r="K165" i="4"/>
  <c r="J159" i="4"/>
  <c r="K159" i="4"/>
  <c r="J136" i="4"/>
  <c r="K136" i="4"/>
  <c r="J115" i="4"/>
  <c r="K115" i="4"/>
  <c r="J113" i="4"/>
  <c r="K113" i="4"/>
  <c r="J111" i="4"/>
  <c r="K111" i="4"/>
  <c r="J109" i="4"/>
  <c r="K109" i="4"/>
  <c r="J107" i="4"/>
  <c r="K107" i="4"/>
  <c r="J79" i="4"/>
  <c r="K79" i="4"/>
  <c r="J41" i="4"/>
  <c r="K41" i="4"/>
  <c r="D194" i="7" a="1"/>
  <c r="D194" i="7" s="1"/>
  <c r="C194" i="7" s="1"/>
  <c r="G194" i="7"/>
  <c r="D192" i="7" a="1"/>
  <c r="D192" i="7" s="1"/>
  <c r="C192" i="7" s="1"/>
  <c r="G192" i="7"/>
  <c r="D193" i="7" a="1"/>
  <c r="D193" i="7" s="1"/>
  <c r="C193" i="7" s="1"/>
  <c r="G193" i="7"/>
  <c r="D195" i="7" l="1" a="1"/>
  <c r="D195" i="7" s="1"/>
  <c r="C195" i="7" s="1"/>
  <c r="G195" i="7"/>
  <c r="D191" i="7" a="1"/>
  <c r="D191" i="7" s="1"/>
  <c r="C191" i="7" s="1"/>
  <c r="G191" i="7"/>
  <c r="E2" i="8" a="1"/>
  <c r="E2" i="8" s="1"/>
  <c r="G3" i="7" l="1"/>
  <c r="G4" i="7"/>
  <c r="G5" i="7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G126" i="7"/>
  <c r="G127" i="7"/>
  <c r="G128" i="7"/>
  <c r="G129" i="7"/>
  <c r="G130" i="7"/>
  <c r="G131" i="7"/>
  <c r="G132" i="7"/>
  <c r="G133" i="7"/>
  <c r="G134" i="7"/>
  <c r="G135" i="7"/>
  <c r="G136" i="7"/>
  <c r="G137" i="7"/>
  <c r="G138" i="7"/>
  <c r="G139" i="7"/>
  <c r="G140" i="7"/>
  <c r="G141" i="7"/>
  <c r="G142" i="7"/>
  <c r="G143" i="7"/>
  <c r="G144" i="7"/>
  <c r="G145" i="7"/>
  <c r="G146" i="7"/>
  <c r="G147" i="7"/>
  <c r="G148" i="7"/>
  <c r="G149" i="7"/>
  <c r="G150" i="7"/>
  <c r="G151" i="7"/>
  <c r="G152" i="7"/>
  <c r="G153" i="7"/>
  <c r="G154" i="7"/>
  <c r="G155" i="7"/>
  <c r="G156" i="7"/>
  <c r="G157" i="7"/>
  <c r="G158" i="7"/>
  <c r="G159" i="7"/>
  <c r="G160" i="7"/>
  <c r="G161" i="7"/>
  <c r="G162" i="7"/>
  <c r="G163" i="7"/>
  <c r="G164" i="7"/>
  <c r="G165" i="7"/>
  <c r="G166" i="7"/>
  <c r="G167" i="7"/>
  <c r="G168" i="7"/>
  <c r="G169" i="7"/>
  <c r="G170" i="7"/>
  <c r="G171" i="7"/>
  <c r="G172" i="7"/>
  <c r="G173" i="7"/>
  <c r="G174" i="7"/>
  <c r="G175" i="7"/>
  <c r="G176" i="7"/>
  <c r="G177" i="7"/>
  <c r="G178" i="7"/>
  <c r="G179" i="7"/>
  <c r="G180" i="7"/>
  <c r="G181" i="7"/>
  <c r="G182" i="7"/>
  <c r="G183" i="7"/>
  <c r="G184" i="7"/>
  <c r="G185" i="7"/>
  <c r="G186" i="7"/>
  <c r="G187" i="7"/>
  <c r="G188" i="7"/>
  <c r="G189" i="7"/>
  <c r="G190" i="7"/>
  <c r="D3" i="7" l="1" a="1"/>
  <c r="D3" i="7" s="1"/>
  <c r="C3" i="7" s="1"/>
  <c r="D4" i="7" a="1"/>
  <c r="D4" i="7" s="1"/>
  <c r="C4" i="7" s="1"/>
  <c r="D5" i="7" a="1"/>
  <c r="D5" i="7" s="1"/>
  <c r="C5" i="7" s="1"/>
  <c r="D6" i="7" a="1"/>
  <c r="D6" i="7" s="1"/>
  <c r="C6" i="7" s="1"/>
  <c r="D7" i="7" a="1"/>
  <c r="D7" i="7" s="1"/>
  <c r="C7" i="7" s="1"/>
  <c r="D8" i="7" a="1"/>
  <c r="D8" i="7" s="1"/>
  <c r="C8" i="7" s="1"/>
  <c r="D9" i="7" a="1"/>
  <c r="D9" i="7" s="1"/>
  <c r="C9" i="7" s="1"/>
  <c r="D10" i="7" a="1"/>
  <c r="D10" i="7" s="1"/>
  <c r="C10" i="7" s="1"/>
  <c r="D11" i="7" a="1"/>
  <c r="D11" i="7" s="1"/>
  <c r="C11" i="7" s="1"/>
  <c r="D12" i="7" a="1"/>
  <c r="D12" i="7" s="1"/>
  <c r="C12" i="7" s="1"/>
  <c r="D13" i="7" a="1"/>
  <c r="D13" i="7" s="1"/>
  <c r="C13" i="7" s="1"/>
  <c r="D14" i="7" a="1"/>
  <c r="D14" i="7" s="1"/>
  <c r="C14" i="7" s="1"/>
  <c r="D15" i="7" a="1"/>
  <c r="D15" i="7" s="1"/>
  <c r="C15" i="7" s="1"/>
  <c r="D16" i="7" a="1"/>
  <c r="D16" i="7" s="1"/>
  <c r="C16" i="7" s="1"/>
  <c r="D17" i="7" a="1"/>
  <c r="D17" i="7" s="1"/>
  <c r="C17" i="7" s="1"/>
  <c r="D18" i="7" a="1"/>
  <c r="D18" i="7" s="1"/>
  <c r="C18" i="7" s="1"/>
  <c r="D19" i="7" a="1"/>
  <c r="D19" i="7" s="1"/>
  <c r="C19" i="7" s="1"/>
  <c r="D20" i="7" a="1"/>
  <c r="D20" i="7" s="1"/>
  <c r="C20" i="7" s="1"/>
  <c r="D21" i="7" a="1"/>
  <c r="D21" i="7" s="1"/>
  <c r="C21" i="7" s="1"/>
  <c r="D22" i="7" a="1"/>
  <c r="D22" i="7" s="1"/>
  <c r="C22" i="7" s="1"/>
  <c r="D23" i="7" a="1"/>
  <c r="D23" i="7" s="1"/>
  <c r="C23" i="7" s="1"/>
  <c r="D24" i="7" a="1"/>
  <c r="D24" i="7" s="1"/>
  <c r="C24" i="7" s="1"/>
  <c r="D25" i="7" a="1"/>
  <c r="D25" i="7" s="1"/>
  <c r="C25" i="7" s="1"/>
  <c r="D26" i="7" a="1"/>
  <c r="D26" i="7" s="1"/>
  <c r="C26" i="7" s="1"/>
  <c r="D27" i="7" a="1"/>
  <c r="D27" i="7" s="1"/>
  <c r="C27" i="7" s="1"/>
  <c r="D28" i="7" a="1"/>
  <c r="D28" i="7" s="1"/>
  <c r="C28" i="7" s="1"/>
  <c r="D29" i="7" a="1"/>
  <c r="D29" i="7" s="1"/>
  <c r="C29" i="7" s="1"/>
  <c r="D30" i="7" a="1"/>
  <c r="D30" i="7" s="1"/>
  <c r="C30" i="7" s="1"/>
  <c r="D31" i="7" a="1"/>
  <c r="D31" i="7" s="1"/>
  <c r="C31" i="7" s="1"/>
  <c r="D32" i="7" a="1"/>
  <c r="D32" i="7" s="1"/>
  <c r="C32" i="7" s="1"/>
  <c r="D33" i="7" a="1"/>
  <c r="D33" i="7" s="1"/>
  <c r="C33" i="7" s="1"/>
  <c r="D34" i="7" a="1"/>
  <c r="D34" i="7" s="1"/>
  <c r="C34" i="7" s="1"/>
  <c r="D35" i="7" a="1"/>
  <c r="D35" i="7" s="1"/>
  <c r="C35" i="7" s="1"/>
  <c r="D36" i="7" a="1"/>
  <c r="D36" i="7" s="1"/>
  <c r="C36" i="7" s="1"/>
  <c r="D37" i="7" a="1"/>
  <c r="D37" i="7" s="1"/>
  <c r="C37" i="7" s="1"/>
  <c r="D38" i="7" a="1"/>
  <c r="D38" i="7" s="1"/>
  <c r="C38" i="7" s="1"/>
  <c r="D39" i="7" a="1"/>
  <c r="D39" i="7" s="1"/>
  <c r="C39" i="7" s="1"/>
  <c r="D40" i="7" a="1"/>
  <c r="D40" i="7" s="1"/>
  <c r="C40" i="7" s="1"/>
  <c r="D41" i="7" a="1"/>
  <c r="D41" i="7" s="1"/>
  <c r="C41" i="7" s="1"/>
  <c r="D42" i="7" a="1"/>
  <c r="D42" i="7" s="1"/>
  <c r="C42" i="7" s="1"/>
  <c r="D43" i="7" a="1"/>
  <c r="D43" i="7" s="1"/>
  <c r="C43" i="7" s="1"/>
  <c r="D44" i="7" a="1"/>
  <c r="D44" i="7" s="1"/>
  <c r="C44" i="7" s="1"/>
  <c r="D45" i="7" a="1"/>
  <c r="D45" i="7" s="1"/>
  <c r="C45" i="7" s="1"/>
  <c r="D46" i="7" a="1"/>
  <c r="D46" i="7" s="1"/>
  <c r="C46" i="7" s="1"/>
  <c r="D47" i="7" a="1"/>
  <c r="D47" i="7" s="1"/>
  <c r="C47" i="7" s="1"/>
  <c r="D48" i="7" a="1"/>
  <c r="D48" i="7" s="1"/>
  <c r="C48" i="7" s="1"/>
  <c r="D49" i="7" a="1"/>
  <c r="D49" i="7" s="1"/>
  <c r="C49" i="7" s="1"/>
  <c r="D50" i="7" a="1"/>
  <c r="D50" i="7" s="1"/>
  <c r="C50" i="7" s="1"/>
  <c r="D51" i="7" a="1"/>
  <c r="D51" i="7" s="1"/>
  <c r="C51" i="7" s="1"/>
  <c r="D52" i="7" a="1"/>
  <c r="D52" i="7" s="1"/>
  <c r="C52" i="7" s="1"/>
  <c r="D53" i="7" a="1"/>
  <c r="D53" i="7" s="1"/>
  <c r="C53" i="7" s="1"/>
  <c r="D54" i="7" a="1"/>
  <c r="D54" i="7" s="1"/>
  <c r="C54" i="7" s="1"/>
  <c r="D55" i="7" a="1"/>
  <c r="D55" i="7" s="1"/>
  <c r="C55" i="7" s="1"/>
  <c r="D56" i="7" a="1"/>
  <c r="D56" i="7" s="1"/>
  <c r="C56" i="7" s="1"/>
  <c r="D57" i="7" a="1"/>
  <c r="D57" i="7" s="1"/>
  <c r="C57" i="7" s="1"/>
  <c r="D58" i="7" a="1"/>
  <c r="D58" i="7" s="1"/>
  <c r="C58" i="7" s="1"/>
  <c r="D59" i="7" a="1"/>
  <c r="D59" i="7" s="1"/>
  <c r="C59" i="7" s="1"/>
  <c r="D60" i="7" a="1"/>
  <c r="D60" i="7" s="1"/>
  <c r="C60" i="7" s="1"/>
  <c r="D61" i="7" a="1"/>
  <c r="D61" i="7" s="1"/>
  <c r="C61" i="7" s="1"/>
  <c r="D62" i="7" a="1"/>
  <c r="D62" i="7" s="1"/>
  <c r="C62" i="7" s="1"/>
  <c r="D63" i="7" a="1"/>
  <c r="D63" i="7" s="1"/>
  <c r="C63" i="7" s="1"/>
  <c r="D64" i="7" a="1"/>
  <c r="D64" i="7" s="1"/>
  <c r="C64" i="7" s="1"/>
  <c r="D65" i="7" a="1"/>
  <c r="D65" i="7" s="1"/>
  <c r="C65" i="7" s="1"/>
  <c r="D66" i="7" a="1"/>
  <c r="D66" i="7" s="1"/>
  <c r="C66" i="7" s="1"/>
  <c r="D67" i="7" a="1"/>
  <c r="D67" i="7" s="1"/>
  <c r="C67" i="7" s="1"/>
  <c r="D68" i="7" a="1"/>
  <c r="D68" i="7" s="1"/>
  <c r="C68" i="7" s="1"/>
  <c r="D69" i="7" a="1"/>
  <c r="D69" i="7" s="1"/>
  <c r="C69" i="7" s="1"/>
  <c r="D70" i="7" a="1"/>
  <c r="D70" i="7" s="1"/>
  <c r="C70" i="7" s="1"/>
  <c r="D71" i="7" a="1"/>
  <c r="D71" i="7" s="1"/>
  <c r="C71" i="7" s="1"/>
  <c r="D72" i="7" a="1"/>
  <c r="D72" i="7" s="1"/>
  <c r="C72" i="7" s="1"/>
  <c r="D73" i="7" a="1"/>
  <c r="D73" i="7" s="1"/>
  <c r="C73" i="7" s="1"/>
  <c r="D74" i="7" a="1"/>
  <c r="D74" i="7" s="1"/>
  <c r="C74" i="7" s="1"/>
  <c r="D75" i="7" a="1"/>
  <c r="D75" i="7" s="1"/>
  <c r="C75" i="7" s="1"/>
  <c r="D76" i="7" a="1"/>
  <c r="D76" i="7" s="1"/>
  <c r="C76" i="7" s="1"/>
  <c r="D77" i="7" a="1"/>
  <c r="D77" i="7" s="1"/>
  <c r="C77" i="7" s="1"/>
  <c r="D78" i="7" a="1"/>
  <c r="D78" i="7" s="1"/>
  <c r="C78" i="7" s="1"/>
  <c r="D79" i="7" a="1"/>
  <c r="D79" i="7" s="1"/>
  <c r="C79" i="7" s="1"/>
  <c r="D80" i="7" a="1"/>
  <c r="D80" i="7" s="1"/>
  <c r="C80" i="7" s="1"/>
  <c r="D81" i="7" a="1"/>
  <c r="D81" i="7" s="1"/>
  <c r="C81" i="7" s="1"/>
  <c r="D82" i="7" a="1"/>
  <c r="D82" i="7" s="1"/>
  <c r="C82" i="7" s="1"/>
  <c r="D83" i="7" a="1"/>
  <c r="D83" i="7" s="1"/>
  <c r="C83" i="7" s="1"/>
  <c r="D84" i="7" a="1"/>
  <c r="D84" i="7" s="1"/>
  <c r="C84" i="7" s="1"/>
  <c r="D85" i="7" a="1"/>
  <c r="D85" i="7" s="1"/>
  <c r="C85" i="7" s="1"/>
  <c r="D86" i="7" a="1"/>
  <c r="D86" i="7" s="1"/>
  <c r="C86" i="7" s="1"/>
  <c r="D87" i="7" a="1"/>
  <c r="D87" i="7" s="1"/>
  <c r="C87" i="7" s="1"/>
  <c r="D88" i="7" a="1"/>
  <c r="D88" i="7" s="1"/>
  <c r="C88" i="7" s="1"/>
  <c r="D89" i="7" a="1"/>
  <c r="D89" i="7" s="1"/>
  <c r="C89" i="7" s="1"/>
  <c r="D90" i="7" a="1"/>
  <c r="D90" i="7" s="1"/>
  <c r="C90" i="7" s="1"/>
  <c r="D91" i="7" a="1"/>
  <c r="D91" i="7" s="1"/>
  <c r="C91" i="7" s="1"/>
  <c r="D92" i="7" a="1"/>
  <c r="D92" i="7" s="1"/>
  <c r="C92" i="7" s="1"/>
  <c r="D93" i="7" a="1"/>
  <c r="D93" i="7" s="1"/>
  <c r="C93" i="7" s="1"/>
  <c r="D94" i="7" a="1"/>
  <c r="D94" i="7" s="1"/>
  <c r="C94" i="7" s="1"/>
  <c r="D95" i="7" a="1"/>
  <c r="D95" i="7" s="1"/>
  <c r="C95" i="7" s="1"/>
  <c r="D96" i="7" a="1"/>
  <c r="D96" i="7" s="1"/>
  <c r="C96" i="7" s="1"/>
  <c r="D97" i="7" a="1"/>
  <c r="D97" i="7" s="1"/>
  <c r="C97" i="7" s="1"/>
  <c r="D98" i="7" a="1"/>
  <c r="D98" i="7" s="1"/>
  <c r="C98" i="7" s="1"/>
  <c r="D99" i="7" a="1"/>
  <c r="D99" i="7" s="1"/>
  <c r="C99" i="7" s="1"/>
  <c r="D100" i="7" a="1"/>
  <c r="D100" i="7" s="1"/>
  <c r="C100" i="7" s="1"/>
  <c r="D101" i="7" a="1"/>
  <c r="D101" i="7" s="1"/>
  <c r="C101" i="7" s="1"/>
  <c r="D102" i="7" a="1"/>
  <c r="D102" i="7" s="1"/>
  <c r="C102" i="7" s="1"/>
  <c r="D103" i="7" a="1"/>
  <c r="D103" i="7" s="1"/>
  <c r="C103" i="7" s="1"/>
  <c r="D104" i="7" a="1"/>
  <c r="D104" i="7" s="1"/>
  <c r="C104" i="7" s="1"/>
  <c r="D105" i="7" a="1"/>
  <c r="D105" i="7" s="1"/>
  <c r="C105" i="7" s="1"/>
  <c r="D106" i="7" a="1"/>
  <c r="D106" i="7" s="1"/>
  <c r="C106" i="7" s="1"/>
  <c r="D107" i="7" a="1"/>
  <c r="D107" i="7" s="1"/>
  <c r="C107" i="7" s="1"/>
  <c r="D108" i="7" a="1"/>
  <c r="D108" i="7" s="1"/>
  <c r="C108" i="7" s="1"/>
  <c r="D109" i="7" a="1"/>
  <c r="D109" i="7" s="1"/>
  <c r="C109" i="7" s="1"/>
  <c r="D110" i="7" a="1"/>
  <c r="D110" i="7" s="1"/>
  <c r="C110" i="7" s="1"/>
  <c r="D111" i="7" a="1"/>
  <c r="D111" i="7" s="1"/>
  <c r="C111" i="7" s="1"/>
  <c r="D112" i="7" a="1"/>
  <c r="D112" i="7" s="1"/>
  <c r="C112" i="7" s="1"/>
  <c r="D113" i="7" a="1"/>
  <c r="D113" i="7" s="1"/>
  <c r="C113" i="7" s="1"/>
  <c r="D114" i="7" a="1"/>
  <c r="D114" i="7" s="1"/>
  <c r="C114" i="7" s="1"/>
  <c r="D115" i="7" a="1"/>
  <c r="D115" i="7" s="1"/>
  <c r="C115" i="7" s="1"/>
  <c r="D116" i="7" a="1"/>
  <c r="D116" i="7" s="1"/>
  <c r="C116" i="7" s="1"/>
  <c r="D117" i="7" a="1"/>
  <c r="D117" i="7" s="1"/>
  <c r="C117" i="7" s="1"/>
  <c r="D118" i="7" a="1"/>
  <c r="D118" i="7" s="1"/>
  <c r="C118" i="7" s="1"/>
  <c r="D119" i="7" a="1"/>
  <c r="D119" i="7" s="1"/>
  <c r="C119" i="7" s="1"/>
  <c r="D120" i="7" a="1"/>
  <c r="D120" i="7" s="1"/>
  <c r="C120" i="7" s="1"/>
  <c r="D121" i="7" a="1"/>
  <c r="D121" i="7" s="1"/>
  <c r="C121" i="7" s="1"/>
  <c r="D122" i="7" a="1"/>
  <c r="D122" i="7" s="1"/>
  <c r="C122" i="7" s="1"/>
  <c r="D123" i="7" a="1"/>
  <c r="D123" i="7" s="1"/>
  <c r="C123" i="7" s="1"/>
  <c r="D124" i="7" a="1"/>
  <c r="D124" i="7" s="1"/>
  <c r="C124" i="7" s="1"/>
  <c r="D125" i="7" a="1"/>
  <c r="D125" i="7" s="1"/>
  <c r="C125" i="7" s="1"/>
  <c r="D126" i="7" a="1"/>
  <c r="D126" i="7" s="1"/>
  <c r="C126" i="7" s="1"/>
  <c r="D127" i="7" a="1"/>
  <c r="D127" i="7" s="1"/>
  <c r="C127" i="7" s="1"/>
  <c r="D128" i="7" a="1"/>
  <c r="D128" i="7" s="1"/>
  <c r="C128" i="7" s="1"/>
  <c r="D129" i="7" a="1"/>
  <c r="D129" i="7" s="1"/>
  <c r="C129" i="7" s="1"/>
  <c r="D130" i="7" a="1"/>
  <c r="D130" i="7" s="1"/>
  <c r="C130" i="7" s="1"/>
  <c r="D131" i="7" a="1"/>
  <c r="D131" i="7" s="1"/>
  <c r="C131" i="7" s="1"/>
  <c r="D132" i="7" a="1"/>
  <c r="D132" i="7" s="1"/>
  <c r="C132" i="7" s="1"/>
  <c r="D133" i="7" a="1"/>
  <c r="D133" i="7" s="1"/>
  <c r="C133" i="7" s="1"/>
  <c r="D134" i="7" a="1"/>
  <c r="D134" i="7" s="1"/>
  <c r="C134" i="7" s="1"/>
  <c r="D135" i="7" a="1"/>
  <c r="D135" i="7" s="1"/>
  <c r="C135" i="7" s="1"/>
  <c r="D136" i="7" a="1"/>
  <c r="D136" i="7" s="1"/>
  <c r="C136" i="7" s="1"/>
  <c r="D137" i="7" a="1"/>
  <c r="D137" i="7" s="1"/>
  <c r="C137" i="7" s="1"/>
  <c r="D138" i="7" a="1"/>
  <c r="D138" i="7" s="1"/>
  <c r="C138" i="7" s="1"/>
  <c r="D139" i="7" a="1"/>
  <c r="D139" i="7" s="1"/>
  <c r="C139" i="7" s="1"/>
  <c r="D140" i="7" a="1"/>
  <c r="D140" i="7" s="1"/>
  <c r="C140" i="7" s="1"/>
  <c r="D141" i="7" a="1"/>
  <c r="D141" i="7" s="1"/>
  <c r="C141" i="7" s="1"/>
  <c r="D142" i="7" a="1"/>
  <c r="D142" i="7" s="1"/>
  <c r="C142" i="7" s="1"/>
  <c r="D143" i="7" a="1"/>
  <c r="D143" i="7" s="1"/>
  <c r="C143" i="7" s="1"/>
  <c r="D144" i="7" a="1"/>
  <c r="D144" i="7" s="1"/>
  <c r="C144" i="7" s="1"/>
  <c r="D145" i="7" a="1"/>
  <c r="D145" i="7" s="1"/>
  <c r="C145" i="7" s="1"/>
  <c r="D146" i="7" a="1"/>
  <c r="D146" i="7" s="1"/>
  <c r="C146" i="7" s="1"/>
  <c r="D147" i="7" a="1"/>
  <c r="D147" i="7" s="1"/>
  <c r="C147" i="7" s="1"/>
  <c r="D148" i="7" a="1"/>
  <c r="D148" i="7" s="1"/>
  <c r="C148" i="7" s="1"/>
  <c r="D149" i="7" a="1"/>
  <c r="D149" i="7" s="1"/>
  <c r="C149" i="7" s="1"/>
  <c r="D150" i="7" a="1"/>
  <c r="D150" i="7" s="1"/>
  <c r="C150" i="7" s="1"/>
  <c r="D151" i="7" a="1"/>
  <c r="D151" i="7" s="1"/>
  <c r="C151" i="7" s="1"/>
  <c r="D152" i="7" a="1"/>
  <c r="D152" i="7" s="1"/>
  <c r="C152" i="7" s="1"/>
  <c r="D153" i="7" a="1"/>
  <c r="D153" i="7" s="1"/>
  <c r="C153" i="7" s="1"/>
  <c r="D154" i="7" a="1"/>
  <c r="D154" i="7" s="1"/>
  <c r="C154" i="7" s="1"/>
  <c r="D155" i="7" a="1"/>
  <c r="D155" i="7" s="1"/>
  <c r="C155" i="7" s="1"/>
  <c r="D156" i="7" a="1"/>
  <c r="D156" i="7" s="1"/>
  <c r="C156" i="7" s="1"/>
  <c r="D157" i="7" a="1"/>
  <c r="D157" i="7" s="1"/>
  <c r="C157" i="7" s="1"/>
  <c r="D158" i="7" a="1"/>
  <c r="D158" i="7" s="1"/>
  <c r="C158" i="7" s="1"/>
  <c r="D159" i="7" a="1"/>
  <c r="D159" i="7" s="1"/>
  <c r="C159" i="7" s="1"/>
  <c r="D160" i="7" a="1"/>
  <c r="D160" i="7" s="1"/>
  <c r="C160" i="7" s="1"/>
  <c r="D161" i="7" a="1"/>
  <c r="D161" i="7" s="1"/>
  <c r="C161" i="7" s="1"/>
  <c r="D162" i="7" a="1"/>
  <c r="D162" i="7" s="1"/>
  <c r="C162" i="7" s="1"/>
  <c r="D163" i="7" a="1"/>
  <c r="D163" i="7" s="1"/>
  <c r="C163" i="7" s="1"/>
  <c r="D164" i="7" a="1"/>
  <c r="D164" i="7" s="1"/>
  <c r="C164" i="7" s="1"/>
  <c r="D165" i="7" a="1"/>
  <c r="D165" i="7" s="1"/>
  <c r="C165" i="7" s="1"/>
  <c r="D166" i="7" a="1"/>
  <c r="D166" i="7" s="1"/>
  <c r="C166" i="7" s="1"/>
  <c r="D167" i="7" a="1"/>
  <c r="D167" i="7" s="1"/>
  <c r="C167" i="7" s="1"/>
  <c r="D168" i="7" a="1"/>
  <c r="D168" i="7" s="1"/>
  <c r="C168" i="7" s="1"/>
  <c r="D169" i="7" a="1"/>
  <c r="D169" i="7" s="1"/>
  <c r="C169" i="7" s="1"/>
  <c r="D170" i="7" a="1"/>
  <c r="D170" i="7" s="1"/>
  <c r="C170" i="7" s="1"/>
  <c r="D171" i="7" a="1"/>
  <c r="D171" i="7" s="1"/>
  <c r="C171" i="7" s="1"/>
  <c r="D172" i="7" a="1"/>
  <c r="D172" i="7" s="1"/>
  <c r="C172" i="7" s="1"/>
  <c r="D173" i="7" a="1"/>
  <c r="D173" i="7" s="1"/>
  <c r="C173" i="7" s="1"/>
  <c r="D174" i="7" a="1"/>
  <c r="D174" i="7" s="1"/>
  <c r="C174" i="7" s="1"/>
  <c r="D175" i="7" a="1"/>
  <c r="D175" i="7" s="1"/>
  <c r="C175" i="7" s="1"/>
  <c r="D176" i="7" a="1"/>
  <c r="D176" i="7" s="1"/>
  <c r="C176" i="7" s="1"/>
  <c r="D177" i="7" a="1"/>
  <c r="D177" i="7" s="1"/>
  <c r="C177" i="7" s="1"/>
  <c r="D178" i="7" a="1"/>
  <c r="D178" i="7" s="1"/>
  <c r="C178" i="7" s="1"/>
  <c r="D179" i="7" a="1"/>
  <c r="D179" i="7" s="1"/>
  <c r="C179" i="7" s="1"/>
  <c r="D180" i="7" a="1"/>
  <c r="D180" i="7" s="1"/>
  <c r="C180" i="7" s="1"/>
  <c r="D181" i="7" a="1"/>
  <c r="D181" i="7" s="1"/>
  <c r="C181" i="7" s="1"/>
  <c r="D182" i="7" a="1"/>
  <c r="D182" i="7" s="1"/>
  <c r="C182" i="7" s="1"/>
  <c r="D183" i="7" a="1"/>
  <c r="D183" i="7" s="1"/>
  <c r="C183" i="7" s="1"/>
  <c r="D184" i="7" a="1"/>
  <c r="D184" i="7" s="1"/>
  <c r="C184" i="7" s="1"/>
  <c r="D185" i="7" a="1"/>
  <c r="D185" i="7" s="1"/>
  <c r="C185" i="7" s="1"/>
  <c r="D186" i="7" a="1"/>
  <c r="D186" i="7" s="1"/>
  <c r="C186" i="7" s="1"/>
  <c r="D187" i="7" a="1"/>
  <c r="D187" i="7" s="1"/>
  <c r="C187" i="7" s="1"/>
  <c r="D188" i="7" a="1"/>
  <c r="D188" i="7" s="1"/>
  <c r="C188" i="7" s="1"/>
  <c r="D189" i="7" a="1"/>
  <c r="D189" i="7" s="1"/>
  <c r="C189" i="7" s="1"/>
  <c r="D190" i="7" a="1"/>
  <c r="D190" i="7" s="1"/>
  <c r="C190" i="7" s="1"/>
  <c r="L3" i="4" l="1" a="1"/>
  <c r="L3" i="4" s="1"/>
  <c r="L4" i="4" a="1"/>
  <c r="L4" i="4" s="1"/>
  <c r="L5" i="4" a="1"/>
  <c r="L5" i="4" s="1"/>
  <c r="L9" i="4" a="1"/>
  <c r="L9" i="4" s="1"/>
  <c r="L13" i="4" a="1"/>
  <c r="L13" i="4" s="1"/>
  <c r="L17" i="4" a="1"/>
  <c r="L17" i="4" s="1"/>
  <c r="L21" i="4" a="1"/>
  <c r="L21" i="4" s="1"/>
  <c r="L25" i="4" a="1"/>
  <c r="L25" i="4" s="1"/>
  <c r="L29" i="4" a="1"/>
  <c r="L29" i="4" s="1"/>
  <c r="L33" i="4" a="1"/>
  <c r="L33" i="4" s="1"/>
  <c r="L37" i="4" a="1"/>
  <c r="L37" i="4" s="1"/>
  <c r="L41" i="4" a="1"/>
  <c r="L41" i="4" s="1"/>
  <c r="L45" i="4" a="1"/>
  <c r="L45" i="4" s="1"/>
  <c r="L49" i="4" a="1"/>
  <c r="L49" i="4" s="1"/>
  <c r="L53" i="4" a="1"/>
  <c r="L53" i="4" s="1"/>
  <c r="L57" i="4" a="1"/>
  <c r="L57" i="4" s="1"/>
  <c r="L61" i="4" a="1"/>
  <c r="L61" i="4" s="1"/>
  <c r="L65" i="4" a="1"/>
  <c r="L65" i="4" s="1"/>
  <c r="L69" i="4" a="1"/>
  <c r="L69" i="4" s="1"/>
  <c r="L73" i="4" a="1"/>
  <c r="L73" i="4" s="1"/>
  <c r="L77" i="4" a="1"/>
  <c r="L77" i="4" s="1"/>
  <c r="L81" i="4" a="1"/>
  <c r="L81" i="4" s="1"/>
  <c r="L85" i="4" a="1"/>
  <c r="L85" i="4" s="1"/>
  <c r="L89" i="4" a="1"/>
  <c r="L89" i="4" s="1"/>
  <c r="L93" i="4" a="1"/>
  <c r="L93" i="4" s="1"/>
  <c r="L97" i="4" a="1"/>
  <c r="L97" i="4" s="1"/>
  <c r="L101" i="4" a="1"/>
  <c r="L101" i="4" s="1"/>
  <c r="L105" i="4" a="1"/>
  <c r="L105" i="4" s="1"/>
  <c r="L109" i="4" a="1"/>
  <c r="L109" i="4" s="1"/>
  <c r="L113" i="4" a="1"/>
  <c r="L113" i="4" s="1"/>
  <c r="L117" i="4" a="1"/>
  <c r="L117" i="4" s="1"/>
  <c r="L121" i="4" a="1"/>
  <c r="L121" i="4" s="1"/>
  <c r="L125" i="4" a="1"/>
  <c r="L125" i="4" s="1"/>
  <c r="L129" i="4" a="1"/>
  <c r="L129" i="4" s="1"/>
  <c r="L133" i="4" a="1"/>
  <c r="L133" i="4" s="1"/>
  <c r="L137" i="4" a="1"/>
  <c r="L137" i="4" s="1"/>
  <c r="L141" i="4" a="1"/>
  <c r="L141" i="4" s="1"/>
  <c r="L145" i="4" a="1"/>
  <c r="L145" i="4" s="1"/>
  <c r="L149" i="4" a="1"/>
  <c r="L149" i="4" s="1"/>
  <c r="L153" i="4" a="1"/>
  <c r="L153" i="4" s="1"/>
  <c r="L157" i="4" a="1"/>
  <c r="L157" i="4" s="1"/>
  <c r="L161" i="4" a="1"/>
  <c r="L161" i="4" s="1"/>
  <c r="L165" i="4" a="1"/>
  <c r="L165" i="4" s="1"/>
  <c r="L169" i="4" a="1"/>
  <c r="L169" i="4" s="1"/>
  <c r="L173" i="4" a="1"/>
  <c r="L173" i="4" s="1"/>
  <c r="L175" i="4" a="1"/>
  <c r="L175" i="4" s="1"/>
  <c r="L177" i="4" a="1"/>
  <c r="L177" i="4" s="1"/>
  <c r="L179" i="4" a="1"/>
  <c r="L179" i="4" s="1"/>
  <c r="L181" i="4" a="1"/>
  <c r="L181" i="4" s="1"/>
  <c r="L183" i="4" a="1"/>
  <c r="L183" i="4" s="1"/>
  <c r="L185" i="4" a="1"/>
  <c r="L185" i="4" s="1"/>
  <c r="L187" i="4" a="1"/>
  <c r="L187" i="4" s="1"/>
  <c r="L189" i="4" a="1"/>
  <c r="L189" i="4" s="1"/>
  <c r="L191" i="4" a="1"/>
  <c r="L191" i="4" s="1"/>
  <c r="L193" i="4" a="1"/>
  <c r="L193" i="4" s="1"/>
  <c r="L195" i="4" a="1"/>
  <c r="L195" i="4" s="1"/>
  <c r="L197" i="4" a="1"/>
  <c r="L197" i="4" s="1"/>
  <c r="L199" i="4" a="1"/>
  <c r="L199" i="4" s="1"/>
  <c r="L201" i="4" a="1"/>
  <c r="L201" i="4" s="1"/>
  <c r="L203" i="4" a="1"/>
  <c r="L203" i="4" s="1"/>
  <c r="L205" i="4" a="1"/>
  <c r="L205" i="4" s="1"/>
  <c r="L207" i="4" a="1"/>
  <c r="L207" i="4" s="1"/>
  <c r="L209" i="4" a="1"/>
  <c r="L209" i="4" s="1"/>
  <c r="L211" i="4" a="1"/>
  <c r="L211" i="4" s="1"/>
  <c r="L213" i="4" a="1"/>
  <c r="L213" i="4" s="1"/>
  <c r="L215" i="4" a="1"/>
  <c r="L215" i="4" s="1"/>
  <c r="L217" i="4" a="1"/>
  <c r="L217" i="4" s="1"/>
  <c r="L219" i="4" a="1"/>
  <c r="L219" i="4" s="1"/>
  <c r="L221" i="4" a="1"/>
  <c r="L221" i="4" s="1"/>
  <c r="L223" i="4" a="1"/>
  <c r="L223" i="4" s="1"/>
  <c r="L225" i="4" a="1"/>
  <c r="L225" i="4" s="1"/>
  <c r="L227" i="4" a="1"/>
  <c r="L227" i="4" s="1"/>
  <c r="L229" i="4" a="1"/>
  <c r="L229" i="4" s="1"/>
  <c r="L231" i="4" a="1"/>
  <c r="L231" i="4" s="1"/>
  <c r="L233" i="4" a="1"/>
  <c r="L233" i="4" s="1"/>
  <c r="L235" i="4" a="1"/>
  <c r="L235" i="4" s="1"/>
  <c r="L237" i="4" a="1"/>
  <c r="L237" i="4" s="1"/>
  <c r="L239" i="4" a="1"/>
  <c r="L239" i="4" s="1"/>
  <c r="L241" i="4" a="1"/>
  <c r="L241" i="4" s="1"/>
  <c r="L243" i="4" a="1"/>
  <c r="L243" i="4" s="1"/>
  <c r="L6" i="4" a="1"/>
  <c r="L6" i="4" s="1"/>
  <c r="L10" i="4" a="1"/>
  <c r="L10" i="4" s="1"/>
  <c r="L14" i="4" a="1"/>
  <c r="L14" i="4" s="1"/>
  <c r="L18" i="4" a="1"/>
  <c r="L18" i="4" s="1"/>
  <c r="L22" i="4" a="1"/>
  <c r="L22" i="4" s="1"/>
  <c r="L26" i="4" a="1"/>
  <c r="L26" i="4" s="1"/>
  <c r="L30" i="4" a="1"/>
  <c r="L30" i="4" s="1"/>
  <c r="L34" i="4" a="1"/>
  <c r="L34" i="4" s="1"/>
  <c r="L38" i="4" a="1"/>
  <c r="L38" i="4" s="1"/>
  <c r="L42" i="4" a="1"/>
  <c r="L42" i="4" s="1"/>
  <c r="L46" i="4" a="1"/>
  <c r="L46" i="4" s="1"/>
  <c r="L50" i="4" a="1"/>
  <c r="L50" i="4" s="1"/>
  <c r="L54" i="4" a="1"/>
  <c r="L54" i="4" s="1"/>
  <c r="L58" i="4" a="1"/>
  <c r="L58" i="4" s="1"/>
  <c r="L62" i="4" a="1"/>
  <c r="L62" i="4" s="1"/>
  <c r="L66" i="4" a="1"/>
  <c r="L66" i="4" s="1"/>
  <c r="L70" i="4" a="1"/>
  <c r="L70" i="4" s="1"/>
  <c r="L74" i="4" a="1"/>
  <c r="L74" i="4" s="1"/>
  <c r="L78" i="4" a="1"/>
  <c r="L78" i="4" s="1"/>
  <c r="L82" i="4" a="1"/>
  <c r="L82" i="4" s="1"/>
  <c r="L86" i="4" a="1"/>
  <c r="L86" i="4" s="1"/>
  <c r="L90" i="4" a="1"/>
  <c r="L90" i="4" s="1"/>
  <c r="L94" i="4" a="1"/>
  <c r="L94" i="4" s="1"/>
  <c r="L98" i="4" a="1"/>
  <c r="L98" i="4" s="1"/>
  <c r="L102" i="4" a="1"/>
  <c r="L102" i="4" s="1"/>
  <c r="L106" i="4" a="1"/>
  <c r="L106" i="4" s="1"/>
  <c r="L110" i="4" a="1"/>
  <c r="L110" i="4" s="1"/>
  <c r="L114" i="4" a="1"/>
  <c r="L114" i="4" s="1"/>
  <c r="L118" i="4" a="1"/>
  <c r="L118" i="4" s="1"/>
  <c r="L122" i="4" a="1"/>
  <c r="L122" i="4" s="1"/>
  <c r="L126" i="4" a="1"/>
  <c r="L126" i="4" s="1"/>
  <c r="L130" i="4" a="1"/>
  <c r="L130" i="4" s="1"/>
  <c r="L134" i="4" a="1"/>
  <c r="L134" i="4" s="1"/>
  <c r="L138" i="4" a="1"/>
  <c r="L138" i="4" s="1"/>
  <c r="L142" i="4" a="1"/>
  <c r="L142" i="4" s="1"/>
  <c r="L146" i="4" a="1"/>
  <c r="L146" i="4" s="1"/>
  <c r="L150" i="4" a="1"/>
  <c r="L150" i="4" s="1"/>
  <c r="L154" i="4" a="1"/>
  <c r="L154" i="4" s="1"/>
  <c r="L158" i="4" a="1"/>
  <c r="L158" i="4" s="1"/>
  <c r="L162" i="4" a="1"/>
  <c r="L162" i="4" s="1"/>
  <c r="L166" i="4" a="1"/>
  <c r="L166" i="4" s="1"/>
  <c r="L170" i="4" a="1"/>
  <c r="L170" i="4" s="1"/>
  <c r="L178" i="4" a="1"/>
  <c r="L178" i="4" s="1"/>
  <c r="L182" i="4" a="1"/>
  <c r="L182" i="4" s="1"/>
  <c r="L186" i="4" a="1"/>
  <c r="L186" i="4" s="1"/>
  <c r="L190" i="4" a="1"/>
  <c r="L190" i="4" s="1"/>
  <c r="L194" i="4" a="1"/>
  <c r="L194" i="4" s="1"/>
  <c r="L198" i="4" a="1"/>
  <c r="L198" i="4" s="1"/>
  <c r="L202" i="4" a="1"/>
  <c r="L202" i="4" s="1"/>
  <c r="L206" i="4" a="1"/>
  <c r="L206" i="4" s="1"/>
  <c r="L210" i="4" a="1"/>
  <c r="L210" i="4" s="1"/>
  <c r="L214" i="4" a="1"/>
  <c r="L214" i="4" s="1"/>
  <c r="L218" i="4" a="1"/>
  <c r="L218" i="4" s="1"/>
  <c r="L222" i="4" a="1"/>
  <c r="L222" i="4" s="1"/>
  <c r="L226" i="4" a="1"/>
  <c r="L226" i="4" s="1"/>
  <c r="L230" i="4" a="1"/>
  <c r="L230" i="4" s="1"/>
  <c r="L234" i="4" a="1"/>
  <c r="L234" i="4" s="1"/>
  <c r="L238" i="4" a="1"/>
  <c r="L238" i="4" s="1"/>
  <c r="L242" i="4" a="1"/>
  <c r="L242" i="4" s="1"/>
  <c r="L246" i="4" a="1"/>
  <c r="L246" i="4" s="1"/>
  <c r="L250" i="4" a="1"/>
  <c r="L250" i="4" s="1"/>
  <c r="L254" i="4" a="1"/>
  <c r="L254" i="4" s="1"/>
  <c r="L258" i="4" a="1"/>
  <c r="L258" i="4" s="1"/>
  <c r="L262" i="4" a="1"/>
  <c r="L262" i="4" s="1"/>
  <c r="L266" i="4" a="1"/>
  <c r="L266" i="4" s="1"/>
  <c r="L270" i="4" a="1"/>
  <c r="L270" i="4" s="1"/>
  <c r="L274" i="4" a="1"/>
  <c r="L274" i="4" s="1"/>
  <c r="L278" i="4" a="1"/>
  <c r="L278" i="4" s="1"/>
  <c r="L282" i="4" a="1"/>
  <c r="L282" i="4" s="1"/>
  <c r="L286" i="4" a="1"/>
  <c r="L286" i="4" s="1"/>
  <c r="L290" i="4" a="1"/>
  <c r="L290" i="4" s="1"/>
  <c r="L294" i="4" a="1"/>
  <c r="L294" i="4" s="1"/>
  <c r="L298" i="4" a="1"/>
  <c r="L298" i="4" s="1"/>
  <c r="L12" i="4" a="1"/>
  <c r="L12" i="4" s="1"/>
  <c r="L16" i="4" a="1"/>
  <c r="L16" i="4" s="1"/>
  <c r="L24" i="4" a="1"/>
  <c r="L24" i="4" s="1"/>
  <c r="L32" i="4" a="1"/>
  <c r="L32" i="4" s="1"/>
  <c r="L40" i="4" a="1"/>
  <c r="L40" i="4" s="1"/>
  <c r="L48" i="4" a="1"/>
  <c r="L48" i="4" s="1"/>
  <c r="L56" i="4" a="1"/>
  <c r="L56" i="4" s="1"/>
  <c r="L64" i="4" a="1"/>
  <c r="L64" i="4" s="1"/>
  <c r="L72" i="4" a="1"/>
  <c r="L72" i="4" s="1"/>
  <c r="L80" i="4" a="1"/>
  <c r="L80" i="4" s="1"/>
  <c r="L88" i="4" a="1"/>
  <c r="L88" i="4" s="1"/>
  <c r="L96" i="4" a="1"/>
  <c r="L96" i="4" s="1"/>
  <c r="L7" i="4" a="1"/>
  <c r="L7" i="4" s="1"/>
  <c r="L11" i="4" a="1"/>
  <c r="L11" i="4" s="1"/>
  <c r="L15" i="4" a="1"/>
  <c r="L15" i="4" s="1"/>
  <c r="L19" i="4" a="1"/>
  <c r="L19" i="4" s="1"/>
  <c r="L23" i="4" a="1"/>
  <c r="L23" i="4" s="1"/>
  <c r="L27" i="4" a="1"/>
  <c r="L27" i="4" s="1"/>
  <c r="L31" i="4" a="1"/>
  <c r="L31" i="4" s="1"/>
  <c r="L35" i="4" a="1"/>
  <c r="L35" i="4" s="1"/>
  <c r="L39" i="4" a="1"/>
  <c r="L39" i="4" s="1"/>
  <c r="L43" i="4" a="1"/>
  <c r="L43" i="4" s="1"/>
  <c r="L47" i="4" a="1"/>
  <c r="L47" i="4" s="1"/>
  <c r="L51" i="4" a="1"/>
  <c r="L51" i="4" s="1"/>
  <c r="L55" i="4" a="1"/>
  <c r="L55" i="4" s="1"/>
  <c r="L59" i="4" a="1"/>
  <c r="L59" i="4" s="1"/>
  <c r="L63" i="4" a="1"/>
  <c r="L63" i="4" s="1"/>
  <c r="L67" i="4" a="1"/>
  <c r="L67" i="4" s="1"/>
  <c r="L71" i="4" a="1"/>
  <c r="L71" i="4" s="1"/>
  <c r="L75" i="4" a="1"/>
  <c r="L75" i="4" s="1"/>
  <c r="L79" i="4" a="1"/>
  <c r="L79" i="4" s="1"/>
  <c r="L83" i="4" a="1"/>
  <c r="L83" i="4" s="1"/>
  <c r="L87" i="4" a="1"/>
  <c r="L87" i="4" s="1"/>
  <c r="L91" i="4" a="1"/>
  <c r="L91" i="4" s="1"/>
  <c r="L95" i="4" a="1"/>
  <c r="L95" i="4" s="1"/>
  <c r="L99" i="4" a="1"/>
  <c r="L99" i="4" s="1"/>
  <c r="L103" i="4" a="1"/>
  <c r="L103" i="4" s="1"/>
  <c r="L107" i="4" a="1"/>
  <c r="L107" i="4" s="1"/>
  <c r="L111" i="4" a="1"/>
  <c r="L111" i="4" s="1"/>
  <c r="L115" i="4" a="1"/>
  <c r="L115" i="4" s="1"/>
  <c r="L119" i="4" a="1"/>
  <c r="L119" i="4" s="1"/>
  <c r="L123" i="4" a="1"/>
  <c r="L123" i="4" s="1"/>
  <c r="L127" i="4" a="1"/>
  <c r="L127" i="4" s="1"/>
  <c r="L131" i="4" a="1"/>
  <c r="L131" i="4" s="1"/>
  <c r="L135" i="4" a="1"/>
  <c r="L135" i="4" s="1"/>
  <c r="L139" i="4" a="1"/>
  <c r="L139" i="4" s="1"/>
  <c r="L143" i="4" a="1"/>
  <c r="L143" i="4" s="1"/>
  <c r="L147" i="4" a="1"/>
  <c r="L147" i="4" s="1"/>
  <c r="L151" i="4" a="1"/>
  <c r="L151" i="4" s="1"/>
  <c r="L155" i="4" a="1"/>
  <c r="L155" i="4" s="1"/>
  <c r="L159" i="4" a="1"/>
  <c r="L159" i="4" s="1"/>
  <c r="L163" i="4" a="1"/>
  <c r="L163" i="4" s="1"/>
  <c r="L167" i="4" a="1"/>
  <c r="L167" i="4" s="1"/>
  <c r="L171" i="4" a="1"/>
  <c r="L171" i="4" s="1"/>
  <c r="L174" i="4" a="1"/>
  <c r="L174" i="4" s="1"/>
  <c r="L176" i="4" a="1"/>
  <c r="L176" i="4" s="1"/>
  <c r="L180" i="4" a="1"/>
  <c r="L180" i="4" s="1"/>
  <c r="L184" i="4" a="1"/>
  <c r="L184" i="4" s="1"/>
  <c r="L188" i="4" a="1"/>
  <c r="L188" i="4" s="1"/>
  <c r="L192" i="4" a="1"/>
  <c r="L192" i="4" s="1"/>
  <c r="L196" i="4" a="1"/>
  <c r="L196" i="4" s="1"/>
  <c r="L200" i="4" a="1"/>
  <c r="L200" i="4" s="1"/>
  <c r="L204" i="4" a="1"/>
  <c r="L204" i="4" s="1"/>
  <c r="L208" i="4" a="1"/>
  <c r="L208" i="4" s="1"/>
  <c r="L212" i="4" a="1"/>
  <c r="L212" i="4" s="1"/>
  <c r="L216" i="4" a="1"/>
  <c r="L216" i="4" s="1"/>
  <c r="L220" i="4" a="1"/>
  <c r="L220" i="4" s="1"/>
  <c r="L224" i="4" a="1"/>
  <c r="L224" i="4" s="1"/>
  <c r="L228" i="4" a="1"/>
  <c r="L228" i="4" s="1"/>
  <c r="L232" i="4" a="1"/>
  <c r="L232" i="4" s="1"/>
  <c r="L236" i="4" a="1"/>
  <c r="L236" i="4" s="1"/>
  <c r="L240" i="4" a="1"/>
  <c r="L240" i="4" s="1"/>
  <c r="L244" i="4" a="1"/>
  <c r="L244" i="4" s="1"/>
  <c r="L248" i="4" a="1"/>
  <c r="L248" i="4" s="1"/>
  <c r="L252" i="4" a="1"/>
  <c r="L252" i="4" s="1"/>
  <c r="L256" i="4" a="1"/>
  <c r="L256" i="4" s="1"/>
  <c r="L260" i="4" a="1"/>
  <c r="L260" i="4" s="1"/>
  <c r="L264" i="4" a="1"/>
  <c r="L264" i="4" s="1"/>
  <c r="L268" i="4" a="1"/>
  <c r="L268" i="4" s="1"/>
  <c r="L272" i="4" a="1"/>
  <c r="L272" i="4" s="1"/>
  <c r="L276" i="4" a="1"/>
  <c r="L276" i="4" s="1"/>
  <c r="L280" i="4" a="1"/>
  <c r="L280" i="4" s="1"/>
  <c r="L284" i="4" a="1"/>
  <c r="L284" i="4" s="1"/>
  <c r="L288" i="4" a="1"/>
  <c r="L288" i="4" s="1"/>
  <c r="L292" i="4" a="1"/>
  <c r="L292" i="4" s="1"/>
  <c r="L296" i="4" a="1"/>
  <c r="L296" i="4" s="1"/>
  <c r="L8" i="4" a="1"/>
  <c r="L8" i="4" s="1"/>
  <c r="L20" i="4" a="1"/>
  <c r="L20" i="4" s="1"/>
  <c r="L28" i="4" a="1"/>
  <c r="L28" i="4" s="1"/>
  <c r="L36" i="4" a="1"/>
  <c r="L36" i="4" s="1"/>
  <c r="L44" i="4" a="1"/>
  <c r="L44" i="4" s="1"/>
  <c r="L52" i="4" a="1"/>
  <c r="L52" i="4" s="1"/>
  <c r="L60" i="4" a="1"/>
  <c r="L60" i="4" s="1"/>
  <c r="L68" i="4" a="1"/>
  <c r="L68" i="4" s="1"/>
  <c r="L76" i="4" a="1"/>
  <c r="L76" i="4" s="1"/>
  <c r="L84" i="4" a="1"/>
  <c r="L84" i="4" s="1"/>
  <c r="L92" i="4" a="1"/>
  <c r="L92" i="4" s="1"/>
  <c r="L100" i="4" a="1"/>
  <c r="L100" i="4" s="1"/>
  <c r="L116" i="4" a="1"/>
  <c r="L116" i="4" s="1"/>
  <c r="L132" i="4" a="1"/>
  <c r="L132" i="4" s="1"/>
  <c r="L148" i="4" a="1"/>
  <c r="L148" i="4" s="1"/>
  <c r="L164" i="4" a="1"/>
  <c r="L164" i="4" s="1"/>
  <c r="L251" i="4" a="1"/>
  <c r="L251" i="4" s="1"/>
  <c r="L259" i="4" a="1"/>
  <c r="L259" i="4" s="1"/>
  <c r="L267" i="4" a="1"/>
  <c r="L267" i="4" s="1"/>
  <c r="L275" i="4" a="1"/>
  <c r="L275" i="4" s="1"/>
  <c r="L283" i="4" a="1"/>
  <c r="L283" i="4" s="1"/>
  <c r="L291" i="4" a="1"/>
  <c r="L291" i="4" s="1"/>
  <c r="L299" i="4" a="1"/>
  <c r="L299" i="4" s="1"/>
  <c r="L261" i="4" a="1"/>
  <c r="L261" i="4" s="1"/>
  <c r="L273" i="4" a="1"/>
  <c r="L273" i="4" s="1"/>
  <c r="L285" i="4" a="1"/>
  <c r="L285" i="4" s="1"/>
  <c r="L297" i="4" a="1"/>
  <c r="L297" i="4" s="1"/>
  <c r="L104" i="4" a="1"/>
  <c r="L104" i="4" s="1"/>
  <c r="L120" i="4" a="1"/>
  <c r="L120" i="4" s="1"/>
  <c r="L136" i="4" a="1"/>
  <c r="L136" i="4" s="1"/>
  <c r="L152" i="4" a="1"/>
  <c r="L152" i="4" s="1"/>
  <c r="L168" i="4" a="1"/>
  <c r="L168" i="4" s="1"/>
  <c r="L247" i="4" a="1"/>
  <c r="L247" i="4" s="1"/>
  <c r="L255" i="4" a="1"/>
  <c r="L255" i="4" s="1"/>
  <c r="L263" i="4" a="1"/>
  <c r="L263" i="4" s="1"/>
  <c r="L271" i="4" a="1"/>
  <c r="L271" i="4" s="1"/>
  <c r="L279" i="4" a="1"/>
  <c r="L279" i="4" s="1"/>
  <c r="L287" i="4" a="1"/>
  <c r="L287" i="4" s="1"/>
  <c r="L295" i="4" a="1"/>
  <c r="L295" i="4" s="1"/>
  <c r="L257" i="4" a="1"/>
  <c r="L257" i="4" s="1"/>
  <c r="L269" i="4" a="1"/>
  <c r="L269" i="4" s="1"/>
  <c r="L281" i="4" a="1"/>
  <c r="L281" i="4" s="1"/>
  <c r="L293" i="4" a="1"/>
  <c r="L293" i="4" s="1"/>
  <c r="L108" i="4" a="1"/>
  <c r="L108" i="4" s="1"/>
  <c r="L124" i="4" a="1"/>
  <c r="L124" i="4" s="1"/>
  <c r="L140" i="4" a="1"/>
  <c r="L140" i="4" s="1"/>
  <c r="L156" i="4" a="1"/>
  <c r="L156" i="4" s="1"/>
  <c r="L172" i="4" a="1"/>
  <c r="L172" i="4" s="1"/>
  <c r="L112" i="4" a="1"/>
  <c r="L112" i="4" s="1"/>
  <c r="L128" i="4" a="1"/>
  <c r="L128" i="4" s="1"/>
  <c r="L144" i="4" a="1"/>
  <c r="L144" i="4" s="1"/>
  <c r="L160" i="4" a="1"/>
  <c r="L160" i="4" s="1"/>
  <c r="L245" i="4" a="1"/>
  <c r="L245" i="4" s="1"/>
  <c r="L249" i="4" a="1"/>
  <c r="L249" i="4" s="1"/>
  <c r="L253" i="4" a="1"/>
  <c r="L253" i="4" s="1"/>
  <c r="L265" i="4" a="1"/>
  <c r="L265" i="4" s="1"/>
  <c r="L277" i="4" a="1"/>
  <c r="L277" i="4" s="1"/>
  <c r="L289" i="4" a="1"/>
  <c r="L289" i="4" s="1"/>
  <c r="N4" i="4" a="1"/>
  <c r="N4" i="4" s="1"/>
  <c r="N3" i="4" a="1"/>
  <c r="N3" i="4" s="1"/>
  <c r="N9" i="4" a="1"/>
  <c r="N9" i="4" s="1"/>
  <c r="N12" i="4" a="1"/>
  <c r="N12" i="4" s="1"/>
  <c r="N17" i="4" a="1"/>
  <c r="N17" i="4" s="1"/>
  <c r="N20" i="4" a="1"/>
  <c r="N20" i="4" s="1"/>
  <c r="N25" i="4" a="1"/>
  <c r="N25" i="4" s="1"/>
  <c r="N28" i="4" a="1"/>
  <c r="N28" i="4" s="1"/>
  <c r="N33" i="4" a="1"/>
  <c r="N33" i="4" s="1"/>
  <c r="O33" i="4" s="1"/>
  <c r="N36" i="4" a="1"/>
  <c r="N36" i="4" s="1"/>
  <c r="N41" i="4" a="1"/>
  <c r="N41" i="4" s="1"/>
  <c r="N44" i="4" a="1"/>
  <c r="N44" i="4" s="1"/>
  <c r="N49" i="4" a="1"/>
  <c r="N49" i="4" s="1"/>
  <c r="N52" i="4" a="1"/>
  <c r="N52" i="4" s="1"/>
  <c r="N57" i="4" a="1"/>
  <c r="N57" i="4" s="1"/>
  <c r="N60" i="4" a="1"/>
  <c r="N60" i="4" s="1"/>
  <c r="N65" i="4" a="1"/>
  <c r="N65" i="4" s="1"/>
  <c r="N68" i="4" a="1"/>
  <c r="N68" i="4" s="1"/>
  <c r="N73" i="4" a="1"/>
  <c r="N73" i="4" s="1"/>
  <c r="N76" i="4" a="1"/>
  <c r="N76" i="4" s="1"/>
  <c r="N81" i="4" a="1"/>
  <c r="N81" i="4" s="1"/>
  <c r="N84" i="4" a="1"/>
  <c r="N84" i="4" s="1"/>
  <c r="N89" i="4" a="1"/>
  <c r="N89" i="4" s="1"/>
  <c r="N92" i="4" a="1"/>
  <c r="N92" i="4" s="1"/>
  <c r="N97" i="4" a="1"/>
  <c r="N97" i="4" s="1"/>
  <c r="N100" i="4" a="1"/>
  <c r="N100" i="4" s="1"/>
  <c r="N105" i="4" a="1"/>
  <c r="N105" i="4" s="1"/>
  <c r="N108" i="4" a="1"/>
  <c r="N108" i="4" s="1"/>
  <c r="N113" i="4" a="1"/>
  <c r="N113" i="4" s="1"/>
  <c r="N116" i="4" a="1"/>
  <c r="N116" i="4" s="1"/>
  <c r="N121" i="4" a="1"/>
  <c r="N121" i="4" s="1"/>
  <c r="N124" i="4" a="1"/>
  <c r="N124" i="4" s="1"/>
  <c r="N129" i="4" a="1"/>
  <c r="N129" i="4" s="1"/>
  <c r="N132" i="4" a="1"/>
  <c r="N132" i="4" s="1"/>
  <c r="N137" i="4" a="1"/>
  <c r="N137" i="4" s="1"/>
  <c r="N140" i="4" a="1"/>
  <c r="N140" i="4" s="1"/>
  <c r="N145" i="4" a="1"/>
  <c r="N145" i="4" s="1"/>
  <c r="N148" i="4" a="1"/>
  <c r="N148" i="4" s="1"/>
  <c r="N153" i="4" a="1"/>
  <c r="N153" i="4" s="1"/>
  <c r="N156" i="4" a="1"/>
  <c r="N156" i="4" s="1"/>
  <c r="N161" i="4" a="1"/>
  <c r="N161" i="4" s="1"/>
  <c r="N164" i="4" a="1"/>
  <c r="N164" i="4" s="1"/>
  <c r="N169" i="4" a="1"/>
  <c r="N169" i="4" s="1"/>
  <c r="N172" i="4" a="1"/>
  <c r="N172" i="4" s="1"/>
  <c r="N174" i="4" a="1"/>
  <c r="N174" i="4" s="1"/>
  <c r="N176" i="4" a="1"/>
  <c r="N176" i="4" s="1"/>
  <c r="N178" i="4" a="1"/>
  <c r="N178" i="4" s="1"/>
  <c r="N180" i="4" a="1"/>
  <c r="N180" i="4" s="1"/>
  <c r="N182" i="4" a="1"/>
  <c r="N182" i="4" s="1"/>
  <c r="N184" i="4" a="1"/>
  <c r="N184" i="4" s="1"/>
  <c r="N186" i="4" a="1"/>
  <c r="N186" i="4" s="1"/>
  <c r="N188" i="4" a="1"/>
  <c r="N188" i="4" s="1"/>
  <c r="N190" i="4" a="1"/>
  <c r="N190" i="4" s="1"/>
  <c r="N192" i="4" a="1"/>
  <c r="N192" i="4" s="1"/>
  <c r="N194" i="4" a="1"/>
  <c r="N194" i="4" s="1"/>
  <c r="N196" i="4" a="1"/>
  <c r="N196" i="4" s="1"/>
  <c r="N198" i="4" a="1"/>
  <c r="N198" i="4" s="1"/>
  <c r="N7" i="4" a="1"/>
  <c r="N7" i="4" s="1"/>
  <c r="N10" i="4" a="1"/>
  <c r="N10" i="4" s="1"/>
  <c r="N15" i="4" a="1"/>
  <c r="N15" i="4" s="1"/>
  <c r="N18" i="4" a="1"/>
  <c r="N18" i="4" s="1"/>
  <c r="N23" i="4" a="1"/>
  <c r="N23" i="4" s="1"/>
  <c r="N26" i="4" a="1"/>
  <c r="N26" i="4" s="1"/>
  <c r="N31" i="4" a="1"/>
  <c r="N31" i="4" s="1"/>
  <c r="N34" i="4" a="1"/>
  <c r="N34" i="4" s="1"/>
  <c r="Q34" i="4" s="1"/>
  <c r="H34" i="4" s="1"/>
  <c r="N39" i="4" a="1"/>
  <c r="N39" i="4" s="1"/>
  <c r="O39" i="4" s="1"/>
  <c r="N42" i="4" a="1"/>
  <c r="N42" i="4" s="1"/>
  <c r="N47" i="4" a="1"/>
  <c r="N47" i="4" s="1"/>
  <c r="N50" i="4" a="1"/>
  <c r="N50" i="4" s="1"/>
  <c r="N55" i="4" a="1"/>
  <c r="N55" i="4" s="1"/>
  <c r="N58" i="4" a="1"/>
  <c r="N58" i="4" s="1"/>
  <c r="N63" i="4" a="1"/>
  <c r="N63" i="4" s="1"/>
  <c r="N66" i="4" a="1"/>
  <c r="N66" i="4" s="1"/>
  <c r="N71" i="4" a="1"/>
  <c r="N71" i="4" s="1"/>
  <c r="N74" i="4" a="1"/>
  <c r="N74" i="4" s="1"/>
  <c r="N79" i="4" a="1"/>
  <c r="N79" i="4" s="1"/>
  <c r="N82" i="4" a="1"/>
  <c r="N82" i="4" s="1"/>
  <c r="N87" i="4" a="1"/>
  <c r="N87" i="4" s="1"/>
  <c r="N90" i="4" a="1"/>
  <c r="N90" i="4" s="1"/>
  <c r="N95" i="4" a="1"/>
  <c r="N95" i="4" s="1"/>
  <c r="N98" i="4" a="1"/>
  <c r="N98" i="4" s="1"/>
  <c r="N103" i="4" a="1"/>
  <c r="N103" i="4" s="1"/>
  <c r="N106" i="4" a="1"/>
  <c r="N106" i="4" s="1"/>
  <c r="N111" i="4" a="1"/>
  <c r="N111" i="4" s="1"/>
  <c r="N114" i="4" a="1"/>
  <c r="N114" i="4" s="1"/>
  <c r="O114" i="4" s="1"/>
  <c r="P114" i="4" s="1"/>
  <c r="N119" i="4" a="1"/>
  <c r="N119" i="4" s="1"/>
  <c r="N122" i="4" a="1"/>
  <c r="N122" i="4" s="1"/>
  <c r="N127" i="4" a="1"/>
  <c r="N127" i="4" s="1"/>
  <c r="N130" i="4" a="1"/>
  <c r="N130" i="4" s="1"/>
  <c r="N135" i="4" a="1"/>
  <c r="N135" i="4" s="1"/>
  <c r="N138" i="4" a="1"/>
  <c r="N138" i="4" s="1"/>
  <c r="N143" i="4" a="1"/>
  <c r="N143" i="4" s="1"/>
  <c r="N146" i="4" a="1"/>
  <c r="N146" i="4" s="1"/>
  <c r="N151" i="4" a="1"/>
  <c r="N151" i="4" s="1"/>
  <c r="N154" i="4" a="1"/>
  <c r="N154" i="4" s="1"/>
  <c r="N159" i="4" a="1"/>
  <c r="N159" i="4" s="1"/>
  <c r="N162" i="4" a="1"/>
  <c r="N162" i="4" s="1"/>
  <c r="N167" i="4" a="1"/>
  <c r="N167" i="4" s="1"/>
  <c r="N170" i="4" a="1"/>
  <c r="N170" i="4" s="1"/>
  <c r="N191" i="4" a="1"/>
  <c r="N191" i="4" s="1"/>
  <c r="N193" i="4" a="1"/>
  <c r="N193" i="4" s="1"/>
  <c r="N199" i="4" a="1"/>
  <c r="N199" i="4" s="1"/>
  <c r="N203" i="4" a="1"/>
  <c r="N203" i="4" s="1"/>
  <c r="N209" i="4" a="1"/>
  <c r="N209" i="4" s="1"/>
  <c r="N213" i="4" a="1"/>
  <c r="N213" i="4" s="1"/>
  <c r="N219" i="4" a="1"/>
  <c r="N219" i="4" s="1"/>
  <c r="N223" i="4" a="1"/>
  <c r="N223" i="4" s="1"/>
  <c r="N227" i="4" a="1"/>
  <c r="N227" i="4" s="1"/>
  <c r="N229" i="4" a="1"/>
  <c r="N229" i="4" s="1"/>
  <c r="N233" i="4" a="1"/>
  <c r="N233" i="4" s="1"/>
  <c r="N237" i="4" a="1"/>
  <c r="N237" i="4" s="1"/>
  <c r="N241" i="4" a="1"/>
  <c r="N241" i="4" s="1"/>
  <c r="N5" i="4" a="1"/>
  <c r="N5" i="4" s="1"/>
  <c r="N8" i="4" a="1"/>
  <c r="N8" i="4" s="1"/>
  <c r="N13" i="4" a="1"/>
  <c r="N13" i="4" s="1"/>
  <c r="N16" i="4" a="1"/>
  <c r="N16" i="4" s="1"/>
  <c r="N21" i="4" a="1"/>
  <c r="N21" i="4" s="1"/>
  <c r="N24" i="4" a="1"/>
  <c r="N24" i="4" s="1"/>
  <c r="N29" i="4" a="1"/>
  <c r="N29" i="4" s="1"/>
  <c r="O29" i="4" s="1"/>
  <c r="N32" i="4" a="1"/>
  <c r="N32" i="4" s="1"/>
  <c r="N37" i="4" a="1"/>
  <c r="N37" i="4" s="1"/>
  <c r="N40" i="4" a="1"/>
  <c r="N40" i="4" s="1"/>
  <c r="N45" i="4" a="1"/>
  <c r="N45" i="4" s="1"/>
  <c r="N48" i="4" a="1"/>
  <c r="N48" i="4" s="1"/>
  <c r="N53" i="4" a="1"/>
  <c r="N53" i="4" s="1"/>
  <c r="N56" i="4" a="1"/>
  <c r="N56" i="4" s="1"/>
  <c r="N61" i="4" a="1"/>
  <c r="N61" i="4" s="1"/>
  <c r="N64" i="4" a="1"/>
  <c r="N64" i="4" s="1"/>
  <c r="N69" i="4" a="1"/>
  <c r="N69" i="4" s="1"/>
  <c r="N72" i="4" a="1"/>
  <c r="N72" i="4" s="1"/>
  <c r="Q72" i="4" s="1"/>
  <c r="H72" i="4" s="1"/>
  <c r="N77" i="4" a="1"/>
  <c r="N77" i="4" s="1"/>
  <c r="N80" i="4" a="1"/>
  <c r="N80" i="4" s="1"/>
  <c r="N85" i="4" a="1"/>
  <c r="N85" i="4" s="1"/>
  <c r="N88" i="4" a="1"/>
  <c r="N88" i="4" s="1"/>
  <c r="N93" i="4" a="1"/>
  <c r="N93" i="4" s="1"/>
  <c r="N96" i="4" a="1"/>
  <c r="N96" i="4" s="1"/>
  <c r="N101" i="4" a="1"/>
  <c r="N101" i="4" s="1"/>
  <c r="N104" i="4" a="1"/>
  <c r="N104" i="4" s="1"/>
  <c r="Q104" i="4" s="1"/>
  <c r="H104" i="4" s="1"/>
  <c r="N109" i="4" a="1"/>
  <c r="N109" i="4" s="1"/>
  <c r="N112" i="4" a="1"/>
  <c r="N112" i="4" s="1"/>
  <c r="N117" i="4" a="1"/>
  <c r="N117" i="4" s="1"/>
  <c r="N120" i="4" a="1"/>
  <c r="N120" i="4" s="1"/>
  <c r="N125" i="4" a="1"/>
  <c r="N125" i="4" s="1"/>
  <c r="N128" i="4" a="1"/>
  <c r="N128" i="4" s="1"/>
  <c r="N133" i="4" a="1"/>
  <c r="N133" i="4" s="1"/>
  <c r="N136" i="4" a="1"/>
  <c r="N136" i="4" s="1"/>
  <c r="N141" i="4" a="1"/>
  <c r="N141" i="4" s="1"/>
  <c r="N144" i="4" a="1"/>
  <c r="N144" i="4" s="1"/>
  <c r="N149" i="4" a="1"/>
  <c r="N149" i="4" s="1"/>
  <c r="N152" i="4" a="1"/>
  <c r="N152" i="4" s="1"/>
  <c r="N157" i="4" a="1"/>
  <c r="N157" i="4" s="1"/>
  <c r="N160" i="4" a="1"/>
  <c r="N160" i="4" s="1"/>
  <c r="N165" i="4" a="1"/>
  <c r="N165" i="4" s="1"/>
  <c r="Q165" i="4" s="1"/>
  <c r="H165" i="4" s="1"/>
  <c r="N168" i="4" a="1"/>
  <c r="N168" i="4" s="1"/>
  <c r="N173" i="4" a="1"/>
  <c r="N173" i="4" s="1"/>
  <c r="N175" i="4" a="1"/>
  <c r="N175" i="4" s="1"/>
  <c r="N177" i="4" a="1"/>
  <c r="N177" i="4" s="1"/>
  <c r="N179" i="4" a="1"/>
  <c r="N179" i="4" s="1"/>
  <c r="N181" i="4" a="1"/>
  <c r="N181" i="4" s="1"/>
  <c r="N183" i="4" a="1"/>
  <c r="N183" i="4" s="1"/>
  <c r="N185" i="4" a="1"/>
  <c r="N185" i="4" s="1"/>
  <c r="N187" i="4" a="1"/>
  <c r="N187" i="4" s="1"/>
  <c r="N189" i="4" a="1"/>
  <c r="N189" i="4" s="1"/>
  <c r="Q189" i="4" s="1"/>
  <c r="H189" i="4" s="1"/>
  <c r="N195" i="4" a="1"/>
  <c r="N195" i="4" s="1"/>
  <c r="N197" i="4" a="1"/>
  <c r="N197" i="4" s="1"/>
  <c r="N201" i="4" a="1"/>
  <c r="N201" i="4" s="1"/>
  <c r="N205" i="4" a="1"/>
  <c r="N205" i="4" s="1"/>
  <c r="N207" i="4" a="1"/>
  <c r="N207" i="4" s="1"/>
  <c r="Q207" i="4" s="1"/>
  <c r="H207" i="4" s="1"/>
  <c r="N211" i="4" a="1"/>
  <c r="N211" i="4" s="1"/>
  <c r="N215" i="4" a="1"/>
  <c r="N215" i="4" s="1"/>
  <c r="N217" i="4" a="1"/>
  <c r="N217" i="4" s="1"/>
  <c r="Q217" i="4" s="1"/>
  <c r="H217" i="4" s="1"/>
  <c r="N221" i="4" a="1"/>
  <c r="N221" i="4" s="1"/>
  <c r="N225" i="4" a="1"/>
  <c r="N225" i="4" s="1"/>
  <c r="N231" i="4" a="1"/>
  <c r="N231" i="4" s="1"/>
  <c r="N235" i="4" a="1"/>
  <c r="N235" i="4" s="1"/>
  <c r="N239" i="4" a="1"/>
  <c r="N239" i="4" s="1"/>
  <c r="N6" i="4" a="1"/>
  <c r="N6" i="4" s="1"/>
  <c r="N11" i="4" a="1"/>
  <c r="N11" i="4" s="1"/>
  <c r="N14" i="4" a="1"/>
  <c r="N14" i="4" s="1"/>
  <c r="N19" i="4" a="1"/>
  <c r="N19" i="4" s="1"/>
  <c r="N22" i="4" a="1"/>
  <c r="N22" i="4" s="1"/>
  <c r="N27" i="4" a="1"/>
  <c r="N27" i="4" s="1"/>
  <c r="Q27" i="4" s="1"/>
  <c r="H27" i="4" s="1"/>
  <c r="N30" i="4" a="1"/>
  <c r="N30" i="4" s="1"/>
  <c r="N35" i="4" a="1"/>
  <c r="N35" i="4" s="1"/>
  <c r="N38" i="4" a="1"/>
  <c r="N38" i="4" s="1"/>
  <c r="N59" i="4" a="1"/>
  <c r="N59" i="4" s="1"/>
  <c r="N70" i="4" a="1"/>
  <c r="N70" i="4" s="1"/>
  <c r="N91" i="4" a="1"/>
  <c r="N91" i="4" s="1"/>
  <c r="N102" i="4" a="1"/>
  <c r="N102" i="4" s="1"/>
  <c r="N123" i="4" a="1"/>
  <c r="N123" i="4" s="1"/>
  <c r="N134" i="4" a="1"/>
  <c r="N134" i="4" s="1"/>
  <c r="N155" i="4" a="1"/>
  <c r="N155" i="4" s="1"/>
  <c r="N166" i="4" a="1"/>
  <c r="N166" i="4" s="1"/>
  <c r="N243" i="4" a="1"/>
  <c r="N243" i="4" s="1"/>
  <c r="N248" i="4" a="1"/>
  <c r="N248" i="4" s="1"/>
  <c r="N251" i="4" a="1"/>
  <c r="N251" i="4" s="1"/>
  <c r="N256" i="4" a="1"/>
  <c r="N256" i="4" s="1"/>
  <c r="N259" i="4" a="1"/>
  <c r="N259" i="4" s="1"/>
  <c r="N264" i="4" a="1"/>
  <c r="N264" i="4" s="1"/>
  <c r="N267" i="4" a="1"/>
  <c r="N267" i="4" s="1"/>
  <c r="N272" i="4" a="1"/>
  <c r="N272" i="4" s="1"/>
  <c r="N275" i="4" a="1"/>
  <c r="N275" i="4" s="1"/>
  <c r="N280" i="4" a="1"/>
  <c r="N280" i="4" s="1"/>
  <c r="N283" i="4" a="1"/>
  <c r="N283" i="4" s="1"/>
  <c r="N288" i="4" a="1"/>
  <c r="N288" i="4" s="1"/>
  <c r="N291" i="4" a="1"/>
  <c r="N291" i="4" s="1"/>
  <c r="N296" i="4" a="1"/>
  <c r="N296" i="4" s="1"/>
  <c r="Q296" i="4" s="1"/>
  <c r="N299" i="4" a="1"/>
  <c r="N299" i="4" s="1"/>
  <c r="N281" i="4" a="1"/>
  <c r="N281" i="4" s="1"/>
  <c r="N289" i="4" a="1"/>
  <c r="N289" i="4" s="1"/>
  <c r="N51" i="4" a="1"/>
  <c r="N51" i="4" s="1"/>
  <c r="N62" i="4" a="1"/>
  <c r="N62" i="4" s="1"/>
  <c r="N83" i="4" a="1"/>
  <c r="N83" i="4" s="1"/>
  <c r="N94" i="4" a="1"/>
  <c r="N94" i="4" s="1"/>
  <c r="N115" i="4" a="1"/>
  <c r="N115" i="4" s="1"/>
  <c r="N126" i="4" a="1"/>
  <c r="N126" i="4" s="1"/>
  <c r="N147" i="4" a="1"/>
  <c r="N147" i="4" s="1"/>
  <c r="O147" i="4" s="1"/>
  <c r="N158" i="4" a="1"/>
  <c r="N158" i="4" s="1"/>
  <c r="N200" i="4" a="1"/>
  <c r="N200" i="4" s="1"/>
  <c r="N204" i="4" a="1"/>
  <c r="N204" i="4" s="1"/>
  <c r="N208" i="4" a="1"/>
  <c r="N208" i="4" s="1"/>
  <c r="N212" i="4" a="1"/>
  <c r="N212" i="4" s="1"/>
  <c r="N216" i="4" a="1"/>
  <c r="N216" i="4" s="1"/>
  <c r="Q216" i="4" s="1"/>
  <c r="N220" i="4" a="1"/>
  <c r="N220" i="4" s="1"/>
  <c r="N224" i="4" a="1"/>
  <c r="N224" i="4" s="1"/>
  <c r="N228" i="4" a="1"/>
  <c r="N228" i="4" s="1"/>
  <c r="N232" i="4" a="1"/>
  <c r="N232" i="4" s="1"/>
  <c r="N236" i="4" a="1"/>
  <c r="N236" i="4" s="1"/>
  <c r="N240" i="4" a="1"/>
  <c r="N240" i="4" s="1"/>
  <c r="N246" i="4" a="1"/>
  <c r="N246" i="4" s="1"/>
  <c r="N249" i="4" a="1"/>
  <c r="N249" i="4" s="1"/>
  <c r="N254" i="4" a="1"/>
  <c r="N254" i="4" s="1"/>
  <c r="N257" i="4" a="1"/>
  <c r="N257" i="4" s="1"/>
  <c r="N262" i="4" a="1"/>
  <c r="N262" i="4" s="1"/>
  <c r="N265" i="4" a="1"/>
  <c r="N265" i="4" s="1"/>
  <c r="N270" i="4" a="1"/>
  <c r="N270" i="4" s="1"/>
  <c r="N273" i="4" a="1"/>
  <c r="N273" i="4" s="1"/>
  <c r="N278" i="4" a="1"/>
  <c r="N278" i="4" s="1"/>
  <c r="N286" i="4" a="1"/>
  <c r="N286" i="4" s="1"/>
  <c r="N297" i="4" a="1"/>
  <c r="N297" i="4" s="1"/>
  <c r="Q297" i="4" s="1"/>
  <c r="H297" i="4" s="1"/>
  <c r="N43" i="4" a="1"/>
  <c r="N43" i="4" s="1"/>
  <c r="N54" i="4" a="1"/>
  <c r="N54" i="4" s="1"/>
  <c r="N75" i="4" a="1"/>
  <c r="N75" i="4" s="1"/>
  <c r="N86" i="4" a="1"/>
  <c r="N86" i="4" s="1"/>
  <c r="N107" i="4" a="1"/>
  <c r="N107" i="4" s="1"/>
  <c r="Q107" i="4" s="1"/>
  <c r="H107" i="4" s="1"/>
  <c r="N118" i="4" a="1"/>
  <c r="N118" i="4" s="1"/>
  <c r="N139" i="4" a="1"/>
  <c r="N139" i="4" s="1"/>
  <c r="N150" i="4" a="1"/>
  <c r="N150" i="4" s="1"/>
  <c r="N171" i="4" a="1"/>
  <c r="N171" i="4" s="1"/>
  <c r="N244" i="4" a="1"/>
  <c r="N244" i="4" s="1"/>
  <c r="N247" i="4" a="1"/>
  <c r="N247" i="4" s="1"/>
  <c r="N252" i="4" a="1"/>
  <c r="N252" i="4" s="1"/>
  <c r="N255" i="4" a="1"/>
  <c r="N255" i="4" s="1"/>
  <c r="N260" i="4" a="1"/>
  <c r="N260" i="4" s="1"/>
  <c r="N263" i="4" a="1"/>
  <c r="N263" i="4" s="1"/>
  <c r="N268" i="4" a="1"/>
  <c r="N268" i="4" s="1"/>
  <c r="N271" i="4" a="1"/>
  <c r="N271" i="4" s="1"/>
  <c r="N276" i="4" a="1"/>
  <c r="N276" i="4" s="1"/>
  <c r="N279" i="4" a="1"/>
  <c r="N279" i="4" s="1"/>
  <c r="N284" i="4" a="1"/>
  <c r="N284" i="4" s="1"/>
  <c r="N287" i="4" a="1"/>
  <c r="N287" i="4" s="1"/>
  <c r="N292" i="4" a="1"/>
  <c r="N292" i="4" s="1"/>
  <c r="N295" i="4" a="1"/>
  <c r="N295" i="4" s="1"/>
  <c r="N274" i="4" a="1"/>
  <c r="N274" i="4" s="1"/>
  <c r="N277" i="4" a="1"/>
  <c r="N277" i="4" s="1"/>
  <c r="N290" i="4" a="1"/>
  <c r="N290" i="4" s="1"/>
  <c r="N298" i="4" a="1"/>
  <c r="N298" i="4" s="1"/>
  <c r="N46" i="4" a="1"/>
  <c r="N46" i="4" s="1"/>
  <c r="N67" i="4" a="1"/>
  <c r="N67" i="4" s="1"/>
  <c r="N78" i="4" a="1"/>
  <c r="N78" i="4" s="1"/>
  <c r="N99" i="4" a="1"/>
  <c r="N99" i="4" s="1"/>
  <c r="N110" i="4" a="1"/>
  <c r="N110" i="4" s="1"/>
  <c r="N131" i="4" a="1"/>
  <c r="N131" i="4" s="1"/>
  <c r="N142" i="4" a="1"/>
  <c r="N142" i="4" s="1"/>
  <c r="N163" i="4" a="1"/>
  <c r="N163" i="4" s="1"/>
  <c r="N202" i="4" a="1"/>
  <c r="N202" i="4" s="1"/>
  <c r="N206" i="4" a="1"/>
  <c r="N206" i="4" s="1"/>
  <c r="N210" i="4" a="1"/>
  <c r="N210" i="4" s="1"/>
  <c r="N214" i="4" a="1"/>
  <c r="N214" i="4" s="1"/>
  <c r="N218" i="4" a="1"/>
  <c r="N218" i="4" s="1"/>
  <c r="N222" i="4" a="1"/>
  <c r="N222" i="4" s="1"/>
  <c r="N226" i="4" a="1"/>
  <c r="N226" i="4" s="1"/>
  <c r="N230" i="4" a="1"/>
  <c r="N230" i="4" s="1"/>
  <c r="N234" i="4" a="1"/>
  <c r="N234" i="4" s="1"/>
  <c r="N238" i="4" a="1"/>
  <c r="N238" i="4" s="1"/>
  <c r="N242" i="4" a="1"/>
  <c r="N242" i="4" s="1"/>
  <c r="N245" i="4" a="1"/>
  <c r="N245" i="4" s="1"/>
  <c r="N250" i="4" a="1"/>
  <c r="N250" i="4" s="1"/>
  <c r="N253" i="4" a="1"/>
  <c r="N253" i="4" s="1"/>
  <c r="N258" i="4" a="1"/>
  <c r="N258" i="4" s="1"/>
  <c r="N261" i="4" a="1"/>
  <c r="N261" i="4" s="1"/>
  <c r="N266" i="4" a="1"/>
  <c r="N266" i="4" s="1"/>
  <c r="N269" i="4" a="1"/>
  <c r="N269" i="4" s="1"/>
  <c r="N282" i="4" a="1"/>
  <c r="N282" i="4" s="1"/>
  <c r="N285" i="4" a="1"/>
  <c r="N285" i="4" s="1"/>
  <c r="N293" i="4" a="1"/>
  <c r="N293" i="4" s="1"/>
  <c r="N294" i="4" a="1"/>
  <c r="N294" i="4" s="1"/>
  <c r="Q294" i="4" s="1"/>
  <c r="Q39" i="4"/>
  <c r="H39" i="4" s="1"/>
  <c r="Q167" i="4"/>
  <c r="H167" i="4" s="1"/>
  <c r="Q195" i="4"/>
  <c r="H195" i="4" s="1"/>
  <c r="O44" i="4"/>
  <c r="O169" i="4"/>
  <c r="O112" i="4"/>
  <c r="P112" i="4" s="1"/>
  <c r="Q172" i="4"/>
  <c r="H172" i="4" s="1"/>
  <c r="Q183" i="4"/>
  <c r="H183" i="4" s="1"/>
  <c r="O104" i="4"/>
  <c r="M136" i="4"/>
  <c r="Q79" i="4"/>
  <c r="H79" i="4" s="1"/>
  <c r="O9" i="4"/>
  <c r="O113" i="4"/>
  <c r="P113" i="4" s="1"/>
  <c r="Q33" i="4"/>
  <c r="H33" i="4" s="1"/>
  <c r="M115" i="4"/>
  <c r="O10" i="4"/>
  <c r="Q121" i="4"/>
  <c r="H121" i="4" s="1"/>
  <c r="Q105" i="4"/>
  <c r="H105" i="4" s="1"/>
  <c r="M181" i="4"/>
  <c r="M159" i="4"/>
  <c r="O159" i="4"/>
  <c r="P159" i="4" s="1"/>
  <c r="Q159" i="4"/>
  <c r="M111" i="4"/>
  <c r="O111" i="4"/>
  <c r="P111" i="4" s="1"/>
  <c r="Q111" i="4"/>
  <c r="M113" i="4"/>
  <c r="M109" i="4"/>
  <c r="M41" i="4"/>
  <c r="K112" i="4"/>
  <c r="J112" i="4"/>
  <c r="M112" i="4"/>
  <c r="K114" i="4"/>
  <c r="J114" i="4"/>
  <c r="M114" i="4"/>
  <c r="Q25" i="4"/>
  <c r="H25" i="4" s="1"/>
  <c r="Q31" i="4"/>
  <c r="H31" i="4" s="1"/>
  <c r="Q32" i="4"/>
  <c r="H32" i="4" s="1"/>
  <c r="Q44" i="4"/>
  <c r="H44" i="4" s="1"/>
  <c r="J293" i="4"/>
  <c r="K293" i="4"/>
  <c r="M293" i="4"/>
  <c r="P293" i="4"/>
  <c r="J195" i="4"/>
  <c r="K195" i="4"/>
  <c r="M195" i="4"/>
  <c r="P195" i="4"/>
  <c r="J175" i="4"/>
  <c r="K175" i="4"/>
  <c r="M175" i="4"/>
  <c r="P175" i="4"/>
  <c r="J172" i="4"/>
  <c r="K172" i="4"/>
  <c r="M172" i="4"/>
  <c r="P172" i="4"/>
  <c r="J147" i="4"/>
  <c r="K147" i="4"/>
  <c r="M147" i="4"/>
  <c r="P147" i="4"/>
  <c r="J121" i="4"/>
  <c r="K121" i="4"/>
  <c r="M121" i="4"/>
  <c r="P121" i="4"/>
  <c r="J105" i="4"/>
  <c r="K105" i="4"/>
  <c r="M105" i="4"/>
  <c r="P105" i="4"/>
  <c r="J104" i="4"/>
  <c r="K104" i="4"/>
  <c r="M104" i="4"/>
  <c r="P104" i="4"/>
  <c r="J72" i="4"/>
  <c r="K72" i="4"/>
  <c r="M72" i="4"/>
  <c r="P72" i="4"/>
  <c r="J44" i="4"/>
  <c r="K44" i="4"/>
  <c r="M44" i="4"/>
  <c r="P44" i="4"/>
  <c r="J39" i="4"/>
  <c r="K39" i="4"/>
  <c r="M39" i="4"/>
  <c r="P39" i="4"/>
  <c r="J34" i="4"/>
  <c r="K34" i="4"/>
  <c r="M34" i="4"/>
  <c r="P34" i="4"/>
  <c r="J33" i="4"/>
  <c r="K33" i="4"/>
  <c r="M33" i="4"/>
  <c r="P33" i="4"/>
  <c r="J32" i="4"/>
  <c r="K32" i="4"/>
  <c r="M32" i="4"/>
  <c r="O32" i="4"/>
  <c r="P32" i="4"/>
  <c r="J31" i="4"/>
  <c r="K31" i="4"/>
  <c r="M31" i="4"/>
  <c r="O31" i="4"/>
  <c r="P31" i="4"/>
  <c r="J9" i="4"/>
  <c r="K9" i="4"/>
  <c r="M9" i="4"/>
  <c r="P9" i="4"/>
  <c r="J29" i="4"/>
  <c r="K29" i="4"/>
  <c r="M29" i="4"/>
  <c r="P29" i="4"/>
  <c r="J27" i="4"/>
  <c r="K27" i="4"/>
  <c r="M27" i="4"/>
  <c r="P27" i="4"/>
  <c r="J25" i="4"/>
  <c r="K25" i="4"/>
  <c r="M25" i="4"/>
  <c r="O25" i="4"/>
  <c r="P25" i="4"/>
  <c r="J10" i="4"/>
  <c r="K10" i="4"/>
  <c r="M10" i="4"/>
  <c r="P10" i="4"/>
  <c r="Q10" i="4"/>
  <c r="H10" i="4" s="1"/>
  <c r="O295" i="4" l="1"/>
  <c r="O34" i="4"/>
  <c r="O293" i="4"/>
  <c r="O27" i="4"/>
  <c r="O297" i="4"/>
  <c r="O195" i="4"/>
  <c r="O72" i="4"/>
  <c r="O41" i="4"/>
  <c r="P41" i="4" s="1"/>
  <c r="Q41" i="4"/>
  <c r="H41" i="4" s="1"/>
  <c r="Q136" i="4"/>
  <c r="H136" i="4" s="1"/>
  <c r="O136" i="4"/>
  <c r="P136" i="4" s="1"/>
  <c r="O181" i="4"/>
  <c r="P181" i="4" s="1"/>
  <c r="Q181" i="4"/>
  <c r="H181" i="4" s="1"/>
  <c r="Q109" i="4"/>
  <c r="H109" i="4" s="1"/>
  <c r="O109" i="4"/>
  <c r="P109" i="4" s="1"/>
  <c r="Q147" i="4"/>
  <c r="H147" i="4" s="1"/>
  <c r="Q115" i="4"/>
  <c r="H115" i="4" s="1"/>
  <c r="O115" i="4"/>
  <c r="P115" i="4" s="1"/>
  <c r="M294" i="4"/>
  <c r="O217" i="4"/>
  <c r="Q169" i="4"/>
  <c r="H169" i="4" s="1"/>
  <c r="Q295" i="4"/>
  <c r="H295" i="4" s="1"/>
  <c r="O105" i="4"/>
  <c r="Q9" i="4"/>
  <c r="H9" i="4" s="1"/>
  <c r="Q113" i="4"/>
  <c r="H113" i="4" s="1"/>
  <c r="O294" i="4"/>
  <c r="P294" i="4" s="1"/>
  <c r="O121" i="4"/>
  <c r="O296" i="4"/>
  <c r="P296" i="4" s="1"/>
  <c r="O216" i="4"/>
  <c r="P216" i="4" s="1"/>
  <c r="M296" i="4"/>
  <c r="M216" i="4"/>
  <c r="M183" i="4"/>
  <c r="O183" i="4"/>
  <c r="P183" i="4" s="1"/>
  <c r="Q175" i="4"/>
  <c r="H175" i="4" s="1"/>
  <c r="O175" i="4"/>
  <c r="M207" i="4"/>
  <c r="O207" i="4"/>
  <c r="P207" i="4" s="1"/>
  <c r="M189" i="4"/>
  <c r="O189" i="4"/>
  <c r="P189" i="4" s="1"/>
  <c r="M167" i="4"/>
  <c r="O167" i="4"/>
  <c r="P167" i="4" s="1"/>
  <c r="M107" i="4"/>
  <c r="O107" i="4"/>
  <c r="P107" i="4" s="1"/>
  <c r="M165" i="4"/>
  <c r="O165" i="4"/>
  <c r="P165" i="4" s="1"/>
  <c r="M79" i="4"/>
  <c r="O79" i="4"/>
  <c r="P79" i="4" s="1"/>
  <c r="O172" i="4"/>
  <c r="H296" i="4"/>
  <c r="H294" i="4"/>
  <c r="H159" i="4"/>
  <c r="H111" i="4"/>
  <c r="H216" i="4"/>
  <c r="Q112" i="4"/>
  <c r="Q114" i="4"/>
  <c r="Q29" i="4"/>
  <c r="H29" i="4" s="1"/>
  <c r="Q293" i="4"/>
  <c r="H293" i="4" s="1"/>
  <c r="H112" i="4" l="1"/>
  <c r="H114" i="4"/>
  <c r="Q106" i="4"/>
  <c r="Q108" i="4"/>
  <c r="Q110" i="4"/>
  <c r="J110" i="4"/>
  <c r="M110" i="4"/>
  <c r="O110" i="4"/>
  <c r="P110" i="4" s="1"/>
  <c r="J108" i="4"/>
  <c r="M108" i="4"/>
  <c r="O108" i="4"/>
  <c r="P108" i="4" s="1"/>
  <c r="J106" i="4"/>
  <c r="M106" i="4"/>
  <c r="O106" i="4"/>
  <c r="P106" i="4" s="1"/>
  <c r="K106" i="4" l="1"/>
  <c r="K110" i="4"/>
  <c r="K108" i="4"/>
  <c r="H110" i="4"/>
  <c r="H108" i="4"/>
  <c r="H106" i="4"/>
  <c r="J166" i="4" l="1"/>
  <c r="K166" i="4"/>
  <c r="M166" i="4"/>
  <c r="O166" i="4"/>
  <c r="P166" i="4" s="1"/>
  <c r="Q166" i="4"/>
  <c r="H166" i="4" s="1"/>
  <c r="J168" i="4"/>
  <c r="K168" i="4"/>
  <c r="M168" i="4"/>
  <c r="O168" i="4"/>
  <c r="P168" i="4" s="1"/>
  <c r="Q168" i="4"/>
  <c r="H168" i="4" s="1"/>
  <c r="J78" i="4" l="1"/>
  <c r="K78" i="4"/>
  <c r="M78" i="4"/>
  <c r="O78" i="4"/>
  <c r="P78" i="4" s="1"/>
  <c r="Q78" i="4"/>
  <c r="H78" i="4" s="1"/>
  <c r="J40" i="4"/>
  <c r="K40" i="4"/>
  <c r="M40" i="4"/>
  <c r="O40" i="4"/>
  <c r="P40" i="4" s="1"/>
  <c r="Q40" i="4"/>
  <c r="H40" i="4" s="1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6" i="4"/>
  <c r="J28" i="4"/>
  <c r="J30" i="4"/>
  <c r="J3" i="4"/>
  <c r="J4" i="4"/>
  <c r="J5" i="4"/>
  <c r="J6" i="4"/>
  <c r="J7" i="4"/>
  <c r="J8" i="4"/>
  <c r="J35" i="4"/>
  <c r="J36" i="4"/>
  <c r="J37" i="4"/>
  <c r="J38" i="4"/>
  <c r="J42" i="4"/>
  <c r="J43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3" i="4"/>
  <c r="J74" i="4"/>
  <c r="J75" i="4"/>
  <c r="J76" i="4"/>
  <c r="J77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16" i="4"/>
  <c r="J117" i="4"/>
  <c r="J118" i="4"/>
  <c r="J119" i="4"/>
  <c r="J120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7" i="4"/>
  <c r="J138" i="4"/>
  <c r="J139" i="4"/>
  <c r="J140" i="4"/>
  <c r="J141" i="4"/>
  <c r="J142" i="4"/>
  <c r="J143" i="4"/>
  <c r="J144" i="4"/>
  <c r="J145" i="4"/>
  <c r="J146" i="4"/>
  <c r="J148" i="4"/>
  <c r="J149" i="4"/>
  <c r="J150" i="4"/>
  <c r="J151" i="4"/>
  <c r="J152" i="4"/>
  <c r="J153" i="4"/>
  <c r="J154" i="4"/>
  <c r="J155" i="4"/>
  <c r="J156" i="4"/>
  <c r="J157" i="4"/>
  <c r="J158" i="4"/>
  <c r="J160" i="4"/>
  <c r="J161" i="4"/>
  <c r="J162" i="4"/>
  <c r="J163" i="4"/>
  <c r="J164" i="4"/>
  <c r="J170" i="4"/>
  <c r="J171" i="4"/>
  <c r="J173" i="4"/>
  <c r="J174" i="4"/>
  <c r="J176" i="4"/>
  <c r="J177" i="4"/>
  <c r="J178" i="4"/>
  <c r="J179" i="4"/>
  <c r="J180" i="4"/>
  <c r="J182" i="4"/>
  <c r="J184" i="4"/>
  <c r="J185" i="4"/>
  <c r="J186" i="4"/>
  <c r="J187" i="4"/>
  <c r="J188" i="4"/>
  <c r="J190" i="4"/>
  <c r="J191" i="4"/>
  <c r="J192" i="4"/>
  <c r="J193" i="4"/>
  <c r="J194" i="4"/>
  <c r="J196" i="4"/>
  <c r="J197" i="4"/>
  <c r="J198" i="4"/>
  <c r="J199" i="4"/>
  <c r="J200" i="4"/>
  <c r="J201" i="4"/>
  <c r="J202" i="4"/>
  <c r="J203" i="4"/>
  <c r="J204" i="4"/>
  <c r="J205" i="4"/>
  <c r="J206" i="4"/>
  <c r="J208" i="4"/>
  <c r="J209" i="4"/>
  <c r="J210" i="4"/>
  <c r="J211" i="4"/>
  <c r="J212" i="4"/>
  <c r="J213" i="4"/>
  <c r="J214" i="4"/>
  <c r="J215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245" i="4"/>
  <c r="J246" i="4"/>
  <c r="J247" i="4"/>
  <c r="J248" i="4"/>
  <c r="J249" i="4"/>
  <c r="J250" i="4"/>
  <c r="J251" i="4"/>
  <c r="J252" i="4"/>
  <c r="J253" i="4"/>
  <c r="J254" i="4"/>
  <c r="J255" i="4"/>
  <c r="J256" i="4"/>
  <c r="J257" i="4"/>
  <c r="J258" i="4"/>
  <c r="J259" i="4"/>
  <c r="J260" i="4"/>
  <c r="J261" i="4"/>
  <c r="J262" i="4"/>
  <c r="J263" i="4"/>
  <c r="J264" i="4"/>
  <c r="J265" i="4"/>
  <c r="J266" i="4"/>
  <c r="J267" i="4"/>
  <c r="J268" i="4"/>
  <c r="J269" i="4"/>
  <c r="J270" i="4"/>
  <c r="J271" i="4"/>
  <c r="J272" i="4"/>
  <c r="J273" i="4"/>
  <c r="J274" i="4"/>
  <c r="J275" i="4"/>
  <c r="J276" i="4"/>
  <c r="J277" i="4"/>
  <c r="J278" i="4"/>
  <c r="J279" i="4"/>
  <c r="J280" i="4"/>
  <c r="J281" i="4"/>
  <c r="J282" i="4"/>
  <c r="J283" i="4"/>
  <c r="J284" i="4"/>
  <c r="J285" i="4"/>
  <c r="J286" i="4"/>
  <c r="J287" i="4"/>
  <c r="J288" i="4"/>
  <c r="J289" i="4"/>
  <c r="J290" i="4"/>
  <c r="J291" i="4"/>
  <c r="J292" i="4"/>
  <c r="J298" i="4"/>
  <c r="J299" i="4"/>
  <c r="J11" i="4"/>
  <c r="K158" i="4" l="1"/>
  <c r="M158" i="4"/>
  <c r="O158" i="4"/>
  <c r="P158" i="4" s="1"/>
  <c r="Q158" i="4"/>
  <c r="H158" i="4" s="1"/>
  <c r="K214" i="4"/>
  <c r="M214" i="4"/>
  <c r="O214" i="4"/>
  <c r="P214" i="4"/>
  <c r="Q214" i="4"/>
  <c r="H214" i="4" s="1"/>
  <c r="K290" i="4"/>
  <c r="M290" i="4"/>
  <c r="O290" i="4"/>
  <c r="P290" i="4"/>
  <c r="Q290" i="4"/>
  <c r="H290" i="4" s="1"/>
  <c r="K286" i="4"/>
  <c r="M286" i="4"/>
  <c r="O286" i="4"/>
  <c r="P286" i="4" s="1"/>
  <c r="Q286" i="4"/>
  <c r="H286" i="4" s="1"/>
  <c r="K281" i="4"/>
  <c r="M281" i="4"/>
  <c r="O281" i="4"/>
  <c r="P281" i="4"/>
  <c r="Q281" i="4"/>
  <c r="H281" i="4" s="1"/>
  <c r="K275" i="4"/>
  <c r="M275" i="4"/>
  <c r="O275" i="4"/>
  <c r="P275" i="4"/>
  <c r="Q275" i="4"/>
  <c r="H275" i="4" s="1"/>
  <c r="K261" i="4"/>
  <c r="M261" i="4"/>
  <c r="O261" i="4"/>
  <c r="P261" i="4"/>
  <c r="Q261" i="4"/>
  <c r="H261" i="4" s="1"/>
  <c r="K259" i="4"/>
  <c r="M259" i="4"/>
  <c r="O259" i="4"/>
  <c r="P259" i="4"/>
  <c r="Q259" i="4"/>
  <c r="H259" i="4" s="1"/>
  <c r="K239" i="4"/>
  <c r="M239" i="4"/>
  <c r="O239" i="4"/>
  <c r="P239" i="4"/>
  <c r="Q239" i="4"/>
  <c r="H239" i="4" s="1"/>
  <c r="K232" i="4"/>
  <c r="M232" i="4"/>
  <c r="O232" i="4"/>
  <c r="P232" i="4"/>
  <c r="Q232" i="4"/>
  <c r="H232" i="4" s="1"/>
  <c r="K227" i="4"/>
  <c r="M227" i="4"/>
  <c r="O227" i="4"/>
  <c r="P227" i="4"/>
  <c r="Q227" i="4"/>
  <c r="H227" i="4" s="1"/>
  <c r="K212" i="4"/>
  <c r="M212" i="4"/>
  <c r="O212" i="4"/>
  <c r="P212" i="4"/>
  <c r="Q212" i="4"/>
  <c r="H212" i="4" s="1"/>
  <c r="K209" i="4"/>
  <c r="M209" i="4"/>
  <c r="O209" i="4"/>
  <c r="P209" i="4"/>
  <c r="Q209" i="4"/>
  <c r="H209" i="4" s="1"/>
  <c r="K206" i="4"/>
  <c r="M206" i="4"/>
  <c r="O206" i="4"/>
  <c r="P206" i="4" s="1"/>
  <c r="Q206" i="4"/>
  <c r="H206" i="4" s="1"/>
  <c r="K205" i="4"/>
  <c r="M205" i="4"/>
  <c r="O205" i="4"/>
  <c r="P205" i="4"/>
  <c r="Q205" i="4"/>
  <c r="H205" i="4" s="1"/>
  <c r="K201" i="4"/>
  <c r="M201" i="4"/>
  <c r="O201" i="4"/>
  <c r="P201" i="4"/>
  <c r="Q201" i="4"/>
  <c r="H201" i="4" s="1"/>
  <c r="K198" i="4"/>
  <c r="M198" i="4"/>
  <c r="O198" i="4"/>
  <c r="P198" i="4"/>
  <c r="Q198" i="4"/>
  <c r="H198" i="4" s="1"/>
  <c r="K192" i="4"/>
  <c r="M192" i="4"/>
  <c r="O192" i="4"/>
  <c r="P192" i="4"/>
  <c r="Q192" i="4"/>
  <c r="H192" i="4" s="1"/>
  <c r="K188" i="4"/>
  <c r="M188" i="4"/>
  <c r="O188" i="4"/>
  <c r="P188" i="4" s="1"/>
  <c r="Q188" i="4"/>
  <c r="H188" i="4" s="1"/>
  <c r="K185" i="4"/>
  <c r="M185" i="4"/>
  <c r="O185" i="4"/>
  <c r="P185" i="4"/>
  <c r="Q185" i="4"/>
  <c r="H185" i="4" s="1"/>
  <c r="K182" i="4"/>
  <c r="M182" i="4"/>
  <c r="O182" i="4"/>
  <c r="P182" i="4" s="1"/>
  <c r="Q182" i="4"/>
  <c r="H182" i="4" s="1"/>
  <c r="K180" i="4"/>
  <c r="M180" i="4"/>
  <c r="O180" i="4"/>
  <c r="P180" i="4" s="1"/>
  <c r="Q180" i="4"/>
  <c r="H180" i="4" s="1"/>
  <c r="K179" i="4"/>
  <c r="M179" i="4"/>
  <c r="O179" i="4"/>
  <c r="P179" i="4"/>
  <c r="Q179" i="4"/>
  <c r="H179" i="4" s="1"/>
  <c r="K174" i="4"/>
  <c r="M174" i="4"/>
  <c r="O174" i="4"/>
  <c r="P174" i="4"/>
  <c r="Q174" i="4"/>
  <c r="H174" i="4" s="1"/>
  <c r="K171" i="4"/>
  <c r="M171" i="4"/>
  <c r="O171" i="4"/>
  <c r="P171" i="4"/>
  <c r="Q171" i="4"/>
  <c r="H171" i="4" s="1"/>
  <c r="K164" i="4"/>
  <c r="M164" i="4"/>
  <c r="O164" i="4"/>
  <c r="P164" i="4" s="1"/>
  <c r="Q164" i="4"/>
  <c r="H164" i="4" s="1"/>
  <c r="K154" i="4"/>
  <c r="M154" i="4"/>
  <c r="O154" i="4"/>
  <c r="P154" i="4"/>
  <c r="Q154" i="4"/>
  <c r="H154" i="4" s="1"/>
  <c r="K150" i="4"/>
  <c r="M150" i="4"/>
  <c r="O150" i="4"/>
  <c r="P150" i="4"/>
  <c r="Q150" i="4"/>
  <c r="H150" i="4" s="1"/>
  <c r="K142" i="4"/>
  <c r="M142" i="4"/>
  <c r="O142" i="4"/>
  <c r="P142" i="4"/>
  <c r="Q142" i="4"/>
  <c r="H142" i="4" s="1"/>
  <c r="K137" i="4"/>
  <c r="K138" i="4"/>
  <c r="M137" i="4"/>
  <c r="M138" i="4"/>
  <c r="O137" i="4"/>
  <c r="O138" i="4"/>
  <c r="P137" i="4"/>
  <c r="P138" i="4"/>
  <c r="Q137" i="4"/>
  <c r="H137" i="4" s="1"/>
  <c r="Q138" i="4"/>
  <c r="H138" i="4" s="1"/>
  <c r="K129" i="4"/>
  <c r="M129" i="4"/>
  <c r="O129" i="4"/>
  <c r="P129" i="4"/>
  <c r="Q129" i="4"/>
  <c r="H129" i="4" s="1"/>
  <c r="K103" i="4"/>
  <c r="M103" i="4"/>
  <c r="O103" i="4"/>
  <c r="P103" i="4"/>
  <c r="Q103" i="4"/>
  <c r="H103" i="4" s="1"/>
  <c r="K101" i="4"/>
  <c r="M101" i="4"/>
  <c r="O101" i="4"/>
  <c r="P101" i="4"/>
  <c r="Q101" i="4"/>
  <c r="H101" i="4" s="1"/>
  <c r="K97" i="4"/>
  <c r="M97" i="4"/>
  <c r="O97" i="4"/>
  <c r="P97" i="4"/>
  <c r="Q97" i="4"/>
  <c r="H97" i="4" s="1"/>
  <c r="K93" i="4"/>
  <c r="M93" i="4"/>
  <c r="O93" i="4"/>
  <c r="P93" i="4"/>
  <c r="Q93" i="4"/>
  <c r="H93" i="4" s="1"/>
  <c r="K91" i="4"/>
  <c r="M91" i="4"/>
  <c r="O91" i="4"/>
  <c r="P91" i="4"/>
  <c r="Q91" i="4"/>
  <c r="H91" i="4" s="1"/>
  <c r="K87" i="4"/>
  <c r="M87" i="4"/>
  <c r="O87" i="4"/>
  <c r="P87" i="4"/>
  <c r="Q87" i="4"/>
  <c r="H87" i="4" s="1"/>
  <c r="K85" i="4"/>
  <c r="M85" i="4"/>
  <c r="O85" i="4"/>
  <c r="P85" i="4"/>
  <c r="Q85" i="4"/>
  <c r="H85" i="4" s="1"/>
  <c r="K81" i="4"/>
  <c r="M81" i="4"/>
  <c r="O81" i="4"/>
  <c r="P81" i="4"/>
  <c r="Q81" i="4"/>
  <c r="H81" i="4" s="1"/>
  <c r="K74" i="4"/>
  <c r="M74" i="4"/>
  <c r="O74" i="4"/>
  <c r="P74" i="4"/>
  <c r="Q74" i="4"/>
  <c r="H74" i="4" s="1"/>
  <c r="K69" i="4"/>
  <c r="M69" i="4"/>
  <c r="O69" i="4"/>
  <c r="P69" i="4"/>
  <c r="Q69" i="4"/>
  <c r="H69" i="4" s="1"/>
  <c r="K62" i="4"/>
  <c r="M62" i="4"/>
  <c r="O62" i="4"/>
  <c r="P62" i="4"/>
  <c r="Q62" i="4"/>
  <c r="H62" i="4" s="1"/>
  <c r="K59" i="4"/>
  <c r="M59" i="4"/>
  <c r="O59" i="4"/>
  <c r="P59" i="4"/>
  <c r="Q59" i="4"/>
  <c r="H59" i="4" s="1"/>
  <c r="K54" i="4"/>
  <c r="M54" i="4"/>
  <c r="O54" i="4"/>
  <c r="P54" i="4"/>
  <c r="Q54" i="4"/>
  <c r="H54" i="4" s="1"/>
  <c r="K46" i="4"/>
  <c r="M46" i="4"/>
  <c r="O46" i="4"/>
  <c r="P46" i="4"/>
  <c r="Q46" i="4"/>
  <c r="H46" i="4" s="1"/>
  <c r="K43" i="4"/>
  <c r="M43" i="4"/>
  <c r="O43" i="4"/>
  <c r="P43" i="4"/>
  <c r="Q43" i="4"/>
  <c r="H43" i="4" s="1"/>
  <c r="K38" i="4"/>
  <c r="M38" i="4"/>
  <c r="O38" i="4"/>
  <c r="P38" i="4"/>
  <c r="Q38" i="4"/>
  <c r="H38" i="4" s="1"/>
  <c r="K36" i="4"/>
  <c r="M36" i="4"/>
  <c r="O36" i="4"/>
  <c r="P36" i="4"/>
  <c r="Q36" i="4"/>
  <c r="H36" i="4" s="1"/>
  <c r="K8" i="4"/>
  <c r="M8" i="4"/>
  <c r="O8" i="4"/>
  <c r="P8" i="4"/>
  <c r="Q8" i="4"/>
  <c r="H8" i="4" s="1"/>
  <c r="K6" i="4"/>
  <c r="M6" i="4"/>
  <c r="O6" i="4"/>
  <c r="P6" i="4"/>
  <c r="Q6" i="4"/>
  <c r="H6" i="4" s="1"/>
  <c r="K4" i="4"/>
  <c r="M4" i="4"/>
  <c r="O4" i="4"/>
  <c r="P4" i="4"/>
  <c r="Q4" i="4"/>
  <c r="H4" i="4" s="1"/>
  <c r="K28" i="4"/>
  <c r="M28" i="4"/>
  <c r="O28" i="4"/>
  <c r="P28" i="4"/>
  <c r="Q28" i="4"/>
  <c r="H28" i="4" s="1"/>
  <c r="K26" i="4"/>
  <c r="M26" i="4"/>
  <c r="O26" i="4"/>
  <c r="P26" i="4"/>
  <c r="Q26" i="4"/>
  <c r="H26" i="4" s="1"/>
  <c r="K24" i="4"/>
  <c r="M24" i="4"/>
  <c r="O24" i="4"/>
  <c r="P24" i="4"/>
  <c r="Q24" i="4"/>
  <c r="H24" i="4" s="1"/>
  <c r="K23" i="4"/>
  <c r="M23" i="4"/>
  <c r="O23" i="4"/>
  <c r="P23" i="4" s="1"/>
  <c r="Q23" i="4"/>
  <c r="H23" i="4" s="1"/>
  <c r="K15" i="4"/>
  <c r="M15" i="4"/>
  <c r="O15" i="4"/>
  <c r="P15" i="4"/>
  <c r="Q15" i="4"/>
  <c r="H15" i="4" s="1"/>
  <c r="K288" i="4" l="1"/>
  <c r="M288" i="4"/>
  <c r="O288" i="4"/>
  <c r="P288" i="4"/>
  <c r="Q288" i="4"/>
  <c r="H288" i="4" s="1"/>
  <c r="K283" i="4"/>
  <c r="M283" i="4"/>
  <c r="O283" i="4"/>
  <c r="P283" i="4"/>
  <c r="Q283" i="4"/>
  <c r="H283" i="4" s="1"/>
  <c r="K12" i="4" l="1"/>
  <c r="M12" i="4"/>
  <c r="O12" i="4"/>
  <c r="P12" i="4"/>
  <c r="Q12" i="4"/>
  <c r="H12" i="4" s="1"/>
  <c r="K13" i="4"/>
  <c r="M13" i="4"/>
  <c r="O13" i="4"/>
  <c r="P13" i="4"/>
  <c r="Q13" i="4"/>
  <c r="H13" i="4" s="1"/>
  <c r="K14" i="4"/>
  <c r="M14" i="4"/>
  <c r="O14" i="4"/>
  <c r="P14" i="4" s="1"/>
  <c r="Q14" i="4"/>
  <c r="K16" i="4"/>
  <c r="M16" i="4"/>
  <c r="O16" i="4"/>
  <c r="P16" i="4"/>
  <c r="Q16" i="4"/>
  <c r="H16" i="4" s="1"/>
  <c r="K17" i="4"/>
  <c r="M17" i="4"/>
  <c r="O17" i="4"/>
  <c r="P17" i="4"/>
  <c r="Q17" i="4"/>
  <c r="H17" i="4" s="1"/>
  <c r="K18" i="4"/>
  <c r="M18" i="4"/>
  <c r="O18" i="4"/>
  <c r="P18" i="4"/>
  <c r="Q18" i="4"/>
  <c r="H18" i="4" s="1"/>
  <c r="K19" i="4"/>
  <c r="M19" i="4"/>
  <c r="O19" i="4"/>
  <c r="P19" i="4"/>
  <c r="Q19" i="4"/>
  <c r="H19" i="4" s="1"/>
  <c r="K20" i="4"/>
  <c r="M20" i="4"/>
  <c r="O20" i="4"/>
  <c r="P20" i="4"/>
  <c r="Q20" i="4"/>
  <c r="H20" i="4" s="1"/>
  <c r="K21" i="4"/>
  <c r="M21" i="4"/>
  <c r="O21" i="4"/>
  <c r="P21" i="4"/>
  <c r="Q21" i="4"/>
  <c r="H21" i="4" s="1"/>
  <c r="K22" i="4"/>
  <c r="M22" i="4"/>
  <c r="O22" i="4"/>
  <c r="P22" i="4" s="1"/>
  <c r="Q22" i="4"/>
  <c r="K30" i="4"/>
  <c r="M30" i="4"/>
  <c r="O30" i="4"/>
  <c r="P30" i="4"/>
  <c r="Q30" i="4"/>
  <c r="H30" i="4" s="1"/>
  <c r="K3" i="4"/>
  <c r="M3" i="4"/>
  <c r="O3" i="4"/>
  <c r="P3" i="4" s="1"/>
  <c r="Q3" i="4"/>
  <c r="K5" i="4"/>
  <c r="M5" i="4"/>
  <c r="O5" i="4"/>
  <c r="P5" i="4" s="1"/>
  <c r="Q5" i="4"/>
  <c r="H5" i="4" s="1"/>
  <c r="K7" i="4"/>
  <c r="M7" i="4"/>
  <c r="O7" i="4"/>
  <c r="P7" i="4" s="1"/>
  <c r="Q7" i="4"/>
  <c r="H7" i="4" s="1"/>
  <c r="M35" i="4"/>
  <c r="O35" i="4"/>
  <c r="P35" i="4" s="1"/>
  <c r="Q35" i="4"/>
  <c r="H35" i="4" s="1"/>
  <c r="K37" i="4"/>
  <c r="M37" i="4"/>
  <c r="O37" i="4"/>
  <c r="P37" i="4" s="1"/>
  <c r="Q37" i="4"/>
  <c r="K42" i="4"/>
  <c r="M42" i="4"/>
  <c r="O42" i="4"/>
  <c r="P42" i="4" s="1"/>
  <c r="Q42" i="4"/>
  <c r="H42" i="4" s="1"/>
  <c r="K45" i="4"/>
  <c r="M45" i="4"/>
  <c r="O45" i="4"/>
  <c r="P45" i="4" s="1"/>
  <c r="Q45" i="4"/>
  <c r="H45" i="4" s="1"/>
  <c r="K47" i="4"/>
  <c r="M47" i="4"/>
  <c r="O47" i="4"/>
  <c r="P47" i="4"/>
  <c r="Q47" i="4"/>
  <c r="H47" i="4" s="1"/>
  <c r="K48" i="4"/>
  <c r="M48" i="4"/>
  <c r="O48" i="4"/>
  <c r="P48" i="4"/>
  <c r="Q48" i="4"/>
  <c r="H48" i="4" s="1"/>
  <c r="K49" i="4"/>
  <c r="M49" i="4"/>
  <c r="O49" i="4"/>
  <c r="P49" i="4"/>
  <c r="Q49" i="4"/>
  <c r="H49" i="4" s="1"/>
  <c r="K50" i="4"/>
  <c r="M50" i="4"/>
  <c r="O50" i="4"/>
  <c r="P50" i="4"/>
  <c r="Q50" i="4"/>
  <c r="H50" i="4" s="1"/>
  <c r="K51" i="4"/>
  <c r="M51" i="4"/>
  <c r="O51" i="4"/>
  <c r="P51" i="4"/>
  <c r="Q51" i="4"/>
  <c r="H51" i="4" s="1"/>
  <c r="K52" i="4"/>
  <c r="M52" i="4"/>
  <c r="O52" i="4"/>
  <c r="P52" i="4"/>
  <c r="Q52" i="4"/>
  <c r="H52" i="4" s="1"/>
  <c r="K53" i="4"/>
  <c r="M53" i="4"/>
  <c r="O53" i="4"/>
  <c r="P53" i="4" s="1"/>
  <c r="Q53" i="4"/>
  <c r="H53" i="4" s="1"/>
  <c r="K55" i="4"/>
  <c r="M55" i="4"/>
  <c r="O55" i="4"/>
  <c r="P55" i="4"/>
  <c r="Q55" i="4"/>
  <c r="H55" i="4" s="1"/>
  <c r="K56" i="4"/>
  <c r="M56" i="4"/>
  <c r="O56" i="4"/>
  <c r="P56" i="4"/>
  <c r="Q56" i="4"/>
  <c r="H56" i="4" s="1"/>
  <c r="K57" i="4"/>
  <c r="M57" i="4"/>
  <c r="O57" i="4"/>
  <c r="P57" i="4"/>
  <c r="Q57" i="4"/>
  <c r="H57" i="4" s="1"/>
  <c r="K58" i="4"/>
  <c r="M58" i="4"/>
  <c r="O58" i="4"/>
  <c r="P58" i="4" s="1"/>
  <c r="Q58" i="4"/>
  <c r="H58" i="4" s="1"/>
  <c r="K60" i="4"/>
  <c r="M60" i="4"/>
  <c r="O60" i="4"/>
  <c r="P60" i="4"/>
  <c r="Q60" i="4"/>
  <c r="H60" i="4" s="1"/>
  <c r="K61" i="4"/>
  <c r="M61" i="4"/>
  <c r="O61" i="4"/>
  <c r="P61" i="4" s="1"/>
  <c r="Q61" i="4"/>
  <c r="K63" i="4"/>
  <c r="M63" i="4"/>
  <c r="O63" i="4"/>
  <c r="P63" i="4"/>
  <c r="Q63" i="4"/>
  <c r="H63" i="4" s="1"/>
  <c r="K64" i="4"/>
  <c r="M64" i="4"/>
  <c r="O64" i="4"/>
  <c r="P64" i="4"/>
  <c r="Q64" i="4"/>
  <c r="H64" i="4" s="1"/>
  <c r="K65" i="4"/>
  <c r="M65" i="4"/>
  <c r="O65" i="4"/>
  <c r="P65" i="4"/>
  <c r="Q65" i="4"/>
  <c r="H65" i="4" s="1"/>
  <c r="K66" i="4"/>
  <c r="M66" i="4"/>
  <c r="O66" i="4"/>
  <c r="P66" i="4"/>
  <c r="Q66" i="4"/>
  <c r="H66" i="4" s="1"/>
  <c r="K67" i="4"/>
  <c r="M67" i="4"/>
  <c r="O67" i="4"/>
  <c r="P67" i="4"/>
  <c r="Q67" i="4"/>
  <c r="H67" i="4" s="1"/>
  <c r="K68" i="4"/>
  <c r="M68" i="4"/>
  <c r="O68" i="4"/>
  <c r="P68" i="4" s="1"/>
  <c r="Q68" i="4"/>
  <c r="H68" i="4" s="1"/>
  <c r="K70" i="4"/>
  <c r="M70" i="4"/>
  <c r="O70" i="4"/>
  <c r="P70" i="4"/>
  <c r="Q70" i="4"/>
  <c r="H70" i="4" s="1"/>
  <c r="K71" i="4"/>
  <c r="M71" i="4"/>
  <c r="O71" i="4"/>
  <c r="P71" i="4"/>
  <c r="Q71" i="4"/>
  <c r="H71" i="4" s="1"/>
  <c r="K73" i="4"/>
  <c r="M73" i="4"/>
  <c r="O73" i="4"/>
  <c r="P73" i="4" s="1"/>
  <c r="Q73" i="4"/>
  <c r="K75" i="4"/>
  <c r="M75" i="4"/>
  <c r="O75" i="4"/>
  <c r="P75" i="4"/>
  <c r="Q75" i="4"/>
  <c r="H75" i="4" s="1"/>
  <c r="K76" i="4"/>
  <c r="M76" i="4"/>
  <c r="O76" i="4"/>
  <c r="P76" i="4"/>
  <c r="Q76" i="4"/>
  <c r="H76" i="4" s="1"/>
  <c r="K77" i="4"/>
  <c r="M77" i="4"/>
  <c r="O77" i="4"/>
  <c r="P77" i="4"/>
  <c r="Q77" i="4"/>
  <c r="H77" i="4" s="1"/>
  <c r="K80" i="4"/>
  <c r="M80" i="4"/>
  <c r="O80" i="4"/>
  <c r="P80" i="4" s="1"/>
  <c r="Q80" i="4"/>
  <c r="K82" i="4"/>
  <c r="M82" i="4"/>
  <c r="O82" i="4"/>
  <c r="P82" i="4"/>
  <c r="Q82" i="4"/>
  <c r="H82" i="4" s="1"/>
  <c r="K83" i="4"/>
  <c r="M83" i="4"/>
  <c r="O83" i="4"/>
  <c r="P83" i="4"/>
  <c r="Q83" i="4"/>
  <c r="H83" i="4" s="1"/>
  <c r="K84" i="4"/>
  <c r="M84" i="4"/>
  <c r="O84" i="4"/>
  <c r="P84" i="4" s="1"/>
  <c r="Q84" i="4"/>
  <c r="H84" i="4" s="1"/>
  <c r="K86" i="4"/>
  <c r="M86" i="4"/>
  <c r="O86" i="4"/>
  <c r="P86" i="4" s="1"/>
  <c r="Q86" i="4"/>
  <c r="K88" i="4"/>
  <c r="M88" i="4"/>
  <c r="O88" i="4"/>
  <c r="P88" i="4"/>
  <c r="Q88" i="4"/>
  <c r="H88" i="4" s="1"/>
  <c r="K89" i="4"/>
  <c r="M89" i="4"/>
  <c r="O89" i="4"/>
  <c r="P89" i="4"/>
  <c r="Q89" i="4"/>
  <c r="H89" i="4" s="1"/>
  <c r="K90" i="4"/>
  <c r="M90" i="4"/>
  <c r="O90" i="4"/>
  <c r="P90" i="4" s="1"/>
  <c r="Q90" i="4"/>
  <c r="H90" i="4" s="1"/>
  <c r="K92" i="4"/>
  <c r="M92" i="4"/>
  <c r="O92" i="4"/>
  <c r="P92" i="4" s="1"/>
  <c r="Q92" i="4"/>
  <c r="K94" i="4"/>
  <c r="M94" i="4"/>
  <c r="O94" i="4"/>
  <c r="P94" i="4"/>
  <c r="Q94" i="4"/>
  <c r="H94" i="4" s="1"/>
  <c r="K95" i="4"/>
  <c r="M95" i="4"/>
  <c r="O95" i="4"/>
  <c r="P95" i="4"/>
  <c r="Q95" i="4"/>
  <c r="H95" i="4" s="1"/>
  <c r="K96" i="4"/>
  <c r="M96" i="4"/>
  <c r="O96" i="4"/>
  <c r="P96" i="4" s="1"/>
  <c r="Q96" i="4"/>
  <c r="H96" i="4" s="1"/>
  <c r="K98" i="4"/>
  <c r="M98" i="4"/>
  <c r="O98" i="4"/>
  <c r="P98" i="4"/>
  <c r="Q98" i="4"/>
  <c r="H98" i="4" s="1"/>
  <c r="K99" i="4"/>
  <c r="M99" i="4"/>
  <c r="O99" i="4"/>
  <c r="P99" i="4"/>
  <c r="Q99" i="4"/>
  <c r="H99" i="4" s="1"/>
  <c r="K100" i="4"/>
  <c r="M100" i="4"/>
  <c r="O100" i="4"/>
  <c r="P100" i="4" s="1"/>
  <c r="Q100" i="4"/>
  <c r="H100" i="4" s="1"/>
  <c r="K102" i="4"/>
  <c r="M102" i="4"/>
  <c r="O102" i="4"/>
  <c r="P102" i="4" s="1"/>
  <c r="Q102" i="4"/>
  <c r="H102" i="4" s="1"/>
  <c r="K116" i="4"/>
  <c r="M116" i="4"/>
  <c r="O116" i="4"/>
  <c r="P116" i="4"/>
  <c r="Q116" i="4"/>
  <c r="H116" i="4" s="1"/>
  <c r="K117" i="4"/>
  <c r="M117" i="4"/>
  <c r="O117" i="4"/>
  <c r="P117" i="4"/>
  <c r="Q117" i="4"/>
  <c r="H117" i="4" s="1"/>
  <c r="K118" i="4"/>
  <c r="M118" i="4"/>
  <c r="O118" i="4"/>
  <c r="P118" i="4"/>
  <c r="Q118" i="4"/>
  <c r="H118" i="4" s="1"/>
  <c r="K119" i="4"/>
  <c r="M119" i="4"/>
  <c r="O119" i="4"/>
  <c r="P119" i="4"/>
  <c r="Q119" i="4"/>
  <c r="H119" i="4" s="1"/>
  <c r="K120" i="4"/>
  <c r="M120" i="4"/>
  <c r="O120" i="4"/>
  <c r="P120" i="4"/>
  <c r="Q120" i="4"/>
  <c r="H120" i="4" s="1"/>
  <c r="K122" i="4"/>
  <c r="M122" i="4"/>
  <c r="O122" i="4"/>
  <c r="P122" i="4"/>
  <c r="Q122" i="4"/>
  <c r="H122" i="4" s="1"/>
  <c r="K123" i="4"/>
  <c r="M123" i="4"/>
  <c r="O123" i="4"/>
  <c r="P123" i="4"/>
  <c r="Q123" i="4"/>
  <c r="H123" i="4" s="1"/>
  <c r="K124" i="4"/>
  <c r="M124" i="4"/>
  <c r="O124" i="4"/>
  <c r="P124" i="4"/>
  <c r="Q124" i="4"/>
  <c r="H124" i="4" s="1"/>
  <c r="K125" i="4"/>
  <c r="M125" i="4"/>
  <c r="O125" i="4"/>
  <c r="P125" i="4"/>
  <c r="Q125" i="4"/>
  <c r="H125" i="4" s="1"/>
  <c r="K126" i="4"/>
  <c r="M126" i="4"/>
  <c r="O126" i="4"/>
  <c r="P126" i="4"/>
  <c r="Q126" i="4"/>
  <c r="H126" i="4" s="1"/>
  <c r="K127" i="4"/>
  <c r="M127" i="4"/>
  <c r="O127" i="4"/>
  <c r="P127" i="4"/>
  <c r="Q127" i="4"/>
  <c r="H127" i="4" s="1"/>
  <c r="K128" i="4"/>
  <c r="M128" i="4"/>
  <c r="O128" i="4"/>
  <c r="P128" i="4" s="1"/>
  <c r="Q128" i="4"/>
  <c r="H128" i="4" s="1"/>
  <c r="K130" i="4"/>
  <c r="M130" i="4"/>
  <c r="O130" i="4"/>
  <c r="P130" i="4"/>
  <c r="Q130" i="4"/>
  <c r="H130" i="4" s="1"/>
  <c r="K131" i="4"/>
  <c r="M131" i="4"/>
  <c r="O131" i="4"/>
  <c r="P131" i="4"/>
  <c r="Q131" i="4"/>
  <c r="H131" i="4" s="1"/>
  <c r="K132" i="4"/>
  <c r="M132" i="4"/>
  <c r="O132" i="4"/>
  <c r="P132" i="4"/>
  <c r="Q132" i="4"/>
  <c r="H132" i="4" s="1"/>
  <c r="K133" i="4"/>
  <c r="M133" i="4"/>
  <c r="O133" i="4"/>
  <c r="P133" i="4"/>
  <c r="Q133" i="4"/>
  <c r="H133" i="4" s="1"/>
  <c r="K134" i="4"/>
  <c r="M134" i="4"/>
  <c r="O134" i="4"/>
  <c r="P134" i="4"/>
  <c r="Q134" i="4"/>
  <c r="H134" i="4" s="1"/>
  <c r="K135" i="4"/>
  <c r="M135" i="4"/>
  <c r="O135" i="4"/>
  <c r="P135" i="4" s="1"/>
  <c r="Q135" i="4"/>
  <c r="H135" i="4" s="1"/>
  <c r="K139" i="4"/>
  <c r="M139" i="4"/>
  <c r="O139" i="4"/>
  <c r="P139" i="4"/>
  <c r="Q139" i="4"/>
  <c r="H139" i="4" s="1"/>
  <c r="K140" i="4"/>
  <c r="M140" i="4"/>
  <c r="O140" i="4"/>
  <c r="P140" i="4"/>
  <c r="Q140" i="4"/>
  <c r="H140" i="4" s="1"/>
  <c r="K141" i="4"/>
  <c r="M141" i="4"/>
  <c r="O141" i="4"/>
  <c r="P141" i="4" s="1"/>
  <c r="Q141" i="4"/>
  <c r="K143" i="4"/>
  <c r="M143" i="4"/>
  <c r="O143" i="4"/>
  <c r="P143" i="4"/>
  <c r="Q143" i="4"/>
  <c r="H143" i="4" s="1"/>
  <c r="K144" i="4"/>
  <c r="M144" i="4"/>
  <c r="O144" i="4"/>
  <c r="P144" i="4" s="1"/>
  <c r="Q144" i="4"/>
  <c r="H144" i="4" s="1"/>
  <c r="K145" i="4"/>
  <c r="M145" i="4"/>
  <c r="O145" i="4"/>
  <c r="P145" i="4"/>
  <c r="Q145" i="4"/>
  <c r="H145" i="4" s="1"/>
  <c r="K146" i="4"/>
  <c r="M146" i="4"/>
  <c r="O146" i="4"/>
  <c r="P146" i="4"/>
  <c r="Q146" i="4"/>
  <c r="H146" i="4" s="1"/>
  <c r="K148" i="4"/>
  <c r="M148" i="4"/>
  <c r="O148" i="4"/>
  <c r="P148" i="4"/>
  <c r="Q148" i="4"/>
  <c r="H148" i="4" s="1"/>
  <c r="K149" i="4"/>
  <c r="M149" i="4"/>
  <c r="O149" i="4"/>
  <c r="P149" i="4" s="1"/>
  <c r="Q149" i="4"/>
  <c r="H149" i="4" s="1"/>
  <c r="K151" i="4"/>
  <c r="M151" i="4"/>
  <c r="O151" i="4"/>
  <c r="P151" i="4"/>
  <c r="Q151" i="4"/>
  <c r="H151" i="4" s="1"/>
  <c r="K152" i="4"/>
  <c r="M152" i="4"/>
  <c r="O152" i="4"/>
  <c r="P152" i="4"/>
  <c r="Q152" i="4"/>
  <c r="H152" i="4" s="1"/>
  <c r="K153" i="4"/>
  <c r="M153" i="4"/>
  <c r="O153" i="4"/>
  <c r="P153" i="4" s="1"/>
  <c r="Q153" i="4"/>
  <c r="H153" i="4" s="1"/>
  <c r="K155" i="4"/>
  <c r="M155" i="4"/>
  <c r="O155" i="4"/>
  <c r="P155" i="4"/>
  <c r="Q155" i="4"/>
  <c r="H155" i="4" s="1"/>
  <c r="K156" i="4"/>
  <c r="M156" i="4"/>
  <c r="O156" i="4"/>
  <c r="P156" i="4"/>
  <c r="Q156" i="4"/>
  <c r="H156" i="4" s="1"/>
  <c r="K157" i="4"/>
  <c r="M157" i="4"/>
  <c r="O157" i="4"/>
  <c r="P157" i="4"/>
  <c r="Q157" i="4"/>
  <c r="H157" i="4" s="1"/>
  <c r="K160" i="4"/>
  <c r="M160" i="4"/>
  <c r="O160" i="4"/>
  <c r="P160" i="4"/>
  <c r="Q160" i="4"/>
  <c r="H160" i="4" s="1"/>
  <c r="K161" i="4"/>
  <c r="M161" i="4"/>
  <c r="O161" i="4"/>
  <c r="P161" i="4"/>
  <c r="Q161" i="4"/>
  <c r="H161" i="4" s="1"/>
  <c r="K162" i="4"/>
  <c r="M162" i="4"/>
  <c r="O162" i="4"/>
  <c r="P162" i="4"/>
  <c r="Q162" i="4"/>
  <c r="H162" i="4" s="1"/>
  <c r="K163" i="4"/>
  <c r="M163" i="4"/>
  <c r="O163" i="4"/>
  <c r="P163" i="4"/>
  <c r="Q163" i="4"/>
  <c r="H163" i="4" s="1"/>
  <c r="K170" i="4"/>
  <c r="M170" i="4"/>
  <c r="O170" i="4"/>
  <c r="P170" i="4" s="1"/>
  <c r="Q170" i="4"/>
  <c r="H170" i="4" s="1"/>
  <c r="K173" i="4"/>
  <c r="M173" i="4"/>
  <c r="O173" i="4"/>
  <c r="P173" i="4" s="1"/>
  <c r="Q173" i="4"/>
  <c r="H173" i="4" s="1"/>
  <c r="K176" i="4"/>
  <c r="M176" i="4"/>
  <c r="O176" i="4"/>
  <c r="P176" i="4"/>
  <c r="Q176" i="4"/>
  <c r="H176" i="4" s="1"/>
  <c r="K177" i="4"/>
  <c r="M177" i="4"/>
  <c r="O177" i="4"/>
  <c r="P177" i="4"/>
  <c r="Q177" i="4"/>
  <c r="H177" i="4" s="1"/>
  <c r="K178" i="4"/>
  <c r="M178" i="4"/>
  <c r="O178" i="4"/>
  <c r="P178" i="4" s="1"/>
  <c r="Q178" i="4"/>
  <c r="H178" i="4" s="1"/>
  <c r="K184" i="4"/>
  <c r="M184" i="4"/>
  <c r="O184" i="4"/>
  <c r="P184" i="4" s="1"/>
  <c r="Q184" i="4"/>
  <c r="H184" i="4" s="1"/>
  <c r="K186" i="4"/>
  <c r="M186" i="4"/>
  <c r="O186" i="4"/>
  <c r="P186" i="4"/>
  <c r="Q186" i="4"/>
  <c r="H186" i="4" s="1"/>
  <c r="K187" i="4"/>
  <c r="M187" i="4"/>
  <c r="O187" i="4"/>
  <c r="P187" i="4"/>
  <c r="Q187" i="4"/>
  <c r="H187" i="4" s="1"/>
  <c r="K190" i="4"/>
  <c r="M190" i="4"/>
  <c r="O190" i="4"/>
  <c r="P190" i="4"/>
  <c r="Q190" i="4"/>
  <c r="H190" i="4" s="1"/>
  <c r="K191" i="4"/>
  <c r="M191" i="4"/>
  <c r="O191" i="4"/>
  <c r="P191" i="4" s="1"/>
  <c r="Q191" i="4"/>
  <c r="H191" i="4" s="1"/>
  <c r="K193" i="4"/>
  <c r="M193" i="4"/>
  <c r="O193" i="4"/>
  <c r="P193" i="4"/>
  <c r="Q193" i="4"/>
  <c r="H193" i="4" s="1"/>
  <c r="K194" i="4"/>
  <c r="M194" i="4"/>
  <c r="O194" i="4"/>
  <c r="P194" i="4"/>
  <c r="Q194" i="4"/>
  <c r="H194" i="4" s="1"/>
  <c r="K196" i="4"/>
  <c r="M196" i="4"/>
  <c r="O196" i="4"/>
  <c r="P196" i="4"/>
  <c r="Q196" i="4"/>
  <c r="H196" i="4" s="1"/>
  <c r="K197" i="4"/>
  <c r="M197" i="4"/>
  <c r="O197" i="4"/>
  <c r="P197" i="4" s="1"/>
  <c r="Q197" i="4"/>
  <c r="H197" i="4" s="1"/>
  <c r="K199" i="4"/>
  <c r="M199" i="4"/>
  <c r="O199" i="4"/>
  <c r="P199" i="4"/>
  <c r="Q199" i="4"/>
  <c r="H199" i="4" s="1"/>
  <c r="K200" i="4"/>
  <c r="M200" i="4"/>
  <c r="O200" i="4"/>
  <c r="P200" i="4" s="1"/>
  <c r="Q200" i="4"/>
  <c r="K202" i="4"/>
  <c r="M202" i="4"/>
  <c r="O202" i="4"/>
  <c r="P202" i="4"/>
  <c r="Q202" i="4"/>
  <c r="H202" i="4" s="1"/>
  <c r="K203" i="4"/>
  <c r="M203" i="4"/>
  <c r="O203" i="4"/>
  <c r="P203" i="4"/>
  <c r="Q203" i="4"/>
  <c r="H203" i="4" s="1"/>
  <c r="K204" i="4"/>
  <c r="M204" i="4"/>
  <c r="O204" i="4"/>
  <c r="P204" i="4" s="1"/>
  <c r="Q204" i="4"/>
  <c r="K208" i="4"/>
  <c r="M208" i="4"/>
  <c r="O208" i="4"/>
  <c r="P208" i="4" s="1"/>
  <c r="Q208" i="4"/>
  <c r="K210" i="4"/>
  <c r="M210" i="4"/>
  <c r="O210" i="4"/>
  <c r="P210" i="4"/>
  <c r="Q210" i="4"/>
  <c r="H210" i="4" s="1"/>
  <c r="K211" i="4"/>
  <c r="M211" i="4"/>
  <c r="O211" i="4"/>
  <c r="P211" i="4" s="1"/>
  <c r="Q211" i="4"/>
  <c r="H211" i="4" s="1"/>
  <c r="K213" i="4"/>
  <c r="M213" i="4"/>
  <c r="O213" i="4"/>
  <c r="P213" i="4" s="1"/>
  <c r="Q213" i="4"/>
  <c r="K215" i="4"/>
  <c r="M215" i="4"/>
  <c r="O215" i="4"/>
  <c r="P215" i="4"/>
  <c r="Q215" i="4"/>
  <c r="H215" i="4" s="1"/>
  <c r="K218" i="4"/>
  <c r="M218" i="4"/>
  <c r="O218" i="4"/>
  <c r="P218" i="4"/>
  <c r="Q218" i="4"/>
  <c r="H218" i="4" s="1"/>
  <c r="K219" i="4"/>
  <c r="M219" i="4"/>
  <c r="O219" i="4"/>
  <c r="P219" i="4"/>
  <c r="Q219" i="4"/>
  <c r="H219" i="4" s="1"/>
  <c r="K220" i="4"/>
  <c r="M220" i="4"/>
  <c r="O220" i="4"/>
  <c r="P220" i="4"/>
  <c r="Q220" i="4"/>
  <c r="H220" i="4" s="1"/>
  <c r="K221" i="4"/>
  <c r="M221" i="4"/>
  <c r="O221" i="4"/>
  <c r="P221" i="4"/>
  <c r="Q221" i="4"/>
  <c r="H221" i="4" s="1"/>
  <c r="K222" i="4"/>
  <c r="M222" i="4"/>
  <c r="O222" i="4"/>
  <c r="P222" i="4"/>
  <c r="Q222" i="4"/>
  <c r="H222" i="4" s="1"/>
  <c r="K223" i="4"/>
  <c r="M223" i="4"/>
  <c r="O223" i="4"/>
  <c r="P223" i="4"/>
  <c r="Q223" i="4"/>
  <c r="H223" i="4" s="1"/>
  <c r="K224" i="4"/>
  <c r="M224" i="4"/>
  <c r="O224" i="4"/>
  <c r="P224" i="4"/>
  <c r="Q224" i="4"/>
  <c r="H224" i="4" s="1"/>
  <c r="K225" i="4"/>
  <c r="M225" i="4"/>
  <c r="O225" i="4"/>
  <c r="P225" i="4"/>
  <c r="Q225" i="4"/>
  <c r="H225" i="4" s="1"/>
  <c r="K226" i="4"/>
  <c r="M226" i="4"/>
  <c r="O226" i="4"/>
  <c r="P226" i="4" s="1"/>
  <c r="Q226" i="4"/>
  <c r="H226" i="4" s="1"/>
  <c r="K228" i="4"/>
  <c r="M228" i="4"/>
  <c r="O228" i="4"/>
  <c r="P228" i="4"/>
  <c r="Q228" i="4"/>
  <c r="H228" i="4" s="1"/>
  <c r="K229" i="4"/>
  <c r="M229" i="4"/>
  <c r="O229" i="4"/>
  <c r="P229" i="4"/>
  <c r="Q229" i="4"/>
  <c r="H229" i="4" s="1"/>
  <c r="K230" i="4"/>
  <c r="M230" i="4"/>
  <c r="O230" i="4"/>
  <c r="P230" i="4"/>
  <c r="Q230" i="4"/>
  <c r="H230" i="4" s="1"/>
  <c r="K231" i="4"/>
  <c r="M231" i="4"/>
  <c r="O231" i="4"/>
  <c r="P231" i="4" s="1"/>
  <c r="Q231" i="4"/>
  <c r="H231" i="4" s="1"/>
  <c r="K233" i="4"/>
  <c r="M233" i="4"/>
  <c r="O233" i="4"/>
  <c r="P233" i="4"/>
  <c r="Q233" i="4"/>
  <c r="H233" i="4" s="1"/>
  <c r="K234" i="4"/>
  <c r="M234" i="4"/>
  <c r="O234" i="4"/>
  <c r="P234" i="4"/>
  <c r="Q234" i="4"/>
  <c r="H234" i="4" s="1"/>
  <c r="K235" i="4"/>
  <c r="M235" i="4"/>
  <c r="O235" i="4"/>
  <c r="P235" i="4"/>
  <c r="Q235" i="4"/>
  <c r="H235" i="4" s="1"/>
  <c r="K236" i="4"/>
  <c r="M236" i="4"/>
  <c r="O236" i="4"/>
  <c r="P236" i="4"/>
  <c r="Q236" i="4"/>
  <c r="H236" i="4" s="1"/>
  <c r="K237" i="4"/>
  <c r="M237" i="4"/>
  <c r="O237" i="4"/>
  <c r="P237" i="4"/>
  <c r="Q237" i="4"/>
  <c r="H237" i="4" s="1"/>
  <c r="K238" i="4"/>
  <c r="M238" i="4"/>
  <c r="O238" i="4"/>
  <c r="P238" i="4" s="1"/>
  <c r="Q238" i="4"/>
  <c r="K240" i="4"/>
  <c r="M240" i="4"/>
  <c r="O240" i="4"/>
  <c r="P240" i="4"/>
  <c r="Q240" i="4"/>
  <c r="H240" i="4" s="1"/>
  <c r="K241" i="4"/>
  <c r="M241" i="4"/>
  <c r="O241" i="4"/>
  <c r="P241" i="4"/>
  <c r="Q241" i="4"/>
  <c r="H241" i="4" s="1"/>
  <c r="K242" i="4"/>
  <c r="M242" i="4"/>
  <c r="O242" i="4"/>
  <c r="P242" i="4"/>
  <c r="Q242" i="4"/>
  <c r="H242" i="4" s="1"/>
  <c r="K243" i="4"/>
  <c r="M243" i="4"/>
  <c r="O243" i="4"/>
  <c r="P243" i="4"/>
  <c r="Q243" i="4"/>
  <c r="H243" i="4" s="1"/>
  <c r="K244" i="4"/>
  <c r="M244" i="4"/>
  <c r="O244" i="4"/>
  <c r="P244" i="4" s="1"/>
  <c r="Q244" i="4"/>
  <c r="K245" i="4"/>
  <c r="M245" i="4"/>
  <c r="O245" i="4"/>
  <c r="P245" i="4"/>
  <c r="Q245" i="4"/>
  <c r="H245" i="4" s="1"/>
  <c r="K246" i="4"/>
  <c r="M246" i="4"/>
  <c r="O246" i="4"/>
  <c r="P246" i="4"/>
  <c r="Q246" i="4"/>
  <c r="H246" i="4" s="1"/>
  <c r="K247" i="4"/>
  <c r="M247" i="4"/>
  <c r="O247" i="4"/>
  <c r="P247" i="4"/>
  <c r="Q247" i="4"/>
  <c r="H247" i="4" s="1"/>
  <c r="K248" i="4"/>
  <c r="M248" i="4"/>
  <c r="O248" i="4"/>
  <c r="P248" i="4"/>
  <c r="Q248" i="4"/>
  <c r="H248" i="4" s="1"/>
  <c r="K249" i="4"/>
  <c r="M249" i="4"/>
  <c r="O249" i="4"/>
  <c r="P249" i="4"/>
  <c r="Q249" i="4"/>
  <c r="H249" i="4" s="1"/>
  <c r="K250" i="4"/>
  <c r="M250" i="4"/>
  <c r="O250" i="4"/>
  <c r="P250" i="4"/>
  <c r="Q250" i="4"/>
  <c r="H250" i="4" s="1"/>
  <c r="K251" i="4"/>
  <c r="M251" i="4"/>
  <c r="O251" i="4"/>
  <c r="P251" i="4"/>
  <c r="Q251" i="4"/>
  <c r="H251" i="4" s="1"/>
  <c r="K252" i="4"/>
  <c r="M252" i="4"/>
  <c r="O252" i="4"/>
  <c r="P252" i="4"/>
  <c r="Q252" i="4"/>
  <c r="H252" i="4" s="1"/>
  <c r="K253" i="4"/>
  <c r="M253" i="4"/>
  <c r="O253" i="4"/>
  <c r="P253" i="4"/>
  <c r="Q253" i="4"/>
  <c r="H253" i="4" s="1"/>
  <c r="K254" i="4"/>
  <c r="M254" i="4"/>
  <c r="O254" i="4"/>
  <c r="P254" i="4"/>
  <c r="Q254" i="4"/>
  <c r="H254" i="4" s="1"/>
  <c r="K255" i="4"/>
  <c r="M255" i="4"/>
  <c r="O255" i="4"/>
  <c r="P255" i="4"/>
  <c r="Q255" i="4"/>
  <c r="H255" i="4" s="1"/>
  <c r="K256" i="4"/>
  <c r="M256" i="4"/>
  <c r="O256" i="4"/>
  <c r="P256" i="4"/>
  <c r="Q256" i="4"/>
  <c r="H256" i="4" s="1"/>
  <c r="K257" i="4"/>
  <c r="M257" i="4"/>
  <c r="O257" i="4"/>
  <c r="P257" i="4"/>
  <c r="Q257" i="4"/>
  <c r="H257" i="4" s="1"/>
  <c r="K258" i="4"/>
  <c r="M258" i="4"/>
  <c r="O258" i="4"/>
  <c r="P258" i="4" s="1"/>
  <c r="Q258" i="4"/>
  <c r="H258" i="4" s="1"/>
  <c r="K260" i="4"/>
  <c r="M260" i="4"/>
  <c r="O260" i="4"/>
  <c r="P260" i="4" s="1"/>
  <c r="Q260" i="4"/>
  <c r="H260" i="4" s="1"/>
  <c r="K262" i="4"/>
  <c r="M262" i="4"/>
  <c r="O262" i="4"/>
  <c r="P262" i="4"/>
  <c r="Q262" i="4"/>
  <c r="H262" i="4" s="1"/>
  <c r="K263" i="4"/>
  <c r="M263" i="4"/>
  <c r="O263" i="4"/>
  <c r="P263" i="4"/>
  <c r="Q263" i="4"/>
  <c r="H263" i="4" s="1"/>
  <c r="K264" i="4"/>
  <c r="M264" i="4"/>
  <c r="O264" i="4"/>
  <c r="P264" i="4"/>
  <c r="Q264" i="4"/>
  <c r="H264" i="4" s="1"/>
  <c r="K265" i="4"/>
  <c r="M265" i="4"/>
  <c r="O265" i="4"/>
  <c r="P265" i="4"/>
  <c r="Q265" i="4"/>
  <c r="H265" i="4" s="1"/>
  <c r="K266" i="4"/>
  <c r="M266" i="4"/>
  <c r="O266" i="4"/>
  <c r="P266" i="4"/>
  <c r="Q266" i="4"/>
  <c r="H266" i="4" s="1"/>
  <c r="K267" i="4"/>
  <c r="M267" i="4"/>
  <c r="O267" i="4"/>
  <c r="P267" i="4"/>
  <c r="Q267" i="4"/>
  <c r="H267" i="4" s="1"/>
  <c r="K268" i="4"/>
  <c r="M268" i="4"/>
  <c r="O268" i="4"/>
  <c r="P268" i="4"/>
  <c r="Q268" i="4"/>
  <c r="H268" i="4" s="1"/>
  <c r="K269" i="4"/>
  <c r="M269" i="4"/>
  <c r="O269" i="4"/>
  <c r="P269" i="4"/>
  <c r="Q269" i="4"/>
  <c r="H269" i="4" s="1"/>
  <c r="K270" i="4"/>
  <c r="M270" i="4"/>
  <c r="O270" i="4"/>
  <c r="P270" i="4"/>
  <c r="Q270" i="4"/>
  <c r="H270" i="4" s="1"/>
  <c r="K271" i="4"/>
  <c r="M271" i="4"/>
  <c r="O271" i="4"/>
  <c r="P271" i="4"/>
  <c r="Q271" i="4"/>
  <c r="H271" i="4" s="1"/>
  <c r="K272" i="4"/>
  <c r="M272" i="4"/>
  <c r="O272" i="4"/>
  <c r="P272" i="4"/>
  <c r="Q272" i="4"/>
  <c r="H272" i="4" s="1"/>
  <c r="K273" i="4"/>
  <c r="M273" i="4"/>
  <c r="O273" i="4"/>
  <c r="P273" i="4"/>
  <c r="Q273" i="4"/>
  <c r="H273" i="4" s="1"/>
  <c r="K274" i="4"/>
  <c r="M274" i="4"/>
  <c r="O274" i="4"/>
  <c r="P274" i="4" s="1"/>
  <c r="Q274" i="4"/>
  <c r="K276" i="4"/>
  <c r="M276" i="4"/>
  <c r="O276" i="4"/>
  <c r="P276" i="4"/>
  <c r="Q276" i="4"/>
  <c r="H276" i="4" s="1"/>
  <c r="K277" i="4"/>
  <c r="M277" i="4"/>
  <c r="O277" i="4"/>
  <c r="P277" i="4"/>
  <c r="Q277" i="4"/>
  <c r="H277" i="4" s="1"/>
  <c r="K278" i="4"/>
  <c r="M278" i="4"/>
  <c r="O278" i="4"/>
  <c r="P278" i="4"/>
  <c r="Q278" i="4"/>
  <c r="H278" i="4" s="1"/>
  <c r="K279" i="4"/>
  <c r="M279" i="4"/>
  <c r="O279" i="4"/>
  <c r="P279" i="4"/>
  <c r="Q279" i="4"/>
  <c r="H279" i="4" s="1"/>
  <c r="K280" i="4"/>
  <c r="M280" i="4"/>
  <c r="O280" i="4"/>
  <c r="P280" i="4" s="1"/>
  <c r="Q280" i="4"/>
  <c r="H280" i="4" s="1"/>
  <c r="K282" i="4"/>
  <c r="M282" i="4"/>
  <c r="O282" i="4"/>
  <c r="P282" i="4" s="1"/>
  <c r="Q282" i="4"/>
  <c r="H282" i="4" s="1"/>
  <c r="K284" i="4"/>
  <c r="M284" i="4"/>
  <c r="O284" i="4"/>
  <c r="P284" i="4"/>
  <c r="Q284" i="4"/>
  <c r="H284" i="4" s="1"/>
  <c r="K285" i="4"/>
  <c r="M285" i="4"/>
  <c r="O285" i="4"/>
  <c r="P285" i="4"/>
  <c r="Q285" i="4"/>
  <c r="H285" i="4" s="1"/>
  <c r="K287" i="4"/>
  <c r="M287" i="4"/>
  <c r="O287" i="4"/>
  <c r="P287" i="4" s="1"/>
  <c r="Q287" i="4"/>
  <c r="H287" i="4" s="1"/>
  <c r="K289" i="4"/>
  <c r="M289" i="4"/>
  <c r="O289" i="4"/>
  <c r="P289" i="4" s="1"/>
  <c r="Q289" i="4"/>
  <c r="H289" i="4" s="1"/>
  <c r="K291" i="4"/>
  <c r="M291" i="4"/>
  <c r="O291" i="4"/>
  <c r="P291" i="4"/>
  <c r="Q291" i="4"/>
  <c r="H291" i="4" s="1"/>
  <c r="K292" i="4"/>
  <c r="M292" i="4"/>
  <c r="O292" i="4"/>
  <c r="P292" i="4"/>
  <c r="Q292" i="4"/>
  <c r="H292" i="4" s="1"/>
  <c r="K298" i="4"/>
  <c r="M298" i="4"/>
  <c r="O298" i="4"/>
  <c r="P298" i="4"/>
  <c r="Q298" i="4"/>
  <c r="H298" i="4" s="1"/>
  <c r="K299" i="4"/>
  <c r="M299" i="4"/>
  <c r="O299" i="4"/>
  <c r="P299" i="4"/>
  <c r="Q299" i="4"/>
  <c r="H299" i="4" s="1"/>
  <c r="H213" i="4" l="1"/>
  <c r="H238" i="4"/>
  <c r="H204" i="4"/>
  <c r="H61" i="4"/>
  <c r="H22" i="4"/>
  <c r="H244" i="4"/>
  <c r="H208" i="4"/>
  <c r="H200" i="4"/>
  <c r="H141" i="4"/>
  <c r="H92" i="4"/>
  <c r="H86" i="4"/>
  <c r="H80" i="4"/>
  <c r="H73" i="4"/>
  <c r="H37" i="4"/>
  <c r="H3" i="4"/>
  <c r="H14" i="4"/>
  <c r="H274" i="4"/>
  <c r="K11" i="4" l="1"/>
  <c r="P11" i="4"/>
  <c r="M11" i="4"/>
  <c r="O11" i="4" l="1"/>
  <c r="Q11" i="4"/>
  <c r="H11" i="4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</futureMetadata>
  <cellMetadata count="1">
    <bk>
      <rc t="1" v="0"/>
    </bk>
  </cellMetadata>
  <valueMetadata count="5">
    <bk>
      <rc t="2" v="0"/>
    </bk>
    <bk>
      <rc t="2" v="1"/>
    </bk>
    <bk>
      <rc t="2" v="2"/>
    </bk>
    <bk>
      <rc t="2" v="3"/>
    </bk>
    <bk>
      <rc t="2" v="4"/>
    </bk>
  </valueMetadata>
</metadata>
</file>

<file path=xl/sharedStrings.xml><?xml version="1.0" encoding="utf-8"?>
<sst xmlns="http://schemas.openxmlformats.org/spreadsheetml/2006/main" count="3567" uniqueCount="247">
  <si>
    <t>Mag.</t>
  </si>
  <si>
    <t>Div.</t>
  </si>
  <si>
    <t>Désignation article</t>
  </si>
  <si>
    <t>Lot</t>
  </si>
  <si>
    <t>Utilis. libre</t>
  </si>
  <si>
    <t>UQ</t>
  </si>
  <si>
    <t>AC9</t>
  </si>
  <si>
    <t>Article</t>
  </si>
  <si>
    <t>VALEUR DU LOT</t>
  </si>
  <si>
    <t>20543</t>
  </si>
  <si>
    <t>CABLE 12FO SILEC G657A2 M6 AERO SOUT</t>
  </si>
  <si>
    <t>M</t>
  </si>
  <si>
    <t>20544</t>
  </si>
  <si>
    <t>CABLE 24FO SILEC G657A2 M6 AERO SOUT</t>
  </si>
  <si>
    <t>DL0TA4S</t>
  </si>
  <si>
    <t>DL0WSKS</t>
  </si>
  <si>
    <t>20546</t>
  </si>
  <si>
    <t>CABLE 48FO SILEC G657A2 M6 AERO SOUT</t>
  </si>
  <si>
    <t>20554</t>
  </si>
  <si>
    <t>CABLE 72FO SILEC G657A2 M12 AERO SOUT</t>
  </si>
  <si>
    <t>20556</t>
  </si>
  <si>
    <t>CABLE 144FO SILEC G657A2 M12 AERO SOUT</t>
  </si>
  <si>
    <t>FL0F07S</t>
  </si>
  <si>
    <t>20557</t>
  </si>
  <si>
    <t>CABLE 288FO SILEC G657A2 M12 AERO SOUT</t>
  </si>
  <si>
    <t>20584</t>
  </si>
  <si>
    <t>CABLE 24FO ZTT G657A2 M6 AERO SOUT</t>
  </si>
  <si>
    <t>20-M07781</t>
  </si>
  <si>
    <t>20-M07789</t>
  </si>
  <si>
    <t>20-M07803</t>
  </si>
  <si>
    <t>20-M07817</t>
  </si>
  <si>
    <t>DL0NB5S</t>
  </si>
  <si>
    <t>DL0Y40S</t>
  </si>
  <si>
    <t>DL11YWS</t>
  </si>
  <si>
    <t>DL15D3S</t>
  </si>
  <si>
    <t>DL15PNS</t>
  </si>
  <si>
    <t>DL17ARS</t>
  </si>
  <si>
    <t>DL17LAS</t>
  </si>
  <si>
    <t>DL197CS</t>
  </si>
  <si>
    <t>DL19KRS</t>
  </si>
  <si>
    <t>DL1A12S</t>
  </si>
  <si>
    <t>DL1ACCS</t>
  </si>
  <si>
    <t>DL1AK4S</t>
  </si>
  <si>
    <t>DL1AKTS</t>
  </si>
  <si>
    <t>DL1CJ8S</t>
  </si>
  <si>
    <t>EL0LXPS</t>
  </si>
  <si>
    <t>EL0WHGS</t>
  </si>
  <si>
    <t>GC038815DB</t>
  </si>
  <si>
    <t>DL0WNBS</t>
  </si>
  <si>
    <t>DL0XNGS</t>
  </si>
  <si>
    <t>DL0YXTS</t>
  </si>
  <si>
    <t>DL132BS</t>
  </si>
  <si>
    <t>DL13T4S</t>
  </si>
  <si>
    <t>DL1527S</t>
  </si>
  <si>
    <t>DL16G0S</t>
  </si>
  <si>
    <t>DL16RBS</t>
  </si>
  <si>
    <t>DL17JWS</t>
  </si>
  <si>
    <t>DL18GCS</t>
  </si>
  <si>
    <t>DL199JS</t>
  </si>
  <si>
    <t>DL1CH6S</t>
  </si>
  <si>
    <t>DL1CR5S</t>
  </si>
  <si>
    <t>DL1CR7S</t>
  </si>
  <si>
    <t>GC006764DB</t>
  </si>
  <si>
    <t>DL01D9S</t>
  </si>
  <si>
    <t>EL0JGCS</t>
  </si>
  <si>
    <t>EL0K91S</t>
  </si>
  <si>
    <t>EL0LL8S</t>
  </si>
  <si>
    <t>EL0M12S</t>
  </si>
  <si>
    <t>EL0NXFS</t>
  </si>
  <si>
    <t>EL0T55S</t>
  </si>
  <si>
    <t>EL0THPS</t>
  </si>
  <si>
    <t>EL0TPLS</t>
  </si>
  <si>
    <t>EL0WCWS</t>
  </si>
  <si>
    <t>EL0WL3S</t>
  </si>
  <si>
    <t>EL0Y4YS</t>
  </si>
  <si>
    <t>EL102NS</t>
  </si>
  <si>
    <t>20547</t>
  </si>
  <si>
    <t>CABLE 72FO SILEC G657A2 M6 AERO SOUT</t>
  </si>
  <si>
    <t>GL0BV5S</t>
  </si>
  <si>
    <t>GL0G6DS</t>
  </si>
  <si>
    <t>GL0HBAS</t>
  </si>
  <si>
    <t>GL0HELS</t>
  </si>
  <si>
    <t>GL0JRBS</t>
  </si>
  <si>
    <t>GL0JXKS</t>
  </si>
  <si>
    <t>GL0L5CS</t>
  </si>
  <si>
    <t>GL0LLNS</t>
  </si>
  <si>
    <t>GL0NX8S</t>
  </si>
  <si>
    <t>20549</t>
  </si>
  <si>
    <t>CABLE 144FO SILEC G657A2 M6 AERO SOUT</t>
  </si>
  <si>
    <t>165A186142</t>
  </si>
  <si>
    <t>165K190260</t>
  </si>
  <si>
    <t>FL0D7NS</t>
  </si>
  <si>
    <t>FL0F0TS</t>
  </si>
  <si>
    <t>FL0F93S</t>
  </si>
  <si>
    <t>FL0GA4S</t>
  </si>
  <si>
    <t>FL0H9HS</t>
  </si>
  <si>
    <t>FL0KWFS</t>
  </si>
  <si>
    <t>FL0L5JS</t>
  </si>
  <si>
    <t>FL0LG5S</t>
  </si>
  <si>
    <t>FL0LYHS</t>
  </si>
  <si>
    <t>FL0NM3S</t>
  </si>
  <si>
    <t>FL0P5XS</t>
  </si>
  <si>
    <t>FL0PXGS</t>
  </si>
  <si>
    <t>GL0EC1S</t>
  </si>
  <si>
    <t>GL0EE7S</t>
  </si>
  <si>
    <t>GL0JTJS</t>
  </si>
  <si>
    <t>GL0L8DS</t>
  </si>
  <si>
    <t>GL0LD7S</t>
  </si>
  <si>
    <t>GL0LS3S</t>
  </si>
  <si>
    <t>GL0NV3S</t>
  </si>
  <si>
    <t>GL0PHTS</t>
  </si>
  <si>
    <t>FL0F47S</t>
  </si>
  <si>
    <t>FL0GR6S</t>
  </si>
  <si>
    <t>FL0HGXS</t>
  </si>
  <si>
    <t>FL0LC4S</t>
  </si>
  <si>
    <t>GL0D1SS</t>
  </si>
  <si>
    <t>GL0EVPS</t>
  </si>
  <si>
    <t>GL0F5GS</t>
  </si>
  <si>
    <t>GL0G5SS</t>
  </si>
  <si>
    <t>GL0PK6S</t>
  </si>
  <si>
    <t>20643</t>
  </si>
  <si>
    <t>CABLE 12FO ZTT G657A2 M12 AERO SOUT</t>
  </si>
  <si>
    <t>18R47132</t>
  </si>
  <si>
    <t>18R47134</t>
  </si>
  <si>
    <t>18R47136</t>
  </si>
  <si>
    <t>18R47221</t>
  </si>
  <si>
    <t>20678</t>
  </si>
  <si>
    <t>VENDU 12FO SILEC G657A2 M6 AERO SOUT</t>
  </si>
  <si>
    <t>DL13THS</t>
  </si>
  <si>
    <t>DL159ES</t>
  </si>
  <si>
    <t>DL1603S</t>
  </si>
  <si>
    <t>20679</t>
  </si>
  <si>
    <t>VENDU 24FO SILEC G657A2 M6 AERO SOUT</t>
  </si>
  <si>
    <t>DL188GS</t>
  </si>
  <si>
    <t>EL0RJTS</t>
  </si>
  <si>
    <t>EL0SCTS</t>
  </si>
  <si>
    <t>EL0SJ7S</t>
  </si>
  <si>
    <t>EL0XRDS</t>
  </si>
  <si>
    <t>EL0XS6S</t>
  </si>
  <si>
    <t>EL0XS7S</t>
  </si>
  <si>
    <t>20681</t>
  </si>
  <si>
    <t>VENDU 48FO SILEC G657A2 M6 AERO SOUT</t>
  </si>
  <si>
    <t>EL0FYXS</t>
  </si>
  <si>
    <t>EL0MBBS</t>
  </si>
  <si>
    <t>EL0PK2S</t>
  </si>
  <si>
    <t>EL0VHXS</t>
  </si>
  <si>
    <t>20682</t>
  </si>
  <si>
    <t>VENDU 72FO SILEC G657A2 M6 AERO SOUT</t>
  </si>
  <si>
    <t>GL0JR8S</t>
  </si>
  <si>
    <t>GL0LJMS</t>
  </si>
  <si>
    <t>GL0LKXS</t>
  </si>
  <si>
    <t>GL0N91S</t>
  </si>
  <si>
    <t>HL086KS</t>
  </si>
  <si>
    <t>HL08DNS</t>
  </si>
  <si>
    <t>20684</t>
  </si>
  <si>
    <t>VENDU 144FO SILEC G657A2 M6 AERO SOUT</t>
  </si>
  <si>
    <t>FL0L2SS</t>
  </si>
  <si>
    <t>GL0FM7S</t>
  </si>
  <si>
    <t>GL0GE2S</t>
  </si>
  <si>
    <t>GL0KE3S</t>
  </si>
  <si>
    <t>GL0KF7S</t>
  </si>
  <si>
    <t>GL0KGKS</t>
  </si>
  <si>
    <t>20689</t>
  </si>
  <si>
    <t>VENDU 72FO SILEC G657A2 M12 AERO SOUT</t>
  </si>
  <si>
    <t>EL0T6HS</t>
  </si>
  <si>
    <t>FL0J8XS</t>
  </si>
  <si>
    <t>20691</t>
  </si>
  <si>
    <t>VENDU 144FO SILEC G657A2 M12 AERO SOUT</t>
  </si>
  <si>
    <t>GK0218S</t>
  </si>
  <si>
    <t>GL0CWLS</t>
  </si>
  <si>
    <t>GL0DEDS</t>
  </si>
  <si>
    <t>GL0NAES</t>
  </si>
  <si>
    <t>20692</t>
  </si>
  <si>
    <t>VENDU 288FO SILEC G657A2 M12 AERO SOUT</t>
  </si>
  <si>
    <t>FL0H87S</t>
  </si>
  <si>
    <t>FL0MJ1S</t>
  </si>
  <si>
    <t>GL0AFBS</t>
  </si>
  <si>
    <t>GL0K0CS</t>
  </si>
  <si>
    <t>20697</t>
  </si>
  <si>
    <t>VENDU 432FO DRAKA G657A2 M12 CONDUITE</t>
  </si>
  <si>
    <t>165A187954</t>
  </si>
  <si>
    <t>165A187976</t>
  </si>
  <si>
    <t>20699</t>
  </si>
  <si>
    <t>VENDU 720FO DRAKA G657A2 M12 CONDUITE</t>
  </si>
  <si>
    <t>190M188604</t>
  </si>
  <si>
    <t>20560</t>
  </si>
  <si>
    <t>CABLE 720FO SILEC G657A2 M12 CONDUITE</t>
  </si>
  <si>
    <t>EL0RMTS</t>
  </si>
  <si>
    <t>EL0M8WS</t>
  </si>
  <si>
    <t>GL0CJPS</t>
  </si>
  <si>
    <t>GL0DD3S</t>
  </si>
  <si>
    <t>GL0EMKS</t>
  </si>
  <si>
    <t>GL0FACS</t>
  </si>
  <si>
    <t>GL0NVPS</t>
  </si>
  <si>
    <t>GL0PG8S</t>
  </si>
  <si>
    <t>Sortie</t>
  </si>
  <si>
    <t>Retour</t>
  </si>
  <si>
    <t>Stock initial</t>
  </si>
  <si>
    <t>Stock SAP</t>
  </si>
  <si>
    <t>DATE</t>
  </si>
  <si>
    <t>MVTS</t>
  </si>
  <si>
    <t>ARTICLE</t>
  </si>
  <si>
    <t>DESIGNATION ARTICLE</t>
  </si>
  <si>
    <t>LOT</t>
  </si>
  <si>
    <t>QTE ENTREE/SORTIE</t>
  </si>
  <si>
    <t>Valeur Sortie</t>
  </si>
  <si>
    <t>Qte utlisée</t>
  </si>
  <si>
    <t>Photo</t>
  </si>
  <si>
    <t>NOK</t>
  </si>
  <si>
    <t>Etat</t>
  </si>
  <si>
    <t>Valeur
Stock SAP</t>
  </si>
  <si>
    <t>Valeur
Qte utilisée</t>
  </si>
  <si>
    <t>UQ2</t>
  </si>
  <si>
    <t>OK</t>
  </si>
  <si>
    <t>Entrée</t>
  </si>
  <si>
    <t>?</t>
  </si>
  <si>
    <t>EL0RNPS</t>
  </si>
  <si>
    <t>GL0P8PS</t>
  </si>
  <si>
    <t>EL10LDS</t>
  </si>
  <si>
    <t>FL0FH6S</t>
  </si>
  <si>
    <t>FL0G35S</t>
  </si>
  <si>
    <t>FL0H37S</t>
  </si>
  <si>
    <t>FL0LHKS</t>
  </si>
  <si>
    <t>21231</t>
  </si>
  <si>
    <t>VENDU 12FO ZTT G657A2 M12 AERO SOUT</t>
  </si>
  <si>
    <t>EL0XY2S</t>
  </si>
  <si>
    <t>DL17C9S</t>
  </si>
  <si>
    <t>DL1D6AS</t>
  </si>
  <si>
    <t>DL1DHRS</t>
  </si>
  <si>
    <t>EL0K99S</t>
  </si>
  <si>
    <t>EL0VD6S</t>
  </si>
  <si>
    <t>FL0HS8S</t>
  </si>
  <si>
    <t>GL0PYCS</t>
  </si>
  <si>
    <t>HK005CS</t>
  </si>
  <si>
    <t>DL0WE2S</t>
  </si>
  <si>
    <t>DL18B2S</t>
  </si>
  <si>
    <t>EL20N6S</t>
  </si>
  <si>
    <t>EL10VLS</t>
  </si>
  <si>
    <t>DL1DP0S</t>
  </si>
  <si>
    <t>DL1DRRS</t>
  </si>
  <si>
    <t>DL1DRSS</t>
  </si>
  <si>
    <t>DL1EE3S</t>
  </si>
  <si>
    <t>DL1E00S</t>
  </si>
  <si>
    <t>0002</t>
  </si>
  <si>
    <t>FL0S2AS</t>
  </si>
  <si>
    <t>GL0RW8S</t>
  </si>
  <si>
    <t>HL086Ks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</si>
</sst>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lightGray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3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49" fontId="0" fillId="5" borderId="0" xfId="0" applyNumberFormat="1" applyFill="1" applyAlignment="1">
      <alignment horizontal="center" vertical="center"/>
    </xf>
    <xf numFmtId="14" fontId="2" fillId="5" borderId="0" xfId="0" applyNumberFormat="1" applyFont="1" applyFill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</cellXfs>
  <cellStyles count="1">
    <cellStyle name="Normal" xfId="0" builtinId="0"/>
  </cellStyles>
  <dxfs count="54"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FF00"/>
        <name val="Calibri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0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00"/>
        <name val="Calibri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1" indent="0" justifyLastLine="0" shrinkToFit="0" readingOrder="0"/>
    </dxf>
    <dxf>
      <font>
        <color auto="1"/>
      </font>
      <fill>
        <patternFill>
          <bgColor theme="8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/>
        <i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Types" Target="richData/rdRichValueTypes.xml"/><Relationship Id="rId5" Type="http://schemas.openxmlformats.org/officeDocument/2006/relationships/theme" Target="theme/theme1.xml"/><Relationship Id="rId10" Type="http://schemas.microsoft.com/office/2017/06/relationships/rdRichValueStructure" Target="richData/rdrichvaluestructure.xml"/><Relationship Id="rId4" Type="http://schemas.openxmlformats.org/officeDocument/2006/relationships/worksheet" Target="worksheets/sheet4.xml"/><Relationship Id="rId9" Type="http://schemas.microsoft.com/office/2017/06/relationships/rdRichValue" Target="richData/rdrichvalue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5">
  <rv s="0">
    <v>0</v>
    <v>8</v>
    <v>1</v>
    <v>5</v>
  </rv>
  <rv s="1">
    <v>8</v>
    <v>1</v>
  </rv>
  <rv s="0">
    <v>0</v>
    <v>8</v>
    <v>4</v>
    <v>5</v>
  </rv>
  <rv s="0">
    <v>0</v>
    <v>8</v>
    <v>2</v>
    <v>5</v>
  </rv>
  <rv s="0">
    <v>0</v>
    <v>8</v>
    <v>3</v>
    <v>5</v>
  </rv>
</rvData>
</file>

<file path=xl/richData/rdrichvaluestructure.xml><?xml version="1.0" encoding="utf-8"?>
<rvStructures xmlns="http://schemas.microsoft.com/office/spreadsheetml/2017/richdata" count="2">
  <s t="_error">
    <k n="colOffset" t="i"/>
    <k n="errorType" t="i"/>
    <k n="rwOffset" t="i"/>
    <k n="subType" t="i"/>
  </s>
  <s t="_error">
    <k n="errorType" t="i"/>
    <k n="propagated" t="b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2:Q299" headerRowDxfId="49" dataDxfId="48" totalsRowDxfId="47">
  <autoFilter ref="A2:Q299" xr:uid="{00000000-0009-0000-0100-000002000000}"/>
  <sortState xmlns:xlrd2="http://schemas.microsoft.com/office/spreadsheetml/2017/richdata2" ref="A3:Q299">
    <sortCondition ref="C2:C299"/>
  </sortState>
  <tableColumns count="17">
    <tableColumn id="1" xr3:uid="{00000000-0010-0000-0000-000001000000}" name="Article" totalsRowLabel="Total" dataDxfId="46" totalsRowDxfId="45"/>
    <tableColumn id="2" xr3:uid="{00000000-0010-0000-0000-000002000000}" name="Désignation article" dataDxfId="44" totalsRowDxfId="43"/>
    <tableColumn id="3" xr3:uid="{00000000-0010-0000-0000-000003000000}" name="Lot" dataDxfId="42" totalsRowDxfId="41"/>
    <tableColumn id="7" xr3:uid="{00000000-0010-0000-0000-000007000000}" name="Stock initial" dataDxfId="40" totalsRowDxfId="39"/>
    <tableColumn id="8" xr3:uid="{00000000-0010-0000-0000-000008000000}" name="UQ" dataDxfId="38" totalsRowDxfId="37"/>
    <tableColumn id="9" xr3:uid="{00000000-0010-0000-0000-000009000000}" name="VALEUR DU LOT" dataDxfId="36" totalsRowDxfId="35"/>
    <tableColumn id="10" xr3:uid="{00000000-0010-0000-0000-00000A000000}" name="Photo" dataDxfId="34"/>
    <tableColumn id="11" xr3:uid="{00000000-0010-0000-0000-00000B000000}" name="Etat" dataDxfId="33" totalsRowDxfId="32">
      <calculatedColumnFormula>IF(I3=Q3,2,IF(I3&gt;Q3,3,IF(I3&lt;Q3,1)))</calculatedColumnFormula>
    </tableColumn>
    <tableColumn id="12" xr3:uid="{00000000-0010-0000-0000-00000C000000}" name="Stock SAP" dataDxfId="31">
      <calculatedColumnFormula array="1">INDEX('Extract '!$A$2:$H$495,MATCH(1,('Extract '!$D$2:$D$495=Tableau2[[#This Row],[Désignation article]])*('Extract '!$E$2:$E$495=Tableau2[[#This Row],[Lot]]),0),6)</calculatedColumnFormula>
    </tableColumn>
    <tableColumn id="13" xr3:uid="{00000000-0010-0000-0000-00000D000000}" name="UQ2" dataDxfId="30" totalsRowDxfId="29">
      <calculatedColumnFormula>+Tableau2[[#This Row],[UQ]]</calculatedColumnFormula>
    </tableColumn>
    <tableColumn id="14" xr3:uid="{00000000-0010-0000-0000-00000E000000}" name="Valeur_x000a_Stock SAP" dataDxfId="28" totalsRowDxfId="27">
      <calculatedColumnFormula>IFERROR(IF(F3=0,"0",(F3/D3)*I3),"")</calculatedColumnFormula>
    </tableColumn>
    <tableColumn id="15" xr3:uid="{00000000-0010-0000-0000-00000F000000}" name="Sortie" dataDxfId="26">
      <calculatedColumnFormula array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calculatedColumnFormula>
    </tableColumn>
    <tableColumn id="16" xr3:uid="{00000000-0010-0000-0000-000010000000}" name="Valeur Sortie" dataDxfId="25" totalsRowDxfId="24">
      <calculatedColumnFormula>IF(F3=0,0,(F3/D3)*L3)</calculatedColumnFormula>
    </tableColumn>
    <tableColumn id="17" xr3:uid="{00000000-0010-0000-0000-000011000000}" name="Retour" dataDxfId="23">
      <calculatedColumnFormula array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calculatedColumnFormula>
    </tableColumn>
    <tableColumn id="18" xr3:uid="{00000000-0010-0000-0000-000012000000}" name="Qte utlisée" dataDxfId="22" totalsRowDxfId="21">
      <calculatedColumnFormula>L3-N3</calculatedColumnFormula>
    </tableColumn>
    <tableColumn id="19" xr3:uid="{00000000-0010-0000-0000-000013000000}" name="Valeur_x000a_Qte utilisée" dataDxfId="20" totalsRowDxfId="19">
      <calculatedColumnFormula>IF(F3=0,0,(F3/D3)*O3)</calculatedColumnFormula>
    </tableColumn>
    <tableColumn id="20" xr3:uid="{00000000-0010-0000-0000-000014000000}" name="Utilis. libre" dataDxfId="18" totalsRowDxfId="17">
      <calculatedColumnFormula>IF(N3="",I3-L3,N3)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2:G291" headerRowDxfId="16" dataDxfId="15" totalsRowDxfId="14">
  <autoFilter ref="A2:G291" xr:uid="{6DD325D3-2A39-40F3-B25D-3115A3A3B925}"/>
  <tableColumns count="7">
    <tableColumn id="1" xr3:uid="{00000000-0010-0000-0100-000001000000}" name="DATE" totalsRowLabel="Total" dataDxfId="13"/>
    <tableColumn id="2" xr3:uid="{00000000-0010-0000-0100-000002000000}" name="MVTS" dataDxfId="12"/>
    <tableColumn id="3" xr3:uid="{00000000-0010-0000-0100-000003000000}" name="ARTICLE" dataDxfId="11">
      <calculatedColumnFormula>IFERROR(INDEX(Tableau2[[Article]:[Lot]],MATCH(Tableau1[[#This Row],[DESIGNATION ARTICLE]],Tableau2[Désignation article],0),1),"")</calculatedColumnFormula>
    </tableColumn>
    <tableColumn id="4" xr3:uid="{00000000-0010-0000-0100-000004000000}" name="DESIGNATION ARTICLE" dataDxfId="10">
      <calculatedColumnFormula array="1">IFERROR(INDEX(_xlfn._xlws.SORT(_xlfn._xlws.FILTER(Tableau2[Désignation article],Tableau2[Lot]=Tableau1[[#This Row],[LOT]]),1,-1),1),"")</calculatedColumnFormula>
    </tableColumn>
    <tableColumn id="5" xr3:uid="{00000000-0010-0000-0100-000005000000}" name="LOT" dataDxfId="9"/>
    <tableColumn id="9" xr3:uid="{00000000-0010-0000-0100-000009000000}" name="QTE ENTREE/SORTIE" dataDxfId="8"/>
    <tableColumn id="10" xr3:uid="{00000000-0010-0000-0100-00000A000000}" name="UQ" dataDxfId="7" totalsRowDxfId="6">
      <calculatedColumnFormula>IF(Tableau1[[#This Row],[QTE ENTREE/SORTIE]]&lt;&gt;"","M","")</calculatedColumnFormula>
    </tableColumn>
  </tableColumns>
  <tableStyleInfo name="TableStyleLight8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C1:C4" totalsRowShown="0" headerRowDxfId="5" dataDxfId="4">
  <autoFilter ref="C1:C4" xr:uid="{00000000-0009-0000-0100-000003000000}"/>
  <tableColumns count="1">
    <tableColumn id="1" xr3:uid="{00000000-0010-0000-0200-000001000000}" name="MVTS" dataDxfId="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A1:A3" totalsRowShown="0" headerRowDxfId="2" dataDxfId="1">
  <autoFilter ref="A1:A3" xr:uid="{00000000-0009-0000-0100-000004000000}"/>
  <tableColumns count="1">
    <tableColumn id="1" xr3:uid="{00000000-0010-0000-0300-000001000000}" name="Photo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29F7E-9CB2-44E6-9E9B-8BDB9447F70E}">
  <sheetPr codeName="Feuil3">
    <tabColor rgb="FF7030A0"/>
  </sheetPr>
  <dimension ref="A1:H299"/>
  <sheetViews>
    <sheetView workbookViewId="0">
      <pane ySplit="1" topLeftCell="A2" activePane="bottomLeft" state="frozen"/>
      <selection pane="bottomLeft" activeCell="D9" sqref="D9"/>
    </sheetView>
  </sheetViews>
  <sheetFormatPr baseColWidth="10" defaultColWidth="11.44140625" defaultRowHeight="14.4" x14ac:dyDescent="0.3"/>
  <cols>
    <col min="1" max="1" width="8.5546875" style="5" bestFit="1" customWidth="1"/>
    <col min="2" max="2" width="9.5546875" style="5" bestFit="1" customWidth="1"/>
    <col min="3" max="3" width="10.6640625" style="5" bestFit="1" customWidth="1"/>
    <col min="4" max="4" width="39.44140625" style="5" bestFit="1" customWidth="1"/>
    <col min="5" max="5" width="11.6640625" style="5" bestFit="1" customWidth="1"/>
    <col min="6" max="6" width="14.109375" style="5" bestFit="1" customWidth="1"/>
    <col min="7" max="7" width="8.109375" style="5" bestFit="1" customWidth="1"/>
    <col min="8" max="8" width="18.6640625" style="5" bestFit="1" customWidth="1"/>
    <col min="9" max="16384" width="11.44140625" style="5"/>
  </cols>
  <sheetData>
    <row r="1" spans="1:8" x14ac:dyDescent="0.3">
      <c r="A1" s="23" t="s">
        <v>1</v>
      </c>
      <c r="B1" s="23" t="s">
        <v>0</v>
      </c>
      <c r="C1" s="23" t="s">
        <v>7</v>
      </c>
      <c r="D1" s="23" t="s">
        <v>2</v>
      </c>
      <c r="E1" s="23" t="s">
        <v>3</v>
      </c>
      <c r="F1" s="24" t="s">
        <v>4</v>
      </c>
      <c r="G1" s="24" t="s">
        <v>5</v>
      </c>
      <c r="H1" s="24" t="s">
        <v>8</v>
      </c>
    </row>
    <row r="2" spans="1:8" x14ac:dyDescent="0.3">
      <c r="A2" s="22" t="s">
        <v>6</v>
      </c>
      <c r="B2" s="22" t="s">
        <v>243</v>
      </c>
      <c r="C2" s="25">
        <v>20547</v>
      </c>
      <c r="D2" s="22" t="s">
        <v>77</v>
      </c>
      <c r="E2" s="25">
        <v>100595912</v>
      </c>
      <c r="F2" s="2">
        <v>0</v>
      </c>
      <c r="G2" s="3" t="s">
        <v>11</v>
      </c>
      <c r="H2" s="4">
        <v>0</v>
      </c>
    </row>
    <row r="3" spans="1:8" x14ac:dyDescent="0.3">
      <c r="A3" s="22" t="s">
        <v>6</v>
      </c>
      <c r="B3" s="22" t="s">
        <v>243</v>
      </c>
      <c r="C3" s="22" t="s">
        <v>16</v>
      </c>
      <c r="D3" s="22" t="s">
        <v>17</v>
      </c>
      <c r="E3" s="25">
        <v>100610945</v>
      </c>
      <c r="F3" s="2">
        <v>0</v>
      </c>
      <c r="G3" s="3" t="s">
        <v>11</v>
      </c>
      <c r="H3" s="4">
        <v>0</v>
      </c>
    </row>
    <row r="4" spans="1:8" x14ac:dyDescent="0.3">
      <c r="A4" s="22" t="s">
        <v>6</v>
      </c>
      <c r="B4" s="22" t="s">
        <v>243</v>
      </c>
      <c r="C4" s="22" t="s">
        <v>16</v>
      </c>
      <c r="D4" s="22" t="s">
        <v>17</v>
      </c>
      <c r="E4" s="25">
        <v>100611085</v>
      </c>
      <c r="F4" s="2">
        <v>0</v>
      </c>
      <c r="G4" s="3" t="s">
        <v>11</v>
      </c>
      <c r="H4" s="4">
        <v>0</v>
      </c>
    </row>
    <row r="5" spans="1:8" x14ac:dyDescent="0.3">
      <c r="A5" s="22" t="s">
        <v>6</v>
      </c>
      <c r="B5" s="22" t="s">
        <v>243</v>
      </c>
      <c r="C5" s="22" t="s">
        <v>9</v>
      </c>
      <c r="D5" s="22" t="s">
        <v>10</v>
      </c>
      <c r="E5" s="25">
        <v>1019041539</v>
      </c>
      <c r="F5" s="2">
        <v>0</v>
      </c>
      <c r="G5" s="3" t="s">
        <v>11</v>
      </c>
      <c r="H5" s="4">
        <v>0</v>
      </c>
    </row>
    <row r="6" spans="1:8" x14ac:dyDescent="0.3">
      <c r="A6" s="22" t="s">
        <v>6</v>
      </c>
      <c r="B6" s="22" t="s">
        <v>243</v>
      </c>
      <c r="C6" s="22" t="s">
        <v>126</v>
      </c>
      <c r="D6" s="22" t="s">
        <v>127</v>
      </c>
      <c r="E6" s="25">
        <v>1019041539</v>
      </c>
      <c r="F6" s="2">
        <v>0</v>
      </c>
      <c r="G6" s="3" t="s">
        <v>11</v>
      </c>
      <c r="H6" s="4">
        <v>0</v>
      </c>
    </row>
    <row r="7" spans="1:8" x14ac:dyDescent="0.3">
      <c r="A7" s="22" t="s">
        <v>6</v>
      </c>
      <c r="B7" s="22" t="s">
        <v>243</v>
      </c>
      <c r="C7" s="22" t="s">
        <v>87</v>
      </c>
      <c r="D7" s="22" t="s">
        <v>88</v>
      </c>
      <c r="E7" s="22" t="s">
        <v>89</v>
      </c>
      <c r="F7" s="2">
        <v>0</v>
      </c>
      <c r="G7" s="3" t="s">
        <v>11</v>
      </c>
      <c r="H7" s="4">
        <v>0</v>
      </c>
    </row>
    <row r="8" spans="1:8" x14ac:dyDescent="0.3">
      <c r="A8" s="22" t="s">
        <v>6</v>
      </c>
      <c r="B8" s="22" t="s">
        <v>243</v>
      </c>
      <c r="C8" s="22" t="s">
        <v>154</v>
      </c>
      <c r="D8" s="22" t="s">
        <v>155</v>
      </c>
      <c r="E8" s="22" t="s">
        <v>89</v>
      </c>
      <c r="F8" s="2">
        <v>996</v>
      </c>
      <c r="G8" s="3" t="s">
        <v>11</v>
      </c>
      <c r="H8" s="4">
        <v>0</v>
      </c>
    </row>
    <row r="9" spans="1:8" x14ac:dyDescent="0.3">
      <c r="A9" s="22" t="s">
        <v>6</v>
      </c>
      <c r="B9" s="22" t="s">
        <v>243</v>
      </c>
      <c r="C9" s="22" t="s">
        <v>178</v>
      </c>
      <c r="D9" s="22" t="s">
        <v>179</v>
      </c>
      <c r="E9" s="22" t="s">
        <v>180</v>
      </c>
      <c r="F9" s="2">
        <v>0</v>
      </c>
      <c r="G9" s="3" t="s">
        <v>11</v>
      </c>
      <c r="H9" s="4">
        <v>0</v>
      </c>
    </row>
    <row r="10" spans="1:8" x14ac:dyDescent="0.3">
      <c r="A10" s="22" t="s">
        <v>6</v>
      </c>
      <c r="B10" s="22" t="s">
        <v>243</v>
      </c>
      <c r="C10" s="22" t="s">
        <v>178</v>
      </c>
      <c r="D10" s="22" t="s">
        <v>179</v>
      </c>
      <c r="E10" s="22" t="s">
        <v>181</v>
      </c>
      <c r="F10" s="2">
        <v>0</v>
      </c>
      <c r="G10" s="3" t="s">
        <v>11</v>
      </c>
      <c r="H10" s="4">
        <v>0</v>
      </c>
    </row>
    <row r="11" spans="1:8" x14ac:dyDescent="0.3">
      <c r="A11" s="22" t="s">
        <v>6</v>
      </c>
      <c r="B11" s="22" t="s">
        <v>243</v>
      </c>
      <c r="C11" s="22" t="s">
        <v>87</v>
      </c>
      <c r="D11" s="22" t="s">
        <v>88</v>
      </c>
      <c r="E11" s="22" t="s">
        <v>90</v>
      </c>
      <c r="F11" s="2">
        <v>0</v>
      </c>
      <c r="G11" s="3" t="s">
        <v>11</v>
      </c>
      <c r="H11" s="4">
        <v>0</v>
      </c>
    </row>
    <row r="12" spans="1:8" x14ac:dyDescent="0.3">
      <c r="A12" s="22" t="s">
        <v>6</v>
      </c>
      <c r="B12" s="22" t="s">
        <v>243</v>
      </c>
      <c r="C12" s="22" t="s">
        <v>154</v>
      </c>
      <c r="D12" s="22" t="s">
        <v>155</v>
      </c>
      <c r="E12" s="22" t="s">
        <v>90</v>
      </c>
      <c r="F12" s="2">
        <v>944</v>
      </c>
      <c r="G12" s="3" t="s">
        <v>11</v>
      </c>
      <c r="H12" s="4">
        <v>0</v>
      </c>
    </row>
    <row r="13" spans="1:8" x14ac:dyDescent="0.3">
      <c r="A13" s="22" t="s">
        <v>6</v>
      </c>
      <c r="B13" s="22" t="s">
        <v>243</v>
      </c>
      <c r="C13" s="22" t="s">
        <v>185</v>
      </c>
      <c r="D13" s="22" t="s">
        <v>186</v>
      </c>
      <c r="E13" s="25">
        <v>18530710</v>
      </c>
      <c r="F13" s="2">
        <v>0</v>
      </c>
      <c r="G13" s="3" t="s">
        <v>11</v>
      </c>
      <c r="H13" s="4">
        <v>0</v>
      </c>
    </row>
    <row r="14" spans="1:8" x14ac:dyDescent="0.3">
      <c r="A14" s="22" t="s">
        <v>6</v>
      </c>
      <c r="B14" s="22" t="s">
        <v>243</v>
      </c>
      <c r="C14" s="22" t="s">
        <v>120</v>
      </c>
      <c r="D14" s="22" t="s">
        <v>121</v>
      </c>
      <c r="E14" s="22" t="s">
        <v>122</v>
      </c>
      <c r="F14" s="2">
        <v>0</v>
      </c>
      <c r="G14" s="3" t="s">
        <v>11</v>
      </c>
      <c r="H14" s="4">
        <v>0</v>
      </c>
    </row>
    <row r="15" spans="1:8" x14ac:dyDescent="0.3">
      <c r="A15" s="22" t="s">
        <v>6</v>
      </c>
      <c r="B15" s="22" t="s">
        <v>243</v>
      </c>
      <c r="C15" s="22" t="s">
        <v>223</v>
      </c>
      <c r="D15" s="22" t="s">
        <v>224</v>
      </c>
      <c r="E15" s="22" t="s">
        <v>122</v>
      </c>
      <c r="F15" s="2">
        <v>0</v>
      </c>
      <c r="G15" s="3" t="s">
        <v>11</v>
      </c>
      <c r="H15" s="4">
        <v>0</v>
      </c>
    </row>
    <row r="16" spans="1:8" x14ac:dyDescent="0.3">
      <c r="A16" s="22" t="s">
        <v>6</v>
      </c>
      <c r="B16" s="22" t="s">
        <v>243</v>
      </c>
      <c r="C16" s="22" t="s">
        <v>120</v>
      </c>
      <c r="D16" s="22" t="s">
        <v>121</v>
      </c>
      <c r="E16" s="22" t="s">
        <v>123</v>
      </c>
      <c r="F16" s="2">
        <v>0</v>
      </c>
      <c r="G16" s="3" t="s">
        <v>11</v>
      </c>
      <c r="H16" s="4">
        <v>0</v>
      </c>
    </row>
    <row r="17" spans="1:8" x14ac:dyDescent="0.3">
      <c r="A17" s="22" t="s">
        <v>6</v>
      </c>
      <c r="B17" s="22" t="s">
        <v>243</v>
      </c>
      <c r="C17" s="22" t="s">
        <v>223</v>
      </c>
      <c r="D17" s="22" t="s">
        <v>224</v>
      </c>
      <c r="E17" s="22" t="s">
        <v>123</v>
      </c>
      <c r="F17" s="2">
        <v>1038</v>
      </c>
      <c r="G17" s="3" t="s">
        <v>11</v>
      </c>
      <c r="H17" s="4">
        <v>0</v>
      </c>
    </row>
    <row r="18" spans="1:8" x14ac:dyDescent="0.3">
      <c r="A18" s="22" t="s">
        <v>6</v>
      </c>
      <c r="B18" s="22" t="s">
        <v>243</v>
      </c>
      <c r="C18" s="22" t="s">
        <v>120</v>
      </c>
      <c r="D18" s="22" t="s">
        <v>121</v>
      </c>
      <c r="E18" s="22" t="s">
        <v>124</v>
      </c>
      <c r="F18" s="2">
        <v>0</v>
      </c>
      <c r="G18" s="3" t="s">
        <v>11</v>
      </c>
      <c r="H18" s="4">
        <v>0</v>
      </c>
    </row>
    <row r="19" spans="1:8" x14ac:dyDescent="0.3">
      <c r="A19" s="22" t="s">
        <v>6</v>
      </c>
      <c r="B19" s="22" t="s">
        <v>243</v>
      </c>
      <c r="C19" s="22" t="s">
        <v>223</v>
      </c>
      <c r="D19" s="22" t="s">
        <v>224</v>
      </c>
      <c r="E19" s="22" t="s">
        <v>124</v>
      </c>
      <c r="F19" s="2">
        <v>1999</v>
      </c>
      <c r="G19" s="3" t="s">
        <v>11</v>
      </c>
      <c r="H19" s="4">
        <v>0</v>
      </c>
    </row>
    <row r="20" spans="1:8" x14ac:dyDescent="0.3">
      <c r="A20" s="22" t="s">
        <v>6</v>
      </c>
      <c r="B20" s="22" t="s">
        <v>243</v>
      </c>
      <c r="C20" s="22" t="s">
        <v>120</v>
      </c>
      <c r="D20" s="22" t="s">
        <v>121</v>
      </c>
      <c r="E20" s="22" t="s">
        <v>125</v>
      </c>
      <c r="F20" s="2">
        <v>0</v>
      </c>
      <c r="G20" s="3" t="s">
        <v>11</v>
      </c>
      <c r="H20" s="4">
        <v>0</v>
      </c>
    </row>
    <row r="21" spans="1:8" x14ac:dyDescent="0.3">
      <c r="A21" s="22" t="s">
        <v>6</v>
      </c>
      <c r="B21" s="22" t="s">
        <v>243</v>
      </c>
      <c r="C21" s="22" t="s">
        <v>223</v>
      </c>
      <c r="D21" s="22" t="s">
        <v>224</v>
      </c>
      <c r="E21" s="22" t="s">
        <v>125</v>
      </c>
      <c r="F21" s="2">
        <v>160</v>
      </c>
      <c r="G21" s="3" t="s">
        <v>11</v>
      </c>
      <c r="H21" s="4">
        <v>0</v>
      </c>
    </row>
    <row r="22" spans="1:8" x14ac:dyDescent="0.3">
      <c r="A22" s="22" t="s">
        <v>6</v>
      </c>
      <c r="B22" s="22" t="s">
        <v>243</v>
      </c>
      <c r="C22" s="22" t="s">
        <v>182</v>
      </c>
      <c r="D22" s="22" t="s">
        <v>183</v>
      </c>
      <c r="E22" s="22" t="s">
        <v>184</v>
      </c>
      <c r="F22" s="2">
        <v>291</v>
      </c>
      <c r="G22" s="3" t="s">
        <v>11</v>
      </c>
      <c r="H22" s="4">
        <v>0</v>
      </c>
    </row>
    <row r="23" spans="1:8" x14ac:dyDescent="0.3">
      <c r="A23" s="22" t="s">
        <v>6</v>
      </c>
      <c r="B23" s="22" t="s">
        <v>243</v>
      </c>
      <c r="C23" s="22" t="s">
        <v>23</v>
      </c>
      <c r="D23" s="22" t="s">
        <v>24</v>
      </c>
      <c r="E23" s="25">
        <v>204275</v>
      </c>
      <c r="F23" s="2">
        <v>0</v>
      </c>
      <c r="G23" s="3" t="s">
        <v>11</v>
      </c>
      <c r="H23" s="4">
        <v>0</v>
      </c>
    </row>
    <row r="24" spans="1:8" x14ac:dyDescent="0.3">
      <c r="A24" s="22" t="s">
        <v>6</v>
      </c>
      <c r="B24" s="22" t="s">
        <v>243</v>
      </c>
      <c r="C24" s="22" t="s">
        <v>172</v>
      </c>
      <c r="D24" s="22" t="s">
        <v>173</v>
      </c>
      <c r="E24" s="25">
        <v>204275</v>
      </c>
      <c r="F24" s="2">
        <v>0</v>
      </c>
      <c r="G24" s="3" t="s">
        <v>11</v>
      </c>
      <c r="H24" s="4">
        <v>0</v>
      </c>
    </row>
    <row r="25" spans="1:8" x14ac:dyDescent="0.3">
      <c r="A25" s="22" t="s">
        <v>6</v>
      </c>
      <c r="B25" s="22" t="s">
        <v>243</v>
      </c>
      <c r="C25" s="22" t="s">
        <v>23</v>
      </c>
      <c r="D25" s="22" t="s">
        <v>24</v>
      </c>
      <c r="E25" s="25">
        <v>204625</v>
      </c>
      <c r="F25" s="2">
        <v>0</v>
      </c>
      <c r="G25" s="3" t="s">
        <v>11</v>
      </c>
      <c r="H25" s="4">
        <v>0</v>
      </c>
    </row>
    <row r="26" spans="1:8" x14ac:dyDescent="0.3">
      <c r="A26" s="22" t="s">
        <v>6</v>
      </c>
      <c r="B26" s="22" t="s">
        <v>243</v>
      </c>
      <c r="C26" s="22" t="s">
        <v>172</v>
      </c>
      <c r="D26" s="22" t="s">
        <v>173</v>
      </c>
      <c r="E26" s="25">
        <v>204625</v>
      </c>
      <c r="F26" s="2">
        <v>284</v>
      </c>
      <c r="G26" s="3" t="s">
        <v>11</v>
      </c>
      <c r="H26" s="4">
        <v>0</v>
      </c>
    </row>
    <row r="27" spans="1:8" x14ac:dyDescent="0.3">
      <c r="A27" s="22" t="s">
        <v>6</v>
      </c>
      <c r="B27" s="22" t="s">
        <v>243</v>
      </c>
      <c r="C27" s="22" t="s">
        <v>23</v>
      </c>
      <c r="D27" s="22" t="s">
        <v>24</v>
      </c>
      <c r="E27" s="25">
        <v>204630</v>
      </c>
      <c r="F27" s="2">
        <v>0</v>
      </c>
      <c r="G27" s="3" t="s">
        <v>11</v>
      </c>
      <c r="H27" s="4">
        <v>0</v>
      </c>
    </row>
    <row r="28" spans="1:8" x14ac:dyDescent="0.3">
      <c r="A28" s="22" t="s">
        <v>6</v>
      </c>
      <c r="B28" s="22" t="s">
        <v>243</v>
      </c>
      <c r="C28" s="22" t="s">
        <v>172</v>
      </c>
      <c r="D28" s="22" t="s">
        <v>173</v>
      </c>
      <c r="E28" s="25">
        <v>204630</v>
      </c>
      <c r="F28" s="2">
        <v>312</v>
      </c>
      <c r="G28" s="3" t="s">
        <v>11</v>
      </c>
      <c r="H28" s="4">
        <v>0</v>
      </c>
    </row>
    <row r="29" spans="1:8" x14ac:dyDescent="0.3">
      <c r="A29" s="22" t="s">
        <v>6</v>
      </c>
      <c r="B29" s="22" t="s">
        <v>243</v>
      </c>
      <c r="C29" s="22" t="s">
        <v>185</v>
      </c>
      <c r="D29" s="22" t="s">
        <v>186</v>
      </c>
      <c r="E29" s="25">
        <v>206390</v>
      </c>
      <c r="F29" s="2">
        <v>0</v>
      </c>
      <c r="G29" s="3" t="s">
        <v>11</v>
      </c>
      <c r="H29" s="4">
        <v>0</v>
      </c>
    </row>
    <row r="30" spans="1:8" x14ac:dyDescent="0.3">
      <c r="A30" s="22" t="s">
        <v>6</v>
      </c>
      <c r="B30" s="22" t="s">
        <v>243</v>
      </c>
      <c r="C30" s="22" t="s">
        <v>25</v>
      </c>
      <c r="D30" s="22" t="s">
        <v>26</v>
      </c>
      <c r="E30" s="22" t="s">
        <v>27</v>
      </c>
      <c r="F30" s="2">
        <v>0</v>
      </c>
      <c r="G30" s="3" t="s">
        <v>11</v>
      </c>
      <c r="H30" s="4">
        <v>0</v>
      </c>
    </row>
    <row r="31" spans="1:8" x14ac:dyDescent="0.3">
      <c r="A31" s="22" t="s">
        <v>6</v>
      </c>
      <c r="B31" s="22" t="s">
        <v>243</v>
      </c>
      <c r="C31" s="22" t="s">
        <v>25</v>
      </c>
      <c r="D31" s="22" t="s">
        <v>26</v>
      </c>
      <c r="E31" s="22" t="s">
        <v>28</v>
      </c>
      <c r="F31" s="2">
        <v>0</v>
      </c>
      <c r="G31" s="3" t="s">
        <v>11</v>
      </c>
      <c r="H31" s="4">
        <v>0</v>
      </c>
    </row>
    <row r="32" spans="1:8" x14ac:dyDescent="0.3">
      <c r="A32" s="22" t="s">
        <v>6</v>
      </c>
      <c r="B32" s="22" t="s">
        <v>243</v>
      </c>
      <c r="C32" s="22" t="s">
        <v>25</v>
      </c>
      <c r="D32" s="22" t="s">
        <v>26</v>
      </c>
      <c r="E32" s="22" t="s">
        <v>29</v>
      </c>
      <c r="F32" s="2">
        <v>0</v>
      </c>
      <c r="G32" s="3" t="s">
        <v>11</v>
      </c>
      <c r="H32" s="4">
        <v>0</v>
      </c>
    </row>
    <row r="33" spans="1:8" x14ac:dyDescent="0.3">
      <c r="A33" s="22" t="s">
        <v>6</v>
      </c>
      <c r="B33" s="22" t="s">
        <v>243</v>
      </c>
      <c r="C33" s="22" t="s">
        <v>25</v>
      </c>
      <c r="D33" s="22" t="s">
        <v>26</v>
      </c>
      <c r="E33" s="22" t="s">
        <v>30</v>
      </c>
      <c r="F33" s="2">
        <v>0</v>
      </c>
      <c r="G33" s="3" t="s">
        <v>11</v>
      </c>
      <c r="H33" s="4">
        <v>0</v>
      </c>
    </row>
    <row r="34" spans="1:8" x14ac:dyDescent="0.3">
      <c r="A34" s="22" t="s">
        <v>6</v>
      </c>
      <c r="B34" s="22" t="s">
        <v>243</v>
      </c>
      <c r="C34" s="22" t="s">
        <v>16</v>
      </c>
      <c r="D34" s="22" t="s">
        <v>17</v>
      </c>
      <c r="E34" s="22" t="s">
        <v>63</v>
      </c>
      <c r="F34" s="2">
        <v>0</v>
      </c>
      <c r="G34" s="3" t="s">
        <v>11</v>
      </c>
      <c r="H34" s="4">
        <v>0</v>
      </c>
    </row>
    <row r="35" spans="1:8" x14ac:dyDescent="0.3">
      <c r="A35" s="22" t="s">
        <v>6</v>
      </c>
      <c r="B35" s="22" t="s">
        <v>243</v>
      </c>
      <c r="C35" s="22" t="s">
        <v>140</v>
      </c>
      <c r="D35" s="22" t="s">
        <v>141</v>
      </c>
      <c r="E35" s="22" t="s">
        <v>63</v>
      </c>
      <c r="F35" s="2">
        <v>206</v>
      </c>
      <c r="G35" s="3" t="s">
        <v>11</v>
      </c>
      <c r="H35" s="4">
        <v>0</v>
      </c>
    </row>
    <row r="36" spans="1:8" x14ac:dyDescent="0.3">
      <c r="A36" s="22" t="s">
        <v>6</v>
      </c>
      <c r="B36" s="22" t="s">
        <v>243</v>
      </c>
      <c r="C36" s="22" t="s">
        <v>9</v>
      </c>
      <c r="D36" s="22" t="s">
        <v>10</v>
      </c>
      <c r="E36" s="22" t="s">
        <v>31</v>
      </c>
      <c r="F36" s="2">
        <v>0</v>
      </c>
      <c r="G36" s="3" t="s">
        <v>11</v>
      </c>
      <c r="H36" s="4">
        <v>0</v>
      </c>
    </row>
    <row r="37" spans="1:8" x14ac:dyDescent="0.3">
      <c r="A37" s="22" t="s">
        <v>6</v>
      </c>
      <c r="B37" s="22" t="s">
        <v>243</v>
      </c>
      <c r="C37" s="22" t="s">
        <v>126</v>
      </c>
      <c r="D37" s="22" t="s">
        <v>127</v>
      </c>
      <c r="E37" s="22" t="s">
        <v>31</v>
      </c>
      <c r="F37" s="2">
        <v>0</v>
      </c>
      <c r="G37" s="3" t="s">
        <v>11</v>
      </c>
      <c r="H37" s="4">
        <v>0</v>
      </c>
    </row>
    <row r="38" spans="1:8" x14ac:dyDescent="0.3">
      <c r="A38" s="22" t="s">
        <v>6</v>
      </c>
      <c r="B38" s="22" t="s">
        <v>243</v>
      </c>
      <c r="C38" s="22" t="s">
        <v>12</v>
      </c>
      <c r="D38" s="22" t="s">
        <v>13</v>
      </c>
      <c r="E38" s="22" t="s">
        <v>14</v>
      </c>
      <c r="F38" s="2">
        <v>0</v>
      </c>
      <c r="G38" s="3" t="s">
        <v>11</v>
      </c>
      <c r="H38" s="4">
        <v>0</v>
      </c>
    </row>
    <row r="39" spans="1:8" x14ac:dyDescent="0.3">
      <c r="A39" s="22" t="s">
        <v>6</v>
      </c>
      <c r="B39" s="22" t="s">
        <v>243</v>
      </c>
      <c r="C39" s="22" t="s">
        <v>9</v>
      </c>
      <c r="D39" s="22" t="s">
        <v>10</v>
      </c>
      <c r="E39" s="22" t="s">
        <v>234</v>
      </c>
      <c r="F39" s="2">
        <v>0</v>
      </c>
      <c r="G39" s="3" t="s">
        <v>11</v>
      </c>
      <c r="H39" s="4">
        <v>0</v>
      </c>
    </row>
    <row r="40" spans="1:8" x14ac:dyDescent="0.3">
      <c r="A40" s="22" t="s">
        <v>6</v>
      </c>
      <c r="B40" s="22" t="s">
        <v>243</v>
      </c>
      <c r="C40" s="22" t="s">
        <v>126</v>
      </c>
      <c r="D40" s="22" t="s">
        <v>127</v>
      </c>
      <c r="E40" s="22" t="s">
        <v>234</v>
      </c>
      <c r="F40" s="2">
        <v>1001</v>
      </c>
      <c r="G40" s="3" t="s">
        <v>11</v>
      </c>
      <c r="H40" s="4">
        <v>0</v>
      </c>
    </row>
    <row r="41" spans="1:8" x14ac:dyDescent="0.3">
      <c r="A41" s="22" t="s">
        <v>6</v>
      </c>
      <c r="B41" s="22" t="s">
        <v>243</v>
      </c>
      <c r="C41" s="22" t="s">
        <v>12</v>
      </c>
      <c r="D41" s="22" t="s">
        <v>13</v>
      </c>
      <c r="E41" s="22" t="s">
        <v>48</v>
      </c>
      <c r="F41" s="2">
        <v>0</v>
      </c>
      <c r="G41" s="3" t="s">
        <v>11</v>
      </c>
      <c r="H41" s="4">
        <v>0</v>
      </c>
    </row>
    <row r="42" spans="1:8" x14ac:dyDescent="0.3">
      <c r="A42" s="22" t="s">
        <v>6</v>
      </c>
      <c r="B42" s="22" t="s">
        <v>243</v>
      </c>
      <c r="C42" s="22" t="s">
        <v>131</v>
      </c>
      <c r="D42" s="22" t="s">
        <v>132</v>
      </c>
      <c r="E42" s="22" t="s">
        <v>48</v>
      </c>
      <c r="F42" s="2">
        <v>0</v>
      </c>
      <c r="G42" s="3" t="s">
        <v>11</v>
      </c>
      <c r="H42" s="4">
        <v>0</v>
      </c>
    </row>
    <row r="43" spans="1:8" x14ac:dyDescent="0.3">
      <c r="A43" s="22" t="s">
        <v>6</v>
      </c>
      <c r="B43" s="22" t="s">
        <v>243</v>
      </c>
      <c r="C43" s="22" t="s">
        <v>12</v>
      </c>
      <c r="D43" s="22" t="s">
        <v>13</v>
      </c>
      <c r="E43" s="22" t="s">
        <v>15</v>
      </c>
      <c r="F43" s="2">
        <v>0</v>
      </c>
      <c r="G43" s="3" t="s">
        <v>11</v>
      </c>
      <c r="H43" s="4">
        <v>0</v>
      </c>
    </row>
    <row r="44" spans="1:8" x14ac:dyDescent="0.3">
      <c r="A44" s="22" t="s">
        <v>6</v>
      </c>
      <c r="B44" s="22" t="s">
        <v>243</v>
      </c>
      <c r="C44" s="22" t="s">
        <v>12</v>
      </c>
      <c r="D44" s="22" t="s">
        <v>13</v>
      </c>
      <c r="E44" s="22" t="s">
        <v>49</v>
      </c>
      <c r="F44" s="2">
        <v>0</v>
      </c>
      <c r="G44" s="3" t="s">
        <v>11</v>
      </c>
      <c r="H44" s="4">
        <v>0</v>
      </c>
    </row>
    <row r="45" spans="1:8" x14ac:dyDescent="0.3">
      <c r="A45" s="22" t="s">
        <v>6</v>
      </c>
      <c r="B45" s="22" t="s">
        <v>243</v>
      </c>
      <c r="C45" s="22" t="s">
        <v>131</v>
      </c>
      <c r="D45" s="22" t="s">
        <v>132</v>
      </c>
      <c r="E45" s="22" t="s">
        <v>49</v>
      </c>
      <c r="F45" s="2">
        <v>0</v>
      </c>
      <c r="G45" s="3" t="s">
        <v>11</v>
      </c>
      <c r="H45" s="4">
        <v>0</v>
      </c>
    </row>
    <row r="46" spans="1:8" x14ac:dyDescent="0.3">
      <c r="A46" s="22" t="s">
        <v>6</v>
      </c>
      <c r="B46" s="22" t="s">
        <v>243</v>
      </c>
      <c r="C46" s="22" t="s">
        <v>9</v>
      </c>
      <c r="D46" s="22" t="s">
        <v>10</v>
      </c>
      <c r="E46" s="22" t="s">
        <v>32</v>
      </c>
      <c r="F46" s="2">
        <v>0</v>
      </c>
      <c r="G46" s="3" t="s">
        <v>11</v>
      </c>
      <c r="H46" s="4">
        <v>0</v>
      </c>
    </row>
    <row r="47" spans="1:8" x14ac:dyDescent="0.3">
      <c r="A47" s="22" t="s">
        <v>6</v>
      </c>
      <c r="B47" s="22" t="s">
        <v>243</v>
      </c>
      <c r="C47" s="22" t="s">
        <v>126</v>
      </c>
      <c r="D47" s="22" t="s">
        <v>127</v>
      </c>
      <c r="E47" s="22" t="s">
        <v>32</v>
      </c>
      <c r="F47" s="2">
        <v>0</v>
      </c>
      <c r="G47" s="3" t="s">
        <v>11</v>
      </c>
      <c r="H47" s="4">
        <v>0</v>
      </c>
    </row>
    <row r="48" spans="1:8" x14ac:dyDescent="0.3">
      <c r="A48" s="22" t="s">
        <v>6</v>
      </c>
      <c r="B48" s="22" t="s">
        <v>243</v>
      </c>
      <c r="C48" s="22" t="s">
        <v>12</v>
      </c>
      <c r="D48" s="22" t="s">
        <v>13</v>
      </c>
      <c r="E48" s="22" t="s">
        <v>50</v>
      </c>
      <c r="F48" s="2">
        <v>0</v>
      </c>
      <c r="G48" s="3" t="s">
        <v>11</v>
      </c>
      <c r="H48" s="4">
        <v>0</v>
      </c>
    </row>
    <row r="49" spans="1:8" x14ac:dyDescent="0.3">
      <c r="A49" s="22" t="s">
        <v>6</v>
      </c>
      <c r="B49" s="22" t="s">
        <v>243</v>
      </c>
      <c r="C49" s="22" t="s">
        <v>131</v>
      </c>
      <c r="D49" s="22" t="s">
        <v>132</v>
      </c>
      <c r="E49" s="22" t="s">
        <v>50</v>
      </c>
      <c r="F49" s="2">
        <v>0</v>
      </c>
      <c r="G49" s="3" t="s">
        <v>11</v>
      </c>
      <c r="H49" s="4">
        <v>0</v>
      </c>
    </row>
    <row r="50" spans="1:8" x14ac:dyDescent="0.3">
      <c r="A50" s="22" t="s">
        <v>6</v>
      </c>
      <c r="B50" s="22" t="s">
        <v>243</v>
      </c>
      <c r="C50" s="22" t="s">
        <v>9</v>
      </c>
      <c r="D50" s="22" t="s">
        <v>10</v>
      </c>
      <c r="E50" s="22" t="s">
        <v>33</v>
      </c>
      <c r="F50" s="2">
        <v>0</v>
      </c>
      <c r="G50" s="3" t="s">
        <v>11</v>
      </c>
      <c r="H50" s="4">
        <v>0</v>
      </c>
    </row>
    <row r="51" spans="1:8" x14ac:dyDescent="0.3">
      <c r="A51" s="22" t="s">
        <v>6</v>
      </c>
      <c r="B51" s="22" t="s">
        <v>243</v>
      </c>
      <c r="C51" s="22" t="s">
        <v>126</v>
      </c>
      <c r="D51" s="22" t="s">
        <v>127</v>
      </c>
      <c r="E51" s="22" t="s">
        <v>33</v>
      </c>
      <c r="F51" s="2">
        <v>0</v>
      </c>
      <c r="G51" s="3" t="s">
        <v>11</v>
      </c>
      <c r="H51" s="4">
        <v>0</v>
      </c>
    </row>
    <row r="52" spans="1:8" x14ac:dyDescent="0.3">
      <c r="A52" s="22" t="s">
        <v>6</v>
      </c>
      <c r="B52" s="22" t="s">
        <v>243</v>
      </c>
      <c r="C52" s="22" t="s">
        <v>12</v>
      </c>
      <c r="D52" s="22" t="s">
        <v>13</v>
      </c>
      <c r="E52" s="22" t="s">
        <v>51</v>
      </c>
      <c r="F52" s="2">
        <v>0</v>
      </c>
      <c r="G52" s="3" t="s">
        <v>11</v>
      </c>
      <c r="H52" s="4">
        <v>0</v>
      </c>
    </row>
    <row r="53" spans="1:8" x14ac:dyDescent="0.3">
      <c r="A53" s="22" t="s">
        <v>6</v>
      </c>
      <c r="B53" s="22" t="s">
        <v>243</v>
      </c>
      <c r="C53" s="22" t="s">
        <v>131</v>
      </c>
      <c r="D53" s="22" t="s">
        <v>132</v>
      </c>
      <c r="E53" s="22" t="s">
        <v>51</v>
      </c>
      <c r="F53" s="2">
        <v>325</v>
      </c>
      <c r="G53" s="3" t="s">
        <v>11</v>
      </c>
      <c r="H53" s="4">
        <v>0</v>
      </c>
    </row>
    <row r="54" spans="1:8" x14ac:dyDescent="0.3">
      <c r="A54" s="22" t="s">
        <v>6</v>
      </c>
      <c r="B54" s="22" t="s">
        <v>243</v>
      </c>
      <c r="C54" s="22" t="s">
        <v>12</v>
      </c>
      <c r="D54" s="22" t="s">
        <v>13</v>
      </c>
      <c r="E54" s="22" t="s">
        <v>52</v>
      </c>
      <c r="F54" s="2">
        <v>0</v>
      </c>
      <c r="G54" s="3" t="s">
        <v>11</v>
      </c>
      <c r="H54" s="4">
        <v>0</v>
      </c>
    </row>
    <row r="55" spans="1:8" x14ac:dyDescent="0.3">
      <c r="A55" s="22" t="s">
        <v>6</v>
      </c>
      <c r="B55" s="22" t="s">
        <v>243</v>
      </c>
      <c r="C55" s="22" t="s">
        <v>131</v>
      </c>
      <c r="D55" s="22" t="s">
        <v>132</v>
      </c>
      <c r="E55" s="22" t="s">
        <v>52</v>
      </c>
      <c r="F55" s="2">
        <v>0</v>
      </c>
      <c r="G55" s="3" t="s">
        <v>11</v>
      </c>
      <c r="H55" s="4">
        <v>0</v>
      </c>
    </row>
    <row r="56" spans="1:8" x14ac:dyDescent="0.3">
      <c r="A56" s="22" t="s">
        <v>6</v>
      </c>
      <c r="B56" s="22" t="s">
        <v>243</v>
      </c>
      <c r="C56" s="22" t="s">
        <v>126</v>
      </c>
      <c r="D56" s="22" t="s">
        <v>127</v>
      </c>
      <c r="E56" s="22" t="s">
        <v>128</v>
      </c>
      <c r="F56" s="2">
        <v>0</v>
      </c>
      <c r="G56" s="3" t="s">
        <v>11</v>
      </c>
      <c r="H56" s="4">
        <v>0</v>
      </c>
    </row>
    <row r="57" spans="1:8" x14ac:dyDescent="0.3">
      <c r="A57" s="22" t="s">
        <v>6</v>
      </c>
      <c r="B57" s="22" t="s">
        <v>243</v>
      </c>
      <c r="C57" s="22" t="s">
        <v>12</v>
      </c>
      <c r="D57" s="22" t="s">
        <v>13</v>
      </c>
      <c r="E57" s="22" t="s">
        <v>53</v>
      </c>
      <c r="F57" s="2">
        <v>0</v>
      </c>
      <c r="G57" s="3" t="s">
        <v>11</v>
      </c>
      <c r="H57" s="4">
        <v>0</v>
      </c>
    </row>
    <row r="58" spans="1:8" x14ac:dyDescent="0.3">
      <c r="A58" s="22" t="s">
        <v>6</v>
      </c>
      <c r="B58" s="22" t="s">
        <v>243</v>
      </c>
      <c r="C58" s="22" t="s">
        <v>131</v>
      </c>
      <c r="D58" s="22" t="s">
        <v>132</v>
      </c>
      <c r="E58" s="22" t="s">
        <v>53</v>
      </c>
      <c r="F58" s="2">
        <v>0</v>
      </c>
      <c r="G58" s="3" t="s">
        <v>11</v>
      </c>
      <c r="H58" s="4">
        <v>0</v>
      </c>
    </row>
    <row r="59" spans="1:8" x14ac:dyDescent="0.3">
      <c r="A59" s="22" t="s">
        <v>6</v>
      </c>
      <c r="B59" s="22" t="s">
        <v>243</v>
      </c>
      <c r="C59" s="22" t="s">
        <v>126</v>
      </c>
      <c r="D59" s="22" t="s">
        <v>127</v>
      </c>
      <c r="E59" s="22" t="s">
        <v>129</v>
      </c>
      <c r="F59" s="2">
        <v>0</v>
      </c>
      <c r="G59" s="3" t="s">
        <v>11</v>
      </c>
      <c r="H59" s="4">
        <v>0</v>
      </c>
    </row>
    <row r="60" spans="1:8" x14ac:dyDescent="0.3">
      <c r="A60" s="22" t="s">
        <v>6</v>
      </c>
      <c r="B60" s="22" t="s">
        <v>243</v>
      </c>
      <c r="C60" s="22" t="s">
        <v>9</v>
      </c>
      <c r="D60" s="22" t="s">
        <v>10</v>
      </c>
      <c r="E60" s="22" t="s">
        <v>34</v>
      </c>
      <c r="F60" s="2">
        <v>0</v>
      </c>
      <c r="G60" s="3" t="s">
        <v>11</v>
      </c>
      <c r="H60" s="4">
        <v>0</v>
      </c>
    </row>
    <row r="61" spans="1:8" x14ac:dyDescent="0.3">
      <c r="A61" s="22" t="s">
        <v>6</v>
      </c>
      <c r="B61" s="22" t="s">
        <v>243</v>
      </c>
      <c r="C61" s="22" t="s">
        <v>126</v>
      </c>
      <c r="D61" s="22" t="s">
        <v>127</v>
      </c>
      <c r="E61" s="22" t="s">
        <v>34</v>
      </c>
      <c r="F61" s="2">
        <v>0</v>
      </c>
      <c r="G61" s="3" t="s">
        <v>11</v>
      </c>
      <c r="H61" s="4">
        <v>0</v>
      </c>
    </row>
    <row r="62" spans="1:8" x14ac:dyDescent="0.3">
      <c r="A62" s="22" t="s">
        <v>6</v>
      </c>
      <c r="B62" s="22" t="s">
        <v>243</v>
      </c>
      <c r="C62" s="22" t="s">
        <v>9</v>
      </c>
      <c r="D62" s="22" t="s">
        <v>10</v>
      </c>
      <c r="E62" s="22" t="s">
        <v>35</v>
      </c>
      <c r="F62" s="2">
        <v>0</v>
      </c>
      <c r="G62" s="3" t="s">
        <v>11</v>
      </c>
      <c r="H62" s="4">
        <v>0</v>
      </c>
    </row>
    <row r="63" spans="1:8" x14ac:dyDescent="0.3">
      <c r="A63" s="22" t="s">
        <v>6</v>
      </c>
      <c r="B63" s="22" t="s">
        <v>243</v>
      </c>
      <c r="C63" s="22" t="s">
        <v>126</v>
      </c>
      <c r="D63" s="22" t="s">
        <v>127</v>
      </c>
      <c r="E63" s="22" t="s">
        <v>35</v>
      </c>
      <c r="F63" s="2">
        <v>0</v>
      </c>
      <c r="G63" s="3" t="s">
        <v>11</v>
      </c>
      <c r="H63" s="4">
        <v>0</v>
      </c>
    </row>
    <row r="64" spans="1:8" x14ac:dyDescent="0.3">
      <c r="A64" s="22" t="s">
        <v>6</v>
      </c>
      <c r="B64" s="22" t="s">
        <v>243</v>
      </c>
      <c r="C64" s="22" t="s">
        <v>126</v>
      </c>
      <c r="D64" s="22" t="s">
        <v>127</v>
      </c>
      <c r="E64" s="22" t="s">
        <v>130</v>
      </c>
      <c r="F64" s="2">
        <v>0</v>
      </c>
      <c r="G64" s="3" t="s">
        <v>11</v>
      </c>
      <c r="H64" s="4">
        <v>0</v>
      </c>
    </row>
    <row r="65" spans="1:8" x14ac:dyDescent="0.3">
      <c r="A65" s="22" t="s">
        <v>6</v>
      </c>
      <c r="B65" s="22" t="s">
        <v>243</v>
      </c>
      <c r="C65" s="22" t="s">
        <v>12</v>
      </c>
      <c r="D65" s="22" t="s">
        <v>13</v>
      </c>
      <c r="E65" s="22" t="s">
        <v>54</v>
      </c>
      <c r="F65" s="2">
        <v>0</v>
      </c>
      <c r="G65" s="3" t="s">
        <v>11</v>
      </c>
      <c r="H65" s="4">
        <v>0</v>
      </c>
    </row>
    <row r="66" spans="1:8" x14ac:dyDescent="0.3">
      <c r="A66" s="22" t="s">
        <v>6</v>
      </c>
      <c r="B66" s="22" t="s">
        <v>243</v>
      </c>
      <c r="C66" s="22" t="s">
        <v>131</v>
      </c>
      <c r="D66" s="22" t="s">
        <v>132</v>
      </c>
      <c r="E66" s="22" t="s">
        <v>54</v>
      </c>
      <c r="F66" s="2">
        <v>0</v>
      </c>
      <c r="G66" s="3" t="s">
        <v>11</v>
      </c>
      <c r="H66" s="4">
        <v>0</v>
      </c>
    </row>
    <row r="67" spans="1:8" x14ac:dyDescent="0.3">
      <c r="A67" s="22" t="s">
        <v>6</v>
      </c>
      <c r="B67" s="22" t="s">
        <v>243</v>
      </c>
      <c r="C67" s="22" t="s">
        <v>12</v>
      </c>
      <c r="D67" s="22" t="s">
        <v>13</v>
      </c>
      <c r="E67" s="22" t="s">
        <v>55</v>
      </c>
      <c r="F67" s="2">
        <v>0</v>
      </c>
      <c r="G67" s="3" t="s">
        <v>11</v>
      </c>
      <c r="H67" s="4">
        <v>0</v>
      </c>
    </row>
    <row r="68" spans="1:8" x14ac:dyDescent="0.3">
      <c r="A68" s="22" t="s">
        <v>6</v>
      </c>
      <c r="B68" s="22" t="s">
        <v>243</v>
      </c>
      <c r="C68" s="22" t="s">
        <v>131</v>
      </c>
      <c r="D68" s="22" t="s">
        <v>132</v>
      </c>
      <c r="E68" s="22" t="s">
        <v>55</v>
      </c>
      <c r="F68" s="2">
        <v>0</v>
      </c>
      <c r="G68" s="3" t="s">
        <v>11</v>
      </c>
      <c r="H68" s="4">
        <v>0</v>
      </c>
    </row>
    <row r="69" spans="1:8" x14ac:dyDescent="0.3">
      <c r="A69" s="22" t="s">
        <v>6</v>
      </c>
      <c r="B69" s="22" t="s">
        <v>243</v>
      </c>
      <c r="C69" s="22" t="s">
        <v>9</v>
      </c>
      <c r="D69" s="22" t="s">
        <v>10</v>
      </c>
      <c r="E69" s="22" t="s">
        <v>36</v>
      </c>
      <c r="F69" s="2">
        <v>0</v>
      </c>
      <c r="G69" s="3" t="s">
        <v>11</v>
      </c>
      <c r="H69" s="4">
        <v>0</v>
      </c>
    </row>
    <row r="70" spans="1:8" x14ac:dyDescent="0.3">
      <c r="A70" s="22" t="s">
        <v>6</v>
      </c>
      <c r="B70" s="22" t="s">
        <v>243</v>
      </c>
      <c r="C70" s="22" t="s">
        <v>126</v>
      </c>
      <c r="D70" s="22" t="s">
        <v>127</v>
      </c>
      <c r="E70" s="22" t="s">
        <v>36</v>
      </c>
      <c r="F70" s="2">
        <v>0</v>
      </c>
      <c r="G70" s="3" t="s">
        <v>11</v>
      </c>
      <c r="H70" s="4">
        <v>0</v>
      </c>
    </row>
    <row r="71" spans="1:8" x14ac:dyDescent="0.3">
      <c r="A71" s="22" t="s">
        <v>6</v>
      </c>
      <c r="B71" s="22" t="s">
        <v>243</v>
      </c>
      <c r="C71" s="22" t="s">
        <v>9</v>
      </c>
      <c r="D71" s="22" t="s">
        <v>10</v>
      </c>
      <c r="E71" s="22" t="s">
        <v>226</v>
      </c>
      <c r="F71" s="2">
        <v>0</v>
      </c>
      <c r="G71" s="3" t="s">
        <v>11</v>
      </c>
      <c r="H71" s="4">
        <v>0</v>
      </c>
    </row>
    <row r="72" spans="1:8" x14ac:dyDescent="0.3">
      <c r="A72" s="22" t="s">
        <v>6</v>
      </c>
      <c r="B72" s="22" t="s">
        <v>243</v>
      </c>
      <c r="C72" s="22" t="s">
        <v>12</v>
      </c>
      <c r="D72" s="22" t="s">
        <v>13</v>
      </c>
      <c r="E72" s="22" t="s">
        <v>56</v>
      </c>
      <c r="F72" s="2">
        <v>0</v>
      </c>
      <c r="G72" s="3" t="s">
        <v>11</v>
      </c>
      <c r="H72" s="4">
        <v>0</v>
      </c>
    </row>
    <row r="73" spans="1:8" x14ac:dyDescent="0.3">
      <c r="A73" s="22" t="s">
        <v>6</v>
      </c>
      <c r="B73" s="22" t="s">
        <v>243</v>
      </c>
      <c r="C73" s="22" t="s">
        <v>131</v>
      </c>
      <c r="D73" s="22" t="s">
        <v>132</v>
      </c>
      <c r="E73" s="22" t="s">
        <v>56</v>
      </c>
      <c r="F73" s="2">
        <v>0</v>
      </c>
      <c r="G73" s="3" t="s">
        <v>11</v>
      </c>
      <c r="H73" s="4">
        <v>0</v>
      </c>
    </row>
    <row r="74" spans="1:8" x14ac:dyDescent="0.3">
      <c r="A74" s="22" t="s">
        <v>6</v>
      </c>
      <c r="B74" s="22" t="s">
        <v>243</v>
      </c>
      <c r="C74" s="22" t="s">
        <v>9</v>
      </c>
      <c r="D74" s="22" t="s">
        <v>10</v>
      </c>
      <c r="E74" s="22" t="s">
        <v>37</v>
      </c>
      <c r="F74" s="2">
        <v>0</v>
      </c>
      <c r="G74" s="3" t="s">
        <v>11</v>
      </c>
      <c r="H74" s="4">
        <v>0</v>
      </c>
    </row>
    <row r="75" spans="1:8" x14ac:dyDescent="0.3">
      <c r="A75" s="22" t="s">
        <v>6</v>
      </c>
      <c r="B75" s="22" t="s">
        <v>243</v>
      </c>
      <c r="C75" s="22" t="s">
        <v>126</v>
      </c>
      <c r="D75" s="22" t="s">
        <v>127</v>
      </c>
      <c r="E75" s="22" t="s">
        <v>37</v>
      </c>
      <c r="F75" s="2">
        <v>0</v>
      </c>
      <c r="G75" s="3" t="s">
        <v>11</v>
      </c>
      <c r="H75" s="4">
        <v>0</v>
      </c>
    </row>
    <row r="76" spans="1:8" x14ac:dyDescent="0.3">
      <c r="A76" s="22" t="s">
        <v>6</v>
      </c>
      <c r="B76" s="22" t="s">
        <v>243</v>
      </c>
      <c r="C76" s="22" t="s">
        <v>131</v>
      </c>
      <c r="D76" s="22" t="s">
        <v>132</v>
      </c>
      <c r="E76" s="22" t="s">
        <v>133</v>
      </c>
      <c r="F76" s="2">
        <v>0</v>
      </c>
      <c r="G76" s="3" t="s">
        <v>11</v>
      </c>
      <c r="H76" s="4">
        <v>0</v>
      </c>
    </row>
    <row r="77" spans="1:8" x14ac:dyDescent="0.3">
      <c r="A77" s="22" t="s">
        <v>6</v>
      </c>
      <c r="B77" s="22" t="s">
        <v>243</v>
      </c>
      <c r="C77" s="22" t="s">
        <v>9</v>
      </c>
      <c r="D77" s="22" t="s">
        <v>10</v>
      </c>
      <c r="E77" s="22" t="s">
        <v>235</v>
      </c>
      <c r="F77" s="2">
        <v>0</v>
      </c>
      <c r="G77" s="3" t="s">
        <v>11</v>
      </c>
      <c r="H77" s="4">
        <v>0</v>
      </c>
    </row>
    <row r="78" spans="1:8" x14ac:dyDescent="0.3">
      <c r="A78" s="22" t="s">
        <v>6</v>
      </c>
      <c r="B78" s="22" t="s">
        <v>243</v>
      </c>
      <c r="C78" s="22" t="s">
        <v>126</v>
      </c>
      <c r="D78" s="22" t="s">
        <v>127</v>
      </c>
      <c r="E78" s="22" t="s">
        <v>235</v>
      </c>
      <c r="F78" s="2">
        <v>0</v>
      </c>
      <c r="G78" s="3" t="s">
        <v>11</v>
      </c>
      <c r="H78" s="4">
        <v>0</v>
      </c>
    </row>
    <row r="79" spans="1:8" x14ac:dyDescent="0.3">
      <c r="A79" s="22" t="s">
        <v>6</v>
      </c>
      <c r="B79" s="22" t="s">
        <v>243</v>
      </c>
      <c r="C79" s="22" t="s">
        <v>12</v>
      </c>
      <c r="D79" s="22" t="s">
        <v>13</v>
      </c>
      <c r="E79" s="22" t="s">
        <v>57</v>
      </c>
      <c r="F79" s="2">
        <v>0</v>
      </c>
      <c r="G79" s="3" t="s">
        <v>11</v>
      </c>
      <c r="H79" s="4">
        <v>0</v>
      </c>
    </row>
    <row r="80" spans="1:8" x14ac:dyDescent="0.3">
      <c r="A80" s="22" t="s">
        <v>6</v>
      </c>
      <c r="B80" s="22" t="s">
        <v>243</v>
      </c>
      <c r="C80" s="22" t="s">
        <v>131</v>
      </c>
      <c r="D80" s="22" t="s">
        <v>132</v>
      </c>
      <c r="E80" s="22" t="s">
        <v>57</v>
      </c>
      <c r="F80" s="2">
        <v>0</v>
      </c>
      <c r="G80" s="3" t="s">
        <v>11</v>
      </c>
      <c r="H80" s="4">
        <v>0</v>
      </c>
    </row>
    <row r="81" spans="1:8" x14ac:dyDescent="0.3">
      <c r="A81" s="22" t="s">
        <v>6</v>
      </c>
      <c r="B81" s="22" t="s">
        <v>243</v>
      </c>
      <c r="C81" s="22" t="s">
        <v>9</v>
      </c>
      <c r="D81" s="22" t="s">
        <v>10</v>
      </c>
      <c r="E81" s="22" t="s">
        <v>38</v>
      </c>
      <c r="F81" s="2">
        <v>0</v>
      </c>
      <c r="G81" s="3" t="s">
        <v>11</v>
      </c>
      <c r="H81" s="4">
        <v>0</v>
      </c>
    </row>
    <row r="82" spans="1:8" x14ac:dyDescent="0.3">
      <c r="A82" s="22" t="s">
        <v>6</v>
      </c>
      <c r="B82" s="22" t="s">
        <v>243</v>
      </c>
      <c r="C82" s="22" t="s">
        <v>126</v>
      </c>
      <c r="D82" s="22" t="s">
        <v>127</v>
      </c>
      <c r="E82" s="22" t="s">
        <v>38</v>
      </c>
      <c r="F82" s="2">
        <v>0</v>
      </c>
      <c r="G82" s="3" t="s">
        <v>11</v>
      </c>
      <c r="H82" s="4">
        <v>0</v>
      </c>
    </row>
    <row r="83" spans="1:8" x14ac:dyDescent="0.3">
      <c r="A83" s="22" t="s">
        <v>6</v>
      </c>
      <c r="B83" s="22" t="s">
        <v>243</v>
      </c>
      <c r="C83" s="22" t="s">
        <v>12</v>
      </c>
      <c r="D83" s="22" t="s">
        <v>13</v>
      </c>
      <c r="E83" s="22" t="s">
        <v>58</v>
      </c>
      <c r="F83" s="2">
        <v>0</v>
      </c>
      <c r="G83" s="3" t="s">
        <v>11</v>
      </c>
      <c r="H83" s="4">
        <v>0</v>
      </c>
    </row>
    <row r="84" spans="1:8" x14ac:dyDescent="0.3">
      <c r="A84" s="22" t="s">
        <v>6</v>
      </c>
      <c r="B84" s="22" t="s">
        <v>243</v>
      </c>
      <c r="C84" s="22" t="s">
        <v>131</v>
      </c>
      <c r="D84" s="22" t="s">
        <v>132</v>
      </c>
      <c r="E84" s="22" t="s">
        <v>58</v>
      </c>
      <c r="F84" s="2">
        <v>6180</v>
      </c>
      <c r="G84" s="3" t="s">
        <v>11</v>
      </c>
      <c r="H84" s="4">
        <v>0</v>
      </c>
    </row>
    <row r="85" spans="1:8" x14ac:dyDescent="0.3">
      <c r="A85" s="22" t="s">
        <v>6</v>
      </c>
      <c r="B85" s="22" t="s">
        <v>243</v>
      </c>
      <c r="C85" s="22" t="s">
        <v>9</v>
      </c>
      <c r="D85" s="22" t="s">
        <v>10</v>
      </c>
      <c r="E85" s="22" t="s">
        <v>39</v>
      </c>
      <c r="F85" s="2">
        <v>0</v>
      </c>
      <c r="G85" s="3" t="s">
        <v>11</v>
      </c>
      <c r="H85" s="4">
        <v>0</v>
      </c>
    </row>
    <row r="86" spans="1:8" x14ac:dyDescent="0.3">
      <c r="A86" s="22" t="s">
        <v>6</v>
      </c>
      <c r="B86" s="22" t="s">
        <v>243</v>
      </c>
      <c r="C86" s="22" t="s">
        <v>126</v>
      </c>
      <c r="D86" s="22" t="s">
        <v>127</v>
      </c>
      <c r="E86" s="22" t="s">
        <v>39</v>
      </c>
      <c r="F86" s="2">
        <v>0</v>
      </c>
      <c r="G86" s="3" t="s">
        <v>11</v>
      </c>
      <c r="H86" s="4">
        <v>0</v>
      </c>
    </row>
    <row r="87" spans="1:8" x14ac:dyDescent="0.3">
      <c r="A87" s="22" t="s">
        <v>6</v>
      </c>
      <c r="B87" s="22" t="s">
        <v>243</v>
      </c>
      <c r="C87" s="22" t="s">
        <v>9</v>
      </c>
      <c r="D87" s="22" t="s">
        <v>10</v>
      </c>
      <c r="E87" s="22" t="s">
        <v>40</v>
      </c>
      <c r="F87" s="2">
        <v>0</v>
      </c>
      <c r="G87" s="3" t="s">
        <v>11</v>
      </c>
      <c r="H87" s="4">
        <v>0</v>
      </c>
    </row>
    <row r="88" spans="1:8" x14ac:dyDescent="0.3">
      <c r="A88" s="22" t="s">
        <v>6</v>
      </c>
      <c r="B88" s="22" t="s">
        <v>243</v>
      </c>
      <c r="C88" s="22" t="s">
        <v>126</v>
      </c>
      <c r="D88" s="22" t="s">
        <v>127</v>
      </c>
      <c r="E88" s="22" t="s">
        <v>40</v>
      </c>
      <c r="F88" s="2">
        <v>0</v>
      </c>
      <c r="G88" s="3" t="s">
        <v>11</v>
      </c>
      <c r="H88" s="4">
        <v>0</v>
      </c>
    </row>
    <row r="89" spans="1:8" x14ac:dyDescent="0.3">
      <c r="A89" s="22" t="s">
        <v>6</v>
      </c>
      <c r="B89" s="22" t="s">
        <v>243</v>
      </c>
      <c r="C89" s="22" t="s">
        <v>9</v>
      </c>
      <c r="D89" s="22" t="s">
        <v>10</v>
      </c>
      <c r="E89" s="22" t="s">
        <v>41</v>
      </c>
      <c r="F89" s="2">
        <v>0</v>
      </c>
      <c r="G89" s="3" t="s">
        <v>11</v>
      </c>
      <c r="H89" s="4">
        <v>0</v>
      </c>
    </row>
    <row r="90" spans="1:8" x14ac:dyDescent="0.3">
      <c r="A90" s="22" t="s">
        <v>6</v>
      </c>
      <c r="B90" s="22" t="s">
        <v>243</v>
      </c>
      <c r="C90" s="22" t="s">
        <v>126</v>
      </c>
      <c r="D90" s="22" t="s">
        <v>127</v>
      </c>
      <c r="E90" s="22" t="s">
        <v>41</v>
      </c>
      <c r="F90" s="2">
        <v>0</v>
      </c>
      <c r="G90" s="3" t="s">
        <v>11</v>
      </c>
      <c r="H90" s="4">
        <v>0</v>
      </c>
    </row>
    <row r="91" spans="1:8" x14ac:dyDescent="0.3">
      <c r="A91" s="22" t="s">
        <v>6</v>
      </c>
      <c r="B91" s="22" t="s">
        <v>243</v>
      </c>
      <c r="C91" s="22" t="s">
        <v>9</v>
      </c>
      <c r="D91" s="22" t="s">
        <v>10</v>
      </c>
      <c r="E91" s="22" t="s">
        <v>42</v>
      </c>
      <c r="F91" s="2">
        <v>0</v>
      </c>
      <c r="G91" s="3" t="s">
        <v>11</v>
      </c>
      <c r="H91" s="4">
        <v>0</v>
      </c>
    </row>
    <row r="92" spans="1:8" x14ac:dyDescent="0.3">
      <c r="A92" s="22" t="s">
        <v>6</v>
      </c>
      <c r="B92" s="22" t="s">
        <v>243</v>
      </c>
      <c r="C92" s="22" t="s">
        <v>126</v>
      </c>
      <c r="D92" s="22" t="s">
        <v>127</v>
      </c>
      <c r="E92" s="22" t="s">
        <v>42</v>
      </c>
      <c r="F92" s="2">
        <v>0</v>
      </c>
      <c r="G92" s="3" t="s">
        <v>11</v>
      </c>
      <c r="H92" s="4">
        <v>0</v>
      </c>
    </row>
    <row r="93" spans="1:8" x14ac:dyDescent="0.3">
      <c r="A93" s="22" t="s">
        <v>6</v>
      </c>
      <c r="B93" s="22" t="s">
        <v>243</v>
      </c>
      <c r="C93" s="22" t="s">
        <v>9</v>
      </c>
      <c r="D93" s="22" t="s">
        <v>10</v>
      </c>
      <c r="E93" s="22" t="s">
        <v>43</v>
      </c>
      <c r="F93" s="2">
        <v>0</v>
      </c>
      <c r="G93" s="3" t="s">
        <v>11</v>
      </c>
      <c r="H93" s="4">
        <v>0</v>
      </c>
    </row>
    <row r="94" spans="1:8" x14ac:dyDescent="0.3">
      <c r="A94" s="22" t="s">
        <v>6</v>
      </c>
      <c r="B94" s="22" t="s">
        <v>243</v>
      </c>
      <c r="C94" s="22" t="s">
        <v>126</v>
      </c>
      <c r="D94" s="22" t="s">
        <v>127</v>
      </c>
      <c r="E94" s="22" t="s">
        <v>43</v>
      </c>
      <c r="F94" s="2">
        <v>0</v>
      </c>
      <c r="G94" s="3" t="s">
        <v>11</v>
      </c>
      <c r="H94" s="4">
        <v>0</v>
      </c>
    </row>
    <row r="95" spans="1:8" x14ac:dyDescent="0.3">
      <c r="A95" s="22" t="s">
        <v>6</v>
      </c>
      <c r="B95" s="22" t="s">
        <v>243</v>
      </c>
      <c r="C95" s="22" t="s">
        <v>12</v>
      </c>
      <c r="D95" s="22" t="s">
        <v>13</v>
      </c>
      <c r="E95" s="22" t="s">
        <v>59</v>
      </c>
      <c r="F95" s="2">
        <v>0</v>
      </c>
      <c r="G95" s="3" t="s">
        <v>11</v>
      </c>
      <c r="H95" s="4">
        <v>0</v>
      </c>
    </row>
    <row r="96" spans="1:8" x14ac:dyDescent="0.3">
      <c r="A96" s="22" t="s">
        <v>6</v>
      </c>
      <c r="B96" s="22" t="s">
        <v>243</v>
      </c>
      <c r="C96" s="22" t="s">
        <v>131</v>
      </c>
      <c r="D96" s="22" t="s">
        <v>132</v>
      </c>
      <c r="E96" s="22" t="s">
        <v>59</v>
      </c>
      <c r="F96" s="2">
        <v>1414</v>
      </c>
      <c r="G96" s="3" t="s">
        <v>11</v>
      </c>
      <c r="H96" s="4">
        <v>0</v>
      </c>
    </row>
    <row r="97" spans="1:8" x14ac:dyDescent="0.3">
      <c r="A97" s="22" t="s">
        <v>6</v>
      </c>
      <c r="B97" s="22" t="s">
        <v>243</v>
      </c>
      <c r="C97" s="22" t="s">
        <v>9</v>
      </c>
      <c r="D97" s="22" t="s">
        <v>10</v>
      </c>
      <c r="E97" s="22" t="s">
        <v>44</v>
      </c>
      <c r="F97" s="2">
        <v>0</v>
      </c>
      <c r="G97" s="3" t="s">
        <v>11</v>
      </c>
      <c r="H97" s="4">
        <v>0</v>
      </c>
    </row>
    <row r="98" spans="1:8" x14ac:dyDescent="0.3">
      <c r="A98" s="22" t="s">
        <v>6</v>
      </c>
      <c r="B98" s="22" t="s">
        <v>243</v>
      </c>
      <c r="C98" s="22" t="s">
        <v>126</v>
      </c>
      <c r="D98" s="22" t="s">
        <v>127</v>
      </c>
      <c r="E98" s="22" t="s">
        <v>44</v>
      </c>
      <c r="F98" s="2">
        <v>0</v>
      </c>
      <c r="G98" s="3" t="s">
        <v>11</v>
      </c>
      <c r="H98" s="4">
        <v>0</v>
      </c>
    </row>
    <row r="99" spans="1:8" x14ac:dyDescent="0.3">
      <c r="A99" s="22" t="s">
        <v>6</v>
      </c>
      <c r="B99" s="22" t="s">
        <v>243</v>
      </c>
      <c r="C99" s="22" t="s">
        <v>12</v>
      </c>
      <c r="D99" s="22" t="s">
        <v>13</v>
      </c>
      <c r="E99" s="22" t="s">
        <v>60</v>
      </c>
      <c r="F99" s="2">
        <v>0</v>
      </c>
      <c r="G99" s="3" t="s">
        <v>11</v>
      </c>
      <c r="H99" s="4">
        <v>0</v>
      </c>
    </row>
    <row r="100" spans="1:8" x14ac:dyDescent="0.3">
      <c r="A100" s="22" t="s">
        <v>6</v>
      </c>
      <c r="B100" s="22" t="s">
        <v>243</v>
      </c>
      <c r="C100" s="22" t="s">
        <v>131</v>
      </c>
      <c r="D100" s="22" t="s">
        <v>132</v>
      </c>
      <c r="E100" s="22" t="s">
        <v>60</v>
      </c>
      <c r="F100" s="2">
        <v>0</v>
      </c>
      <c r="G100" s="3" t="s">
        <v>11</v>
      </c>
      <c r="H100" s="4">
        <v>0</v>
      </c>
    </row>
    <row r="101" spans="1:8" x14ac:dyDescent="0.3">
      <c r="A101" s="22" t="s">
        <v>6</v>
      </c>
      <c r="B101" s="22" t="s">
        <v>243</v>
      </c>
      <c r="C101" s="22" t="s">
        <v>12</v>
      </c>
      <c r="D101" s="22" t="s">
        <v>13</v>
      </c>
      <c r="E101" s="22" t="s">
        <v>61</v>
      </c>
      <c r="F101" s="2">
        <v>0</v>
      </c>
      <c r="G101" s="3" t="s">
        <v>11</v>
      </c>
      <c r="H101" s="4">
        <v>0</v>
      </c>
    </row>
    <row r="102" spans="1:8" x14ac:dyDescent="0.3">
      <c r="A102" s="22" t="s">
        <v>6</v>
      </c>
      <c r="B102" s="22" t="s">
        <v>243</v>
      </c>
      <c r="C102" s="22" t="s">
        <v>131</v>
      </c>
      <c r="D102" s="22" t="s">
        <v>132</v>
      </c>
      <c r="E102" s="22" t="s">
        <v>61</v>
      </c>
      <c r="F102" s="2">
        <v>0</v>
      </c>
      <c r="G102" s="3" t="s">
        <v>11</v>
      </c>
      <c r="H102" s="4">
        <v>0</v>
      </c>
    </row>
    <row r="103" spans="1:8" x14ac:dyDescent="0.3">
      <c r="A103" s="22" t="s">
        <v>6</v>
      </c>
      <c r="B103" s="22" t="s">
        <v>243</v>
      </c>
      <c r="C103" s="22" t="s">
        <v>9</v>
      </c>
      <c r="D103" s="22" t="s">
        <v>10</v>
      </c>
      <c r="E103" s="22" t="s">
        <v>227</v>
      </c>
      <c r="F103" s="2">
        <v>0</v>
      </c>
      <c r="G103" s="3" t="s">
        <v>11</v>
      </c>
      <c r="H103" s="4">
        <v>0</v>
      </c>
    </row>
    <row r="104" spans="1:8" x14ac:dyDescent="0.3">
      <c r="A104" s="22" t="s">
        <v>6</v>
      </c>
      <c r="B104" s="22" t="s">
        <v>243</v>
      </c>
      <c r="C104" s="22" t="s">
        <v>9</v>
      </c>
      <c r="D104" s="22" t="s">
        <v>10</v>
      </c>
      <c r="E104" s="22" t="s">
        <v>228</v>
      </c>
      <c r="F104" s="2">
        <v>0</v>
      </c>
      <c r="G104" s="3" t="s">
        <v>11</v>
      </c>
      <c r="H104" s="4">
        <v>0</v>
      </c>
    </row>
    <row r="105" spans="1:8" x14ac:dyDescent="0.3">
      <c r="A105" s="22" t="s">
        <v>6</v>
      </c>
      <c r="B105" s="22" t="s">
        <v>243</v>
      </c>
      <c r="C105" s="22" t="s">
        <v>9</v>
      </c>
      <c r="D105" s="22" t="s">
        <v>10</v>
      </c>
      <c r="E105" s="22" t="s">
        <v>238</v>
      </c>
      <c r="F105" s="2">
        <v>0</v>
      </c>
      <c r="G105" s="3" t="s">
        <v>11</v>
      </c>
      <c r="H105" s="4">
        <v>0</v>
      </c>
    </row>
    <row r="106" spans="1:8" x14ac:dyDescent="0.3">
      <c r="A106" s="22" t="s">
        <v>6</v>
      </c>
      <c r="B106" s="22" t="s">
        <v>243</v>
      </c>
      <c r="C106" s="22" t="s">
        <v>126</v>
      </c>
      <c r="D106" s="22" t="s">
        <v>127</v>
      </c>
      <c r="E106" s="22" t="s">
        <v>238</v>
      </c>
      <c r="F106" s="2">
        <v>0</v>
      </c>
      <c r="G106" s="3" t="s">
        <v>11</v>
      </c>
      <c r="H106" s="4">
        <v>0</v>
      </c>
    </row>
    <row r="107" spans="1:8" x14ac:dyDescent="0.3">
      <c r="A107" s="22" t="s">
        <v>6</v>
      </c>
      <c r="B107" s="22" t="s">
        <v>243</v>
      </c>
      <c r="C107" s="22" t="s">
        <v>9</v>
      </c>
      <c r="D107" s="22" t="s">
        <v>10</v>
      </c>
      <c r="E107" s="22" t="s">
        <v>239</v>
      </c>
      <c r="F107" s="2">
        <v>0</v>
      </c>
      <c r="G107" s="3" t="s">
        <v>11</v>
      </c>
      <c r="H107" s="4">
        <v>0</v>
      </c>
    </row>
    <row r="108" spans="1:8" x14ac:dyDescent="0.3">
      <c r="A108" s="22" t="s">
        <v>6</v>
      </c>
      <c r="B108" s="22" t="s">
        <v>243</v>
      </c>
      <c r="C108" s="22" t="s">
        <v>126</v>
      </c>
      <c r="D108" s="22" t="s">
        <v>127</v>
      </c>
      <c r="E108" s="22" t="s">
        <v>239</v>
      </c>
      <c r="F108" s="2">
        <v>1687</v>
      </c>
      <c r="G108" s="3" t="s">
        <v>11</v>
      </c>
      <c r="H108" s="4">
        <v>0</v>
      </c>
    </row>
    <row r="109" spans="1:8" x14ac:dyDescent="0.3">
      <c r="A109" s="22" t="s">
        <v>6</v>
      </c>
      <c r="B109" s="22" t="s">
        <v>243</v>
      </c>
      <c r="C109" s="22" t="s">
        <v>9</v>
      </c>
      <c r="D109" s="22" t="s">
        <v>10</v>
      </c>
      <c r="E109" s="22" t="s">
        <v>240</v>
      </c>
      <c r="F109" s="2">
        <v>0</v>
      </c>
      <c r="G109" s="3" t="s">
        <v>11</v>
      </c>
      <c r="H109" s="4">
        <v>0</v>
      </c>
    </row>
    <row r="110" spans="1:8" x14ac:dyDescent="0.3">
      <c r="A110" s="22" t="s">
        <v>6</v>
      </c>
      <c r="B110" s="22" t="s">
        <v>243</v>
      </c>
      <c r="C110" s="22" t="s">
        <v>126</v>
      </c>
      <c r="D110" s="22" t="s">
        <v>127</v>
      </c>
      <c r="E110" s="22" t="s">
        <v>240</v>
      </c>
      <c r="F110" s="2">
        <v>6177</v>
      </c>
      <c r="G110" s="3" t="s">
        <v>11</v>
      </c>
      <c r="H110" s="4">
        <v>0</v>
      </c>
    </row>
    <row r="111" spans="1:8" x14ac:dyDescent="0.3">
      <c r="A111" s="22" t="s">
        <v>6</v>
      </c>
      <c r="B111" s="22" t="s">
        <v>243</v>
      </c>
      <c r="C111" s="22" t="s">
        <v>9</v>
      </c>
      <c r="D111" s="22" t="s">
        <v>10</v>
      </c>
      <c r="E111" s="22" t="s">
        <v>242</v>
      </c>
      <c r="F111" s="2">
        <v>0</v>
      </c>
      <c r="G111" s="3" t="s">
        <v>11</v>
      </c>
      <c r="H111" s="4">
        <v>0</v>
      </c>
    </row>
    <row r="112" spans="1:8" x14ac:dyDescent="0.3">
      <c r="A112" s="22" t="s">
        <v>6</v>
      </c>
      <c r="B112" s="22" t="s">
        <v>243</v>
      </c>
      <c r="C112" s="22" t="s">
        <v>126</v>
      </c>
      <c r="D112" s="22" t="s">
        <v>127</v>
      </c>
      <c r="E112" s="22" t="s">
        <v>242</v>
      </c>
      <c r="F112" s="2">
        <v>3953</v>
      </c>
      <c r="G112" s="3" t="s">
        <v>11</v>
      </c>
      <c r="H112" s="4">
        <v>0</v>
      </c>
    </row>
    <row r="113" spans="1:8" x14ac:dyDescent="0.3">
      <c r="A113" s="22" t="s">
        <v>6</v>
      </c>
      <c r="B113" s="22" t="s">
        <v>243</v>
      </c>
      <c r="C113" s="22" t="s">
        <v>9</v>
      </c>
      <c r="D113" s="22" t="s">
        <v>10</v>
      </c>
      <c r="E113" s="22" t="s">
        <v>241</v>
      </c>
      <c r="F113" s="2">
        <v>0</v>
      </c>
      <c r="G113" s="3" t="s">
        <v>11</v>
      </c>
      <c r="H113" s="4">
        <v>0</v>
      </c>
    </row>
    <row r="114" spans="1:8" x14ac:dyDescent="0.3">
      <c r="A114" s="22" t="s">
        <v>6</v>
      </c>
      <c r="B114" s="22" t="s">
        <v>243</v>
      </c>
      <c r="C114" s="22" t="s">
        <v>126</v>
      </c>
      <c r="D114" s="22" t="s">
        <v>127</v>
      </c>
      <c r="E114" s="22" t="s">
        <v>241</v>
      </c>
      <c r="F114" s="2">
        <v>2168</v>
      </c>
      <c r="G114" s="3" t="s">
        <v>11</v>
      </c>
      <c r="H114" s="4">
        <v>0</v>
      </c>
    </row>
    <row r="115" spans="1:8" x14ac:dyDescent="0.3">
      <c r="A115" s="22" t="s">
        <v>6</v>
      </c>
      <c r="B115" s="22" t="s">
        <v>243</v>
      </c>
      <c r="C115" s="22" t="s">
        <v>140</v>
      </c>
      <c r="D115" s="22" t="s">
        <v>141</v>
      </c>
      <c r="E115" s="22" t="s">
        <v>142</v>
      </c>
      <c r="F115" s="2">
        <v>0</v>
      </c>
      <c r="G115" s="3" t="s">
        <v>11</v>
      </c>
      <c r="H115" s="4">
        <v>0</v>
      </c>
    </row>
    <row r="116" spans="1:8" x14ac:dyDescent="0.3">
      <c r="A116" s="22" t="s">
        <v>6</v>
      </c>
      <c r="B116" s="22" t="s">
        <v>243</v>
      </c>
      <c r="C116" s="22" t="s">
        <v>16</v>
      </c>
      <c r="D116" s="22" t="s">
        <v>17</v>
      </c>
      <c r="E116" s="22" t="s">
        <v>64</v>
      </c>
      <c r="F116" s="2">
        <v>0</v>
      </c>
      <c r="G116" s="3" t="s">
        <v>11</v>
      </c>
      <c r="H116" s="4">
        <v>0</v>
      </c>
    </row>
    <row r="117" spans="1:8" x14ac:dyDescent="0.3">
      <c r="A117" s="22" t="s">
        <v>6</v>
      </c>
      <c r="B117" s="22" t="s">
        <v>243</v>
      </c>
      <c r="C117" s="22" t="s">
        <v>140</v>
      </c>
      <c r="D117" s="22" t="s">
        <v>141</v>
      </c>
      <c r="E117" s="22" t="s">
        <v>64</v>
      </c>
      <c r="F117" s="2">
        <v>0</v>
      </c>
      <c r="G117" s="3" t="s">
        <v>11</v>
      </c>
      <c r="H117" s="4">
        <v>0</v>
      </c>
    </row>
    <row r="118" spans="1:8" x14ac:dyDescent="0.3">
      <c r="A118" s="22" t="s">
        <v>6</v>
      </c>
      <c r="B118" s="22" t="s">
        <v>243</v>
      </c>
      <c r="C118" s="22" t="s">
        <v>16</v>
      </c>
      <c r="D118" s="22" t="s">
        <v>17</v>
      </c>
      <c r="E118" s="22" t="s">
        <v>65</v>
      </c>
      <c r="F118" s="2">
        <v>0</v>
      </c>
      <c r="G118" s="3" t="s">
        <v>11</v>
      </c>
      <c r="H118" s="4">
        <v>0</v>
      </c>
    </row>
    <row r="119" spans="1:8" x14ac:dyDescent="0.3">
      <c r="A119" s="22" t="s">
        <v>6</v>
      </c>
      <c r="B119" s="22" t="s">
        <v>243</v>
      </c>
      <c r="C119" s="22" t="s">
        <v>140</v>
      </c>
      <c r="D119" s="22" t="s">
        <v>141</v>
      </c>
      <c r="E119" s="22" t="s">
        <v>65</v>
      </c>
      <c r="F119" s="2">
        <v>0</v>
      </c>
      <c r="G119" s="3" t="s">
        <v>11</v>
      </c>
      <c r="H119" s="4">
        <v>0</v>
      </c>
    </row>
    <row r="120" spans="1:8" x14ac:dyDescent="0.3">
      <c r="A120" s="22" t="s">
        <v>6</v>
      </c>
      <c r="B120" s="22" t="s">
        <v>243</v>
      </c>
      <c r="C120" s="22" t="s">
        <v>16</v>
      </c>
      <c r="D120" s="22" t="s">
        <v>17</v>
      </c>
      <c r="E120" s="22" t="s">
        <v>229</v>
      </c>
      <c r="F120" s="2">
        <v>0</v>
      </c>
      <c r="G120" s="3" t="s">
        <v>11</v>
      </c>
      <c r="H120" s="4">
        <v>0</v>
      </c>
    </row>
    <row r="121" spans="1:8" x14ac:dyDescent="0.3">
      <c r="A121" s="22" t="s">
        <v>6</v>
      </c>
      <c r="B121" s="22" t="s">
        <v>243</v>
      </c>
      <c r="C121" s="22" t="s">
        <v>16</v>
      </c>
      <c r="D121" s="22" t="s">
        <v>17</v>
      </c>
      <c r="E121" s="22" t="s">
        <v>66</v>
      </c>
      <c r="F121" s="2">
        <v>0</v>
      </c>
      <c r="G121" s="3" t="s">
        <v>11</v>
      </c>
      <c r="H121" s="4">
        <v>0</v>
      </c>
    </row>
    <row r="122" spans="1:8" x14ac:dyDescent="0.3">
      <c r="A122" s="22" t="s">
        <v>6</v>
      </c>
      <c r="B122" s="22" t="s">
        <v>243</v>
      </c>
      <c r="C122" s="22" t="s">
        <v>140</v>
      </c>
      <c r="D122" s="22" t="s">
        <v>141</v>
      </c>
      <c r="E122" s="22" t="s">
        <v>66</v>
      </c>
      <c r="F122" s="2">
        <v>887</v>
      </c>
      <c r="G122" s="3" t="s">
        <v>11</v>
      </c>
      <c r="H122" s="4">
        <v>0</v>
      </c>
    </row>
    <row r="123" spans="1:8" x14ac:dyDescent="0.3">
      <c r="A123" s="22" t="s">
        <v>6</v>
      </c>
      <c r="B123" s="22" t="s">
        <v>243</v>
      </c>
      <c r="C123" s="22" t="s">
        <v>9</v>
      </c>
      <c r="D123" s="22" t="s">
        <v>10</v>
      </c>
      <c r="E123" s="22" t="s">
        <v>45</v>
      </c>
      <c r="F123" s="2">
        <v>0</v>
      </c>
      <c r="G123" s="3" t="s">
        <v>11</v>
      </c>
      <c r="H123" s="4">
        <v>0</v>
      </c>
    </row>
    <row r="124" spans="1:8" x14ac:dyDescent="0.3">
      <c r="A124" s="22" t="s">
        <v>6</v>
      </c>
      <c r="B124" s="22" t="s">
        <v>243</v>
      </c>
      <c r="C124" s="22" t="s">
        <v>126</v>
      </c>
      <c r="D124" s="22" t="s">
        <v>127</v>
      </c>
      <c r="E124" s="22" t="s">
        <v>45</v>
      </c>
      <c r="F124" s="2">
        <v>0</v>
      </c>
      <c r="G124" s="3" t="s">
        <v>11</v>
      </c>
      <c r="H124" s="4">
        <v>0</v>
      </c>
    </row>
    <row r="125" spans="1:8" x14ac:dyDescent="0.3">
      <c r="A125" s="22" t="s">
        <v>6</v>
      </c>
      <c r="B125" s="22" t="s">
        <v>243</v>
      </c>
      <c r="C125" s="22" t="s">
        <v>16</v>
      </c>
      <c r="D125" s="22" t="s">
        <v>17</v>
      </c>
      <c r="E125" s="22" t="s">
        <v>67</v>
      </c>
      <c r="F125" s="2">
        <v>0</v>
      </c>
      <c r="G125" s="3" t="s">
        <v>11</v>
      </c>
      <c r="H125" s="4">
        <v>0</v>
      </c>
    </row>
    <row r="126" spans="1:8" x14ac:dyDescent="0.3">
      <c r="A126" s="22" t="s">
        <v>6</v>
      </c>
      <c r="B126" s="22" t="s">
        <v>243</v>
      </c>
      <c r="C126" s="22" t="s">
        <v>140</v>
      </c>
      <c r="D126" s="22" t="s">
        <v>141</v>
      </c>
      <c r="E126" s="22" t="s">
        <v>67</v>
      </c>
      <c r="F126" s="2">
        <v>0</v>
      </c>
      <c r="G126" s="3" t="s">
        <v>11</v>
      </c>
      <c r="H126" s="4">
        <v>0</v>
      </c>
    </row>
    <row r="127" spans="1:8" x14ac:dyDescent="0.3">
      <c r="A127" s="22" t="s">
        <v>6</v>
      </c>
      <c r="B127" s="22" t="s">
        <v>243</v>
      </c>
      <c r="C127" s="22" t="s">
        <v>20</v>
      </c>
      <c r="D127" s="22" t="s">
        <v>21</v>
      </c>
      <c r="E127" s="22" t="s">
        <v>188</v>
      </c>
      <c r="F127" s="2">
        <v>0</v>
      </c>
      <c r="G127" s="3" t="s">
        <v>11</v>
      </c>
      <c r="H127" s="4">
        <v>0</v>
      </c>
    </row>
    <row r="128" spans="1:8" x14ac:dyDescent="0.3">
      <c r="A128" s="22" t="s">
        <v>6</v>
      </c>
      <c r="B128" s="22" t="s">
        <v>243</v>
      </c>
      <c r="C128" s="22" t="s">
        <v>166</v>
      </c>
      <c r="D128" s="22" t="s">
        <v>167</v>
      </c>
      <c r="E128" s="22" t="s">
        <v>188</v>
      </c>
      <c r="F128" s="2">
        <v>419</v>
      </c>
      <c r="G128" s="3" t="s">
        <v>11</v>
      </c>
      <c r="H128" s="4">
        <v>0</v>
      </c>
    </row>
    <row r="129" spans="1:8" x14ac:dyDescent="0.3">
      <c r="A129" s="22" t="s">
        <v>6</v>
      </c>
      <c r="B129" s="22" t="s">
        <v>243</v>
      </c>
      <c r="C129" s="22" t="s">
        <v>140</v>
      </c>
      <c r="D129" s="22" t="s">
        <v>141</v>
      </c>
      <c r="E129" s="22" t="s">
        <v>143</v>
      </c>
      <c r="F129" s="2">
        <v>0</v>
      </c>
      <c r="G129" s="3" t="s">
        <v>11</v>
      </c>
      <c r="H129" s="4">
        <v>0</v>
      </c>
    </row>
    <row r="130" spans="1:8" x14ac:dyDescent="0.3">
      <c r="A130" s="22" t="s">
        <v>6</v>
      </c>
      <c r="B130" s="22" t="s">
        <v>243</v>
      </c>
      <c r="C130" s="22" t="s">
        <v>16</v>
      </c>
      <c r="D130" s="22" t="s">
        <v>17</v>
      </c>
      <c r="E130" s="22" t="s">
        <v>68</v>
      </c>
      <c r="F130" s="2">
        <v>0</v>
      </c>
      <c r="G130" s="3" t="s">
        <v>11</v>
      </c>
      <c r="H130" s="4">
        <v>0</v>
      </c>
    </row>
    <row r="131" spans="1:8" x14ac:dyDescent="0.3">
      <c r="A131" s="22" t="s">
        <v>6</v>
      </c>
      <c r="B131" s="22" t="s">
        <v>243</v>
      </c>
      <c r="C131" s="22" t="s">
        <v>140</v>
      </c>
      <c r="D131" s="22" t="s">
        <v>141</v>
      </c>
      <c r="E131" s="22" t="s">
        <v>68</v>
      </c>
      <c r="F131" s="2">
        <v>991</v>
      </c>
      <c r="G131" s="3" t="s">
        <v>11</v>
      </c>
      <c r="H131" s="4">
        <v>0</v>
      </c>
    </row>
    <row r="132" spans="1:8" x14ac:dyDescent="0.3">
      <c r="A132" s="22" t="s">
        <v>6</v>
      </c>
      <c r="B132" s="22" t="s">
        <v>243</v>
      </c>
      <c r="C132" s="22" t="s">
        <v>140</v>
      </c>
      <c r="D132" s="22" t="s">
        <v>141</v>
      </c>
      <c r="E132" s="22" t="s">
        <v>144</v>
      </c>
      <c r="F132" s="2">
        <v>0</v>
      </c>
      <c r="G132" s="3" t="s">
        <v>11</v>
      </c>
      <c r="H132" s="4">
        <v>0</v>
      </c>
    </row>
    <row r="133" spans="1:8" x14ac:dyDescent="0.3">
      <c r="A133" s="22" t="s">
        <v>6</v>
      </c>
      <c r="B133" s="22" t="s">
        <v>243</v>
      </c>
      <c r="C133" s="22" t="s">
        <v>131</v>
      </c>
      <c r="D133" s="22" t="s">
        <v>132</v>
      </c>
      <c r="E133" s="22" t="s">
        <v>134</v>
      </c>
      <c r="F133" s="2">
        <v>0</v>
      </c>
      <c r="G133" s="3" t="s">
        <v>11</v>
      </c>
      <c r="H133" s="4">
        <v>0</v>
      </c>
    </row>
    <row r="134" spans="1:8" x14ac:dyDescent="0.3">
      <c r="A134" s="22" t="s">
        <v>6</v>
      </c>
      <c r="B134" s="22" t="s">
        <v>243</v>
      </c>
      <c r="C134" s="22" t="s">
        <v>18</v>
      </c>
      <c r="D134" s="22" t="s">
        <v>19</v>
      </c>
      <c r="E134" s="22" t="s">
        <v>187</v>
      </c>
      <c r="F134" s="2">
        <v>0</v>
      </c>
      <c r="G134" s="3" t="s">
        <v>11</v>
      </c>
      <c r="H134" s="4">
        <v>0</v>
      </c>
    </row>
    <row r="135" spans="1:8" x14ac:dyDescent="0.3">
      <c r="A135" s="22" t="s">
        <v>6</v>
      </c>
      <c r="B135" s="22" t="s">
        <v>243</v>
      </c>
      <c r="C135" s="22" t="s">
        <v>162</v>
      </c>
      <c r="D135" s="22" t="s">
        <v>163</v>
      </c>
      <c r="E135" s="22" t="s">
        <v>187</v>
      </c>
      <c r="F135" s="2">
        <v>332</v>
      </c>
      <c r="G135" s="3" t="s">
        <v>11</v>
      </c>
      <c r="H135" s="4">
        <v>0</v>
      </c>
    </row>
    <row r="136" spans="1:8" x14ac:dyDescent="0.3">
      <c r="A136" s="22" t="s">
        <v>6</v>
      </c>
      <c r="B136" s="22" t="s">
        <v>243</v>
      </c>
      <c r="C136" s="22" t="s">
        <v>18</v>
      </c>
      <c r="D136" s="22" t="s">
        <v>19</v>
      </c>
      <c r="E136" s="22" t="s">
        <v>216</v>
      </c>
      <c r="F136" s="2">
        <v>0</v>
      </c>
      <c r="G136" s="3" t="s">
        <v>11</v>
      </c>
      <c r="H136" s="4">
        <v>0</v>
      </c>
    </row>
    <row r="137" spans="1:8" x14ac:dyDescent="0.3">
      <c r="A137" s="22" t="s">
        <v>6</v>
      </c>
      <c r="B137" s="22" t="s">
        <v>243</v>
      </c>
      <c r="C137" s="22" t="s">
        <v>162</v>
      </c>
      <c r="D137" s="22" t="s">
        <v>163</v>
      </c>
      <c r="E137" s="22" t="s">
        <v>216</v>
      </c>
      <c r="F137" s="2">
        <v>722</v>
      </c>
      <c r="G137" s="3" t="s">
        <v>11</v>
      </c>
      <c r="H137" s="4">
        <v>0</v>
      </c>
    </row>
    <row r="138" spans="1:8" x14ac:dyDescent="0.3">
      <c r="A138" s="22" t="s">
        <v>6</v>
      </c>
      <c r="B138" s="22" t="s">
        <v>243</v>
      </c>
      <c r="C138" s="22" t="s">
        <v>131</v>
      </c>
      <c r="D138" s="22" t="s">
        <v>132</v>
      </c>
      <c r="E138" s="22" t="s">
        <v>135</v>
      </c>
      <c r="F138" s="2">
        <v>0</v>
      </c>
      <c r="G138" s="3" t="s">
        <v>11</v>
      </c>
      <c r="H138" s="4">
        <v>0</v>
      </c>
    </row>
    <row r="139" spans="1:8" x14ac:dyDescent="0.3">
      <c r="A139" s="22" t="s">
        <v>6</v>
      </c>
      <c r="B139" s="22" t="s">
        <v>243</v>
      </c>
      <c r="C139" s="22" t="s">
        <v>131</v>
      </c>
      <c r="D139" s="22" t="s">
        <v>132</v>
      </c>
      <c r="E139" s="22" t="s">
        <v>136</v>
      </c>
      <c r="F139" s="2">
        <v>0</v>
      </c>
      <c r="G139" s="3" t="s">
        <v>11</v>
      </c>
      <c r="H139" s="4">
        <v>0</v>
      </c>
    </row>
    <row r="140" spans="1:8" x14ac:dyDescent="0.3">
      <c r="A140" s="22" t="s">
        <v>6</v>
      </c>
      <c r="B140" s="22" t="s">
        <v>243</v>
      </c>
      <c r="C140" s="22" t="s">
        <v>16</v>
      </c>
      <c r="D140" s="22" t="s">
        <v>17</v>
      </c>
      <c r="E140" s="22" t="s">
        <v>69</v>
      </c>
      <c r="F140" s="2">
        <v>0</v>
      </c>
      <c r="G140" s="3" t="s">
        <v>11</v>
      </c>
      <c r="H140" s="4">
        <v>0</v>
      </c>
    </row>
    <row r="141" spans="1:8" x14ac:dyDescent="0.3">
      <c r="A141" s="22" t="s">
        <v>6</v>
      </c>
      <c r="B141" s="22" t="s">
        <v>243</v>
      </c>
      <c r="C141" s="22" t="s">
        <v>140</v>
      </c>
      <c r="D141" s="22" t="s">
        <v>141</v>
      </c>
      <c r="E141" s="22" t="s">
        <v>69</v>
      </c>
      <c r="F141" s="2">
        <v>0</v>
      </c>
      <c r="G141" s="3" t="s">
        <v>11</v>
      </c>
      <c r="H141" s="4">
        <v>0</v>
      </c>
    </row>
    <row r="142" spans="1:8" x14ac:dyDescent="0.3">
      <c r="A142" s="22" t="s">
        <v>6</v>
      </c>
      <c r="B142" s="22" t="s">
        <v>243</v>
      </c>
      <c r="C142" s="22" t="s">
        <v>162</v>
      </c>
      <c r="D142" s="22" t="s">
        <v>163</v>
      </c>
      <c r="E142" s="22" t="s">
        <v>164</v>
      </c>
      <c r="F142" s="2">
        <v>0</v>
      </c>
      <c r="G142" s="3" t="s">
        <v>11</v>
      </c>
      <c r="H142" s="4">
        <v>0</v>
      </c>
    </row>
    <row r="143" spans="1:8" x14ac:dyDescent="0.3">
      <c r="A143" s="22" t="s">
        <v>6</v>
      </c>
      <c r="B143" s="22" t="s">
        <v>243</v>
      </c>
      <c r="C143" s="22" t="s">
        <v>16</v>
      </c>
      <c r="D143" s="22" t="s">
        <v>17</v>
      </c>
      <c r="E143" s="22" t="s">
        <v>70</v>
      </c>
      <c r="F143" s="2">
        <v>0</v>
      </c>
      <c r="G143" s="3" t="s">
        <v>11</v>
      </c>
      <c r="H143" s="4">
        <v>0</v>
      </c>
    </row>
    <row r="144" spans="1:8" x14ac:dyDescent="0.3">
      <c r="A144" s="22" t="s">
        <v>6</v>
      </c>
      <c r="B144" s="22" t="s">
        <v>243</v>
      </c>
      <c r="C144" s="22" t="s">
        <v>16</v>
      </c>
      <c r="D144" s="22" t="s">
        <v>17</v>
      </c>
      <c r="E144" s="22" t="s">
        <v>71</v>
      </c>
      <c r="F144" s="2">
        <v>0</v>
      </c>
      <c r="G144" s="3" t="s">
        <v>11</v>
      </c>
      <c r="H144" s="4">
        <v>0</v>
      </c>
    </row>
    <row r="145" spans="1:8" x14ac:dyDescent="0.3">
      <c r="A145" s="22" t="s">
        <v>6</v>
      </c>
      <c r="B145" s="22" t="s">
        <v>243</v>
      </c>
      <c r="C145" s="22" t="s">
        <v>140</v>
      </c>
      <c r="D145" s="22" t="s">
        <v>141</v>
      </c>
      <c r="E145" s="22" t="s">
        <v>71</v>
      </c>
      <c r="F145" s="2">
        <v>215</v>
      </c>
      <c r="G145" s="3" t="s">
        <v>11</v>
      </c>
      <c r="H145" s="4">
        <v>0</v>
      </c>
    </row>
    <row r="146" spans="1:8" x14ac:dyDescent="0.3">
      <c r="A146" s="22" t="s">
        <v>6</v>
      </c>
      <c r="B146" s="22" t="s">
        <v>243</v>
      </c>
      <c r="C146" s="22" t="s">
        <v>16</v>
      </c>
      <c r="D146" s="22" t="s">
        <v>17</v>
      </c>
      <c r="E146" s="22" t="s">
        <v>230</v>
      </c>
      <c r="F146" s="2">
        <v>0</v>
      </c>
      <c r="G146" s="3" t="s">
        <v>11</v>
      </c>
      <c r="H146" s="4">
        <v>0</v>
      </c>
    </row>
    <row r="147" spans="1:8" x14ac:dyDescent="0.3">
      <c r="A147" s="22" t="s">
        <v>6</v>
      </c>
      <c r="B147" s="22" t="s">
        <v>243</v>
      </c>
      <c r="C147" s="22" t="s">
        <v>140</v>
      </c>
      <c r="D147" s="22" t="s">
        <v>141</v>
      </c>
      <c r="E147" s="22" t="s">
        <v>145</v>
      </c>
      <c r="F147" s="2">
        <v>0</v>
      </c>
      <c r="G147" s="3" t="s">
        <v>11</v>
      </c>
      <c r="H147" s="4">
        <v>0</v>
      </c>
    </row>
    <row r="148" spans="1:8" x14ac:dyDescent="0.3">
      <c r="A148" s="22" t="s">
        <v>6</v>
      </c>
      <c r="B148" s="22" t="s">
        <v>243</v>
      </c>
      <c r="C148" s="22" t="s">
        <v>16</v>
      </c>
      <c r="D148" s="22" t="s">
        <v>17</v>
      </c>
      <c r="E148" s="22" t="s">
        <v>72</v>
      </c>
      <c r="F148" s="2">
        <v>0</v>
      </c>
      <c r="G148" s="3" t="s">
        <v>11</v>
      </c>
      <c r="H148" s="4">
        <v>0</v>
      </c>
    </row>
    <row r="149" spans="1:8" x14ac:dyDescent="0.3">
      <c r="A149" s="22" t="s">
        <v>6</v>
      </c>
      <c r="B149" s="22" t="s">
        <v>243</v>
      </c>
      <c r="C149" s="22" t="s">
        <v>140</v>
      </c>
      <c r="D149" s="22" t="s">
        <v>141</v>
      </c>
      <c r="E149" s="22" t="s">
        <v>72</v>
      </c>
      <c r="F149" s="2">
        <v>0</v>
      </c>
      <c r="G149" s="3" t="s">
        <v>11</v>
      </c>
      <c r="H149" s="4">
        <v>0</v>
      </c>
    </row>
    <row r="150" spans="1:8" x14ac:dyDescent="0.3">
      <c r="A150" s="22" t="s">
        <v>6</v>
      </c>
      <c r="B150" s="22" t="s">
        <v>243</v>
      </c>
      <c r="C150" s="22" t="s">
        <v>9</v>
      </c>
      <c r="D150" s="22" t="s">
        <v>10</v>
      </c>
      <c r="E150" s="22" t="s">
        <v>46</v>
      </c>
      <c r="F150" s="2">
        <v>0</v>
      </c>
      <c r="G150" s="3" t="s">
        <v>11</v>
      </c>
      <c r="H150" s="4">
        <v>0</v>
      </c>
    </row>
    <row r="151" spans="1:8" x14ac:dyDescent="0.3">
      <c r="A151" s="22" t="s">
        <v>6</v>
      </c>
      <c r="B151" s="22" t="s">
        <v>243</v>
      </c>
      <c r="C151" s="22" t="s">
        <v>126</v>
      </c>
      <c r="D151" s="22" t="s">
        <v>127</v>
      </c>
      <c r="E151" s="22" t="s">
        <v>46</v>
      </c>
      <c r="F151" s="2">
        <v>0</v>
      </c>
      <c r="G151" s="3" t="s">
        <v>11</v>
      </c>
      <c r="H151" s="4">
        <v>0</v>
      </c>
    </row>
    <row r="152" spans="1:8" x14ac:dyDescent="0.3">
      <c r="A152" s="22" t="s">
        <v>6</v>
      </c>
      <c r="B152" s="22" t="s">
        <v>243</v>
      </c>
      <c r="C152" s="22" t="s">
        <v>16</v>
      </c>
      <c r="D152" s="22" t="s">
        <v>17</v>
      </c>
      <c r="E152" s="22" t="s">
        <v>73</v>
      </c>
      <c r="F152" s="2">
        <v>0</v>
      </c>
      <c r="G152" s="3" t="s">
        <v>11</v>
      </c>
      <c r="H152" s="4">
        <v>0</v>
      </c>
    </row>
    <row r="153" spans="1:8" x14ac:dyDescent="0.3">
      <c r="A153" s="22" t="s">
        <v>6</v>
      </c>
      <c r="B153" s="22" t="s">
        <v>243</v>
      </c>
      <c r="C153" s="22" t="s">
        <v>140</v>
      </c>
      <c r="D153" s="22" t="s">
        <v>141</v>
      </c>
      <c r="E153" s="22" t="s">
        <v>73</v>
      </c>
      <c r="F153" s="2">
        <v>0</v>
      </c>
      <c r="G153" s="3" t="s">
        <v>11</v>
      </c>
      <c r="H153" s="4">
        <v>0</v>
      </c>
    </row>
    <row r="154" spans="1:8" x14ac:dyDescent="0.3">
      <c r="A154" s="22" t="s">
        <v>6</v>
      </c>
      <c r="B154" s="22" t="s">
        <v>243</v>
      </c>
      <c r="C154" s="22" t="s">
        <v>131</v>
      </c>
      <c r="D154" s="22" t="s">
        <v>132</v>
      </c>
      <c r="E154" s="22" t="s">
        <v>137</v>
      </c>
      <c r="F154" s="2">
        <v>0</v>
      </c>
      <c r="G154" s="3" t="s">
        <v>11</v>
      </c>
      <c r="H154" s="4">
        <v>0</v>
      </c>
    </row>
    <row r="155" spans="1:8" x14ac:dyDescent="0.3">
      <c r="A155" s="22" t="s">
        <v>6</v>
      </c>
      <c r="B155" s="22" t="s">
        <v>243</v>
      </c>
      <c r="C155" s="22" t="s">
        <v>131</v>
      </c>
      <c r="D155" s="22" t="s">
        <v>132</v>
      </c>
      <c r="E155" s="22" t="s">
        <v>138</v>
      </c>
      <c r="F155" s="2">
        <v>0</v>
      </c>
      <c r="G155" s="3" t="s">
        <v>11</v>
      </c>
      <c r="H155" s="4">
        <v>0</v>
      </c>
    </row>
    <row r="156" spans="1:8" x14ac:dyDescent="0.3">
      <c r="A156" s="22" t="s">
        <v>6</v>
      </c>
      <c r="B156" s="22" t="s">
        <v>243</v>
      </c>
      <c r="C156" s="22" t="s">
        <v>131</v>
      </c>
      <c r="D156" s="22" t="s">
        <v>132</v>
      </c>
      <c r="E156" s="22" t="s">
        <v>139</v>
      </c>
      <c r="F156" s="2">
        <v>0</v>
      </c>
      <c r="G156" s="3" t="s">
        <v>11</v>
      </c>
      <c r="H156" s="4">
        <v>0</v>
      </c>
    </row>
    <row r="157" spans="1:8" x14ac:dyDescent="0.3">
      <c r="A157" s="22" t="s">
        <v>6</v>
      </c>
      <c r="B157" s="22" t="s">
        <v>243</v>
      </c>
      <c r="C157" s="22" t="s">
        <v>16</v>
      </c>
      <c r="D157" s="22" t="s">
        <v>17</v>
      </c>
      <c r="E157" s="22" t="s">
        <v>225</v>
      </c>
      <c r="F157" s="2">
        <v>0</v>
      </c>
      <c r="G157" s="3" t="s">
        <v>11</v>
      </c>
      <c r="H157" s="4">
        <v>0</v>
      </c>
    </row>
    <row r="158" spans="1:8" x14ac:dyDescent="0.3">
      <c r="A158" s="22" t="s">
        <v>6</v>
      </c>
      <c r="B158" s="22" t="s">
        <v>243</v>
      </c>
      <c r="C158" s="22" t="s">
        <v>140</v>
      </c>
      <c r="D158" s="22" t="s">
        <v>141</v>
      </c>
      <c r="E158" s="22" t="s">
        <v>225</v>
      </c>
      <c r="F158" s="2">
        <v>0</v>
      </c>
      <c r="G158" s="3" t="s">
        <v>11</v>
      </c>
      <c r="H158" s="4">
        <v>0</v>
      </c>
    </row>
    <row r="159" spans="1:8" x14ac:dyDescent="0.3">
      <c r="A159" s="22" t="s">
        <v>6</v>
      </c>
      <c r="B159" s="22" t="s">
        <v>243</v>
      </c>
      <c r="C159" s="22" t="s">
        <v>16</v>
      </c>
      <c r="D159" s="22" t="s">
        <v>17</v>
      </c>
      <c r="E159" s="22" t="s">
        <v>74</v>
      </c>
      <c r="F159" s="2">
        <v>0</v>
      </c>
      <c r="G159" s="3" t="s">
        <v>11</v>
      </c>
      <c r="H159" s="4">
        <v>0</v>
      </c>
    </row>
    <row r="160" spans="1:8" x14ac:dyDescent="0.3">
      <c r="A160" s="22" t="s">
        <v>6</v>
      </c>
      <c r="B160" s="22" t="s">
        <v>243</v>
      </c>
      <c r="C160" s="22" t="s">
        <v>140</v>
      </c>
      <c r="D160" s="22" t="s">
        <v>141</v>
      </c>
      <c r="E160" s="22" t="s">
        <v>74</v>
      </c>
      <c r="F160" s="2">
        <v>0</v>
      </c>
      <c r="G160" s="3" t="s">
        <v>11</v>
      </c>
      <c r="H160" s="4">
        <v>0</v>
      </c>
    </row>
    <row r="161" spans="1:8" x14ac:dyDescent="0.3">
      <c r="A161" s="22" t="s">
        <v>6</v>
      </c>
      <c r="B161" s="22" t="s">
        <v>243</v>
      </c>
      <c r="C161" s="22" t="s">
        <v>16</v>
      </c>
      <c r="D161" s="22" t="s">
        <v>17</v>
      </c>
      <c r="E161" s="22" t="s">
        <v>75</v>
      </c>
      <c r="F161" s="2">
        <v>0</v>
      </c>
      <c r="G161" s="3" t="s">
        <v>11</v>
      </c>
      <c r="H161" s="4">
        <v>0</v>
      </c>
    </row>
    <row r="162" spans="1:8" x14ac:dyDescent="0.3">
      <c r="A162" s="22" t="s">
        <v>6</v>
      </c>
      <c r="B162" s="22" t="s">
        <v>243</v>
      </c>
      <c r="C162" s="22" t="s">
        <v>140</v>
      </c>
      <c r="D162" s="22" t="s">
        <v>141</v>
      </c>
      <c r="E162" s="22" t="s">
        <v>75</v>
      </c>
      <c r="F162" s="2">
        <v>0</v>
      </c>
      <c r="G162" s="3" t="s">
        <v>11</v>
      </c>
      <c r="H162" s="4">
        <v>0</v>
      </c>
    </row>
    <row r="163" spans="1:8" x14ac:dyDescent="0.3">
      <c r="A163" s="22" t="s">
        <v>6</v>
      </c>
      <c r="B163" s="22" t="s">
        <v>243</v>
      </c>
      <c r="C163" s="22" t="s">
        <v>9</v>
      </c>
      <c r="D163" s="22" t="s">
        <v>10</v>
      </c>
      <c r="E163" s="22" t="s">
        <v>218</v>
      </c>
      <c r="F163" s="2">
        <v>0</v>
      </c>
      <c r="G163" s="3" t="s">
        <v>11</v>
      </c>
      <c r="H163" s="4">
        <v>0</v>
      </c>
    </row>
    <row r="164" spans="1:8" x14ac:dyDescent="0.3">
      <c r="A164" s="22" t="s">
        <v>6</v>
      </c>
      <c r="B164" s="22" t="s">
        <v>243</v>
      </c>
      <c r="C164" s="22" t="s">
        <v>126</v>
      </c>
      <c r="D164" s="22" t="s">
        <v>127</v>
      </c>
      <c r="E164" s="22" t="s">
        <v>218</v>
      </c>
      <c r="F164" s="2">
        <v>0</v>
      </c>
      <c r="G164" s="3" t="s">
        <v>11</v>
      </c>
      <c r="H164" s="4">
        <v>0</v>
      </c>
    </row>
    <row r="165" spans="1:8" x14ac:dyDescent="0.3">
      <c r="A165" s="22" t="s">
        <v>6</v>
      </c>
      <c r="B165" s="22" t="s">
        <v>243</v>
      </c>
      <c r="C165" s="22" t="s">
        <v>16</v>
      </c>
      <c r="D165" s="22" t="s">
        <v>17</v>
      </c>
      <c r="E165" s="22" t="s">
        <v>237</v>
      </c>
      <c r="F165" s="2">
        <v>0</v>
      </c>
      <c r="G165" s="3" t="s">
        <v>11</v>
      </c>
      <c r="H165" s="4">
        <v>0</v>
      </c>
    </row>
    <row r="166" spans="1:8" x14ac:dyDescent="0.3">
      <c r="A166" s="22" t="s">
        <v>6</v>
      </c>
      <c r="B166" s="22" t="s">
        <v>243</v>
      </c>
      <c r="C166" s="22" t="s">
        <v>140</v>
      </c>
      <c r="D166" s="22" t="s">
        <v>141</v>
      </c>
      <c r="E166" s="22" t="s">
        <v>237</v>
      </c>
      <c r="F166" s="2">
        <v>0</v>
      </c>
      <c r="G166" s="3" t="s">
        <v>11</v>
      </c>
      <c r="H166" s="4">
        <v>0</v>
      </c>
    </row>
    <row r="167" spans="1:8" x14ac:dyDescent="0.3">
      <c r="A167" s="22" t="s">
        <v>6</v>
      </c>
      <c r="B167" s="22" t="s">
        <v>243</v>
      </c>
      <c r="C167" s="22" t="s">
        <v>16</v>
      </c>
      <c r="D167" s="22" t="s">
        <v>17</v>
      </c>
      <c r="E167" s="22" t="s">
        <v>236</v>
      </c>
      <c r="F167" s="2">
        <v>0</v>
      </c>
      <c r="G167" s="3" t="s">
        <v>11</v>
      </c>
      <c r="H167" s="4">
        <v>0</v>
      </c>
    </row>
    <row r="168" spans="1:8" x14ac:dyDescent="0.3">
      <c r="A168" s="22" t="s">
        <v>6</v>
      </c>
      <c r="B168" s="22" t="s">
        <v>243</v>
      </c>
      <c r="C168" s="22" t="s">
        <v>140</v>
      </c>
      <c r="D168" s="22" t="s">
        <v>141</v>
      </c>
      <c r="E168" s="22" t="s">
        <v>236</v>
      </c>
      <c r="F168" s="2">
        <v>1650</v>
      </c>
      <c r="G168" s="3" t="s">
        <v>11</v>
      </c>
      <c r="H168" s="4">
        <v>0</v>
      </c>
    </row>
    <row r="169" spans="1:8" x14ac:dyDescent="0.3">
      <c r="A169" s="22" t="s">
        <v>6</v>
      </c>
      <c r="B169" s="22" t="s">
        <v>243</v>
      </c>
      <c r="C169" s="22" t="s">
        <v>87</v>
      </c>
      <c r="D169" s="22" t="s">
        <v>88</v>
      </c>
      <c r="E169" s="22" t="s">
        <v>91</v>
      </c>
      <c r="F169" s="2">
        <v>0</v>
      </c>
      <c r="G169" s="3" t="s">
        <v>11</v>
      </c>
      <c r="H169" s="4">
        <v>0</v>
      </c>
    </row>
    <row r="170" spans="1:8" x14ac:dyDescent="0.3">
      <c r="A170" s="22" t="s">
        <v>6</v>
      </c>
      <c r="B170" s="22" t="s">
        <v>243</v>
      </c>
      <c r="C170" s="22" t="s">
        <v>154</v>
      </c>
      <c r="D170" s="22" t="s">
        <v>155</v>
      </c>
      <c r="E170" s="22" t="s">
        <v>91</v>
      </c>
      <c r="F170" s="2">
        <v>676</v>
      </c>
      <c r="G170" s="3" t="s">
        <v>11</v>
      </c>
      <c r="H170" s="4">
        <v>0</v>
      </c>
    </row>
    <row r="171" spans="1:8" x14ac:dyDescent="0.3">
      <c r="A171" s="22" t="s">
        <v>6</v>
      </c>
      <c r="B171" s="22" t="s">
        <v>243</v>
      </c>
      <c r="C171" s="22" t="s">
        <v>20</v>
      </c>
      <c r="D171" s="22" t="s">
        <v>21</v>
      </c>
      <c r="E171" s="22" t="s">
        <v>22</v>
      </c>
      <c r="F171" s="2">
        <v>0</v>
      </c>
      <c r="G171" s="3" t="s">
        <v>11</v>
      </c>
      <c r="H171" s="4">
        <v>0</v>
      </c>
    </row>
    <row r="172" spans="1:8" x14ac:dyDescent="0.3">
      <c r="A172" s="22" t="s">
        <v>6</v>
      </c>
      <c r="B172" s="22" t="s">
        <v>243</v>
      </c>
      <c r="C172" s="22" t="s">
        <v>87</v>
      </c>
      <c r="D172" s="22" t="s">
        <v>88</v>
      </c>
      <c r="E172" s="22" t="s">
        <v>92</v>
      </c>
      <c r="F172" s="2">
        <v>0</v>
      </c>
      <c r="G172" s="3" t="s">
        <v>11</v>
      </c>
      <c r="H172" s="4">
        <v>0</v>
      </c>
    </row>
    <row r="173" spans="1:8" x14ac:dyDescent="0.3">
      <c r="A173" s="22" t="s">
        <v>6</v>
      </c>
      <c r="B173" s="22" t="s">
        <v>243</v>
      </c>
      <c r="C173" s="22" t="s">
        <v>140</v>
      </c>
      <c r="D173" s="22" t="s">
        <v>141</v>
      </c>
      <c r="E173" s="22" t="s">
        <v>92</v>
      </c>
      <c r="F173" s="2">
        <v>0</v>
      </c>
      <c r="G173" s="3" t="s">
        <v>11</v>
      </c>
      <c r="H173" s="4">
        <v>0</v>
      </c>
    </row>
    <row r="174" spans="1:8" x14ac:dyDescent="0.3">
      <c r="A174" s="22" t="s">
        <v>6</v>
      </c>
      <c r="B174" s="22" t="s">
        <v>243</v>
      </c>
      <c r="C174" s="22" t="s">
        <v>154</v>
      </c>
      <c r="D174" s="22" t="s">
        <v>155</v>
      </c>
      <c r="E174" s="22" t="s">
        <v>92</v>
      </c>
      <c r="F174" s="2">
        <v>1898</v>
      </c>
      <c r="G174" s="3" t="s">
        <v>11</v>
      </c>
      <c r="H174" s="4">
        <v>0</v>
      </c>
    </row>
    <row r="175" spans="1:8" x14ac:dyDescent="0.3">
      <c r="A175" s="22" t="s">
        <v>6</v>
      </c>
      <c r="B175" s="22" t="s">
        <v>243</v>
      </c>
      <c r="C175" s="22" t="s">
        <v>18</v>
      </c>
      <c r="D175" s="22" t="s">
        <v>19</v>
      </c>
      <c r="E175" s="22" t="s">
        <v>111</v>
      </c>
      <c r="F175" s="2">
        <v>0</v>
      </c>
      <c r="G175" s="3" t="s">
        <v>11</v>
      </c>
      <c r="H175" s="4">
        <v>0</v>
      </c>
    </row>
    <row r="176" spans="1:8" x14ac:dyDescent="0.3">
      <c r="A176" s="22" t="s">
        <v>6</v>
      </c>
      <c r="B176" s="22" t="s">
        <v>243</v>
      </c>
      <c r="C176" s="22" t="s">
        <v>162</v>
      </c>
      <c r="D176" s="22" t="s">
        <v>163</v>
      </c>
      <c r="E176" s="22" t="s">
        <v>111</v>
      </c>
      <c r="F176" s="2">
        <v>1643</v>
      </c>
      <c r="G176" s="3" t="s">
        <v>11</v>
      </c>
      <c r="H176" s="4">
        <v>0</v>
      </c>
    </row>
    <row r="177" spans="1:8" x14ac:dyDescent="0.3">
      <c r="A177" s="22" t="s">
        <v>6</v>
      </c>
      <c r="B177" s="22" t="s">
        <v>243</v>
      </c>
      <c r="C177" s="22" t="s">
        <v>87</v>
      </c>
      <c r="D177" s="22" t="s">
        <v>88</v>
      </c>
      <c r="E177" s="22" t="s">
        <v>93</v>
      </c>
      <c r="F177" s="2">
        <v>0</v>
      </c>
      <c r="G177" s="3" t="s">
        <v>11</v>
      </c>
      <c r="H177" s="4">
        <v>0</v>
      </c>
    </row>
    <row r="178" spans="1:8" x14ac:dyDescent="0.3">
      <c r="A178" s="22" t="s">
        <v>6</v>
      </c>
      <c r="B178" s="22" t="s">
        <v>243</v>
      </c>
      <c r="C178" s="22" t="s">
        <v>154</v>
      </c>
      <c r="D178" s="22" t="s">
        <v>155</v>
      </c>
      <c r="E178" s="22" t="s">
        <v>93</v>
      </c>
      <c r="F178" s="2">
        <v>0</v>
      </c>
      <c r="G178" s="3" t="s">
        <v>11</v>
      </c>
      <c r="H178" s="4">
        <v>0</v>
      </c>
    </row>
    <row r="179" spans="1:8" x14ac:dyDescent="0.3">
      <c r="A179" s="22" t="s">
        <v>6</v>
      </c>
      <c r="B179" s="22" t="s">
        <v>243</v>
      </c>
      <c r="C179" s="22" t="s">
        <v>9</v>
      </c>
      <c r="D179" s="22" t="s">
        <v>10</v>
      </c>
      <c r="E179" s="22" t="s">
        <v>219</v>
      </c>
      <c r="F179" s="2">
        <v>0</v>
      </c>
      <c r="G179" s="3" t="s">
        <v>11</v>
      </c>
      <c r="H179" s="4">
        <v>0</v>
      </c>
    </row>
    <row r="180" spans="1:8" x14ac:dyDescent="0.3">
      <c r="A180" s="22" t="s">
        <v>6</v>
      </c>
      <c r="B180" s="22" t="s">
        <v>243</v>
      </c>
      <c r="C180" s="22" t="s">
        <v>126</v>
      </c>
      <c r="D180" s="22" t="s">
        <v>127</v>
      </c>
      <c r="E180" s="22" t="s">
        <v>219</v>
      </c>
      <c r="F180" s="2">
        <v>0</v>
      </c>
      <c r="G180" s="3" t="s">
        <v>11</v>
      </c>
      <c r="H180" s="4">
        <v>0</v>
      </c>
    </row>
    <row r="181" spans="1:8" x14ac:dyDescent="0.3">
      <c r="A181" s="22" t="s">
        <v>6</v>
      </c>
      <c r="B181" s="22" t="s">
        <v>243</v>
      </c>
      <c r="C181" s="22" t="s">
        <v>9</v>
      </c>
      <c r="D181" s="22" t="s">
        <v>10</v>
      </c>
      <c r="E181" s="22" t="s">
        <v>220</v>
      </c>
      <c r="F181" s="2">
        <v>0</v>
      </c>
      <c r="G181" s="3" t="s">
        <v>11</v>
      </c>
      <c r="H181" s="4">
        <v>0</v>
      </c>
    </row>
    <row r="182" spans="1:8" x14ac:dyDescent="0.3">
      <c r="A182" s="22" t="s">
        <v>6</v>
      </c>
      <c r="B182" s="22" t="s">
        <v>243</v>
      </c>
      <c r="C182" s="22" t="s">
        <v>126</v>
      </c>
      <c r="D182" s="22" t="s">
        <v>127</v>
      </c>
      <c r="E182" s="22" t="s">
        <v>220</v>
      </c>
      <c r="F182" s="2">
        <v>0</v>
      </c>
      <c r="G182" s="3" t="s">
        <v>11</v>
      </c>
      <c r="H182" s="4">
        <v>0</v>
      </c>
    </row>
    <row r="183" spans="1:8" x14ac:dyDescent="0.3">
      <c r="A183" s="22" t="s">
        <v>6</v>
      </c>
      <c r="B183" s="22" t="s">
        <v>243</v>
      </c>
      <c r="C183" s="22" t="s">
        <v>87</v>
      </c>
      <c r="D183" s="22" t="s">
        <v>88</v>
      </c>
      <c r="E183" s="22" t="s">
        <v>94</v>
      </c>
      <c r="F183" s="2">
        <v>0</v>
      </c>
      <c r="G183" s="3" t="s">
        <v>11</v>
      </c>
      <c r="H183" s="4">
        <v>0</v>
      </c>
    </row>
    <row r="184" spans="1:8" x14ac:dyDescent="0.3">
      <c r="A184" s="22" t="s">
        <v>6</v>
      </c>
      <c r="B184" s="22" t="s">
        <v>243</v>
      </c>
      <c r="C184" s="22" t="s">
        <v>154</v>
      </c>
      <c r="D184" s="22" t="s">
        <v>155</v>
      </c>
      <c r="E184" s="22" t="s">
        <v>94</v>
      </c>
      <c r="F184" s="2">
        <v>2271</v>
      </c>
      <c r="G184" s="3" t="s">
        <v>11</v>
      </c>
      <c r="H184" s="4">
        <v>0</v>
      </c>
    </row>
    <row r="185" spans="1:8" x14ac:dyDescent="0.3">
      <c r="A185" s="22" t="s">
        <v>6</v>
      </c>
      <c r="B185" s="22" t="s">
        <v>243</v>
      </c>
      <c r="C185" s="22" t="s">
        <v>18</v>
      </c>
      <c r="D185" s="22" t="s">
        <v>19</v>
      </c>
      <c r="E185" s="22" t="s">
        <v>112</v>
      </c>
      <c r="F185" s="2">
        <v>0</v>
      </c>
      <c r="G185" s="3" t="s">
        <v>11</v>
      </c>
      <c r="H185" s="4">
        <v>0</v>
      </c>
    </row>
    <row r="186" spans="1:8" x14ac:dyDescent="0.3">
      <c r="A186" s="22" t="s">
        <v>6</v>
      </c>
      <c r="B186" s="22" t="s">
        <v>243</v>
      </c>
      <c r="C186" s="22" t="s">
        <v>162</v>
      </c>
      <c r="D186" s="22" t="s">
        <v>163</v>
      </c>
      <c r="E186" s="22" t="s">
        <v>112</v>
      </c>
      <c r="F186" s="2">
        <v>0</v>
      </c>
      <c r="G186" s="3" t="s">
        <v>11</v>
      </c>
      <c r="H186" s="4">
        <v>0</v>
      </c>
    </row>
    <row r="187" spans="1:8" x14ac:dyDescent="0.3">
      <c r="A187" s="22" t="s">
        <v>6</v>
      </c>
      <c r="B187" s="22" t="s">
        <v>243</v>
      </c>
      <c r="C187" s="22" t="s">
        <v>9</v>
      </c>
      <c r="D187" s="22" t="s">
        <v>10</v>
      </c>
      <c r="E187" s="22" t="s">
        <v>221</v>
      </c>
      <c r="F187" s="2">
        <v>0</v>
      </c>
      <c r="G187" s="3" t="s">
        <v>11</v>
      </c>
      <c r="H187" s="4">
        <v>0</v>
      </c>
    </row>
    <row r="188" spans="1:8" x14ac:dyDescent="0.3">
      <c r="A188" s="22" t="s">
        <v>6</v>
      </c>
      <c r="B188" s="22" t="s">
        <v>243</v>
      </c>
      <c r="C188" s="22" t="s">
        <v>126</v>
      </c>
      <c r="D188" s="22" t="s">
        <v>127</v>
      </c>
      <c r="E188" s="22" t="s">
        <v>221</v>
      </c>
      <c r="F188" s="2">
        <v>0</v>
      </c>
      <c r="G188" s="3" t="s">
        <v>11</v>
      </c>
      <c r="H188" s="4">
        <v>0</v>
      </c>
    </row>
    <row r="189" spans="1:8" x14ac:dyDescent="0.3">
      <c r="A189" s="22" t="s">
        <v>6</v>
      </c>
      <c r="B189" s="22" t="s">
        <v>243</v>
      </c>
      <c r="C189" s="22" t="s">
        <v>172</v>
      </c>
      <c r="D189" s="22" t="s">
        <v>173</v>
      </c>
      <c r="E189" s="22" t="s">
        <v>174</v>
      </c>
      <c r="F189" s="2">
        <v>1070</v>
      </c>
      <c r="G189" s="3" t="s">
        <v>11</v>
      </c>
      <c r="H189" s="4">
        <v>0</v>
      </c>
    </row>
    <row r="190" spans="1:8" x14ac:dyDescent="0.3">
      <c r="A190" s="22" t="s">
        <v>6</v>
      </c>
      <c r="B190" s="22" t="s">
        <v>243</v>
      </c>
      <c r="C190" s="22" t="s">
        <v>87</v>
      </c>
      <c r="D190" s="22" t="s">
        <v>88</v>
      </c>
      <c r="E190" s="22" t="s">
        <v>95</v>
      </c>
      <c r="F190" s="2">
        <v>0</v>
      </c>
      <c r="G190" s="3" t="s">
        <v>11</v>
      </c>
      <c r="H190" s="4">
        <v>0</v>
      </c>
    </row>
    <row r="191" spans="1:8" x14ac:dyDescent="0.3">
      <c r="A191" s="22" t="s">
        <v>6</v>
      </c>
      <c r="B191" s="22" t="s">
        <v>243</v>
      </c>
      <c r="C191" s="22" t="s">
        <v>154</v>
      </c>
      <c r="D191" s="22" t="s">
        <v>155</v>
      </c>
      <c r="E191" s="22" t="s">
        <v>95</v>
      </c>
      <c r="F191" s="2">
        <v>906</v>
      </c>
      <c r="G191" s="3" t="s">
        <v>11</v>
      </c>
      <c r="H191" s="4">
        <v>0</v>
      </c>
    </row>
    <row r="192" spans="1:8" x14ac:dyDescent="0.3">
      <c r="A192" s="22" t="s">
        <v>6</v>
      </c>
      <c r="B192" s="22" t="s">
        <v>243</v>
      </c>
      <c r="C192" s="22" t="s">
        <v>18</v>
      </c>
      <c r="D192" s="22" t="s">
        <v>19</v>
      </c>
      <c r="E192" s="22" t="s">
        <v>113</v>
      </c>
      <c r="F192" s="2">
        <v>0</v>
      </c>
      <c r="G192" s="3" t="s">
        <v>11</v>
      </c>
      <c r="H192" s="4">
        <v>0</v>
      </c>
    </row>
    <row r="193" spans="1:8" x14ac:dyDescent="0.3">
      <c r="A193" s="22" t="s">
        <v>6</v>
      </c>
      <c r="B193" s="22" t="s">
        <v>243</v>
      </c>
      <c r="C193" s="22" t="s">
        <v>162</v>
      </c>
      <c r="D193" s="22" t="s">
        <v>163</v>
      </c>
      <c r="E193" s="22" t="s">
        <v>113</v>
      </c>
      <c r="F193" s="2">
        <v>2387</v>
      </c>
      <c r="G193" s="3" t="s">
        <v>11</v>
      </c>
      <c r="H193" s="4">
        <v>0</v>
      </c>
    </row>
    <row r="194" spans="1:8" x14ac:dyDescent="0.3">
      <c r="A194" s="22" t="s">
        <v>6</v>
      </c>
      <c r="B194" s="22" t="s">
        <v>243</v>
      </c>
      <c r="C194" s="22" t="s">
        <v>16</v>
      </c>
      <c r="D194" s="22" t="s">
        <v>17</v>
      </c>
      <c r="E194" s="22" t="s">
        <v>231</v>
      </c>
      <c r="F194" s="2">
        <v>0</v>
      </c>
      <c r="G194" s="3" t="s">
        <v>11</v>
      </c>
      <c r="H194" s="4">
        <v>0</v>
      </c>
    </row>
    <row r="195" spans="1:8" x14ac:dyDescent="0.3">
      <c r="A195" s="22" t="s">
        <v>6</v>
      </c>
      <c r="B195" s="22" t="s">
        <v>243</v>
      </c>
      <c r="C195" s="22" t="s">
        <v>162</v>
      </c>
      <c r="D195" s="22" t="s">
        <v>163</v>
      </c>
      <c r="E195" s="22" t="s">
        <v>165</v>
      </c>
      <c r="F195" s="2">
        <v>0</v>
      </c>
      <c r="G195" s="3" t="s">
        <v>11</v>
      </c>
      <c r="H195" s="4">
        <v>0</v>
      </c>
    </row>
    <row r="196" spans="1:8" x14ac:dyDescent="0.3">
      <c r="A196" s="22" t="s">
        <v>6</v>
      </c>
      <c r="B196" s="22" t="s">
        <v>243</v>
      </c>
      <c r="C196" s="22" t="s">
        <v>87</v>
      </c>
      <c r="D196" s="22" t="s">
        <v>88</v>
      </c>
      <c r="E196" s="22" t="s">
        <v>96</v>
      </c>
      <c r="F196" s="2">
        <v>0</v>
      </c>
      <c r="G196" s="3" t="s">
        <v>11</v>
      </c>
      <c r="H196" s="4">
        <v>0</v>
      </c>
    </row>
    <row r="197" spans="1:8" x14ac:dyDescent="0.3">
      <c r="A197" s="22" t="s">
        <v>6</v>
      </c>
      <c r="B197" s="22" t="s">
        <v>243</v>
      </c>
      <c r="C197" s="22" t="s">
        <v>154</v>
      </c>
      <c r="D197" s="22" t="s">
        <v>155</v>
      </c>
      <c r="E197" s="22" t="s">
        <v>96</v>
      </c>
      <c r="F197" s="2">
        <v>0</v>
      </c>
      <c r="G197" s="3" t="s">
        <v>11</v>
      </c>
      <c r="H197" s="4">
        <v>0</v>
      </c>
    </row>
    <row r="198" spans="1:8" x14ac:dyDescent="0.3">
      <c r="A198" s="22" t="s">
        <v>6</v>
      </c>
      <c r="B198" s="22" t="s">
        <v>243</v>
      </c>
      <c r="C198" s="22" t="s">
        <v>154</v>
      </c>
      <c r="D198" s="22" t="s">
        <v>155</v>
      </c>
      <c r="E198" s="22" t="s">
        <v>156</v>
      </c>
      <c r="F198" s="2">
        <v>0</v>
      </c>
      <c r="G198" s="3" t="s">
        <v>11</v>
      </c>
      <c r="H198" s="4">
        <v>0</v>
      </c>
    </row>
    <row r="199" spans="1:8" x14ac:dyDescent="0.3">
      <c r="A199" s="22" t="s">
        <v>6</v>
      </c>
      <c r="B199" s="22" t="s">
        <v>243</v>
      </c>
      <c r="C199" s="22" t="s">
        <v>87</v>
      </c>
      <c r="D199" s="22" t="s">
        <v>88</v>
      </c>
      <c r="E199" s="22" t="s">
        <v>97</v>
      </c>
      <c r="F199" s="2">
        <v>0</v>
      </c>
      <c r="G199" s="3" t="s">
        <v>11</v>
      </c>
      <c r="H199" s="4">
        <v>0</v>
      </c>
    </row>
    <row r="200" spans="1:8" x14ac:dyDescent="0.3">
      <c r="A200" s="22" t="s">
        <v>6</v>
      </c>
      <c r="B200" s="22" t="s">
        <v>243</v>
      </c>
      <c r="C200" s="22" t="s">
        <v>154</v>
      </c>
      <c r="D200" s="22" t="s">
        <v>155</v>
      </c>
      <c r="E200" s="22" t="s">
        <v>97</v>
      </c>
      <c r="F200" s="2">
        <v>4120</v>
      </c>
      <c r="G200" s="3" t="s">
        <v>11</v>
      </c>
      <c r="H200" s="4">
        <v>0</v>
      </c>
    </row>
    <row r="201" spans="1:8" x14ac:dyDescent="0.3">
      <c r="A201" s="22" t="s">
        <v>6</v>
      </c>
      <c r="B201" s="22" t="s">
        <v>243</v>
      </c>
      <c r="C201" s="22" t="s">
        <v>18</v>
      </c>
      <c r="D201" s="22" t="s">
        <v>19</v>
      </c>
      <c r="E201" s="22" t="s">
        <v>114</v>
      </c>
      <c r="F201" s="2">
        <v>0</v>
      </c>
      <c r="G201" s="3" t="s">
        <v>11</v>
      </c>
      <c r="H201" s="4">
        <v>0</v>
      </c>
    </row>
    <row r="202" spans="1:8" x14ac:dyDescent="0.3">
      <c r="A202" s="22" t="s">
        <v>6</v>
      </c>
      <c r="B202" s="22" t="s">
        <v>243</v>
      </c>
      <c r="C202" s="22" t="s">
        <v>162</v>
      </c>
      <c r="D202" s="22" t="s">
        <v>163</v>
      </c>
      <c r="E202" s="22" t="s">
        <v>114</v>
      </c>
      <c r="F202" s="2">
        <v>0</v>
      </c>
      <c r="G202" s="3" t="s">
        <v>11</v>
      </c>
      <c r="H202" s="4">
        <v>0</v>
      </c>
    </row>
    <row r="203" spans="1:8" x14ac:dyDescent="0.3">
      <c r="A203" s="22" t="s">
        <v>6</v>
      </c>
      <c r="B203" s="22" t="s">
        <v>243</v>
      </c>
      <c r="C203" s="22" t="s">
        <v>87</v>
      </c>
      <c r="D203" s="22" t="s">
        <v>88</v>
      </c>
      <c r="E203" s="22" t="s">
        <v>98</v>
      </c>
      <c r="F203" s="2">
        <v>0</v>
      </c>
      <c r="G203" s="3" t="s">
        <v>11</v>
      </c>
      <c r="H203" s="4">
        <v>0</v>
      </c>
    </row>
    <row r="204" spans="1:8" x14ac:dyDescent="0.3">
      <c r="A204" s="22" t="s">
        <v>6</v>
      </c>
      <c r="B204" s="22" t="s">
        <v>243</v>
      </c>
      <c r="C204" s="22" t="s">
        <v>154</v>
      </c>
      <c r="D204" s="22" t="s">
        <v>155</v>
      </c>
      <c r="E204" s="22" t="s">
        <v>98</v>
      </c>
      <c r="F204" s="2">
        <v>4034</v>
      </c>
      <c r="G204" s="3" t="s">
        <v>11</v>
      </c>
      <c r="H204" s="4">
        <v>0</v>
      </c>
    </row>
    <row r="205" spans="1:8" x14ac:dyDescent="0.3">
      <c r="A205" s="22" t="s">
        <v>6</v>
      </c>
      <c r="B205" s="22" t="s">
        <v>243</v>
      </c>
      <c r="C205" s="22" t="s">
        <v>9</v>
      </c>
      <c r="D205" s="22" t="s">
        <v>10</v>
      </c>
      <c r="E205" s="22" t="s">
        <v>222</v>
      </c>
      <c r="F205" s="2">
        <v>0</v>
      </c>
      <c r="G205" s="3" t="s">
        <v>11</v>
      </c>
      <c r="H205" s="4">
        <v>0</v>
      </c>
    </row>
    <row r="206" spans="1:8" x14ac:dyDescent="0.3">
      <c r="A206" s="22" t="s">
        <v>6</v>
      </c>
      <c r="B206" s="22" t="s">
        <v>243</v>
      </c>
      <c r="C206" s="22" t="s">
        <v>126</v>
      </c>
      <c r="D206" s="22" t="s">
        <v>127</v>
      </c>
      <c r="E206" s="22" t="s">
        <v>222</v>
      </c>
      <c r="F206" s="2">
        <v>0</v>
      </c>
      <c r="G206" s="3" t="s">
        <v>11</v>
      </c>
      <c r="H206" s="4">
        <v>0</v>
      </c>
    </row>
    <row r="207" spans="1:8" x14ac:dyDescent="0.3">
      <c r="A207" s="22" t="s">
        <v>6</v>
      </c>
      <c r="B207" s="22" t="s">
        <v>243</v>
      </c>
      <c r="C207" s="22" t="s">
        <v>87</v>
      </c>
      <c r="D207" s="22" t="s">
        <v>88</v>
      </c>
      <c r="E207" s="22" t="s">
        <v>99</v>
      </c>
      <c r="F207" s="2">
        <v>0</v>
      </c>
      <c r="G207" s="3" t="s">
        <v>11</v>
      </c>
      <c r="H207" s="4">
        <v>0</v>
      </c>
    </row>
    <row r="208" spans="1:8" x14ac:dyDescent="0.3">
      <c r="A208" s="22" t="s">
        <v>6</v>
      </c>
      <c r="B208" s="22" t="s">
        <v>243</v>
      </c>
      <c r="C208" s="22" t="s">
        <v>154</v>
      </c>
      <c r="D208" s="22" t="s">
        <v>155</v>
      </c>
      <c r="E208" s="22" t="s">
        <v>99</v>
      </c>
      <c r="F208" s="2">
        <v>0</v>
      </c>
      <c r="G208" s="3" t="s">
        <v>11</v>
      </c>
      <c r="H208" s="4">
        <v>0</v>
      </c>
    </row>
    <row r="209" spans="1:8" x14ac:dyDescent="0.3">
      <c r="A209" s="22" t="s">
        <v>6</v>
      </c>
      <c r="B209" s="22" t="s">
        <v>243</v>
      </c>
      <c r="C209" s="22" t="s">
        <v>172</v>
      </c>
      <c r="D209" s="22" t="s">
        <v>173</v>
      </c>
      <c r="E209" s="22" t="s">
        <v>175</v>
      </c>
      <c r="F209" s="2">
        <v>0</v>
      </c>
      <c r="G209" s="3" t="s">
        <v>11</v>
      </c>
      <c r="H209" s="4">
        <v>0</v>
      </c>
    </row>
    <row r="210" spans="1:8" x14ac:dyDescent="0.3">
      <c r="A210" s="22" t="s">
        <v>6</v>
      </c>
      <c r="B210" s="22" t="s">
        <v>243</v>
      </c>
      <c r="C210" s="22" t="s">
        <v>87</v>
      </c>
      <c r="D210" s="22" t="s">
        <v>88</v>
      </c>
      <c r="E210" s="22" t="s">
        <v>100</v>
      </c>
      <c r="F210" s="2">
        <v>0</v>
      </c>
      <c r="G210" s="3" t="s">
        <v>11</v>
      </c>
      <c r="H210" s="4">
        <v>0</v>
      </c>
    </row>
    <row r="211" spans="1:8" x14ac:dyDescent="0.3">
      <c r="A211" s="22" t="s">
        <v>6</v>
      </c>
      <c r="B211" s="22" t="s">
        <v>243</v>
      </c>
      <c r="C211" s="22" t="s">
        <v>154</v>
      </c>
      <c r="D211" s="22" t="s">
        <v>155</v>
      </c>
      <c r="E211" s="22" t="s">
        <v>100</v>
      </c>
      <c r="F211" s="2">
        <v>4036</v>
      </c>
      <c r="G211" s="3" t="s">
        <v>11</v>
      </c>
      <c r="H211" s="4">
        <v>0</v>
      </c>
    </row>
    <row r="212" spans="1:8" x14ac:dyDescent="0.3">
      <c r="A212" s="22" t="s">
        <v>6</v>
      </c>
      <c r="B212" s="22" t="s">
        <v>243</v>
      </c>
      <c r="C212" s="22" t="s">
        <v>87</v>
      </c>
      <c r="D212" s="22" t="s">
        <v>88</v>
      </c>
      <c r="E212" s="22" t="s">
        <v>101</v>
      </c>
      <c r="F212" s="2">
        <v>0</v>
      </c>
      <c r="G212" s="3" t="s">
        <v>11</v>
      </c>
      <c r="H212" s="4">
        <v>0</v>
      </c>
    </row>
    <row r="213" spans="1:8" x14ac:dyDescent="0.3">
      <c r="A213" s="22" t="s">
        <v>6</v>
      </c>
      <c r="B213" s="22" t="s">
        <v>243</v>
      </c>
      <c r="C213" s="22" t="s">
        <v>154</v>
      </c>
      <c r="D213" s="22" t="s">
        <v>155</v>
      </c>
      <c r="E213" s="22" t="s">
        <v>101</v>
      </c>
      <c r="F213" s="2">
        <v>312</v>
      </c>
      <c r="G213" s="3" t="s">
        <v>11</v>
      </c>
      <c r="H213" s="4">
        <v>0</v>
      </c>
    </row>
    <row r="214" spans="1:8" x14ac:dyDescent="0.3">
      <c r="A214" s="22" t="s">
        <v>6</v>
      </c>
      <c r="B214" s="22" t="s">
        <v>243</v>
      </c>
      <c r="C214" s="22" t="s">
        <v>87</v>
      </c>
      <c r="D214" s="22" t="s">
        <v>88</v>
      </c>
      <c r="E214" s="22" t="s">
        <v>102</v>
      </c>
      <c r="F214" s="2">
        <v>0</v>
      </c>
      <c r="G214" s="3" t="s">
        <v>11</v>
      </c>
      <c r="H214" s="4">
        <v>0</v>
      </c>
    </row>
    <row r="215" spans="1:8" x14ac:dyDescent="0.3">
      <c r="A215" s="22" t="s">
        <v>6</v>
      </c>
      <c r="B215" s="22" t="s">
        <v>243</v>
      </c>
      <c r="C215" s="22" t="s">
        <v>23</v>
      </c>
      <c r="D215" s="22" t="s">
        <v>24</v>
      </c>
      <c r="E215" s="22" t="s">
        <v>244</v>
      </c>
      <c r="F215" s="2">
        <v>0</v>
      </c>
      <c r="G215" s="3" t="s">
        <v>11</v>
      </c>
      <c r="H215" s="4">
        <v>0</v>
      </c>
    </row>
    <row r="216" spans="1:8" x14ac:dyDescent="0.3">
      <c r="A216" s="22" t="s">
        <v>6</v>
      </c>
      <c r="B216" s="22" t="s">
        <v>243</v>
      </c>
      <c r="C216" s="22" t="s">
        <v>172</v>
      </c>
      <c r="D216" s="22" t="s">
        <v>173</v>
      </c>
      <c r="E216" s="22" t="s">
        <v>244</v>
      </c>
      <c r="F216" s="2">
        <v>374</v>
      </c>
      <c r="G216" s="3" t="s">
        <v>11</v>
      </c>
      <c r="H216" s="4">
        <v>0</v>
      </c>
    </row>
    <row r="217" spans="1:8" x14ac:dyDescent="0.3">
      <c r="A217" s="22" t="s">
        <v>6</v>
      </c>
      <c r="B217" s="22" t="s">
        <v>243</v>
      </c>
      <c r="C217" s="22" t="s">
        <v>12</v>
      </c>
      <c r="D217" s="22" t="s">
        <v>13</v>
      </c>
      <c r="E217" s="22" t="s">
        <v>62</v>
      </c>
      <c r="F217" s="2">
        <v>0</v>
      </c>
      <c r="G217" s="3" t="s">
        <v>11</v>
      </c>
      <c r="H217" s="4">
        <v>0</v>
      </c>
    </row>
    <row r="218" spans="1:8" x14ac:dyDescent="0.3">
      <c r="A218" s="22" t="s">
        <v>6</v>
      </c>
      <c r="B218" s="22" t="s">
        <v>243</v>
      </c>
      <c r="C218" s="22" t="s">
        <v>131</v>
      </c>
      <c r="D218" s="22" t="s">
        <v>132</v>
      </c>
      <c r="E218" s="22" t="s">
        <v>62</v>
      </c>
      <c r="F218" s="2">
        <v>0</v>
      </c>
      <c r="G218" s="3" t="s">
        <v>11</v>
      </c>
      <c r="H218" s="4">
        <v>0</v>
      </c>
    </row>
    <row r="219" spans="1:8" x14ac:dyDescent="0.3">
      <c r="A219" s="22" t="s">
        <v>6</v>
      </c>
      <c r="B219" s="22" t="s">
        <v>243</v>
      </c>
      <c r="C219" s="22" t="s">
        <v>9</v>
      </c>
      <c r="D219" s="22" t="s">
        <v>10</v>
      </c>
      <c r="E219" s="22" t="s">
        <v>47</v>
      </c>
      <c r="F219" s="2">
        <v>0</v>
      </c>
      <c r="G219" s="3" t="s">
        <v>11</v>
      </c>
      <c r="H219" s="4">
        <v>0</v>
      </c>
    </row>
    <row r="220" spans="1:8" x14ac:dyDescent="0.3">
      <c r="A220" s="22" t="s">
        <v>6</v>
      </c>
      <c r="B220" s="22" t="s">
        <v>243</v>
      </c>
      <c r="C220" s="22" t="s">
        <v>126</v>
      </c>
      <c r="D220" s="22" t="s">
        <v>127</v>
      </c>
      <c r="E220" s="22" t="s">
        <v>47</v>
      </c>
      <c r="F220" s="2">
        <v>0</v>
      </c>
      <c r="G220" s="3" t="s">
        <v>11</v>
      </c>
      <c r="H220" s="4">
        <v>0</v>
      </c>
    </row>
    <row r="221" spans="1:8" x14ac:dyDescent="0.3">
      <c r="A221" s="22" t="s">
        <v>6</v>
      </c>
      <c r="B221" s="22" t="s">
        <v>243</v>
      </c>
      <c r="C221" s="22" t="s">
        <v>166</v>
      </c>
      <c r="D221" s="22" t="s">
        <v>167</v>
      </c>
      <c r="E221" s="22" t="s">
        <v>168</v>
      </c>
      <c r="F221" s="2">
        <v>876</v>
      </c>
      <c r="G221" s="3" t="s">
        <v>11</v>
      </c>
      <c r="H221" s="4">
        <v>0</v>
      </c>
    </row>
    <row r="222" spans="1:8" x14ac:dyDescent="0.3">
      <c r="A222" s="22" t="s">
        <v>6</v>
      </c>
      <c r="B222" s="22" t="s">
        <v>243</v>
      </c>
      <c r="C222" s="22" t="s">
        <v>172</v>
      </c>
      <c r="D222" s="22" t="s">
        <v>173</v>
      </c>
      <c r="E222" s="22" t="s">
        <v>176</v>
      </c>
      <c r="F222" s="2">
        <v>324</v>
      </c>
      <c r="G222" s="3" t="s">
        <v>11</v>
      </c>
      <c r="H222" s="4">
        <v>0</v>
      </c>
    </row>
    <row r="223" spans="1:8" x14ac:dyDescent="0.3">
      <c r="A223" s="22" t="s">
        <v>6</v>
      </c>
      <c r="B223" s="22" t="s">
        <v>243</v>
      </c>
      <c r="C223" s="22" t="s">
        <v>76</v>
      </c>
      <c r="D223" s="22" t="s">
        <v>77</v>
      </c>
      <c r="E223" s="22" t="s">
        <v>78</v>
      </c>
      <c r="F223" s="2">
        <v>0</v>
      </c>
      <c r="G223" s="3" t="s">
        <v>11</v>
      </c>
      <c r="H223" s="4">
        <v>0</v>
      </c>
    </row>
    <row r="224" spans="1:8" x14ac:dyDescent="0.3">
      <c r="A224" s="22" t="s">
        <v>6</v>
      </c>
      <c r="B224" s="22" t="s">
        <v>243</v>
      </c>
      <c r="C224" s="22" t="s">
        <v>146</v>
      </c>
      <c r="D224" s="22" t="s">
        <v>147</v>
      </c>
      <c r="E224" s="22" t="s">
        <v>78</v>
      </c>
      <c r="F224" s="2">
        <v>0</v>
      </c>
      <c r="G224" s="3" t="s">
        <v>11</v>
      </c>
      <c r="H224" s="4">
        <v>0</v>
      </c>
    </row>
    <row r="225" spans="1:8" x14ac:dyDescent="0.3">
      <c r="A225" s="22" t="s">
        <v>6</v>
      </c>
      <c r="B225" s="22" t="s">
        <v>243</v>
      </c>
      <c r="C225" s="22" t="s">
        <v>20</v>
      </c>
      <c r="D225" s="22" t="s">
        <v>21</v>
      </c>
      <c r="E225" s="22" t="s">
        <v>189</v>
      </c>
      <c r="F225" s="2">
        <v>0</v>
      </c>
      <c r="G225" s="3" t="s">
        <v>11</v>
      </c>
      <c r="H225" s="4">
        <v>0</v>
      </c>
    </row>
    <row r="226" spans="1:8" x14ac:dyDescent="0.3">
      <c r="A226" s="22" t="s">
        <v>6</v>
      </c>
      <c r="B226" s="22" t="s">
        <v>243</v>
      </c>
      <c r="C226" s="22" t="s">
        <v>166</v>
      </c>
      <c r="D226" s="22" t="s">
        <v>167</v>
      </c>
      <c r="E226" s="22" t="s">
        <v>189</v>
      </c>
      <c r="F226" s="2">
        <v>325</v>
      </c>
      <c r="G226" s="3" t="s">
        <v>11</v>
      </c>
      <c r="H226" s="4">
        <v>0</v>
      </c>
    </row>
    <row r="227" spans="1:8" x14ac:dyDescent="0.3">
      <c r="A227" s="22" t="s">
        <v>6</v>
      </c>
      <c r="B227" s="22" t="s">
        <v>243</v>
      </c>
      <c r="C227" s="22" t="s">
        <v>166</v>
      </c>
      <c r="D227" s="22" t="s">
        <v>167</v>
      </c>
      <c r="E227" s="22" t="s">
        <v>169</v>
      </c>
      <c r="F227" s="2">
        <v>318</v>
      </c>
      <c r="G227" s="3" t="s">
        <v>11</v>
      </c>
      <c r="H227" s="4">
        <v>0</v>
      </c>
    </row>
    <row r="228" spans="1:8" x14ac:dyDescent="0.3">
      <c r="A228" s="22" t="s">
        <v>6</v>
      </c>
      <c r="B228" s="22" t="s">
        <v>243</v>
      </c>
      <c r="C228" s="22" t="s">
        <v>23</v>
      </c>
      <c r="D228" s="22" t="s">
        <v>24</v>
      </c>
      <c r="E228" s="22" t="s">
        <v>115</v>
      </c>
      <c r="F228" s="2">
        <v>0</v>
      </c>
      <c r="G228" s="3" t="s">
        <v>11</v>
      </c>
      <c r="H228" s="4">
        <v>0</v>
      </c>
    </row>
    <row r="229" spans="1:8" x14ac:dyDescent="0.3">
      <c r="A229" s="22" t="s">
        <v>6</v>
      </c>
      <c r="B229" s="22" t="s">
        <v>243</v>
      </c>
      <c r="C229" s="22" t="s">
        <v>172</v>
      </c>
      <c r="D229" s="22" t="s">
        <v>173</v>
      </c>
      <c r="E229" s="22" t="s">
        <v>115</v>
      </c>
      <c r="F229" s="2">
        <v>0</v>
      </c>
      <c r="G229" s="3" t="s">
        <v>11</v>
      </c>
      <c r="H229" s="4">
        <v>0</v>
      </c>
    </row>
    <row r="230" spans="1:8" x14ac:dyDescent="0.3">
      <c r="A230" s="22" t="s">
        <v>6</v>
      </c>
      <c r="B230" s="22" t="s">
        <v>243</v>
      </c>
      <c r="C230" s="22" t="s">
        <v>20</v>
      </c>
      <c r="D230" s="22" t="s">
        <v>21</v>
      </c>
      <c r="E230" s="22" t="s">
        <v>190</v>
      </c>
      <c r="F230" s="2">
        <v>0</v>
      </c>
      <c r="G230" s="3" t="s">
        <v>11</v>
      </c>
      <c r="H230" s="4">
        <v>0</v>
      </c>
    </row>
    <row r="231" spans="1:8" x14ac:dyDescent="0.3">
      <c r="A231" s="22" t="s">
        <v>6</v>
      </c>
      <c r="B231" s="22" t="s">
        <v>243</v>
      </c>
      <c r="C231" s="22" t="s">
        <v>166</v>
      </c>
      <c r="D231" s="22" t="s">
        <v>167</v>
      </c>
      <c r="E231" s="22" t="s">
        <v>190</v>
      </c>
      <c r="F231" s="2">
        <v>0</v>
      </c>
      <c r="G231" s="3" t="s">
        <v>11</v>
      </c>
      <c r="H231" s="4">
        <v>0</v>
      </c>
    </row>
    <row r="232" spans="1:8" x14ac:dyDescent="0.3">
      <c r="A232" s="22" t="s">
        <v>6</v>
      </c>
      <c r="B232" s="22" t="s">
        <v>243</v>
      </c>
      <c r="C232" s="22" t="s">
        <v>166</v>
      </c>
      <c r="D232" s="22" t="s">
        <v>167</v>
      </c>
      <c r="E232" s="22" t="s">
        <v>170</v>
      </c>
      <c r="F232" s="2">
        <v>0</v>
      </c>
      <c r="G232" s="3" t="s">
        <v>11</v>
      </c>
      <c r="H232" s="4">
        <v>0</v>
      </c>
    </row>
    <row r="233" spans="1:8" x14ac:dyDescent="0.3">
      <c r="A233" s="22" t="s">
        <v>6</v>
      </c>
      <c r="B233" s="22" t="s">
        <v>243</v>
      </c>
      <c r="C233" s="22" t="s">
        <v>87</v>
      </c>
      <c r="D233" s="22" t="s">
        <v>88</v>
      </c>
      <c r="E233" s="22" t="s">
        <v>103</v>
      </c>
      <c r="F233" s="2">
        <v>0</v>
      </c>
      <c r="G233" s="3" t="s">
        <v>11</v>
      </c>
      <c r="H233" s="4">
        <v>0</v>
      </c>
    </row>
    <row r="234" spans="1:8" x14ac:dyDescent="0.3">
      <c r="A234" s="22" t="s">
        <v>6</v>
      </c>
      <c r="B234" s="22" t="s">
        <v>243</v>
      </c>
      <c r="C234" s="22" t="s">
        <v>154</v>
      </c>
      <c r="D234" s="22" t="s">
        <v>155</v>
      </c>
      <c r="E234" s="22" t="s">
        <v>103</v>
      </c>
      <c r="F234" s="2">
        <v>416</v>
      </c>
      <c r="G234" s="3" t="s">
        <v>11</v>
      </c>
      <c r="H234" s="4">
        <v>0</v>
      </c>
    </row>
    <row r="235" spans="1:8" x14ac:dyDescent="0.3">
      <c r="A235" s="22" t="s">
        <v>6</v>
      </c>
      <c r="B235" s="22" t="s">
        <v>243</v>
      </c>
      <c r="C235" s="22" t="s">
        <v>87</v>
      </c>
      <c r="D235" s="22" t="s">
        <v>88</v>
      </c>
      <c r="E235" s="22" t="s">
        <v>104</v>
      </c>
      <c r="F235" s="2">
        <v>0</v>
      </c>
      <c r="G235" s="3" t="s">
        <v>11</v>
      </c>
      <c r="H235" s="4">
        <v>0</v>
      </c>
    </row>
    <row r="236" spans="1:8" x14ac:dyDescent="0.3">
      <c r="A236" s="22" t="s">
        <v>6</v>
      </c>
      <c r="B236" s="22" t="s">
        <v>243</v>
      </c>
      <c r="C236" s="22" t="s">
        <v>154</v>
      </c>
      <c r="D236" s="22" t="s">
        <v>155</v>
      </c>
      <c r="E236" s="22" t="s">
        <v>104</v>
      </c>
      <c r="F236" s="2">
        <v>344</v>
      </c>
      <c r="G236" s="3" t="s">
        <v>11</v>
      </c>
      <c r="H236" s="4">
        <v>0</v>
      </c>
    </row>
    <row r="237" spans="1:8" x14ac:dyDescent="0.3">
      <c r="A237" s="22" t="s">
        <v>6</v>
      </c>
      <c r="B237" s="22" t="s">
        <v>243</v>
      </c>
      <c r="C237" s="22" t="s">
        <v>20</v>
      </c>
      <c r="D237" s="22" t="s">
        <v>21</v>
      </c>
      <c r="E237" s="22" t="s">
        <v>191</v>
      </c>
      <c r="F237" s="2">
        <v>0</v>
      </c>
      <c r="G237" s="3" t="s">
        <v>11</v>
      </c>
      <c r="H237" s="4">
        <v>0</v>
      </c>
    </row>
    <row r="238" spans="1:8" x14ac:dyDescent="0.3">
      <c r="A238" s="22" t="s">
        <v>6</v>
      </c>
      <c r="B238" s="22" t="s">
        <v>243</v>
      </c>
      <c r="C238" s="22" t="s">
        <v>166</v>
      </c>
      <c r="D238" s="22" t="s">
        <v>167</v>
      </c>
      <c r="E238" s="22" t="s">
        <v>191</v>
      </c>
      <c r="F238" s="2">
        <v>2771</v>
      </c>
      <c r="G238" s="3" t="s">
        <v>11</v>
      </c>
      <c r="H238" s="4">
        <v>0</v>
      </c>
    </row>
    <row r="239" spans="1:8" x14ac:dyDescent="0.3">
      <c r="A239" s="22" t="s">
        <v>6</v>
      </c>
      <c r="B239" s="22" t="s">
        <v>243</v>
      </c>
      <c r="C239" s="22" t="s">
        <v>23</v>
      </c>
      <c r="D239" s="22" t="s">
        <v>24</v>
      </c>
      <c r="E239" s="22" t="s">
        <v>116</v>
      </c>
      <c r="F239" s="2">
        <v>0</v>
      </c>
      <c r="G239" s="3" t="s">
        <v>11</v>
      </c>
      <c r="H239" s="4">
        <v>0</v>
      </c>
    </row>
    <row r="240" spans="1:8" x14ac:dyDescent="0.3">
      <c r="A240" s="22" t="s">
        <v>6</v>
      </c>
      <c r="B240" s="22" t="s">
        <v>243</v>
      </c>
      <c r="C240" s="22" t="s">
        <v>172</v>
      </c>
      <c r="D240" s="22" t="s">
        <v>173</v>
      </c>
      <c r="E240" s="22" t="s">
        <v>116</v>
      </c>
      <c r="F240" s="2">
        <v>0</v>
      </c>
      <c r="G240" s="3" t="s">
        <v>11</v>
      </c>
      <c r="H240" s="4">
        <v>0</v>
      </c>
    </row>
    <row r="241" spans="1:8" x14ac:dyDescent="0.3">
      <c r="A241" s="22" t="s">
        <v>6</v>
      </c>
      <c r="B241" s="22" t="s">
        <v>243</v>
      </c>
      <c r="C241" s="22" t="s">
        <v>23</v>
      </c>
      <c r="D241" s="22" t="s">
        <v>24</v>
      </c>
      <c r="E241" s="22" t="s">
        <v>117</v>
      </c>
      <c r="F241" s="2">
        <v>0</v>
      </c>
      <c r="G241" s="3" t="s">
        <v>11</v>
      </c>
      <c r="H241" s="4">
        <v>0</v>
      </c>
    </row>
    <row r="242" spans="1:8" x14ac:dyDescent="0.3">
      <c r="A242" s="22" t="s">
        <v>6</v>
      </c>
      <c r="B242" s="22" t="s">
        <v>243</v>
      </c>
      <c r="C242" s="22" t="s">
        <v>172</v>
      </c>
      <c r="D242" s="22" t="s">
        <v>173</v>
      </c>
      <c r="E242" s="22" t="s">
        <v>117</v>
      </c>
      <c r="F242" s="2">
        <v>0</v>
      </c>
      <c r="G242" s="3" t="s">
        <v>11</v>
      </c>
      <c r="H242" s="4">
        <v>0</v>
      </c>
    </row>
    <row r="243" spans="1:8" x14ac:dyDescent="0.3">
      <c r="A243" s="22" t="s">
        <v>6</v>
      </c>
      <c r="B243" s="22" t="s">
        <v>243</v>
      </c>
      <c r="C243" s="22" t="s">
        <v>20</v>
      </c>
      <c r="D243" s="22" t="s">
        <v>21</v>
      </c>
      <c r="E243" s="22" t="s">
        <v>192</v>
      </c>
      <c r="F243" s="2">
        <v>0</v>
      </c>
      <c r="G243" s="3" t="s">
        <v>11</v>
      </c>
      <c r="H243" s="4">
        <v>0</v>
      </c>
    </row>
    <row r="244" spans="1:8" x14ac:dyDescent="0.3">
      <c r="A244" s="22" t="s">
        <v>6</v>
      </c>
      <c r="B244" s="22" t="s">
        <v>243</v>
      </c>
      <c r="C244" s="22" t="s">
        <v>154</v>
      </c>
      <c r="D244" s="22" t="s">
        <v>155</v>
      </c>
      <c r="E244" s="22" t="s">
        <v>157</v>
      </c>
      <c r="F244" s="2">
        <v>0</v>
      </c>
      <c r="G244" s="3" t="s">
        <v>11</v>
      </c>
      <c r="H244" s="4">
        <v>0</v>
      </c>
    </row>
    <row r="245" spans="1:8" x14ac:dyDescent="0.3">
      <c r="A245" s="22" t="s">
        <v>6</v>
      </c>
      <c r="B245" s="22" t="s">
        <v>243</v>
      </c>
      <c r="C245" s="22" t="s">
        <v>23</v>
      </c>
      <c r="D245" s="22" t="s">
        <v>24</v>
      </c>
      <c r="E245" s="22" t="s">
        <v>118</v>
      </c>
      <c r="F245" s="2">
        <v>0</v>
      </c>
      <c r="G245" s="3" t="s">
        <v>11</v>
      </c>
      <c r="H245" s="4">
        <v>0</v>
      </c>
    </row>
    <row r="246" spans="1:8" x14ac:dyDescent="0.3">
      <c r="A246" s="22" t="s">
        <v>6</v>
      </c>
      <c r="B246" s="22" t="s">
        <v>243</v>
      </c>
      <c r="C246" s="22" t="s">
        <v>172</v>
      </c>
      <c r="D246" s="22" t="s">
        <v>173</v>
      </c>
      <c r="E246" s="22" t="s">
        <v>118</v>
      </c>
      <c r="F246" s="2">
        <v>0</v>
      </c>
      <c r="G246" s="3" t="s">
        <v>11</v>
      </c>
      <c r="H246" s="4">
        <v>0</v>
      </c>
    </row>
    <row r="247" spans="1:8" x14ac:dyDescent="0.3">
      <c r="A247" s="22" t="s">
        <v>6</v>
      </c>
      <c r="B247" s="22" t="s">
        <v>243</v>
      </c>
      <c r="C247" s="22" t="s">
        <v>76</v>
      </c>
      <c r="D247" s="22" t="s">
        <v>77</v>
      </c>
      <c r="E247" s="22" t="s">
        <v>79</v>
      </c>
      <c r="F247" s="2">
        <v>0</v>
      </c>
      <c r="G247" s="3" t="s">
        <v>11</v>
      </c>
      <c r="H247" s="4">
        <v>0</v>
      </c>
    </row>
    <row r="248" spans="1:8" x14ac:dyDescent="0.3">
      <c r="A248" s="22" t="s">
        <v>6</v>
      </c>
      <c r="B248" s="22" t="s">
        <v>243</v>
      </c>
      <c r="C248" s="22" t="s">
        <v>146</v>
      </c>
      <c r="D248" s="22" t="s">
        <v>147</v>
      </c>
      <c r="E248" s="22" t="s">
        <v>79</v>
      </c>
      <c r="F248" s="2">
        <v>0</v>
      </c>
      <c r="G248" s="3" t="s">
        <v>11</v>
      </c>
      <c r="H248" s="4">
        <v>0</v>
      </c>
    </row>
    <row r="249" spans="1:8" x14ac:dyDescent="0.3">
      <c r="A249" s="22" t="s">
        <v>6</v>
      </c>
      <c r="B249" s="22" t="s">
        <v>243</v>
      </c>
      <c r="C249" s="22" t="s">
        <v>154</v>
      </c>
      <c r="D249" s="22" t="s">
        <v>155</v>
      </c>
      <c r="E249" s="22" t="s">
        <v>158</v>
      </c>
      <c r="F249" s="2">
        <v>0</v>
      </c>
      <c r="G249" s="3" t="s">
        <v>11</v>
      </c>
      <c r="H249" s="4">
        <v>0</v>
      </c>
    </row>
    <row r="250" spans="1:8" x14ac:dyDescent="0.3">
      <c r="A250" s="22" t="s">
        <v>6</v>
      </c>
      <c r="B250" s="22" t="s">
        <v>243</v>
      </c>
      <c r="C250" s="22" t="s">
        <v>76</v>
      </c>
      <c r="D250" s="22" t="s">
        <v>77</v>
      </c>
      <c r="E250" s="22" t="s">
        <v>80</v>
      </c>
      <c r="F250" s="2">
        <v>0</v>
      </c>
      <c r="G250" s="3" t="s">
        <v>11</v>
      </c>
      <c r="H250" s="4">
        <v>0</v>
      </c>
    </row>
    <row r="251" spans="1:8" x14ac:dyDescent="0.3">
      <c r="A251" s="22" t="s">
        <v>6</v>
      </c>
      <c r="B251" s="22" t="s">
        <v>243</v>
      </c>
      <c r="C251" s="22" t="s">
        <v>146</v>
      </c>
      <c r="D251" s="22" t="s">
        <v>147</v>
      </c>
      <c r="E251" s="22" t="s">
        <v>80</v>
      </c>
      <c r="F251" s="2">
        <v>0</v>
      </c>
      <c r="G251" s="3" t="s">
        <v>11</v>
      </c>
      <c r="H251" s="4">
        <v>0</v>
      </c>
    </row>
    <row r="252" spans="1:8" x14ac:dyDescent="0.3">
      <c r="A252" s="22" t="s">
        <v>6</v>
      </c>
      <c r="B252" s="22" t="s">
        <v>243</v>
      </c>
      <c r="C252" s="22" t="s">
        <v>76</v>
      </c>
      <c r="D252" s="22" t="s">
        <v>77</v>
      </c>
      <c r="E252" s="22" t="s">
        <v>81</v>
      </c>
      <c r="F252" s="2">
        <v>0</v>
      </c>
      <c r="G252" s="3" t="s">
        <v>11</v>
      </c>
      <c r="H252" s="4">
        <v>0</v>
      </c>
    </row>
    <row r="253" spans="1:8" x14ac:dyDescent="0.3">
      <c r="A253" s="22" t="s">
        <v>6</v>
      </c>
      <c r="B253" s="22" t="s">
        <v>243</v>
      </c>
      <c r="C253" s="22" t="s">
        <v>146</v>
      </c>
      <c r="D253" s="22" t="s">
        <v>147</v>
      </c>
      <c r="E253" s="22" t="s">
        <v>81</v>
      </c>
      <c r="F253" s="2">
        <v>3440</v>
      </c>
      <c r="G253" s="3" t="s">
        <v>11</v>
      </c>
      <c r="H253" s="4">
        <v>0</v>
      </c>
    </row>
    <row r="254" spans="1:8" x14ac:dyDescent="0.3">
      <c r="A254" s="22" t="s">
        <v>6</v>
      </c>
      <c r="B254" s="22" t="s">
        <v>243</v>
      </c>
      <c r="C254" s="22" t="s">
        <v>146</v>
      </c>
      <c r="D254" s="22" t="s">
        <v>147</v>
      </c>
      <c r="E254" s="22" t="s">
        <v>148</v>
      </c>
      <c r="F254" s="2">
        <v>803</v>
      </c>
      <c r="G254" s="3" t="s">
        <v>11</v>
      </c>
      <c r="H254" s="4">
        <v>0</v>
      </c>
    </row>
    <row r="255" spans="1:8" x14ac:dyDescent="0.3">
      <c r="A255" s="22" t="s">
        <v>6</v>
      </c>
      <c r="B255" s="22" t="s">
        <v>243</v>
      </c>
      <c r="C255" s="22" t="s">
        <v>76</v>
      </c>
      <c r="D255" s="22" t="s">
        <v>77</v>
      </c>
      <c r="E255" s="22" t="s">
        <v>82</v>
      </c>
      <c r="F255" s="2">
        <v>0</v>
      </c>
      <c r="G255" s="3" t="s">
        <v>11</v>
      </c>
      <c r="H255" s="4">
        <v>0</v>
      </c>
    </row>
    <row r="256" spans="1:8" x14ac:dyDescent="0.3">
      <c r="A256" s="22" t="s">
        <v>6</v>
      </c>
      <c r="B256" s="22" t="s">
        <v>243</v>
      </c>
      <c r="C256" s="22" t="s">
        <v>146</v>
      </c>
      <c r="D256" s="22" t="s">
        <v>147</v>
      </c>
      <c r="E256" s="22" t="s">
        <v>82</v>
      </c>
      <c r="F256" s="2">
        <v>6014</v>
      </c>
      <c r="G256" s="3" t="s">
        <v>11</v>
      </c>
      <c r="H256" s="4">
        <v>0</v>
      </c>
    </row>
    <row r="257" spans="1:8" x14ac:dyDescent="0.3">
      <c r="A257" s="22" t="s">
        <v>6</v>
      </c>
      <c r="B257" s="22" t="s">
        <v>243</v>
      </c>
      <c r="C257" s="22" t="s">
        <v>87</v>
      </c>
      <c r="D257" s="22" t="s">
        <v>88</v>
      </c>
      <c r="E257" s="22" t="s">
        <v>105</v>
      </c>
      <c r="F257" s="2">
        <v>0</v>
      </c>
      <c r="G257" s="3" t="s">
        <v>11</v>
      </c>
      <c r="H257" s="4">
        <v>0</v>
      </c>
    </row>
    <row r="258" spans="1:8" x14ac:dyDescent="0.3">
      <c r="A258" s="22" t="s">
        <v>6</v>
      </c>
      <c r="B258" s="22" t="s">
        <v>243</v>
      </c>
      <c r="C258" s="22" t="s">
        <v>154</v>
      </c>
      <c r="D258" s="22" t="s">
        <v>155</v>
      </c>
      <c r="E258" s="22" t="s">
        <v>105</v>
      </c>
      <c r="F258" s="2">
        <v>897</v>
      </c>
      <c r="G258" s="3" t="s">
        <v>11</v>
      </c>
      <c r="H258" s="4">
        <v>0</v>
      </c>
    </row>
    <row r="259" spans="1:8" x14ac:dyDescent="0.3">
      <c r="A259" s="22" t="s">
        <v>6</v>
      </c>
      <c r="B259" s="22" t="s">
        <v>243</v>
      </c>
      <c r="C259" s="22" t="s">
        <v>76</v>
      </c>
      <c r="D259" s="22" t="s">
        <v>77</v>
      </c>
      <c r="E259" s="22" t="s">
        <v>83</v>
      </c>
      <c r="F259" s="2">
        <v>0</v>
      </c>
      <c r="G259" s="3" t="s">
        <v>11</v>
      </c>
      <c r="H259" s="4">
        <v>0</v>
      </c>
    </row>
    <row r="260" spans="1:8" x14ac:dyDescent="0.3">
      <c r="A260" s="22" t="s">
        <v>6</v>
      </c>
      <c r="B260" s="22" t="s">
        <v>243</v>
      </c>
      <c r="C260" s="22" t="s">
        <v>146</v>
      </c>
      <c r="D260" s="22" t="s">
        <v>147</v>
      </c>
      <c r="E260" s="22" t="s">
        <v>83</v>
      </c>
      <c r="F260" s="2">
        <v>2262</v>
      </c>
      <c r="G260" s="3" t="s">
        <v>11</v>
      </c>
      <c r="H260" s="4">
        <v>0</v>
      </c>
    </row>
    <row r="261" spans="1:8" x14ac:dyDescent="0.3">
      <c r="A261" s="22" t="s">
        <v>6</v>
      </c>
      <c r="B261" s="22" t="s">
        <v>243</v>
      </c>
      <c r="C261" s="22" t="s">
        <v>172</v>
      </c>
      <c r="D261" s="22" t="s">
        <v>173</v>
      </c>
      <c r="E261" s="22" t="s">
        <v>177</v>
      </c>
      <c r="F261" s="2">
        <v>408</v>
      </c>
      <c r="G261" s="3" t="s">
        <v>11</v>
      </c>
      <c r="H261" s="4">
        <v>0</v>
      </c>
    </row>
    <row r="262" spans="1:8" x14ac:dyDescent="0.3">
      <c r="A262" s="22" t="s">
        <v>6</v>
      </c>
      <c r="B262" s="22" t="s">
        <v>243</v>
      </c>
      <c r="C262" s="22" t="s">
        <v>154</v>
      </c>
      <c r="D262" s="22" t="s">
        <v>155</v>
      </c>
      <c r="E262" s="22" t="s">
        <v>159</v>
      </c>
      <c r="F262" s="2">
        <v>0</v>
      </c>
      <c r="G262" s="3" t="s">
        <v>11</v>
      </c>
      <c r="H262" s="4">
        <v>0</v>
      </c>
    </row>
    <row r="263" spans="1:8" x14ac:dyDescent="0.3">
      <c r="A263" s="22" t="s">
        <v>6</v>
      </c>
      <c r="B263" s="22" t="s">
        <v>243</v>
      </c>
      <c r="C263" s="22" t="s">
        <v>154</v>
      </c>
      <c r="D263" s="22" t="s">
        <v>155</v>
      </c>
      <c r="E263" s="22" t="s">
        <v>160</v>
      </c>
      <c r="F263" s="2">
        <v>0</v>
      </c>
      <c r="G263" s="3" t="s">
        <v>11</v>
      </c>
      <c r="H263" s="4">
        <v>0</v>
      </c>
    </row>
    <row r="264" spans="1:8" x14ac:dyDescent="0.3">
      <c r="A264" s="22" t="s">
        <v>6</v>
      </c>
      <c r="B264" s="22" t="s">
        <v>243</v>
      </c>
      <c r="C264" s="22" t="s">
        <v>154</v>
      </c>
      <c r="D264" s="22" t="s">
        <v>155</v>
      </c>
      <c r="E264" s="22" t="s">
        <v>161</v>
      </c>
      <c r="F264" s="2">
        <v>865</v>
      </c>
      <c r="G264" s="3" t="s">
        <v>11</v>
      </c>
      <c r="H264" s="4">
        <v>0</v>
      </c>
    </row>
    <row r="265" spans="1:8" x14ac:dyDescent="0.3">
      <c r="A265" s="22" t="s">
        <v>6</v>
      </c>
      <c r="B265" s="22" t="s">
        <v>243</v>
      </c>
      <c r="C265" s="22" t="s">
        <v>76</v>
      </c>
      <c r="D265" s="22" t="s">
        <v>77</v>
      </c>
      <c r="E265" s="22" t="s">
        <v>84</v>
      </c>
      <c r="F265" s="2">
        <v>0</v>
      </c>
      <c r="G265" s="3" t="s">
        <v>11</v>
      </c>
      <c r="H265" s="4">
        <v>0</v>
      </c>
    </row>
    <row r="266" spans="1:8" x14ac:dyDescent="0.3">
      <c r="A266" s="22" t="s">
        <v>6</v>
      </c>
      <c r="B266" s="22" t="s">
        <v>243</v>
      </c>
      <c r="C266" s="22" t="s">
        <v>146</v>
      </c>
      <c r="D266" s="22" t="s">
        <v>147</v>
      </c>
      <c r="E266" s="22" t="s">
        <v>84</v>
      </c>
      <c r="F266" s="2">
        <v>0</v>
      </c>
      <c r="G266" s="3" t="s">
        <v>11</v>
      </c>
      <c r="H266" s="4">
        <v>0</v>
      </c>
    </row>
    <row r="267" spans="1:8" x14ac:dyDescent="0.3">
      <c r="A267" s="22" t="s">
        <v>6</v>
      </c>
      <c r="B267" s="22" t="s">
        <v>243</v>
      </c>
      <c r="C267" s="22" t="s">
        <v>87</v>
      </c>
      <c r="D267" s="22" t="s">
        <v>88</v>
      </c>
      <c r="E267" s="22" t="s">
        <v>106</v>
      </c>
      <c r="F267" s="2">
        <v>0</v>
      </c>
      <c r="G267" s="3" t="s">
        <v>11</v>
      </c>
      <c r="H267" s="4">
        <v>0</v>
      </c>
    </row>
    <row r="268" spans="1:8" x14ac:dyDescent="0.3">
      <c r="A268" s="22" t="s">
        <v>6</v>
      </c>
      <c r="B268" s="22" t="s">
        <v>243</v>
      </c>
      <c r="C268" s="22" t="s">
        <v>154</v>
      </c>
      <c r="D268" s="22" t="s">
        <v>155</v>
      </c>
      <c r="E268" s="22" t="s">
        <v>106</v>
      </c>
      <c r="F268" s="2">
        <v>0</v>
      </c>
      <c r="G268" s="3" t="s">
        <v>11</v>
      </c>
      <c r="H268" s="4">
        <v>0</v>
      </c>
    </row>
    <row r="269" spans="1:8" x14ac:dyDescent="0.3">
      <c r="A269" s="22" t="s">
        <v>6</v>
      </c>
      <c r="B269" s="22" t="s">
        <v>243</v>
      </c>
      <c r="C269" s="22" t="s">
        <v>87</v>
      </c>
      <c r="D269" s="22" t="s">
        <v>88</v>
      </c>
      <c r="E269" s="22" t="s">
        <v>107</v>
      </c>
      <c r="F269" s="2">
        <v>0</v>
      </c>
      <c r="G269" s="3" t="s">
        <v>11</v>
      </c>
      <c r="H269" s="4">
        <v>0</v>
      </c>
    </row>
    <row r="270" spans="1:8" x14ac:dyDescent="0.3">
      <c r="A270" s="22" t="s">
        <v>6</v>
      </c>
      <c r="B270" s="22" t="s">
        <v>243</v>
      </c>
      <c r="C270" s="22" t="s">
        <v>154</v>
      </c>
      <c r="D270" s="22" t="s">
        <v>155</v>
      </c>
      <c r="E270" s="22" t="s">
        <v>107</v>
      </c>
      <c r="F270" s="2">
        <v>896</v>
      </c>
      <c r="G270" s="3" t="s">
        <v>11</v>
      </c>
      <c r="H270" s="4">
        <v>0</v>
      </c>
    </row>
    <row r="271" spans="1:8" x14ac:dyDescent="0.3">
      <c r="A271" s="22" t="s">
        <v>6</v>
      </c>
      <c r="B271" s="22" t="s">
        <v>243</v>
      </c>
      <c r="C271" s="22" t="s">
        <v>146</v>
      </c>
      <c r="D271" s="22" t="s">
        <v>147</v>
      </c>
      <c r="E271" s="22" t="s">
        <v>149</v>
      </c>
      <c r="F271" s="2">
        <v>0</v>
      </c>
      <c r="G271" s="3" t="s">
        <v>11</v>
      </c>
      <c r="H271" s="4">
        <v>0</v>
      </c>
    </row>
    <row r="272" spans="1:8" x14ac:dyDescent="0.3">
      <c r="A272" s="22" t="s">
        <v>6</v>
      </c>
      <c r="B272" s="22" t="s">
        <v>243</v>
      </c>
      <c r="C272" s="22" t="s">
        <v>146</v>
      </c>
      <c r="D272" s="22" t="s">
        <v>147</v>
      </c>
      <c r="E272" s="22" t="s">
        <v>150</v>
      </c>
      <c r="F272" s="2">
        <v>581</v>
      </c>
      <c r="G272" s="3" t="s">
        <v>11</v>
      </c>
      <c r="H272" s="4">
        <v>0</v>
      </c>
    </row>
    <row r="273" spans="1:8" x14ac:dyDescent="0.3">
      <c r="A273" s="22" t="s">
        <v>6</v>
      </c>
      <c r="B273" s="22" t="s">
        <v>243</v>
      </c>
      <c r="C273" s="22" t="s">
        <v>76</v>
      </c>
      <c r="D273" s="22" t="s">
        <v>77</v>
      </c>
      <c r="E273" s="22" t="s">
        <v>85</v>
      </c>
      <c r="F273" s="2">
        <v>0</v>
      </c>
      <c r="G273" s="3" t="s">
        <v>11</v>
      </c>
      <c r="H273" s="4">
        <v>0</v>
      </c>
    </row>
    <row r="274" spans="1:8" x14ac:dyDescent="0.3">
      <c r="A274" s="22" t="s">
        <v>6</v>
      </c>
      <c r="B274" s="22" t="s">
        <v>243</v>
      </c>
      <c r="C274" s="22" t="s">
        <v>146</v>
      </c>
      <c r="D274" s="22" t="s">
        <v>147</v>
      </c>
      <c r="E274" s="22" t="s">
        <v>85</v>
      </c>
      <c r="F274" s="2">
        <v>0</v>
      </c>
      <c r="G274" s="3" t="s">
        <v>11</v>
      </c>
      <c r="H274" s="4">
        <v>0</v>
      </c>
    </row>
    <row r="275" spans="1:8" x14ac:dyDescent="0.3">
      <c r="A275" s="22" t="s">
        <v>6</v>
      </c>
      <c r="B275" s="22" t="s">
        <v>243</v>
      </c>
      <c r="C275" s="22" t="s">
        <v>87</v>
      </c>
      <c r="D275" s="22" t="s">
        <v>88</v>
      </c>
      <c r="E275" s="22" t="s">
        <v>108</v>
      </c>
      <c r="F275" s="2">
        <v>0</v>
      </c>
      <c r="G275" s="3" t="s">
        <v>11</v>
      </c>
      <c r="H275" s="4">
        <v>0</v>
      </c>
    </row>
    <row r="276" spans="1:8" x14ac:dyDescent="0.3">
      <c r="A276" s="22" t="s">
        <v>6</v>
      </c>
      <c r="B276" s="22" t="s">
        <v>243</v>
      </c>
      <c r="C276" s="22" t="s">
        <v>154</v>
      </c>
      <c r="D276" s="22" t="s">
        <v>155</v>
      </c>
      <c r="E276" s="22" t="s">
        <v>108</v>
      </c>
      <c r="F276" s="2">
        <v>960</v>
      </c>
      <c r="G276" s="3" t="s">
        <v>11</v>
      </c>
      <c r="H276" s="4">
        <v>0</v>
      </c>
    </row>
    <row r="277" spans="1:8" x14ac:dyDescent="0.3">
      <c r="A277" s="22" t="s">
        <v>6</v>
      </c>
      <c r="B277" s="22" t="s">
        <v>243</v>
      </c>
      <c r="C277" s="22" t="s">
        <v>146</v>
      </c>
      <c r="D277" s="22" t="s">
        <v>147</v>
      </c>
      <c r="E277" s="22" t="s">
        <v>151</v>
      </c>
      <c r="F277" s="2">
        <v>6000</v>
      </c>
      <c r="G277" s="3" t="s">
        <v>11</v>
      </c>
      <c r="H277" s="4">
        <v>0</v>
      </c>
    </row>
    <row r="278" spans="1:8" x14ac:dyDescent="0.3">
      <c r="A278" s="22" t="s">
        <v>6</v>
      </c>
      <c r="B278" s="22" t="s">
        <v>243</v>
      </c>
      <c r="C278" s="22" t="s">
        <v>166</v>
      </c>
      <c r="D278" s="22" t="s">
        <v>167</v>
      </c>
      <c r="E278" s="22" t="s">
        <v>171</v>
      </c>
      <c r="F278" s="2">
        <v>0</v>
      </c>
      <c r="G278" s="3" t="s">
        <v>11</v>
      </c>
      <c r="H278" s="4">
        <v>0</v>
      </c>
    </row>
    <row r="279" spans="1:8" x14ac:dyDescent="0.3">
      <c r="A279" s="22" t="s">
        <v>6</v>
      </c>
      <c r="B279" s="22" t="s">
        <v>243</v>
      </c>
      <c r="C279" s="22" t="s">
        <v>87</v>
      </c>
      <c r="D279" s="22" t="s">
        <v>88</v>
      </c>
      <c r="E279" s="22" t="s">
        <v>109</v>
      </c>
      <c r="F279" s="2">
        <v>0</v>
      </c>
      <c r="G279" s="3" t="s">
        <v>11</v>
      </c>
      <c r="H279" s="4">
        <v>0</v>
      </c>
    </row>
    <row r="280" spans="1:8" x14ac:dyDescent="0.3">
      <c r="A280" s="22" t="s">
        <v>6</v>
      </c>
      <c r="B280" s="22" t="s">
        <v>243</v>
      </c>
      <c r="C280" s="22" t="s">
        <v>154</v>
      </c>
      <c r="D280" s="22" t="s">
        <v>155</v>
      </c>
      <c r="E280" s="22" t="s">
        <v>109</v>
      </c>
      <c r="F280" s="2">
        <v>0</v>
      </c>
      <c r="G280" s="3" t="s">
        <v>11</v>
      </c>
      <c r="H280" s="4">
        <v>0</v>
      </c>
    </row>
    <row r="281" spans="1:8" x14ac:dyDescent="0.3">
      <c r="A281" s="22" t="s">
        <v>6</v>
      </c>
      <c r="B281" s="22" t="s">
        <v>243</v>
      </c>
      <c r="C281" s="22" t="s">
        <v>20</v>
      </c>
      <c r="D281" s="22" t="s">
        <v>21</v>
      </c>
      <c r="E281" s="22" t="s">
        <v>193</v>
      </c>
      <c r="F281" s="2">
        <v>0</v>
      </c>
      <c r="G281" s="3" t="s">
        <v>11</v>
      </c>
      <c r="H281" s="4">
        <v>0</v>
      </c>
    </row>
    <row r="282" spans="1:8" x14ac:dyDescent="0.3">
      <c r="A282" s="22" t="s">
        <v>6</v>
      </c>
      <c r="B282" s="22" t="s">
        <v>243</v>
      </c>
      <c r="C282" s="22" t="s">
        <v>166</v>
      </c>
      <c r="D282" s="22" t="s">
        <v>167</v>
      </c>
      <c r="E282" s="22" t="s">
        <v>193</v>
      </c>
      <c r="F282" s="2">
        <v>1201</v>
      </c>
      <c r="G282" s="3" t="s">
        <v>11</v>
      </c>
      <c r="H282" s="4">
        <v>0</v>
      </c>
    </row>
    <row r="283" spans="1:8" x14ac:dyDescent="0.3">
      <c r="A283" s="22" t="s">
        <v>6</v>
      </c>
      <c r="B283" s="22" t="s">
        <v>243</v>
      </c>
      <c r="C283" s="22" t="s">
        <v>76</v>
      </c>
      <c r="D283" s="22" t="s">
        <v>77</v>
      </c>
      <c r="E283" s="22" t="s">
        <v>86</v>
      </c>
      <c r="F283" s="2">
        <v>0</v>
      </c>
      <c r="G283" s="3" t="s">
        <v>11</v>
      </c>
      <c r="H283" s="4">
        <v>0</v>
      </c>
    </row>
    <row r="284" spans="1:8" x14ac:dyDescent="0.3">
      <c r="A284" s="22" t="s">
        <v>6</v>
      </c>
      <c r="B284" s="22" t="s">
        <v>243</v>
      </c>
      <c r="C284" s="22" t="s">
        <v>146</v>
      </c>
      <c r="D284" s="22" t="s">
        <v>147</v>
      </c>
      <c r="E284" s="22" t="s">
        <v>86</v>
      </c>
      <c r="F284" s="2">
        <v>0</v>
      </c>
      <c r="G284" s="3" t="s">
        <v>11</v>
      </c>
      <c r="H284" s="4">
        <v>0</v>
      </c>
    </row>
    <row r="285" spans="1:8" x14ac:dyDescent="0.3">
      <c r="A285" s="22" t="s">
        <v>6</v>
      </c>
      <c r="B285" s="22" t="s">
        <v>243</v>
      </c>
      <c r="C285" s="22" t="s">
        <v>20</v>
      </c>
      <c r="D285" s="22" t="s">
        <v>21</v>
      </c>
      <c r="E285" s="22" t="s">
        <v>217</v>
      </c>
      <c r="F285" s="2">
        <v>0</v>
      </c>
      <c r="G285" s="3" t="s">
        <v>11</v>
      </c>
      <c r="H285" s="4">
        <v>0</v>
      </c>
    </row>
    <row r="286" spans="1:8" x14ac:dyDescent="0.3">
      <c r="A286" s="22" t="s">
        <v>6</v>
      </c>
      <c r="B286" s="22" t="s">
        <v>243</v>
      </c>
      <c r="C286" s="22" t="s">
        <v>20</v>
      </c>
      <c r="D286" s="22" t="s">
        <v>21</v>
      </c>
      <c r="E286" s="22" t="s">
        <v>194</v>
      </c>
      <c r="F286" s="2">
        <v>0</v>
      </c>
      <c r="G286" s="3" t="s">
        <v>11</v>
      </c>
      <c r="H286" s="4">
        <v>0</v>
      </c>
    </row>
    <row r="287" spans="1:8" x14ac:dyDescent="0.3">
      <c r="A287" s="22" t="s">
        <v>6</v>
      </c>
      <c r="B287" s="22" t="s">
        <v>243</v>
      </c>
      <c r="C287" s="22" t="s">
        <v>166</v>
      </c>
      <c r="D287" s="22" t="s">
        <v>167</v>
      </c>
      <c r="E287" s="22" t="s">
        <v>194</v>
      </c>
      <c r="F287" s="2">
        <v>1431</v>
      </c>
      <c r="G287" s="3" t="s">
        <v>11</v>
      </c>
      <c r="H287" s="4">
        <v>0</v>
      </c>
    </row>
    <row r="288" spans="1:8" x14ac:dyDescent="0.3">
      <c r="A288" s="22" t="s">
        <v>6</v>
      </c>
      <c r="B288" s="22" t="s">
        <v>243</v>
      </c>
      <c r="C288" s="22" t="s">
        <v>87</v>
      </c>
      <c r="D288" s="22" t="s">
        <v>88</v>
      </c>
      <c r="E288" s="22" t="s">
        <v>110</v>
      </c>
      <c r="F288" s="2">
        <v>0</v>
      </c>
      <c r="G288" s="3" t="s">
        <v>11</v>
      </c>
      <c r="H288" s="4">
        <v>0</v>
      </c>
    </row>
    <row r="289" spans="1:8" x14ac:dyDescent="0.3">
      <c r="A289" s="22" t="s">
        <v>6</v>
      </c>
      <c r="B289" s="22" t="s">
        <v>243</v>
      </c>
      <c r="C289" s="22" t="s">
        <v>154</v>
      </c>
      <c r="D289" s="22" t="s">
        <v>155</v>
      </c>
      <c r="E289" s="22" t="s">
        <v>110</v>
      </c>
      <c r="F289" s="2">
        <v>465</v>
      </c>
      <c r="G289" s="3" t="s">
        <v>11</v>
      </c>
      <c r="H289" s="4">
        <v>0</v>
      </c>
    </row>
    <row r="290" spans="1:8" x14ac:dyDescent="0.3">
      <c r="A290" s="22" t="s">
        <v>6</v>
      </c>
      <c r="B290" s="22" t="s">
        <v>243</v>
      </c>
      <c r="C290" s="22" t="s">
        <v>23</v>
      </c>
      <c r="D290" s="22" t="s">
        <v>24</v>
      </c>
      <c r="E290" s="22" t="s">
        <v>119</v>
      </c>
      <c r="F290" s="2">
        <v>0</v>
      </c>
      <c r="G290" s="3" t="s">
        <v>11</v>
      </c>
      <c r="H290" s="4">
        <v>0</v>
      </c>
    </row>
    <row r="291" spans="1:8" x14ac:dyDescent="0.3">
      <c r="A291" s="22" t="s">
        <v>6</v>
      </c>
      <c r="B291" s="22" t="s">
        <v>243</v>
      </c>
      <c r="C291" s="22" t="s">
        <v>172</v>
      </c>
      <c r="D291" s="22" t="s">
        <v>173</v>
      </c>
      <c r="E291" s="22" t="s">
        <v>119</v>
      </c>
      <c r="F291" s="2">
        <v>289</v>
      </c>
      <c r="G291" s="3" t="s">
        <v>11</v>
      </c>
      <c r="H291" s="4">
        <v>0</v>
      </c>
    </row>
    <row r="292" spans="1:8" x14ac:dyDescent="0.3">
      <c r="A292" s="22" t="s">
        <v>6</v>
      </c>
      <c r="B292" s="22" t="s">
        <v>243</v>
      </c>
      <c r="C292" s="22" t="s">
        <v>76</v>
      </c>
      <c r="D292" s="22" t="s">
        <v>77</v>
      </c>
      <c r="E292" s="22" t="s">
        <v>232</v>
      </c>
      <c r="F292" s="2">
        <v>0</v>
      </c>
      <c r="G292" s="3" t="s">
        <v>11</v>
      </c>
      <c r="H292" s="4">
        <v>0</v>
      </c>
    </row>
    <row r="293" spans="1:8" x14ac:dyDescent="0.3">
      <c r="A293" s="22" t="s">
        <v>6</v>
      </c>
      <c r="B293" s="22" t="s">
        <v>243</v>
      </c>
      <c r="C293" s="22" t="s">
        <v>23</v>
      </c>
      <c r="D293" s="22" t="s">
        <v>24</v>
      </c>
      <c r="E293" s="22" t="s">
        <v>245</v>
      </c>
      <c r="F293" s="2">
        <v>0</v>
      </c>
      <c r="G293" s="3" t="s">
        <v>11</v>
      </c>
      <c r="H293" s="4">
        <v>0</v>
      </c>
    </row>
    <row r="294" spans="1:8" x14ac:dyDescent="0.3">
      <c r="A294" s="22" t="s">
        <v>6</v>
      </c>
      <c r="B294" s="22" t="s">
        <v>243</v>
      </c>
      <c r="C294" s="22" t="s">
        <v>172</v>
      </c>
      <c r="D294" s="22" t="s">
        <v>173</v>
      </c>
      <c r="E294" s="22" t="s">
        <v>245</v>
      </c>
      <c r="F294" s="2">
        <v>2718</v>
      </c>
      <c r="G294" s="3" t="s">
        <v>11</v>
      </c>
      <c r="H294" s="4">
        <v>0</v>
      </c>
    </row>
    <row r="295" spans="1:8" x14ac:dyDescent="0.3">
      <c r="A295" s="22" t="s">
        <v>6</v>
      </c>
      <c r="B295" s="22" t="s">
        <v>243</v>
      </c>
      <c r="C295" s="22" t="s">
        <v>23</v>
      </c>
      <c r="D295" s="22" t="s">
        <v>24</v>
      </c>
      <c r="E295" s="22" t="s">
        <v>233</v>
      </c>
      <c r="F295" s="2">
        <v>5018</v>
      </c>
      <c r="G295" s="3" t="s">
        <v>11</v>
      </c>
      <c r="H295" s="4">
        <v>19570</v>
      </c>
    </row>
    <row r="296" spans="1:8" x14ac:dyDescent="0.3">
      <c r="A296" s="22" t="s">
        <v>6</v>
      </c>
      <c r="B296" s="22" t="s">
        <v>243</v>
      </c>
      <c r="C296" s="22" t="s">
        <v>23</v>
      </c>
      <c r="D296" s="22" t="s">
        <v>24</v>
      </c>
      <c r="E296" s="22" t="s">
        <v>233</v>
      </c>
      <c r="F296" s="2">
        <v>0</v>
      </c>
      <c r="G296" s="3" t="s">
        <v>11</v>
      </c>
      <c r="H296" s="4">
        <v>0</v>
      </c>
    </row>
    <row r="297" spans="1:8" x14ac:dyDescent="0.3">
      <c r="A297" s="22" t="s">
        <v>6</v>
      </c>
      <c r="B297" s="22" t="s">
        <v>243</v>
      </c>
      <c r="C297" s="22" t="s">
        <v>172</v>
      </c>
      <c r="D297" s="22" t="s">
        <v>173</v>
      </c>
      <c r="E297" s="22" t="s">
        <v>233</v>
      </c>
      <c r="F297" s="2">
        <v>218</v>
      </c>
      <c r="G297" s="3" t="s">
        <v>11</v>
      </c>
      <c r="H297" s="4">
        <v>0</v>
      </c>
    </row>
    <row r="298" spans="1:8" x14ac:dyDescent="0.3">
      <c r="A298" s="22" t="s">
        <v>6</v>
      </c>
      <c r="B298" s="25">
        <v>2</v>
      </c>
      <c r="C298" s="25">
        <v>20682</v>
      </c>
      <c r="D298" s="22" t="s">
        <v>147</v>
      </c>
      <c r="E298" s="22" t="s">
        <v>152</v>
      </c>
      <c r="F298" s="2">
        <v>6000</v>
      </c>
      <c r="G298" s="3" t="s">
        <v>11</v>
      </c>
      <c r="H298" s="4">
        <v>0</v>
      </c>
    </row>
    <row r="299" spans="1:8" x14ac:dyDescent="0.3">
      <c r="A299" s="22" t="s">
        <v>6</v>
      </c>
      <c r="B299" s="22" t="s">
        <v>243</v>
      </c>
      <c r="C299" s="22" t="s">
        <v>146</v>
      </c>
      <c r="D299" s="22" t="s">
        <v>147</v>
      </c>
      <c r="E299" s="22" t="s">
        <v>153</v>
      </c>
      <c r="F299" s="2">
        <v>6053</v>
      </c>
      <c r="G299" s="3" t="s">
        <v>11</v>
      </c>
      <c r="H299" s="4">
        <v>0</v>
      </c>
    </row>
  </sheetData>
  <autoFilter ref="A1:H299" xr:uid="{5B029F7E-9CB2-44E6-9E9B-8BDB9447F70E}">
    <sortState xmlns:xlrd2="http://schemas.microsoft.com/office/spreadsheetml/2017/richdata2" ref="A2:H299">
      <sortCondition ref="E1:E299"/>
    </sortState>
  </autoFilter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7030A0"/>
  </sheetPr>
  <dimension ref="A2:Q299"/>
  <sheetViews>
    <sheetView showGridLines="0" tabSelected="1" zoomScale="85" zoomScaleNormal="85" workbookViewId="0">
      <pane ySplit="2" topLeftCell="A3" activePane="bottomLeft" state="frozen"/>
      <selection pane="bottomLeft" activeCell="L3" sqref="L3"/>
    </sheetView>
  </sheetViews>
  <sheetFormatPr baseColWidth="10" defaultColWidth="11.5546875" defaultRowHeight="14.4" x14ac:dyDescent="0.3"/>
  <cols>
    <col min="1" max="1" width="11.109375" style="21" bestFit="1" customWidth="1"/>
    <col min="2" max="2" width="40" style="21" bestFit="1" customWidth="1"/>
    <col min="3" max="3" width="11.6640625" style="21" bestFit="1" customWidth="1"/>
    <col min="4" max="4" width="15.44140625" style="21" bestFit="1" customWidth="1"/>
    <col min="5" max="5" width="8.21875" style="21" bestFit="1" customWidth="1"/>
    <col min="6" max="6" width="18.88671875" style="21" bestFit="1" customWidth="1"/>
    <col min="7" max="7" width="10.5546875" style="21" bestFit="1" customWidth="1"/>
    <col min="8" max="8" width="8.77734375" style="21" bestFit="1" customWidth="1"/>
    <col min="9" max="9" width="13.88671875" style="21" bestFit="1" customWidth="1"/>
    <col min="10" max="10" width="9.109375" style="21" bestFit="1" customWidth="1"/>
    <col min="11" max="11" width="13.88671875" style="21" bestFit="1" customWidth="1"/>
    <col min="12" max="12" width="10.5546875" style="21" bestFit="1" customWidth="1"/>
    <col min="13" max="13" width="16.6640625" style="21" bestFit="1" customWidth="1"/>
    <col min="14" max="14" width="11.21875" style="21" bestFit="1" customWidth="1"/>
    <col min="15" max="15" width="15" style="21" bestFit="1" customWidth="1"/>
    <col min="16" max="16" width="15.5546875" style="21" bestFit="1" customWidth="1"/>
    <col min="17" max="17" width="15" style="21" bestFit="1" customWidth="1"/>
    <col min="18" max="16384" width="11.5546875" style="21"/>
  </cols>
  <sheetData>
    <row r="2" spans="1:17" ht="28.8" x14ac:dyDescent="0.3">
      <c r="A2" s="7" t="s">
        <v>7</v>
      </c>
      <c r="B2" s="7" t="s">
        <v>2</v>
      </c>
      <c r="C2" s="7" t="s">
        <v>3</v>
      </c>
      <c r="D2" s="7" t="s">
        <v>197</v>
      </c>
      <c r="E2" s="7" t="s">
        <v>5</v>
      </c>
      <c r="F2" s="7" t="s">
        <v>8</v>
      </c>
      <c r="G2" s="7" t="s">
        <v>207</v>
      </c>
      <c r="H2" s="7" t="s">
        <v>209</v>
      </c>
      <c r="I2" s="7" t="s">
        <v>198</v>
      </c>
      <c r="J2" s="7" t="s">
        <v>212</v>
      </c>
      <c r="K2" s="8" t="s">
        <v>210</v>
      </c>
      <c r="L2" s="7" t="s">
        <v>195</v>
      </c>
      <c r="M2" s="8" t="s">
        <v>205</v>
      </c>
      <c r="N2" s="8" t="s">
        <v>196</v>
      </c>
      <c r="O2" s="8" t="s">
        <v>206</v>
      </c>
      <c r="P2" s="8" t="s">
        <v>211</v>
      </c>
      <c r="Q2" s="7" t="s">
        <v>4</v>
      </c>
    </row>
    <row r="3" spans="1:17" x14ac:dyDescent="0.3">
      <c r="A3" s="19">
        <v>20557</v>
      </c>
      <c r="B3" s="6" t="s">
        <v>24</v>
      </c>
      <c r="C3" s="19">
        <v>204275</v>
      </c>
      <c r="D3" s="15">
        <v>0</v>
      </c>
      <c r="E3" s="6" t="s">
        <v>11</v>
      </c>
      <c r="F3" s="16">
        <v>0</v>
      </c>
      <c r="G3" s="10" t="s">
        <v>213</v>
      </c>
      <c r="H3" s="4">
        <f t="shared" ref="H3:H66" si="0">IF(I3=Q3,2,IF(I3&gt;Q3,3,IF(I3&lt;Q3,1)))</f>
        <v>2</v>
      </c>
      <c r="I3" s="10" cm="1">
        <f t="array" ref="I3">INDEX('Extract '!$A$2:$H$495,MATCH(1,('Extract '!$D$2:$D$495=Tableau2[[#This Row],[Désignation article]])*('Extract '!$E$2:$E$495=Tableau2[[#This Row],[Lot]]),0),6)</f>
        <v>0</v>
      </c>
      <c r="J3" s="9" t="str">
        <f>+Tableau2[[#This Row],[UQ]]</f>
        <v>M</v>
      </c>
      <c r="K3" s="4" t="str">
        <f t="shared" ref="K3:K66" si="1">IFERROR(IF(F3=0,"0",(F3/D3)*I3),"")</f>
        <v>0</v>
      </c>
      <c r="L3" s="10" cm="1">
        <f t="array" ref="L3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3" s="4">
        <f t="shared" ref="M3:M66" si="2">IF(F3=0,0,(F3/D3)*L3)</f>
        <v>0</v>
      </c>
      <c r="N3" s="10" cm="1">
        <f t="array" ref="N3">_xlfn._xlws.FILTER('Entrée-Sortie'!$F$3:$F$291,('Entrée-Sortie'!$C$3:C291=Tableau2[[#This Row],[Article]])*('Entrée-Sortie'!$B$3:B291="Retour")*('Entrée-Sortie'!$A$3:A291=MAX(_xlfn._xlws.FILTER('Entrée-Sortie'!$A$3:A291,('Entrée-Sortie'!$C$3:C291=Tableau2[[#This Row],[Article]])*('Entrée-Sortie'!$E$3:E291=Tableau2[[#This Row],[Lot]])*('Entrée-Sortie'!$D$3:D291=Tableau2[[#This Row],[Désignation article]])*('Entrée-Sortie'!$B$3:B291="Retour"),0))),0)</f>
        <v>0</v>
      </c>
      <c r="O3" s="4">
        <f t="shared" ref="O3:O66" si="3">L3-N3</f>
        <v>0</v>
      </c>
      <c r="P3" s="4">
        <f t="shared" ref="P3:P66" si="4">IF(F3=0,0,(F3/D3)*O3)</f>
        <v>0</v>
      </c>
      <c r="Q3" s="4">
        <f t="shared" ref="Q3:Q66" si="5">IF(N3="",I3-L3,N3)</f>
        <v>0</v>
      </c>
    </row>
    <row r="4" spans="1:17" x14ac:dyDescent="0.3">
      <c r="A4" s="19">
        <v>20692</v>
      </c>
      <c r="B4" s="6" t="s">
        <v>173</v>
      </c>
      <c r="C4" s="19">
        <v>204275</v>
      </c>
      <c r="D4" s="15">
        <v>3784</v>
      </c>
      <c r="E4" s="6" t="s">
        <v>11</v>
      </c>
      <c r="F4" s="16">
        <v>0</v>
      </c>
      <c r="G4" s="10" t="s">
        <v>213</v>
      </c>
      <c r="H4" s="4">
        <f t="shared" si="0"/>
        <v>2</v>
      </c>
      <c r="I4" s="10" cm="1">
        <f t="array" ref="I4">INDEX('Extract '!$A$2:$H$495,MATCH(1,('Extract '!$D$2:$D$495=Tableau2[[#This Row],[Désignation article]])*('Extract '!$E$2:$E$495=Tableau2[[#This Row],[Lot]]),0),6)</f>
        <v>0</v>
      </c>
      <c r="J4" s="9" t="str">
        <f>+Tableau2[[#This Row],[UQ]]</f>
        <v>M</v>
      </c>
      <c r="K4" s="4" t="str">
        <f t="shared" si="1"/>
        <v>0</v>
      </c>
      <c r="L4" s="10" cm="1">
        <f t="array" ref="L4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4" s="4">
        <f t="shared" si="2"/>
        <v>0</v>
      </c>
      <c r="N4" s="10" cm="1">
        <f t="array" ref="N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4" s="4">
        <f t="shared" si="3"/>
        <v>0</v>
      </c>
      <c r="P4" s="4">
        <f t="shared" si="4"/>
        <v>0</v>
      </c>
      <c r="Q4" s="4">
        <f t="shared" si="5"/>
        <v>0</v>
      </c>
    </row>
    <row r="5" spans="1:17" x14ac:dyDescent="0.3">
      <c r="A5" s="19">
        <v>20557</v>
      </c>
      <c r="B5" s="6" t="s">
        <v>24</v>
      </c>
      <c r="C5" s="19">
        <v>204625</v>
      </c>
      <c r="D5" s="15">
        <v>0</v>
      </c>
      <c r="E5" s="6" t="s">
        <v>11</v>
      </c>
      <c r="F5" s="16">
        <v>0</v>
      </c>
      <c r="G5" s="10" t="s">
        <v>213</v>
      </c>
      <c r="H5" s="4">
        <f t="shared" si="0"/>
        <v>2</v>
      </c>
      <c r="I5" s="10" cm="1">
        <f t="array" ref="I5">INDEX('Extract '!$A$2:$H$495,MATCH(1,('Extract '!$D$2:$D$495=Tableau2[[#This Row],[Désignation article]])*('Extract '!$E$2:$E$495=Tableau2[[#This Row],[Lot]]),0),6)</f>
        <v>0</v>
      </c>
      <c r="J5" s="9" t="str">
        <f>+Tableau2[[#This Row],[UQ]]</f>
        <v>M</v>
      </c>
      <c r="K5" s="4" t="str">
        <f t="shared" si="1"/>
        <v>0</v>
      </c>
      <c r="L5" s="10" cm="1">
        <f t="array" ref="L5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5" s="4">
        <f t="shared" si="2"/>
        <v>0</v>
      </c>
      <c r="N5" s="10" cm="1">
        <f t="array" ref="N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5" s="4">
        <f t="shared" si="3"/>
        <v>0</v>
      </c>
      <c r="P5" s="4">
        <f t="shared" si="4"/>
        <v>0</v>
      </c>
      <c r="Q5" s="4">
        <f t="shared" si="5"/>
        <v>0</v>
      </c>
    </row>
    <row r="6" spans="1:17" x14ac:dyDescent="0.3">
      <c r="A6" s="19">
        <v>20692</v>
      </c>
      <c r="B6" s="6" t="s">
        <v>173</v>
      </c>
      <c r="C6" s="19">
        <v>204625</v>
      </c>
      <c r="D6" s="15">
        <v>3031</v>
      </c>
      <c r="E6" s="6" t="s">
        <v>11</v>
      </c>
      <c r="F6" s="16">
        <v>0</v>
      </c>
      <c r="G6" s="10" t="s">
        <v>213</v>
      </c>
      <c r="H6" s="4">
        <f t="shared" si="0"/>
        <v>3</v>
      </c>
      <c r="I6" s="16" cm="1">
        <f t="array" ref="I6">INDEX('Extract '!$A$2:$H$495,MATCH(1,('Extract '!$D$2:$D$495=Tableau2[[#This Row],[Désignation article]])*('Extract '!$E$2:$E$495=Tableau2[[#This Row],[Lot]]),0),6)</f>
        <v>284</v>
      </c>
      <c r="J6" s="9" t="str">
        <f>+Tableau2[[#This Row],[UQ]]</f>
        <v>M</v>
      </c>
      <c r="K6" s="4" t="str">
        <f t="shared" si="1"/>
        <v>0</v>
      </c>
      <c r="L6" s="10" cm="1">
        <f t="array" ref="L6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6" s="4">
        <f t="shared" si="2"/>
        <v>0</v>
      </c>
      <c r="N6" s="10" cm="1">
        <f t="array" ref="N6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6" s="4">
        <f t="shared" si="3"/>
        <v>0</v>
      </c>
      <c r="P6" s="4">
        <f t="shared" si="4"/>
        <v>0</v>
      </c>
      <c r="Q6" s="4">
        <f t="shared" si="5"/>
        <v>0</v>
      </c>
    </row>
    <row r="7" spans="1:17" x14ac:dyDescent="0.3">
      <c r="A7" s="19">
        <v>20557</v>
      </c>
      <c r="B7" s="6" t="s">
        <v>24</v>
      </c>
      <c r="C7" s="19">
        <v>204630</v>
      </c>
      <c r="D7" s="15">
        <v>0</v>
      </c>
      <c r="E7" s="6" t="s">
        <v>11</v>
      </c>
      <c r="F7" s="16">
        <v>0</v>
      </c>
      <c r="G7" s="10" t="s">
        <v>213</v>
      </c>
      <c r="H7" s="4">
        <f t="shared" si="0"/>
        <v>2</v>
      </c>
      <c r="I7" s="10" cm="1">
        <f t="array" ref="I7">INDEX('Extract '!$A$2:$H$495,MATCH(1,('Extract '!$D$2:$D$495=Tableau2[[#This Row],[Désignation article]])*('Extract '!$E$2:$E$495=Tableau2[[#This Row],[Lot]]),0),6)</f>
        <v>0</v>
      </c>
      <c r="J7" s="9" t="str">
        <f>+Tableau2[[#This Row],[UQ]]</f>
        <v>M</v>
      </c>
      <c r="K7" s="4" t="str">
        <f t="shared" si="1"/>
        <v>0</v>
      </c>
      <c r="L7" s="10" cm="1">
        <f t="array" ref="L7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7" s="4">
        <f t="shared" si="2"/>
        <v>0</v>
      </c>
      <c r="N7" s="10" cm="1">
        <f t="array" ref="N7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7" s="4">
        <f t="shared" si="3"/>
        <v>0</v>
      </c>
      <c r="P7" s="4">
        <f t="shared" si="4"/>
        <v>0</v>
      </c>
      <c r="Q7" s="4">
        <f t="shared" si="5"/>
        <v>0</v>
      </c>
    </row>
    <row r="8" spans="1:17" x14ac:dyDescent="0.3">
      <c r="A8" s="19">
        <v>20692</v>
      </c>
      <c r="B8" s="6" t="s">
        <v>173</v>
      </c>
      <c r="C8" s="19">
        <v>204630</v>
      </c>
      <c r="D8" s="15">
        <v>2700</v>
      </c>
      <c r="E8" s="6" t="s">
        <v>11</v>
      </c>
      <c r="F8" s="16">
        <v>0</v>
      </c>
      <c r="G8" s="10" t="s">
        <v>213</v>
      </c>
      <c r="H8" s="4">
        <f t="shared" si="0"/>
        <v>3</v>
      </c>
      <c r="I8" s="10" cm="1">
        <f t="array" ref="I8">INDEX('Extract '!$A$2:$H$495,MATCH(1,('Extract '!$D$2:$D$495=Tableau2[[#This Row],[Désignation article]])*('Extract '!$E$2:$E$495=Tableau2[[#This Row],[Lot]]),0),6)</f>
        <v>312</v>
      </c>
      <c r="J8" s="9" t="str">
        <f>+Tableau2[[#This Row],[UQ]]</f>
        <v>M</v>
      </c>
      <c r="K8" s="4" t="str">
        <f t="shared" si="1"/>
        <v>0</v>
      </c>
      <c r="L8" s="10" cm="1">
        <f t="array" ref="L8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8" s="4">
        <f t="shared" si="2"/>
        <v>0</v>
      </c>
      <c r="N8" s="10" cm="1">
        <f t="array" ref="N8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8" s="4">
        <f t="shared" si="3"/>
        <v>0</v>
      </c>
      <c r="P8" s="4">
        <f t="shared" si="4"/>
        <v>0</v>
      </c>
      <c r="Q8" s="4">
        <f t="shared" si="5"/>
        <v>0</v>
      </c>
    </row>
    <row r="9" spans="1:17" x14ac:dyDescent="0.3">
      <c r="A9" s="19">
        <v>20560</v>
      </c>
      <c r="B9" s="6" t="s">
        <v>186</v>
      </c>
      <c r="C9" s="19">
        <v>206390</v>
      </c>
      <c r="D9" s="15">
        <v>0</v>
      </c>
      <c r="E9" s="6" t="s">
        <v>11</v>
      </c>
      <c r="F9" s="16">
        <v>0</v>
      </c>
      <c r="G9" s="10" t="s">
        <v>213</v>
      </c>
      <c r="H9" s="4">
        <f t="shared" si="0"/>
        <v>2</v>
      </c>
      <c r="I9" s="10" cm="1">
        <f t="array" ref="I9">INDEX('Extract '!$A$2:$H$495,MATCH(1,('Extract '!$D$2:$D$495=Tableau2[[#This Row],[Désignation article]])*('Extract '!$E$2:$E$495=Tableau2[[#This Row],[Lot]]),0),6)</f>
        <v>0</v>
      </c>
      <c r="J9" s="4" t="str">
        <f>+Tableau2[[#This Row],[UQ]]</f>
        <v>M</v>
      </c>
      <c r="K9" s="4" t="str">
        <f t="shared" si="1"/>
        <v>0</v>
      </c>
      <c r="L9" s="10" cm="1">
        <f t="array" ref="L9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9" s="4">
        <f t="shared" si="2"/>
        <v>0</v>
      </c>
      <c r="N9" s="10" cm="1">
        <f t="array" ref="N9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9" s="4">
        <f t="shared" si="3"/>
        <v>0</v>
      </c>
      <c r="P9" s="4">
        <f t="shared" si="4"/>
        <v>0</v>
      </c>
      <c r="Q9" s="4">
        <f t="shared" si="5"/>
        <v>0</v>
      </c>
    </row>
    <row r="10" spans="1:17" x14ac:dyDescent="0.3">
      <c r="A10" s="19">
        <v>20560</v>
      </c>
      <c r="B10" s="6" t="s">
        <v>186</v>
      </c>
      <c r="C10" s="19">
        <v>18530710</v>
      </c>
      <c r="D10" s="15">
        <v>0</v>
      </c>
      <c r="E10" s="6" t="s">
        <v>11</v>
      </c>
      <c r="F10" s="16">
        <v>0</v>
      </c>
      <c r="G10" s="10" t="s">
        <v>213</v>
      </c>
      <c r="H10" s="4">
        <f t="shared" si="0"/>
        <v>2</v>
      </c>
      <c r="I10" s="10" cm="1">
        <f t="array" ref="I10">INDEX('Extract '!$A$2:$H$495,MATCH(1,('Extract '!$D$2:$D$495=Tableau2[[#This Row],[Désignation article]])*('Extract '!$E$2:$E$495=Tableau2[[#This Row],[Lot]]),0),6)</f>
        <v>0</v>
      </c>
      <c r="J10" s="4" t="str">
        <f>+Tableau2[[#This Row],[UQ]]</f>
        <v>M</v>
      </c>
      <c r="K10" s="4" t="str">
        <f t="shared" si="1"/>
        <v>0</v>
      </c>
      <c r="L10" s="10" cm="1">
        <f t="array" ref="L10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0" s="4">
        <f t="shared" si="2"/>
        <v>0</v>
      </c>
      <c r="N10" s="10" cm="1">
        <f t="array" ref="N1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0" s="4">
        <f t="shared" si="3"/>
        <v>0</v>
      </c>
      <c r="P10" s="4">
        <f t="shared" si="4"/>
        <v>0</v>
      </c>
      <c r="Q10" s="4">
        <f t="shared" si="5"/>
        <v>0</v>
      </c>
    </row>
    <row r="11" spans="1:17" x14ac:dyDescent="0.3">
      <c r="A11" s="19">
        <v>20547</v>
      </c>
      <c r="B11" s="6" t="s">
        <v>77</v>
      </c>
      <c r="C11" s="19">
        <v>100595912</v>
      </c>
      <c r="D11" s="2">
        <v>0</v>
      </c>
      <c r="E11" s="6" t="s">
        <v>11</v>
      </c>
      <c r="F11" s="4">
        <v>0</v>
      </c>
      <c r="G11" s="10" t="s">
        <v>208</v>
      </c>
      <c r="H11" s="4">
        <f t="shared" si="0"/>
        <v>2</v>
      </c>
      <c r="I11" s="10" cm="1">
        <f t="array" ref="I11">INDEX('Extract '!$A$2:$H$495,MATCH(1,('Extract '!$D$2:$D$495=Tableau2[[#This Row],[Désignation article]])*('Extract '!$E$2:$E$495=Tableau2[[#This Row],[Lot]]),0),6)</f>
        <v>0</v>
      </c>
      <c r="J11" s="9" t="str">
        <f>+Tableau2[[#This Row],[UQ]]</f>
        <v>M</v>
      </c>
      <c r="K11" s="4" t="str">
        <f t="shared" si="1"/>
        <v>0</v>
      </c>
      <c r="L11" s="10" cm="1">
        <f t="array" ref="L1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1" s="4">
        <f t="shared" si="2"/>
        <v>0</v>
      </c>
      <c r="N11" s="10" cm="1">
        <f t="array" ref="N1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1" s="4">
        <f t="shared" si="3"/>
        <v>0</v>
      </c>
      <c r="P11" s="4">
        <f t="shared" si="4"/>
        <v>0</v>
      </c>
      <c r="Q11" s="4">
        <f t="shared" si="5"/>
        <v>0</v>
      </c>
    </row>
    <row r="12" spans="1:17" x14ac:dyDescent="0.3">
      <c r="A12" s="19">
        <v>20546</v>
      </c>
      <c r="B12" s="6" t="s">
        <v>17</v>
      </c>
      <c r="C12" s="19">
        <v>100610945</v>
      </c>
      <c r="D12" s="2">
        <v>0</v>
      </c>
      <c r="E12" s="6" t="s">
        <v>11</v>
      </c>
      <c r="F12" s="4">
        <v>0</v>
      </c>
      <c r="G12" s="10" t="s">
        <v>208</v>
      </c>
      <c r="H12" s="4">
        <f t="shared" si="0"/>
        <v>2</v>
      </c>
      <c r="I12" s="10" cm="1">
        <f t="array" ref="I12">INDEX('Extract '!$A$2:$H$495,MATCH(1,('Extract '!$D$2:$D$495=Tableau2[[#This Row],[Désignation article]])*('Extract '!$E$2:$E$495=Tableau2[[#This Row],[Lot]]),0),6)</f>
        <v>0</v>
      </c>
      <c r="J12" s="9" t="str">
        <f>+Tableau2[[#This Row],[UQ]]</f>
        <v>M</v>
      </c>
      <c r="K12" s="4" t="str">
        <f t="shared" si="1"/>
        <v>0</v>
      </c>
      <c r="L12" s="10" cm="1">
        <f t="array" ref="L12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2" s="4">
        <f t="shared" si="2"/>
        <v>0</v>
      </c>
      <c r="N12" s="10" cm="1">
        <f t="array" ref="N1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2" s="4">
        <f t="shared" si="3"/>
        <v>0</v>
      </c>
      <c r="P12" s="4">
        <f t="shared" si="4"/>
        <v>0</v>
      </c>
      <c r="Q12" s="4">
        <f t="shared" si="5"/>
        <v>0</v>
      </c>
    </row>
    <row r="13" spans="1:17" x14ac:dyDescent="0.3">
      <c r="A13" s="19">
        <v>20546</v>
      </c>
      <c r="B13" s="6" t="s">
        <v>17</v>
      </c>
      <c r="C13" s="19">
        <v>100611085</v>
      </c>
      <c r="D13" s="2">
        <v>0</v>
      </c>
      <c r="E13" s="6" t="s">
        <v>11</v>
      </c>
      <c r="F13" s="4">
        <v>0</v>
      </c>
      <c r="G13" s="10" t="s">
        <v>208</v>
      </c>
      <c r="H13" s="4">
        <f t="shared" si="0"/>
        <v>2</v>
      </c>
      <c r="I13" s="10" cm="1">
        <f t="array" ref="I13">INDEX('Extract '!$A$2:$H$495,MATCH(1,('Extract '!$D$2:$D$495=Tableau2[[#This Row],[Désignation article]])*('Extract '!$E$2:$E$495=Tableau2[[#This Row],[Lot]]),0),6)</f>
        <v>0</v>
      </c>
      <c r="J13" s="9" t="str">
        <f>+Tableau2[[#This Row],[UQ]]</f>
        <v>M</v>
      </c>
      <c r="K13" s="4" t="str">
        <f t="shared" si="1"/>
        <v>0</v>
      </c>
      <c r="L13" s="10" cm="1">
        <f t="array" ref="L13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3" s="4">
        <f t="shared" si="2"/>
        <v>0</v>
      </c>
      <c r="N13" s="10" cm="1">
        <f t="array" ref="N13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3" s="4">
        <f t="shared" si="3"/>
        <v>0</v>
      </c>
      <c r="P13" s="4">
        <f t="shared" si="4"/>
        <v>0</v>
      </c>
      <c r="Q13" s="4">
        <f t="shared" si="5"/>
        <v>0</v>
      </c>
    </row>
    <row r="14" spans="1:17" x14ac:dyDescent="0.3">
      <c r="A14" s="19">
        <v>20543</v>
      </c>
      <c r="B14" s="6" t="s">
        <v>10</v>
      </c>
      <c r="C14" s="19">
        <v>1019041539</v>
      </c>
      <c r="D14" s="15">
        <v>0</v>
      </c>
      <c r="E14" s="6" t="s">
        <v>11</v>
      </c>
      <c r="F14" s="16">
        <v>0</v>
      </c>
      <c r="G14" s="10" t="s">
        <v>213</v>
      </c>
      <c r="H14" s="4">
        <f t="shared" si="0"/>
        <v>2</v>
      </c>
      <c r="I14" s="10" cm="1">
        <f t="array" ref="I14">INDEX('Extract '!$A$2:$H$495,MATCH(1,('Extract '!$D$2:$D$495=Tableau2[[#This Row],[Désignation article]])*('Extract '!$E$2:$E$495=Tableau2[[#This Row],[Lot]]),0),6)</f>
        <v>0</v>
      </c>
      <c r="J14" s="9" t="str">
        <f>+Tableau2[[#This Row],[UQ]]</f>
        <v>M</v>
      </c>
      <c r="K14" s="4" t="str">
        <f t="shared" si="1"/>
        <v>0</v>
      </c>
      <c r="L14" s="10" cm="1">
        <f t="array" ref="L14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4" s="4">
        <f t="shared" si="2"/>
        <v>0</v>
      </c>
      <c r="N14" s="10" cm="1">
        <f t="array" ref="N1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4" s="4">
        <f t="shared" si="3"/>
        <v>0</v>
      </c>
      <c r="P14" s="4">
        <f t="shared" si="4"/>
        <v>0</v>
      </c>
      <c r="Q14" s="4">
        <f t="shared" si="5"/>
        <v>0</v>
      </c>
    </row>
    <row r="15" spans="1:17" x14ac:dyDescent="0.3">
      <c r="A15" s="19">
        <v>20678</v>
      </c>
      <c r="B15" s="6" t="s">
        <v>127</v>
      </c>
      <c r="C15" s="19">
        <v>1019041539</v>
      </c>
      <c r="D15" s="15">
        <v>6000</v>
      </c>
      <c r="E15" s="6" t="s">
        <v>11</v>
      </c>
      <c r="F15" s="16">
        <v>0</v>
      </c>
      <c r="G15" s="10" t="s">
        <v>213</v>
      </c>
      <c r="H15" s="4">
        <f t="shared" si="0"/>
        <v>2</v>
      </c>
      <c r="I15" s="10" cm="1">
        <f t="array" ref="I15">INDEX('Extract '!$A$2:$H$495,MATCH(1,('Extract '!$D$2:$D$495=Tableau2[[#This Row],[Désignation article]])*('Extract '!$E$2:$E$495=Tableau2[[#This Row],[Lot]]),0),6)</f>
        <v>0</v>
      </c>
      <c r="J15" s="9" t="str">
        <f>+Tableau2[[#This Row],[UQ]]</f>
        <v>M</v>
      </c>
      <c r="K15" s="4" t="str">
        <f t="shared" si="1"/>
        <v>0</v>
      </c>
      <c r="L15" s="10" cm="1">
        <f t="array" ref="L15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5" s="4">
        <f t="shared" si="2"/>
        <v>0</v>
      </c>
      <c r="N15" s="10" cm="1">
        <f t="array" ref="N1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5" s="4">
        <f t="shared" si="3"/>
        <v>0</v>
      </c>
      <c r="P15" s="4">
        <f t="shared" si="4"/>
        <v>0</v>
      </c>
      <c r="Q15" s="4">
        <f t="shared" si="5"/>
        <v>0</v>
      </c>
    </row>
    <row r="16" spans="1:17" x14ac:dyDescent="0.3">
      <c r="A16" s="19">
        <v>20549</v>
      </c>
      <c r="B16" s="6" t="s">
        <v>88</v>
      </c>
      <c r="C16" s="6" t="s">
        <v>89</v>
      </c>
      <c r="D16" s="15">
        <v>0</v>
      </c>
      <c r="E16" s="6" t="s">
        <v>11</v>
      </c>
      <c r="F16" s="16">
        <v>0</v>
      </c>
      <c r="G16" s="10" t="s">
        <v>213</v>
      </c>
      <c r="H16" s="4">
        <f t="shared" si="0"/>
        <v>2</v>
      </c>
      <c r="I16" s="10" cm="1">
        <f t="array" ref="I16">INDEX('Extract '!$A$2:$H$495,MATCH(1,('Extract '!$D$2:$D$495=Tableau2[[#This Row],[Désignation article]])*('Extract '!$E$2:$E$495=Tableau2[[#This Row],[Lot]]),0),6)</f>
        <v>0</v>
      </c>
      <c r="J16" s="9" t="str">
        <f>+Tableau2[[#This Row],[UQ]]</f>
        <v>M</v>
      </c>
      <c r="K16" s="4" t="str">
        <f t="shared" si="1"/>
        <v>0</v>
      </c>
      <c r="L16" s="10" cm="1">
        <f t="array" ref="L16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6" s="4">
        <f t="shared" si="2"/>
        <v>0</v>
      </c>
      <c r="N16" s="10" cm="1">
        <f t="array" ref="N16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6" s="4">
        <f t="shared" si="3"/>
        <v>0</v>
      </c>
      <c r="P16" s="4">
        <f t="shared" si="4"/>
        <v>0</v>
      </c>
      <c r="Q16" s="4">
        <f t="shared" si="5"/>
        <v>0</v>
      </c>
    </row>
    <row r="17" spans="1:17" x14ac:dyDescent="0.3">
      <c r="A17" s="19">
        <v>20684</v>
      </c>
      <c r="B17" s="6" t="s">
        <v>155</v>
      </c>
      <c r="C17" s="6" t="s">
        <v>89</v>
      </c>
      <c r="D17" s="15">
        <v>3780</v>
      </c>
      <c r="E17" s="6" t="s">
        <v>11</v>
      </c>
      <c r="F17" s="16">
        <v>0</v>
      </c>
      <c r="G17" s="10" t="s">
        <v>213</v>
      </c>
      <c r="H17" s="4">
        <f t="shared" si="0"/>
        <v>3</v>
      </c>
      <c r="I17" s="10" cm="1">
        <f t="array" ref="I17">INDEX('Extract '!$A$2:$H$495,MATCH(1,('Extract '!$D$2:$D$495=Tableau2[[#This Row],[Désignation article]])*('Extract '!$E$2:$E$495=Tableau2[[#This Row],[Lot]]),0),6)</f>
        <v>996</v>
      </c>
      <c r="J17" s="9" t="str">
        <f>+Tableau2[[#This Row],[UQ]]</f>
        <v>M</v>
      </c>
      <c r="K17" s="4" t="str">
        <f t="shared" si="1"/>
        <v>0</v>
      </c>
      <c r="L17" s="10" cm="1">
        <f t="array" ref="L17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3780</v>
      </c>
      <c r="M17" s="4">
        <f t="shared" si="2"/>
        <v>0</v>
      </c>
      <c r="N17" s="10" cm="1">
        <f t="array" ref="N17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7" s="4">
        <f t="shared" si="3"/>
        <v>3780</v>
      </c>
      <c r="P17" s="4">
        <f t="shared" si="4"/>
        <v>0</v>
      </c>
      <c r="Q17" s="4">
        <f t="shared" si="5"/>
        <v>0</v>
      </c>
    </row>
    <row r="18" spans="1:17" x14ac:dyDescent="0.3">
      <c r="A18" s="19">
        <v>20697</v>
      </c>
      <c r="B18" s="6" t="s">
        <v>179</v>
      </c>
      <c r="C18" s="19" t="s">
        <v>180</v>
      </c>
      <c r="D18" s="15">
        <v>2994</v>
      </c>
      <c r="E18" s="6" t="s">
        <v>11</v>
      </c>
      <c r="F18" s="16">
        <v>0</v>
      </c>
      <c r="G18" s="10" t="s">
        <v>213</v>
      </c>
      <c r="H18" s="4">
        <f t="shared" si="0"/>
        <v>2</v>
      </c>
      <c r="I18" s="10" cm="1">
        <f t="array" ref="I18">INDEX('Extract '!$A$2:$H$495,MATCH(1,('Extract '!$D$2:$D$495=Tableau2[[#This Row],[Désignation article]])*('Extract '!$E$2:$E$495=Tableau2[[#This Row],[Lot]]),0),6)</f>
        <v>0</v>
      </c>
      <c r="J18" s="9" t="str">
        <f>+Tableau2[[#This Row],[UQ]]</f>
        <v>M</v>
      </c>
      <c r="K18" s="4" t="str">
        <f t="shared" si="1"/>
        <v>0</v>
      </c>
      <c r="L18" s="10" t="e" cm="1" vm="1">
        <f t="array" aca="1" ref="L18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18" s="4">
        <f t="shared" si="2"/>
        <v>0</v>
      </c>
      <c r="N18" s="10" cm="1">
        <f t="array" ref="N18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8" s="4" t="e" vm="2">
        <f t="shared" ca="1" si="3"/>
        <v>#VALUE!</v>
      </c>
      <c r="P18" s="4">
        <f t="shared" si="4"/>
        <v>0</v>
      </c>
      <c r="Q18" s="4">
        <f t="shared" si="5"/>
        <v>0</v>
      </c>
    </row>
    <row r="19" spans="1:17" x14ac:dyDescent="0.3">
      <c r="A19" s="19">
        <v>20697</v>
      </c>
      <c r="B19" s="6" t="s">
        <v>179</v>
      </c>
      <c r="C19" s="6" t="s">
        <v>181</v>
      </c>
      <c r="D19" s="15">
        <v>2995</v>
      </c>
      <c r="E19" s="6" t="s">
        <v>11</v>
      </c>
      <c r="F19" s="16">
        <v>0</v>
      </c>
      <c r="G19" s="10" t="s">
        <v>213</v>
      </c>
      <c r="H19" s="4">
        <f t="shared" si="0"/>
        <v>2</v>
      </c>
      <c r="I19" s="10" cm="1">
        <f t="array" ref="I19">INDEX('Extract '!$A$2:$H$495,MATCH(1,('Extract '!$D$2:$D$495=Tableau2[[#This Row],[Désignation article]])*('Extract '!$E$2:$E$495=Tableau2[[#This Row],[Lot]]),0),6)</f>
        <v>0</v>
      </c>
      <c r="J19" s="9" t="str">
        <f>+Tableau2[[#This Row],[UQ]]</f>
        <v>M</v>
      </c>
      <c r="K19" s="4" t="str">
        <f t="shared" si="1"/>
        <v>0</v>
      </c>
      <c r="L19" s="10" t="e" cm="1" vm="1">
        <f t="array" aca="1" ref="L19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19" s="4">
        <f t="shared" si="2"/>
        <v>0</v>
      </c>
      <c r="N19" s="10" cm="1">
        <f t="array" ref="N19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9" s="4" t="e" vm="2">
        <f t="shared" ca="1" si="3"/>
        <v>#VALUE!</v>
      </c>
      <c r="P19" s="4">
        <f t="shared" si="4"/>
        <v>0</v>
      </c>
      <c r="Q19" s="4">
        <f t="shared" si="5"/>
        <v>0</v>
      </c>
    </row>
    <row r="20" spans="1:17" x14ac:dyDescent="0.3">
      <c r="A20" s="19">
        <v>20549</v>
      </c>
      <c r="B20" s="6" t="s">
        <v>88</v>
      </c>
      <c r="C20" s="6" t="s">
        <v>90</v>
      </c>
      <c r="D20" s="15">
        <v>0</v>
      </c>
      <c r="E20" s="6" t="s">
        <v>11</v>
      </c>
      <c r="F20" s="16">
        <v>0</v>
      </c>
      <c r="G20" s="10" t="s">
        <v>213</v>
      </c>
      <c r="H20" s="4">
        <f t="shared" si="0"/>
        <v>2</v>
      </c>
      <c r="I20" s="10" cm="1">
        <f t="array" ref="I20">INDEX('Extract '!$A$2:$H$495,MATCH(1,('Extract '!$D$2:$D$495=Tableau2[[#This Row],[Désignation article]])*('Extract '!$E$2:$E$495=Tableau2[[#This Row],[Lot]]),0),6)</f>
        <v>0</v>
      </c>
      <c r="J20" s="9" t="str">
        <f>+Tableau2[[#This Row],[UQ]]</f>
        <v>M</v>
      </c>
      <c r="K20" s="4" t="str">
        <f t="shared" si="1"/>
        <v>0</v>
      </c>
      <c r="L20" s="10" cm="1">
        <f t="array" ref="L20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0" s="4">
        <f t="shared" si="2"/>
        <v>0</v>
      </c>
      <c r="N20" s="10" cm="1">
        <f t="array" ref="N2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0" s="4">
        <f t="shared" si="3"/>
        <v>0</v>
      </c>
      <c r="P20" s="4">
        <f t="shared" si="4"/>
        <v>0</v>
      </c>
      <c r="Q20" s="4">
        <f t="shared" si="5"/>
        <v>0</v>
      </c>
    </row>
    <row r="21" spans="1:17" x14ac:dyDescent="0.3">
      <c r="A21" s="19">
        <v>20684</v>
      </c>
      <c r="B21" s="6" t="s">
        <v>155</v>
      </c>
      <c r="C21" s="6" t="s">
        <v>90</v>
      </c>
      <c r="D21" s="15">
        <v>298</v>
      </c>
      <c r="E21" s="6" t="s">
        <v>11</v>
      </c>
      <c r="F21" s="16">
        <v>0</v>
      </c>
      <c r="G21" s="10" t="s">
        <v>213</v>
      </c>
      <c r="H21" s="4" t="e" vm="2">
        <f t="shared" ca="1" si="0"/>
        <v>#VALUE!</v>
      </c>
      <c r="I21" s="10" cm="1">
        <f t="array" ref="I21">INDEX('Extract '!$A$2:$H$495,MATCH(1,('Extract '!$D$2:$D$495=Tableau2[[#This Row],[Désignation article]])*('Extract '!$E$2:$E$495=Tableau2[[#This Row],[Lot]]),0),6)</f>
        <v>944</v>
      </c>
      <c r="J21" s="9" t="str">
        <f>+Tableau2[[#This Row],[UQ]]</f>
        <v>M</v>
      </c>
      <c r="K21" s="4" t="str">
        <f t="shared" si="1"/>
        <v>0</v>
      </c>
      <c r="L21" s="10" cm="1">
        <f t="array" ref="L2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944</v>
      </c>
      <c r="M21" s="4">
        <f t="shared" si="2"/>
        <v>0</v>
      </c>
      <c r="N21" s="10" t="e" cm="1" vm="3">
        <f t="array" aca="1" ref="N21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21" s="4" t="e" vm="2">
        <f t="shared" ca="1" si="3"/>
        <v>#VALUE!</v>
      </c>
      <c r="P21" s="4">
        <f t="shared" si="4"/>
        <v>0</v>
      </c>
      <c r="Q21" s="4" t="e" vm="2">
        <f t="shared" ca="1" si="5"/>
        <v>#VALUE!</v>
      </c>
    </row>
    <row r="22" spans="1:17" x14ac:dyDescent="0.3">
      <c r="A22" s="19">
        <v>20643</v>
      </c>
      <c r="B22" s="6" t="s">
        <v>121</v>
      </c>
      <c r="C22" s="6" t="s">
        <v>122</v>
      </c>
      <c r="D22" s="15">
        <v>4000</v>
      </c>
      <c r="E22" s="6" t="s">
        <v>11</v>
      </c>
      <c r="F22" s="16">
        <v>0</v>
      </c>
      <c r="G22" s="10" t="s">
        <v>213</v>
      </c>
      <c r="H22" s="4">
        <f t="shared" si="0"/>
        <v>2</v>
      </c>
      <c r="I22" s="10" cm="1">
        <f t="array" ref="I22">INDEX('Extract '!$A$2:$H$495,MATCH(1,('Extract '!$D$2:$D$495=Tableau2[[#This Row],[Désignation article]])*('Extract '!$E$2:$E$495=Tableau2[[#This Row],[Lot]]),0),6)</f>
        <v>0</v>
      </c>
      <c r="J22" s="9" t="str">
        <f>+Tableau2[[#This Row],[UQ]]</f>
        <v>M</v>
      </c>
      <c r="K22" s="4" t="str">
        <f t="shared" si="1"/>
        <v>0</v>
      </c>
      <c r="L22" s="10" cm="1">
        <f t="array" ref="L22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2" s="4">
        <f t="shared" si="2"/>
        <v>0</v>
      </c>
      <c r="N22" s="10" cm="1">
        <f t="array" ref="N2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2" s="4">
        <f t="shared" si="3"/>
        <v>0</v>
      </c>
      <c r="P22" s="4">
        <f t="shared" si="4"/>
        <v>0</v>
      </c>
      <c r="Q22" s="4">
        <f t="shared" si="5"/>
        <v>0</v>
      </c>
    </row>
    <row r="23" spans="1:17" x14ac:dyDescent="0.3">
      <c r="A23" s="19">
        <v>21231</v>
      </c>
      <c r="B23" s="6" t="s">
        <v>224</v>
      </c>
      <c r="C23" s="6" t="s">
        <v>122</v>
      </c>
      <c r="D23" s="15">
        <v>4000</v>
      </c>
      <c r="E23" s="6" t="s">
        <v>11</v>
      </c>
      <c r="F23" s="16">
        <v>0</v>
      </c>
      <c r="G23" s="10" t="s">
        <v>213</v>
      </c>
      <c r="H23" s="4">
        <f t="shared" si="0"/>
        <v>2</v>
      </c>
      <c r="I23" s="10" cm="1">
        <f t="array" ref="I23">INDEX('Extract '!$A$2:$H$495,MATCH(1,('Extract '!$D$2:$D$495=Tableau2[[#This Row],[Désignation article]])*('Extract '!$E$2:$E$495=Tableau2[[#This Row],[Lot]]),0),6)</f>
        <v>0</v>
      </c>
      <c r="J23" s="9" t="str">
        <f>+Tableau2[[#This Row],[UQ]]</f>
        <v>M</v>
      </c>
      <c r="K23" s="4" t="str">
        <f t="shared" si="1"/>
        <v>0</v>
      </c>
      <c r="L23" s="10" cm="1">
        <f t="array" ref="L23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4000</v>
      </c>
      <c r="M23" s="4">
        <f t="shared" si="2"/>
        <v>0</v>
      </c>
      <c r="N23" s="10" cm="1">
        <f t="array" ref="N23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3" s="4">
        <f t="shared" si="3"/>
        <v>4000</v>
      </c>
      <c r="P23" s="4">
        <f t="shared" si="4"/>
        <v>0</v>
      </c>
      <c r="Q23" s="4">
        <f t="shared" si="5"/>
        <v>0</v>
      </c>
    </row>
    <row r="24" spans="1:17" x14ac:dyDescent="0.3">
      <c r="A24" s="19">
        <v>21231</v>
      </c>
      <c r="B24" s="6" t="s">
        <v>224</v>
      </c>
      <c r="C24" s="6" t="s">
        <v>123</v>
      </c>
      <c r="D24" s="15">
        <v>1446</v>
      </c>
      <c r="E24" s="6" t="s">
        <v>11</v>
      </c>
      <c r="F24" s="16">
        <v>0</v>
      </c>
      <c r="G24" s="10" t="s">
        <v>213</v>
      </c>
      <c r="H24" s="4">
        <f t="shared" si="0"/>
        <v>3</v>
      </c>
      <c r="I24" s="10" cm="1">
        <f t="array" ref="I24">INDEX('Extract '!$A$2:$H$495,MATCH(1,('Extract '!$D$2:$D$495=Tableau2[[#This Row],[Désignation article]])*('Extract '!$E$2:$E$495=Tableau2[[#This Row],[Lot]]),0),6)</f>
        <v>1038</v>
      </c>
      <c r="J24" s="9" t="str">
        <f>+Tableau2[[#This Row],[UQ]]</f>
        <v>M</v>
      </c>
      <c r="K24" s="4" t="str">
        <f t="shared" si="1"/>
        <v>0</v>
      </c>
      <c r="L24" s="10" cm="1">
        <f t="array" ref="L24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1446</v>
      </c>
      <c r="M24" s="4">
        <f t="shared" si="2"/>
        <v>0</v>
      </c>
      <c r="N24" s="10" cm="1">
        <f t="array" ref="N2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4" s="4">
        <f t="shared" si="3"/>
        <v>1446</v>
      </c>
      <c r="P24" s="4">
        <f t="shared" si="4"/>
        <v>0</v>
      </c>
      <c r="Q24" s="4">
        <f t="shared" si="5"/>
        <v>0</v>
      </c>
    </row>
    <row r="25" spans="1:17" x14ac:dyDescent="0.3">
      <c r="A25" s="19">
        <v>20643</v>
      </c>
      <c r="B25" s="6" t="s">
        <v>121</v>
      </c>
      <c r="C25" s="6" t="s">
        <v>123</v>
      </c>
      <c r="D25" s="15">
        <v>0</v>
      </c>
      <c r="E25" s="6" t="s">
        <v>11</v>
      </c>
      <c r="F25" s="16">
        <v>0</v>
      </c>
      <c r="G25" s="10" t="s">
        <v>213</v>
      </c>
      <c r="H25" s="4">
        <f t="shared" si="0"/>
        <v>2</v>
      </c>
      <c r="I25" s="10" cm="1">
        <f t="array" ref="I25">INDEX('Extract '!$A$2:$H$495,MATCH(1,('Extract '!$D$2:$D$495=Tableau2[[#This Row],[Désignation article]])*('Extract '!$E$2:$E$495=Tableau2[[#This Row],[Lot]]),0),6)</f>
        <v>0</v>
      </c>
      <c r="J25" s="4" t="str">
        <f>+Tableau2[[#This Row],[UQ]]</f>
        <v>M</v>
      </c>
      <c r="K25" s="4" t="str">
        <f t="shared" si="1"/>
        <v>0</v>
      </c>
      <c r="L25" s="10" cm="1">
        <f t="array" ref="L25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5" s="4">
        <f t="shared" si="2"/>
        <v>0</v>
      </c>
      <c r="N25" s="10" cm="1">
        <f t="array" ref="N2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5" s="4">
        <f t="shared" si="3"/>
        <v>0</v>
      </c>
      <c r="P25" s="4">
        <f t="shared" si="4"/>
        <v>0</v>
      </c>
      <c r="Q25" s="4">
        <f t="shared" si="5"/>
        <v>0</v>
      </c>
    </row>
    <row r="26" spans="1:17" x14ac:dyDescent="0.3">
      <c r="A26" s="19">
        <v>21231</v>
      </c>
      <c r="B26" s="6" t="s">
        <v>224</v>
      </c>
      <c r="C26" s="6" t="s">
        <v>124</v>
      </c>
      <c r="D26" s="15">
        <v>1999</v>
      </c>
      <c r="E26" s="6" t="s">
        <v>11</v>
      </c>
      <c r="F26" s="16">
        <v>0</v>
      </c>
      <c r="G26" s="10" t="s">
        <v>213</v>
      </c>
      <c r="H26" s="4">
        <f t="shared" si="0"/>
        <v>3</v>
      </c>
      <c r="I26" s="10" cm="1">
        <f t="array" ref="I26">INDEX('Extract '!$A$2:$H$495,MATCH(1,('Extract '!$D$2:$D$495=Tableau2[[#This Row],[Désignation article]])*('Extract '!$E$2:$E$495=Tableau2[[#This Row],[Lot]]),0),6)</f>
        <v>1999</v>
      </c>
      <c r="J26" s="9" t="str">
        <f>+Tableau2[[#This Row],[UQ]]</f>
        <v>M</v>
      </c>
      <c r="K26" s="4" t="str">
        <f t="shared" si="1"/>
        <v>0</v>
      </c>
      <c r="L26" s="10" cm="1">
        <f t="array" ref="L26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6" s="4">
        <f t="shared" si="2"/>
        <v>0</v>
      </c>
      <c r="N26" s="10" cm="1">
        <f t="array" ref="N26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6" s="4">
        <f t="shared" si="3"/>
        <v>0</v>
      </c>
      <c r="P26" s="4">
        <f t="shared" si="4"/>
        <v>0</v>
      </c>
      <c r="Q26" s="4">
        <f t="shared" si="5"/>
        <v>0</v>
      </c>
    </row>
    <row r="27" spans="1:17" x14ac:dyDescent="0.3">
      <c r="A27" s="19">
        <v>20643</v>
      </c>
      <c r="B27" s="6" t="s">
        <v>121</v>
      </c>
      <c r="C27" s="6" t="s">
        <v>124</v>
      </c>
      <c r="D27" s="15">
        <v>0</v>
      </c>
      <c r="E27" s="6" t="s">
        <v>11</v>
      </c>
      <c r="F27" s="16">
        <v>0</v>
      </c>
      <c r="G27" s="10" t="s">
        <v>213</v>
      </c>
      <c r="H27" s="4">
        <f t="shared" si="0"/>
        <v>2</v>
      </c>
      <c r="I27" s="10" cm="1">
        <f t="array" ref="I27">INDEX('Extract '!$A$2:$H$495,MATCH(1,('Extract '!$D$2:$D$495=Tableau2[[#This Row],[Désignation article]])*('Extract '!$E$2:$E$495=Tableau2[[#This Row],[Lot]]),0),6)</f>
        <v>0</v>
      </c>
      <c r="J27" s="4" t="str">
        <f>+Tableau2[[#This Row],[UQ]]</f>
        <v>M</v>
      </c>
      <c r="K27" s="4" t="str">
        <f t="shared" si="1"/>
        <v>0</v>
      </c>
      <c r="L27" s="10" cm="1">
        <f t="array" ref="L27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7" s="4">
        <f t="shared" si="2"/>
        <v>0</v>
      </c>
      <c r="N27" s="10" cm="1">
        <f t="array" ref="N27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7" s="4">
        <f t="shared" si="3"/>
        <v>0</v>
      </c>
      <c r="P27" s="4">
        <f t="shared" si="4"/>
        <v>0</v>
      </c>
      <c r="Q27" s="4">
        <f t="shared" si="5"/>
        <v>0</v>
      </c>
    </row>
    <row r="28" spans="1:17" x14ac:dyDescent="0.3">
      <c r="A28" s="19">
        <v>21231</v>
      </c>
      <c r="B28" s="6" t="s">
        <v>224</v>
      </c>
      <c r="C28" s="6" t="s">
        <v>125</v>
      </c>
      <c r="D28" s="15">
        <v>304</v>
      </c>
      <c r="E28" s="6" t="s">
        <v>11</v>
      </c>
      <c r="F28" s="16">
        <v>0</v>
      </c>
      <c r="G28" s="10" t="s">
        <v>213</v>
      </c>
      <c r="H28" s="4">
        <f t="shared" si="0"/>
        <v>3</v>
      </c>
      <c r="I28" s="10" cm="1">
        <f t="array" ref="I28">INDEX('Extract '!$A$2:$H$495,MATCH(1,('Extract '!$D$2:$D$495=Tableau2[[#This Row],[Désignation article]])*('Extract '!$E$2:$E$495=Tableau2[[#This Row],[Lot]]),0),6)</f>
        <v>160</v>
      </c>
      <c r="J28" s="9" t="str">
        <f>+Tableau2[[#This Row],[UQ]]</f>
        <v>M</v>
      </c>
      <c r="K28" s="4" t="str">
        <f t="shared" si="1"/>
        <v>0</v>
      </c>
      <c r="L28" s="10" cm="1">
        <f t="array" ref="L28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51</v>
      </c>
      <c r="M28" s="4">
        <f t="shared" si="2"/>
        <v>0</v>
      </c>
      <c r="N28" s="10" cm="1">
        <f t="array" ref="N28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8" s="4">
        <f t="shared" si="3"/>
        <v>51</v>
      </c>
      <c r="P28" s="4">
        <f t="shared" si="4"/>
        <v>0</v>
      </c>
      <c r="Q28" s="4">
        <f t="shared" si="5"/>
        <v>0</v>
      </c>
    </row>
    <row r="29" spans="1:17" x14ac:dyDescent="0.3">
      <c r="A29" s="19">
        <v>20643</v>
      </c>
      <c r="B29" s="6" t="s">
        <v>121</v>
      </c>
      <c r="C29" s="6" t="s">
        <v>125</v>
      </c>
      <c r="D29" s="15">
        <v>0</v>
      </c>
      <c r="E29" s="6" t="s">
        <v>11</v>
      </c>
      <c r="F29" s="16">
        <v>0</v>
      </c>
      <c r="G29" s="10" t="s">
        <v>213</v>
      </c>
      <c r="H29" s="4">
        <f t="shared" si="0"/>
        <v>2</v>
      </c>
      <c r="I29" s="10" cm="1">
        <f t="array" ref="I29">INDEX('Extract '!$A$2:$H$495,MATCH(1,('Extract '!$D$2:$D$495=Tableau2[[#This Row],[Désignation article]])*('Extract '!$E$2:$E$495=Tableau2[[#This Row],[Lot]]),0),6)</f>
        <v>0</v>
      </c>
      <c r="J29" s="4" t="str">
        <f>+Tableau2[[#This Row],[UQ]]</f>
        <v>M</v>
      </c>
      <c r="K29" s="4" t="str">
        <f t="shared" si="1"/>
        <v>0</v>
      </c>
      <c r="L29" s="10" cm="1">
        <f t="array" ref="L29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9" s="4">
        <f t="shared" si="2"/>
        <v>0</v>
      </c>
      <c r="N29" s="10" cm="1">
        <f t="array" ref="N29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9" s="4">
        <f t="shared" si="3"/>
        <v>0</v>
      </c>
      <c r="P29" s="4">
        <f t="shared" si="4"/>
        <v>0</v>
      </c>
      <c r="Q29" s="4">
        <f t="shared" si="5"/>
        <v>0</v>
      </c>
    </row>
    <row r="30" spans="1:17" x14ac:dyDescent="0.3">
      <c r="A30" s="19">
        <v>20699</v>
      </c>
      <c r="B30" s="6" t="s">
        <v>183</v>
      </c>
      <c r="C30" s="6" t="s">
        <v>184</v>
      </c>
      <c r="D30" s="15">
        <v>1675</v>
      </c>
      <c r="E30" s="6" t="s">
        <v>11</v>
      </c>
      <c r="F30" s="16">
        <v>0</v>
      </c>
      <c r="G30" s="10" t="s">
        <v>213</v>
      </c>
      <c r="H30" s="4">
        <f t="shared" si="0"/>
        <v>3</v>
      </c>
      <c r="I30" s="10" cm="1">
        <f t="array" ref="I30">INDEX('Extract '!$A$2:$H$495,MATCH(1,('Extract '!$D$2:$D$495=Tableau2[[#This Row],[Désignation article]])*('Extract '!$E$2:$E$495=Tableau2[[#This Row],[Lot]]),0),6)</f>
        <v>291</v>
      </c>
      <c r="J30" s="9" t="str">
        <f>+Tableau2[[#This Row],[UQ]]</f>
        <v>M</v>
      </c>
      <c r="K30" s="4" t="str">
        <f t="shared" si="1"/>
        <v>0</v>
      </c>
      <c r="L30" s="10" cm="1">
        <f t="array" ref="L30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1800</v>
      </c>
      <c r="M30" s="4">
        <f t="shared" si="2"/>
        <v>0</v>
      </c>
      <c r="N30" s="10" cm="1">
        <f t="array" ref="N3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30" s="4">
        <f t="shared" si="3"/>
        <v>1800</v>
      </c>
      <c r="P30" s="4">
        <f t="shared" si="4"/>
        <v>0</v>
      </c>
      <c r="Q30" s="4">
        <f t="shared" si="5"/>
        <v>0</v>
      </c>
    </row>
    <row r="31" spans="1:17" x14ac:dyDescent="0.3">
      <c r="A31" s="19">
        <v>20584</v>
      </c>
      <c r="B31" s="6" t="s">
        <v>26</v>
      </c>
      <c r="C31" s="6" t="s">
        <v>27</v>
      </c>
      <c r="D31" s="15">
        <v>0</v>
      </c>
      <c r="E31" s="6" t="s">
        <v>11</v>
      </c>
      <c r="F31" s="16">
        <v>0</v>
      </c>
      <c r="G31" s="10" t="s">
        <v>213</v>
      </c>
      <c r="H31" s="4">
        <f t="shared" si="0"/>
        <v>2</v>
      </c>
      <c r="I31" s="10" cm="1">
        <f t="array" ref="I31">INDEX('Extract '!$A$2:$H$495,MATCH(1,('Extract '!$D$2:$D$495=Tableau2[[#This Row],[Désignation article]])*('Extract '!$E$2:$E$495=Tableau2[[#This Row],[Lot]]),0),6)</f>
        <v>0</v>
      </c>
      <c r="J31" s="4" t="str">
        <f>+Tableau2[[#This Row],[UQ]]</f>
        <v>M</v>
      </c>
      <c r="K31" s="4" t="str">
        <f t="shared" si="1"/>
        <v>0</v>
      </c>
      <c r="L31" s="10" cm="1">
        <f t="array" ref="L3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31" s="4">
        <f t="shared" si="2"/>
        <v>0</v>
      </c>
      <c r="N31" s="10" cm="1">
        <f t="array" ref="N3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31" s="4">
        <f t="shared" si="3"/>
        <v>0</v>
      </c>
      <c r="P31" s="4">
        <f t="shared" si="4"/>
        <v>0</v>
      </c>
      <c r="Q31" s="4">
        <f t="shared" si="5"/>
        <v>0</v>
      </c>
    </row>
    <row r="32" spans="1:17" x14ac:dyDescent="0.3">
      <c r="A32" s="19">
        <v>20584</v>
      </c>
      <c r="B32" s="6" t="s">
        <v>26</v>
      </c>
      <c r="C32" s="6" t="s">
        <v>28</v>
      </c>
      <c r="D32" s="15">
        <v>0</v>
      </c>
      <c r="E32" s="6" t="s">
        <v>11</v>
      </c>
      <c r="F32" s="16">
        <v>0</v>
      </c>
      <c r="G32" s="10" t="s">
        <v>213</v>
      </c>
      <c r="H32" s="4">
        <f t="shared" si="0"/>
        <v>2</v>
      </c>
      <c r="I32" s="10" cm="1">
        <f t="array" ref="I32">INDEX('Extract '!$A$2:$H$495,MATCH(1,('Extract '!$D$2:$D$495=Tableau2[[#This Row],[Désignation article]])*('Extract '!$E$2:$E$495=Tableau2[[#This Row],[Lot]]),0),6)</f>
        <v>0</v>
      </c>
      <c r="J32" s="4" t="str">
        <f>+Tableau2[[#This Row],[UQ]]</f>
        <v>M</v>
      </c>
      <c r="K32" s="4" t="str">
        <f t="shared" si="1"/>
        <v>0</v>
      </c>
      <c r="L32" s="10" cm="1">
        <f t="array" ref="L32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32" s="4">
        <f t="shared" si="2"/>
        <v>0</v>
      </c>
      <c r="N32" s="10" cm="1">
        <f t="array" ref="N3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32" s="4">
        <f t="shared" si="3"/>
        <v>0</v>
      </c>
      <c r="P32" s="4">
        <f t="shared" si="4"/>
        <v>0</v>
      </c>
      <c r="Q32" s="4">
        <f t="shared" si="5"/>
        <v>0</v>
      </c>
    </row>
    <row r="33" spans="1:17" x14ac:dyDescent="0.3">
      <c r="A33" s="19" t="s">
        <v>25</v>
      </c>
      <c r="B33" s="6" t="s">
        <v>26</v>
      </c>
      <c r="C33" s="6" t="s">
        <v>29</v>
      </c>
      <c r="D33" s="15">
        <v>0</v>
      </c>
      <c r="E33" s="6" t="s">
        <v>11</v>
      </c>
      <c r="F33" s="16">
        <v>0</v>
      </c>
      <c r="G33" s="10" t="s">
        <v>213</v>
      </c>
      <c r="H33" s="4">
        <f t="shared" si="0"/>
        <v>2</v>
      </c>
      <c r="I33" s="10" cm="1">
        <f t="array" ref="I33">INDEX('Extract '!$A$2:$H$495,MATCH(1,('Extract '!$D$2:$D$495=Tableau2[[#This Row],[Désignation article]])*('Extract '!$E$2:$E$495=Tableau2[[#This Row],[Lot]]),0),6)</f>
        <v>0</v>
      </c>
      <c r="J33" s="4" t="str">
        <f>+Tableau2[[#This Row],[UQ]]</f>
        <v>M</v>
      </c>
      <c r="K33" s="4" t="str">
        <f t="shared" si="1"/>
        <v>0</v>
      </c>
      <c r="L33" s="10" cm="1">
        <f t="array" ref="L33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33" s="4">
        <f t="shared" si="2"/>
        <v>0</v>
      </c>
      <c r="N33" s="10" cm="1">
        <f t="array" ref="N33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33" s="4">
        <f t="shared" si="3"/>
        <v>0</v>
      </c>
      <c r="P33" s="4">
        <f t="shared" si="4"/>
        <v>0</v>
      </c>
      <c r="Q33" s="4">
        <f t="shared" si="5"/>
        <v>0</v>
      </c>
    </row>
    <row r="34" spans="1:17" x14ac:dyDescent="0.3">
      <c r="A34" s="19" t="s">
        <v>25</v>
      </c>
      <c r="B34" s="6" t="s">
        <v>26</v>
      </c>
      <c r="C34" s="6" t="s">
        <v>30</v>
      </c>
      <c r="D34" s="15">
        <v>0</v>
      </c>
      <c r="E34" s="6" t="s">
        <v>11</v>
      </c>
      <c r="F34" s="16">
        <v>0</v>
      </c>
      <c r="G34" s="10" t="s">
        <v>213</v>
      </c>
      <c r="H34" s="4">
        <f t="shared" si="0"/>
        <v>2</v>
      </c>
      <c r="I34" s="10" cm="1">
        <f t="array" ref="I34">INDEX('Extract '!$A$2:$H$495,MATCH(1,('Extract '!$D$2:$D$495=Tableau2[[#This Row],[Désignation article]])*('Extract '!$E$2:$E$495=Tableau2[[#This Row],[Lot]]),0),6)</f>
        <v>0</v>
      </c>
      <c r="J34" s="4" t="str">
        <f>+Tableau2[[#This Row],[UQ]]</f>
        <v>M</v>
      </c>
      <c r="K34" s="4" t="str">
        <f t="shared" si="1"/>
        <v>0</v>
      </c>
      <c r="L34" s="10" cm="1">
        <f t="array" ref="L34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34" s="4">
        <f t="shared" si="2"/>
        <v>0</v>
      </c>
      <c r="N34" s="10" cm="1">
        <f t="array" ref="N3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34" s="4">
        <f t="shared" si="3"/>
        <v>0</v>
      </c>
      <c r="P34" s="4">
        <f t="shared" si="4"/>
        <v>0</v>
      </c>
      <c r="Q34" s="4">
        <f t="shared" si="5"/>
        <v>0</v>
      </c>
    </row>
    <row r="35" spans="1:17" x14ac:dyDescent="0.3">
      <c r="A35" s="19">
        <v>20546</v>
      </c>
      <c r="B35" s="6" t="s">
        <v>17</v>
      </c>
      <c r="C35" s="6" t="s">
        <v>63</v>
      </c>
      <c r="D35" s="15">
        <v>0</v>
      </c>
      <c r="E35" s="6" t="s">
        <v>11</v>
      </c>
      <c r="F35" s="16">
        <v>0</v>
      </c>
      <c r="G35" s="10" t="s">
        <v>213</v>
      </c>
      <c r="H35" s="4">
        <f t="shared" si="0"/>
        <v>2</v>
      </c>
      <c r="I35" s="10" cm="1">
        <f t="array" ref="I35">INDEX('Extract '!$A$2:$H$495,MATCH(1,('Extract '!$D$2:$D$495=Tableau2[[#This Row],[Désignation article]])*('Extract '!$E$2:$E$495=Tableau2[[#This Row],[Lot]]),0),6)</f>
        <v>0</v>
      </c>
      <c r="J35" s="9" t="str">
        <f>+Tableau2[[#This Row],[UQ]]</f>
        <v>M</v>
      </c>
      <c r="K35" s="4" t="str">
        <f t="shared" si="1"/>
        <v>0</v>
      </c>
      <c r="L35" s="10" cm="1">
        <f t="array" ref="L35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35" s="4">
        <f t="shared" si="2"/>
        <v>0</v>
      </c>
      <c r="N35" s="10" cm="1">
        <f t="array" ref="N3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35" s="4">
        <f t="shared" si="3"/>
        <v>0</v>
      </c>
      <c r="P35" s="4">
        <f t="shared" si="4"/>
        <v>0</v>
      </c>
      <c r="Q35" s="4">
        <f t="shared" si="5"/>
        <v>0</v>
      </c>
    </row>
    <row r="36" spans="1:17" x14ac:dyDescent="0.3">
      <c r="A36" s="19">
        <v>20681</v>
      </c>
      <c r="B36" s="6" t="s">
        <v>141</v>
      </c>
      <c r="C36" s="6" t="s">
        <v>63</v>
      </c>
      <c r="D36" s="15">
        <v>6000</v>
      </c>
      <c r="E36" s="6" t="s">
        <v>11</v>
      </c>
      <c r="F36" s="16">
        <v>0</v>
      </c>
      <c r="G36" s="10" t="s">
        <v>213</v>
      </c>
      <c r="H36" s="4" t="e" vm="2">
        <f t="shared" ca="1" si="0"/>
        <v>#VALUE!</v>
      </c>
      <c r="I36" s="10" cm="1">
        <f t="array" ref="I36">INDEX('Extract '!$A$2:$H$495,MATCH(1,('Extract '!$D$2:$D$495=Tableau2[[#This Row],[Désignation article]])*('Extract '!$E$2:$E$495=Tableau2[[#This Row],[Lot]]),0),6)</f>
        <v>206</v>
      </c>
      <c r="J36" s="9" t="str">
        <f>+Tableau2[[#This Row],[UQ]]</f>
        <v>M</v>
      </c>
      <c r="K36" s="4" t="str">
        <f t="shared" si="1"/>
        <v>0</v>
      </c>
      <c r="L36" s="10" cm="1">
        <f t="array" ref="L36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6000</v>
      </c>
      <c r="M36" s="4">
        <f t="shared" si="2"/>
        <v>0</v>
      </c>
      <c r="N36" s="10" t="e" cm="1" vm="4">
        <f t="array" aca="1" ref="N36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36" s="4" t="e" vm="2">
        <f t="shared" ca="1" si="3"/>
        <v>#VALUE!</v>
      </c>
      <c r="P36" s="4">
        <f t="shared" si="4"/>
        <v>0</v>
      </c>
      <c r="Q36" s="4" t="e" vm="2">
        <f t="shared" ca="1" si="5"/>
        <v>#VALUE!</v>
      </c>
    </row>
    <row r="37" spans="1:17" x14ac:dyDescent="0.3">
      <c r="A37" s="19">
        <v>20543</v>
      </c>
      <c r="B37" s="6" t="s">
        <v>10</v>
      </c>
      <c r="C37" s="6" t="s">
        <v>31</v>
      </c>
      <c r="D37" s="15">
        <v>6000</v>
      </c>
      <c r="E37" s="6" t="s">
        <v>11</v>
      </c>
      <c r="F37" s="16">
        <v>0</v>
      </c>
      <c r="G37" s="10" t="s">
        <v>213</v>
      </c>
      <c r="H37" s="4">
        <f t="shared" si="0"/>
        <v>2</v>
      </c>
      <c r="I37" s="10" cm="1">
        <f t="array" ref="I37">INDEX('Extract '!$A$2:$H$495,MATCH(1,('Extract '!$D$2:$D$495=Tableau2[[#This Row],[Désignation article]])*('Extract '!$E$2:$E$495=Tableau2[[#This Row],[Lot]]),0),6)</f>
        <v>0</v>
      </c>
      <c r="J37" s="9" t="str">
        <f>+Tableau2[[#This Row],[UQ]]</f>
        <v>M</v>
      </c>
      <c r="K37" s="4" t="str">
        <f t="shared" si="1"/>
        <v>0</v>
      </c>
      <c r="L37" s="10" cm="1">
        <f t="array" ref="L37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37" s="4">
        <f t="shared" si="2"/>
        <v>0</v>
      </c>
      <c r="N37" s="10" cm="1">
        <f t="array" ref="N37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37" s="4">
        <f t="shared" si="3"/>
        <v>0</v>
      </c>
      <c r="P37" s="4">
        <f t="shared" si="4"/>
        <v>0</v>
      </c>
      <c r="Q37" s="4">
        <f t="shared" si="5"/>
        <v>0</v>
      </c>
    </row>
    <row r="38" spans="1:17" x14ac:dyDescent="0.3">
      <c r="A38" s="19">
        <v>20678</v>
      </c>
      <c r="B38" s="6" t="s">
        <v>127</v>
      </c>
      <c r="C38" s="6" t="s">
        <v>31</v>
      </c>
      <c r="D38" s="15">
        <v>6000</v>
      </c>
      <c r="E38" s="6" t="s">
        <v>11</v>
      </c>
      <c r="F38" s="16">
        <v>0</v>
      </c>
      <c r="G38" s="10" t="s">
        <v>213</v>
      </c>
      <c r="H38" s="4">
        <f t="shared" si="0"/>
        <v>2</v>
      </c>
      <c r="I38" s="10" cm="1">
        <f t="array" ref="I38">INDEX('Extract '!$A$2:$H$495,MATCH(1,('Extract '!$D$2:$D$495=Tableau2[[#This Row],[Désignation article]])*('Extract '!$E$2:$E$495=Tableau2[[#This Row],[Lot]]),0),6)</f>
        <v>0</v>
      </c>
      <c r="J38" s="9" t="str">
        <f>+Tableau2[[#This Row],[UQ]]</f>
        <v>M</v>
      </c>
      <c r="K38" s="4" t="str">
        <f t="shared" si="1"/>
        <v>0</v>
      </c>
      <c r="L38" s="10" cm="1">
        <f t="array" ref="L38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38" s="4">
        <f t="shared" si="2"/>
        <v>0</v>
      </c>
      <c r="N38" s="10" cm="1">
        <f t="array" ref="N38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38" s="4">
        <f t="shared" si="3"/>
        <v>0</v>
      </c>
      <c r="P38" s="4">
        <f t="shared" si="4"/>
        <v>0</v>
      </c>
      <c r="Q38" s="4">
        <f t="shared" si="5"/>
        <v>0</v>
      </c>
    </row>
    <row r="39" spans="1:17" x14ac:dyDescent="0.3">
      <c r="A39" s="19">
        <v>20544</v>
      </c>
      <c r="B39" s="6" t="s">
        <v>13</v>
      </c>
      <c r="C39" s="6" t="s">
        <v>14</v>
      </c>
      <c r="D39" s="15">
        <v>0</v>
      </c>
      <c r="E39" s="6" t="s">
        <v>11</v>
      </c>
      <c r="F39" s="16">
        <v>0</v>
      </c>
      <c r="G39" s="10" t="s">
        <v>213</v>
      </c>
      <c r="H39" s="4">
        <f t="shared" si="0"/>
        <v>2</v>
      </c>
      <c r="I39" s="10" cm="1">
        <f t="array" ref="I39">INDEX('Extract '!$A$2:$H$495,MATCH(1,('Extract '!$D$2:$D$495=Tableau2[[#This Row],[Désignation article]])*('Extract '!$E$2:$E$495=Tableau2[[#This Row],[Lot]]),0),6)</f>
        <v>0</v>
      </c>
      <c r="J39" s="4" t="str">
        <f>+Tableau2[[#This Row],[UQ]]</f>
        <v>M</v>
      </c>
      <c r="K39" s="4" t="str">
        <f t="shared" si="1"/>
        <v>0</v>
      </c>
      <c r="L39" s="10" cm="1">
        <f t="array" ref="L39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39" s="4">
        <f t="shared" si="2"/>
        <v>0</v>
      </c>
      <c r="N39" s="10" cm="1">
        <f t="array" ref="N39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39" s="4">
        <f t="shared" si="3"/>
        <v>0</v>
      </c>
      <c r="P39" s="4">
        <f t="shared" si="4"/>
        <v>0</v>
      </c>
      <c r="Q39" s="4">
        <f t="shared" si="5"/>
        <v>0</v>
      </c>
    </row>
    <row r="40" spans="1:17" x14ac:dyDescent="0.3">
      <c r="A40" s="9">
        <v>20543</v>
      </c>
      <c r="B40" s="3" t="s">
        <v>10</v>
      </c>
      <c r="C40" s="3" t="s">
        <v>234</v>
      </c>
      <c r="D40" s="2">
        <v>0</v>
      </c>
      <c r="E40" s="3" t="s">
        <v>11</v>
      </c>
      <c r="F40" s="16">
        <v>0</v>
      </c>
      <c r="G40" s="10" t="s">
        <v>213</v>
      </c>
      <c r="H40" s="4">
        <f t="shared" si="0"/>
        <v>2</v>
      </c>
      <c r="I40" s="10" cm="1">
        <f t="array" ref="I40">INDEX('Extract '!$A$2:$H$495,MATCH(1,('Extract '!$D$2:$D$495=Tableau2[[#This Row],[Désignation article]])*('Extract '!$E$2:$E$495=Tableau2[[#This Row],[Lot]]),0),6)</f>
        <v>0</v>
      </c>
      <c r="J40" s="4" t="str">
        <f>+Tableau2[[#This Row],[UQ]]</f>
        <v>M</v>
      </c>
      <c r="K40" s="4" t="str">
        <f t="shared" si="1"/>
        <v>0</v>
      </c>
      <c r="L40" s="10" cm="1">
        <f t="array" ref="L40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40" s="4">
        <f t="shared" si="2"/>
        <v>0</v>
      </c>
      <c r="N40" s="10" cm="1">
        <f t="array" ref="N4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40" s="4">
        <f t="shared" si="3"/>
        <v>0</v>
      </c>
      <c r="P40" s="4">
        <f t="shared" si="4"/>
        <v>0</v>
      </c>
      <c r="Q40" s="4">
        <f t="shared" si="5"/>
        <v>0</v>
      </c>
    </row>
    <row r="41" spans="1:17" x14ac:dyDescent="0.3">
      <c r="A41" s="19">
        <v>20678</v>
      </c>
      <c r="B41" s="6" t="s">
        <v>127</v>
      </c>
      <c r="C41" s="6" t="s">
        <v>234</v>
      </c>
      <c r="D41" s="2">
        <v>6000</v>
      </c>
      <c r="E41" s="3" t="s">
        <v>11</v>
      </c>
      <c r="F41" s="4">
        <v>2520</v>
      </c>
      <c r="G41" s="10" t="s">
        <v>213</v>
      </c>
      <c r="H41" s="4" t="e" vm="2">
        <f t="shared" ca="1" si="0"/>
        <v>#VALUE!</v>
      </c>
      <c r="I41" s="10" cm="1">
        <f t="array" ref="I41">INDEX('Extract '!$A$2:$H$495,MATCH(1,('Extract '!$D$2:$D$495=Tableau2[[#This Row],[Désignation article]])*('Extract '!$E$2:$E$495=Tableau2[[#This Row],[Lot]]),0),6)</f>
        <v>1001</v>
      </c>
      <c r="J41" s="4" t="str">
        <f>+Tableau2[[#This Row],[UQ]]</f>
        <v>M</v>
      </c>
      <c r="K41" s="4">
        <f t="shared" si="1"/>
        <v>420.41999999999996</v>
      </c>
      <c r="L41" s="10" cm="1">
        <f t="array" ref="L4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1001</v>
      </c>
      <c r="M41" s="4">
        <f t="shared" si="2"/>
        <v>420.41999999999996</v>
      </c>
      <c r="N41" s="10" t="e" cm="1" vm="1">
        <f t="array" aca="1" ref="N41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41" s="4" t="e" vm="2">
        <f t="shared" ca="1" si="3"/>
        <v>#VALUE!</v>
      </c>
      <c r="P41" s="4" t="e" vm="2">
        <f t="shared" ca="1" si="4"/>
        <v>#VALUE!</v>
      </c>
      <c r="Q41" s="4" t="e" vm="2">
        <f t="shared" ca="1" si="5"/>
        <v>#VALUE!</v>
      </c>
    </row>
    <row r="42" spans="1:17" x14ac:dyDescent="0.3">
      <c r="A42" s="19">
        <v>20544</v>
      </c>
      <c r="B42" s="6" t="s">
        <v>13</v>
      </c>
      <c r="C42" s="6" t="s">
        <v>48</v>
      </c>
      <c r="D42" s="15">
        <v>0</v>
      </c>
      <c r="E42" s="6" t="s">
        <v>11</v>
      </c>
      <c r="F42" s="16">
        <v>0</v>
      </c>
      <c r="G42" s="10" t="s">
        <v>213</v>
      </c>
      <c r="H42" s="4">
        <f t="shared" si="0"/>
        <v>2</v>
      </c>
      <c r="I42" s="10" cm="1">
        <f t="array" ref="I42">INDEX('Extract '!$A$2:$H$495,MATCH(1,('Extract '!$D$2:$D$495=Tableau2[[#This Row],[Désignation article]])*('Extract '!$E$2:$E$495=Tableau2[[#This Row],[Lot]]),0),6)</f>
        <v>0</v>
      </c>
      <c r="J42" s="9" t="str">
        <f>+Tableau2[[#This Row],[UQ]]</f>
        <v>M</v>
      </c>
      <c r="K42" s="4" t="str">
        <f t="shared" si="1"/>
        <v>0</v>
      </c>
      <c r="L42" s="10" cm="1">
        <f t="array" ref="L42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42" s="4">
        <f t="shared" si="2"/>
        <v>0</v>
      </c>
      <c r="N42" s="10" cm="1">
        <f t="array" ref="N4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42" s="4">
        <f t="shared" si="3"/>
        <v>0</v>
      </c>
      <c r="P42" s="4">
        <f t="shared" si="4"/>
        <v>0</v>
      </c>
      <c r="Q42" s="4">
        <f t="shared" si="5"/>
        <v>0</v>
      </c>
    </row>
    <row r="43" spans="1:17" x14ac:dyDescent="0.3">
      <c r="A43" s="19">
        <v>20679</v>
      </c>
      <c r="B43" s="6" t="s">
        <v>132</v>
      </c>
      <c r="C43" s="6" t="s">
        <v>48</v>
      </c>
      <c r="D43" s="15">
        <v>6000</v>
      </c>
      <c r="E43" s="6" t="s">
        <v>11</v>
      </c>
      <c r="F43" s="16">
        <v>0</v>
      </c>
      <c r="G43" s="10" t="s">
        <v>213</v>
      </c>
      <c r="H43" s="4">
        <f t="shared" si="0"/>
        <v>2</v>
      </c>
      <c r="I43" s="10" cm="1">
        <f t="array" ref="I43">INDEX('Extract '!$A$2:$H$495,MATCH(1,('Extract '!$D$2:$D$495=Tableau2[[#This Row],[Désignation article]])*('Extract '!$E$2:$E$495=Tableau2[[#This Row],[Lot]]),0),6)</f>
        <v>0</v>
      </c>
      <c r="J43" s="9" t="str">
        <f>+Tableau2[[#This Row],[UQ]]</f>
        <v>M</v>
      </c>
      <c r="K43" s="4" t="str">
        <f t="shared" si="1"/>
        <v>0</v>
      </c>
      <c r="L43" s="10" t="e" cm="1" vm="5">
        <f t="array" aca="1" ref="L43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43" s="4">
        <f t="shared" si="2"/>
        <v>0</v>
      </c>
      <c r="N43" s="10" cm="1">
        <f t="array" ref="N43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43" s="4" t="e" vm="2">
        <f t="shared" ca="1" si="3"/>
        <v>#VALUE!</v>
      </c>
      <c r="P43" s="4">
        <f t="shared" si="4"/>
        <v>0</v>
      </c>
      <c r="Q43" s="4">
        <f t="shared" si="5"/>
        <v>0</v>
      </c>
    </row>
    <row r="44" spans="1:17" x14ac:dyDescent="0.3">
      <c r="A44" s="19">
        <v>20544</v>
      </c>
      <c r="B44" s="6" t="s">
        <v>13</v>
      </c>
      <c r="C44" s="6" t="s">
        <v>15</v>
      </c>
      <c r="D44" s="15">
        <v>0</v>
      </c>
      <c r="E44" s="6" t="s">
        <v>11</v>
      </c>
      <c r="F44" s="16">
        <v>0</v>
      </c>
      <c r="G44" s="10" t="s">
        <v>213</v>
      </c>
      <c r="H44" s="4">
        <f t="shared" si="0"/>
        <v>2</v>
      </c>
      <c r="I44" s="10" cm="1">
        <f t="array" ref="I44">INDEX('Extract '!$A$2:$H$495,MATCH(1,('Extract '!$D$2:$D$495=Tableau2[[#This Row],[Désignation article]])*('Extract '!$E$2:$E$495=Tableau2[[#This Row],[Lot]]),0),6)</f>
        <v>0</v>
      </c>
      <c r="J44" s="4" t="str">
        <f>+Tableau2[[#This Row],[UQ]]</f>
        <v>M</v>
      </c>
      <c r="K44" s="4" t="str">
        <f t="shared" si="1"/>
        <v>0</v>
      </c>
      <c r="L44" s="10" cm="1">
        <f t="array" ref="L44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44" s="4">
        <f t="shared" si="2"/>
        <v>0</v>
      </c>
      <c r="N44" s="10" cm="1">
        <f t="array" ref="N4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44" s="4">
        <f t="shared" si="3"/>
        <v>0</v>
      </c>
      <c r="P44" s="4">
        <f t="shared" si="4"/>
        <v>0</v>
      </c>
      <c r="Q44" s="4">
        <f t="shared" si="5"/>
        <v>0</v>
      </c>
    </row>
    <row r="45" spans="1:17" x14ac:dyDescent="0.3">
      <c r="A45" s="19">
        <v>20544</v>
      </c>
      <c r="B45" s="6" t="s">
        <v>13</v>
      </c>
      <c r="C45" s="6" t="s">
        <v>49</v>
      </c>
      <c r="D45" s="15">
        <v>0</v>
      </c>
      <c r="E45" s="6" t="s">
        <v>11</v>
      </c>
      <c r="F45" s="16">
        <v>0</v>
      </c>
      <c r="G45" s="10" t="s">
        <v>213</v>
      </c>
      <c r="H45" s="4">
        <f t="shared" si="0"/>
        <v>2</v>
      </c>
      <c r="I45" s="10" cm="1">
        <f t="array" ref="I45">INDEX('Extract '!$A$2:$H$495,MATCH(1,('Extract '!$D$2:$D$495=Tableau2[[#This Row],[Désignation article]])*('Extract '!$E$2:$E$495=Tableau2[[#This Row],[Lot]]),0),6)</f>
        <v>0</v>
      </c>
      <c r="J45" s="9" t="str">
        <f>+Tableau2[[#This Row],[UQ]]</f>
        <v>M</v>
      </c>
      <c r="K45" s="4" t="str">
        <f t="shared" si="1"/>
        <v>0</v>
      </c>
      <c r="L45" s="10" cm="1">
        <f t="array" ref="L45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45" s="4">
        <f t="shared" si="2"/>
        <v>0</v>
      </c>
      <c r="N45" s="10" cm="1">
        <f t="array" ref="N4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45" s="4">
        <f t="shared" si="3"/>
        <v>0</v>
      </c>
      <c r="P45" s="4">
        <f t="shared" si="4"/>
        <v>0</v>
      </c>
      <c r="Q45" s="4">
        <f t="shared" si="5"/>
        <v>0</v>
      </c>
    </row>
    <row r="46" spans="1:17" x14ac:dyDescent="0.3">
      <c r="A46" s="19">
        <v>20679</v>
      </c>
      <c r="B46" s="6" t="s">
        <v>132</v>
      </c>
      <c r="C46" s="6" t="s">
        <v>49</v>
      </c>
      <c r="D46" s="15">
        <v>6180</v>
      </c>
      <c r="E46" s="6" t="s">
        <v>11</v>
      </c>
      <c r="F46" s="16">
        <v>0</v>
      </c>
      <c r="G46" s="10" t="s">
        <v>213</v>
      </c>
      <c r="H46" s="4">
        <f t="shared" si="0"/>
        <v>2</v>
      </c>
      <c r="I46" s="10" cm="1">
        <f t="array" ref="I46">INDEX('Extract '!$A$2:$H$495,MATCH(1,('Extract '!$D$2:$D$495=Tableau2[[#This Row],[Désignation article]])*('Extract '!$E$2:$E$495=Tableau2[[#This Row],[Lot]]),0),6)</f>
        <v>0</v>
      </c>
      <c r="J46" s="9" t="str">
        <f>+Tableau2[[#This Row],[UQ]]</f>
        <v>M</v>
      </c>
      <c r="K46" s="4" t="str">
        <f t="shared" si="1"/>
        <v>0</v>
      </c>
      <c r="L46" s="10" t="e" cm="1" vm="1">
        <f t="array" aca="1" ref="L46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46" s="4">
        <f t="shared" si="2"/>
        <v>0</v>
      </c>
      <c r="N46" s="10" cm="1">
        <f t="array" ref="N46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46" s="4" t="e" vm="2">
        <f t="shared" ca="1" si="3"/>
        <v>#VALUE!</v>
      </c>
      <c r="P46" s="4">
        <f t="shared" si="4"/>
        <v>0</v>
      </c>
      <c r="Q46" s="4">
        <f t="shared" si="5"/>
        <v>0</v>
      </c>
    </row>
    <row r="47" spans="1:17" x14ac:dyDescent="0.3">
      <c r="A47" s="19">
        <v>20543</v>
      </c>
      <c r="B47" s="6" t="s">
        <v>10</v>
      </c>
      <c r="C47" s="6" t="s">
        <v>32</v>
      </c>
      <c r="D47" s="15">
        <v>0</v>
      </c>
      <c r="E47" s="6" t="s">
        <v>11</v>
      </c>
      <c r="F47" s="16">
        <v>0</v>
      </c>
      <c r="G47" s="10" t="s">
        <v>213</v>
      </c>
      <c r="H47" s="4">
        <f t="shared" si="0"/>
        <v>2</v>
      </c>
      <c r="I47" s="10" cm="1">
        <f t="array" ref="I47">INDEX('Extract '!$A$2:$H$495,MATCH(1,('Extract '!$D$2:$D$495=Tableau2[[#This Row],[Désignation article]])*('Extract '!$E$2:$E$495=Tableau2[[#This Row],[Lot]]),0),6)</f>
        <v>0</v>
      </c>
      <c r="J47" s="9" t="str">
        <f>+Tableau2[[#This Row],[UQ]]</f>
        <v>M</v>
      </c>
      <c r="K47" s="4" t="str">
        <f t="shared" si="1"/>
        <v>0</v>
      </c>
      <c r="L47" s="10" cm="1">
        <f t="array" ref="L47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47" s="4">
        <f t="shared" si="2"/>
        <v>0</v>
      </c>
      <c r="N47" s="10" cm="1">
        <f t="array" ref="N47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47" s="4">
        <f t="shared" si="3"/>
        <v>0</v>
      </c>
      <c r="P47" s="4">
        <f t="shared" si="4"/>
        <v>0</v>
      </c>
      <c r="Q47" s="4">
        <f t="shared" si="5"/>
        <v>0</v>
      </c>
    </row>
    <row r="48" spans="1:17" x14ac:dyDescent="0.3">
      <c r="A48" s="19">
        <v>20678</v>
      </c>
      <c r="B48" s="6" t="s">
        <v>127</v>
      </c>
      <c r="C48" s="6" t="s">
        <v>32</v>
      </c>
      <c r="D48" s="15">
        <v>400</v>
      </c>
      <c r="E48" s="6" t="s">
        <v>11</v>
      </c>
      <c r="F48" s="16">
        <v>0</v>
      </c>
      <c r="G48" s="10" t="s">
        <v>213</v>
      </c>
      <c r="H48" s="4" t="e" vm="2">
        <f t="shared" ca="1" si="0"/>
        <v>#VALUE!</v>
      </c>
      <c r="I48" s="10" cm="1">
        <f t="array" ref="I48">INDEX('Extract '!$A$2:$H$495,MATCH(1,('Extract '!$D$2:$D$495=Tableau2[[#This Row],[Désignation article]])*('Extract '!$E$2:$E$495=Tableau2[[#This Row],[Lot]]),0),6)</f>
        <v>0</v>
      </c>
      <c r="J48" s="9" t="str">
        <f>+Tableau2[[#This Row],[UQ]]</f>
        <v>M</v>
      </c>
      <c r="K48" s="4" t="str">
        <f t="shared" si="1"/>
        <v>0</v>
      </c>
      <c r="L48" s="10" t="e" cm="1" vm="5">
        <f t="array" aca="1" ref="L48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48" s="4">
        <f t="shared" si="2"/>
        <v>0</v>
      </c>
      <c r="N48" s="10" t="e" cm="1" vm="1">
        <f t="array" aca="1" ref="N48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48" s="4" t="e" vm="2">
        <f t="shared" ca="1" si="3"/>
        <v>#VALUE!</v>
      </c>
      <c r="P48" s="4">
        <f t="shared" si="4"/>
        <v>0</v>
      </c>
      <c r="Q48" s="4" t="e" vm="2">
        <f t="shared" ca="1" si="5"/>
        <v>#VALUE!</v>
      </c>
    </row>
    <row r="49" spans="1:17" x14ac:dyDescent="0.3">
      <c r="A49" s="19">
        <v>20544</v>
      </c>
      <c r="B49" s="6" t="s">
        <v>13</v>
      </c>
      <c r="C49" s="6" t="s">
        <v>50</v>
      </c>
      <c r="D49" s="15">
        <v>0</v>
      </c>
      <c r="E49" s="6" t="s">
        <v>11</v>
      </c>
      <c r="F49" s="16">
        <v>0</v>
      </c>
      <c r="G49" s="10" t="s">
        <v>213</v>
      </c>
      <c r="H49" s="4">
        <f t="shared" si="0"/>
        <v>2</v>
      </c>
      <c r="I49" s="10" cm="1">
        <f t="array" ref="I49">INDEX('Extract '!$A$2:$H$495,MATCH(1,('Extract '!$D$2:$D$495=Tableau2[[#This Row],[Désignation article]])*('Extract '!$E$2:$E$495=Tableau2[[#This Row],[Lot]]),0),6)</f>
        <v>0</v>
      </c>
      <c r="J49" s="9" t="str">
        <f>+Tableau2[[#This Row],[UQ]]</f>
        <v>M</v>
      </c>
      <c r="K49" s="4" t="str">
        <f t="shared" si="1"/>
        <v>0</v>
      </c>
      <c r="L49" s="10" cm="1">
        <f t="array" ref="L49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49" s="4">
        <f t="shared" si="2"/>
        <v>0</v>
      </c>
      <c r="N49" s="10" cm="1">
        <f t="array" ref="N49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49" s="4">
        <f t="shared" si="3"/>
        <v>0</v>
      </c>
      <c r="P49" s="4">
        <f t="shared" si="4"/>
        <v>0</v>
      </c>
      <c r="Q49" s="4">
        <f t="shared" si="5"/>
        <v>0</v>
      </c>
    </row>
    <row r="50" spans="1:17" x14ac:dyDescent="0.3">
      <c r="A50" s="19">
        <v>20679</v>
      </c>
      <c r="B50" s="6" t="s">
        <v>132</v>
      </c>
      <c r="C50" s="6" t="s">
        <v>50</v>
      </c>
      <c r="D50" s="15">
        <v>250</v>
      </c>
      <c r="E50" s="6" t="s">
        <v>11</v>
      </c>
      <c r="F50" s="16">
        <v>0</v>
      </c>
      <c r="G50" s="10" t="s">
        <v>213</v>
      </c>
      <c r="H50" s="4">
        <f t="shared" si="0"/>
        <v>2</v>
      </c>
      <c r="I50" s="10" cm="1">
        <f t="array" ref="I50">INDEX('Extract '!$A$2:$H$495,MATCH(1,('Extract '!$D$2:$D$495=Tableau2[[#This Row],[Désignation article]])*('Extract '!$E$2:$E$495=Tableau2[[#This Row],[Lot]]),0),6)</f>
        <v>0</v>
      </c>
      <c r="J50" s="9" t="str">
        <f>+Tableau2[[#This Row],[UQ]]</f>
        <v>M</v>
      </c>
      <c r="K50" s="4" t="str">
        <f t="shared" si="1"/>
        <v>0</v>
      </c>
      <c r="L50" s="10" cm="1">
        <f t="array" ref="L50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50" s="4">
        <f t="shared" si="2"/>
        <v>0</v>
      </c>
      <c r="N50" s="10" cm="1">
        <f t="array" ref="N5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50" s="4">
        <f t="shared" si="3"/>
        <v>0</v>
      </c>
      <c r="P50" s="4">
        <f t="shared" si="4"/>
        <v>0</v>
      </c>
      <c r="Q50" s="4">
        <f t="shared" si="5"/>
        <v>0</v>
      </c>
    </row>
    <row r="51" spans="1:17" x14ac:dyDescent="0.3">
      <c r="A51" s="19">
        <v>20543</v>
      </c>
      <c r="B51" s="6" t="s">
        <v>10</v>
      </c>
      <c r="C51" s="6" t="s">
        <v>33</v>
      </c>
      <c r="D51" s="15">
        <v>0</v>
      </c>
      <c r="E51" s="6" t="s">
        <v>11</v>
      </c>
      <c r="F51" s="16">
        <v>0</v>
      </c>
      <c r="G51" s="10" t="s">
        <v>213</v>
      </c>
      <c r="H51" s="4">
        <f t="shared" si="0"/>
        <v>2</v>
      </c>
      <c r="I51" s="10" cm="1">
        <f t="array" ref="I51">INDEX('Extract '!$A$2:$H$495,MATCH(1,('Extract '!$D$2:$D$495=Tableau2[[#This Row],[Désignation article]])*('Extract '!$E$2:$E$495=Tableau2[[#This Row],[Lot]]),0),6)</f>
        <v>0</v>
      </c>
      <c r="J51" s="9" t="str">
        <f>+Tableau2[[#This Row],[UQ]]</f>
        <v>M</v>
      </c>
      <c r="K51" s="4" t="str">
        <f t="shared" si="1"/>
        <v>0</v>
      </c>
      <c r="L51" s="10" cm="1">
        <f t="array" ref="L5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51" s="4">
        <f t="shared" si="2"/>
        <v>0</v>
      </c>
      <c r="N51" s="10" cm="1">
        <f t="array" ref="N5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51" s="4">
        <f t="shared" si="3"/>
        <v>0</v>
      </c>
      <c r="P51" s="4">
        <f t="shared" si="4"/>
        <v>0</v>
      </c>
      <c r="Q51" s="4">
        <f t="shared" si="5"/>
        <v>0</v>
      </c>
    </row>
    <row r="52" spans="1:17" x14ac:dyDescent="0.3">
      <c r="A52" s="19">
        <v>20678</v>
      </c>
      <c r="B52" s="6" t="s">
        <v>127</v>
      </c>
      <c r="C52" s="6" t="s">
        <v>33</v>
      </c>
      <c r="D52" s="15">
        <v>0</v>
      </c>
      <c r="E52" s="6" t="s">
        <v>11</v>
      </c>
      <c r="F52" s="16">
        <v>0</v>
      </c>
      <c r="G52" s="10" t="s">
        <v>213</v>
      </c>
      <c r="H52" s="4">
        <f t="shared" si="0"/>
        <v>2</v>
      </c>
      <c r="I52" s="10" cm="1">
        <f t="array" ref="I52">INDEX('Extract '!$A$2:$H$495,MATCH(1,('Extract '!$D$2:$D$495=Tableau2[[#This Row],[Désignation article]])*('Extract '!$E$2:$E$495=Tableau2[[#This Row],[Lot]]),0),6)</f>
        <v>0</v>
      </c>
      <c r="J52" s="9" t="str">
        <f>+Tableau2[[#This Row],[UQ]]</f>
        <v>M</v>
      </c>
      <c r="K52" s="4" t="str">
        <f t="shared" si="1"/>
        <v>0</v>
      </c>
      <c r="L52" s="10" cm="1">
        <f t="array" ref="L52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52" s="4">
        <f t="shared" si="2"/>
        <v>0</v>
      </c>
      <c r="N52" s="10" cm="1">
        <f t="array" ref="N5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52" s="4">
        <f t="shared" si="3"/>
        <v>0</v>
      </c>
      <c r="P52" s="4">
        <f t="shared" si="4"/>
        <v>0</v>
      </c>
      <c r="Q52" s="4">
        <f t="shared" si="5"/>
        <v>0</v>
      </c>
    </row>
    <row r="53" spans="1:17" x14ac:dyDescent="0.3">
      <c r="A53" s="19">
        <v>20544</v>
      </c>
      <c r="B53" s="6" t="s">
        <v>13</v>
      </c>
      <c r="C53" s="6" t="s">
        <v>51</v>
      </c>
      <c r="D53" s="15">
        <v>0</v>
      </c>
      <c r="E53" s="6" t="s">
        <v>11</v>
      </c>
      <c r="F53" s="16">
        <v>0</v>
      </c>
      <c r="G53" s="10" t="s">
        <v>213</v>
      </c>
      <c r="H53" s="4">
        <f t="shared" si="0"/>
        <v>2</v>
      </c>
      <c r="I53" s="10" cm="1">
        <f t="array" ref="I53">INDEX('Extract '!$A$2:$H$495,MATCH(1,('Extract '!$D$2:$D$495=Tableau2[[#This Row],[Désignation article]])*('Extract '!$E$2:$E$495=Tableau2[[#This Row],[Lot]]),0),6)</f>
        <v>0</v>
      </c>
      <c r="J53" s="9" t="str">
        <f>+Tableau2[[#This Row],[UQ]]</f>
        <v>M</v>
      </c>
      <c r="K53" s="4" t="str">
        <f t="shared" si="1"/>
        <v>0</v>
      </c>
      <c r="L53" s="10" cm="1">
        <f t="array" ref="L53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53" s="4">
        <f t="shared" si="2"/>
        <v>0</v>
      </c>
      <c r="N53" s="10" cm="1">
        <f t="array" ref="N53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53" s="4">
        <f t="shared" si="3"/>
        <v>0</v>
      </c>
      <c r="P53" s="4">
        <f t="shared" si="4"/>
        <v>0</v>
      </c>
      <c r="Q53" s="4">
        <f t="shared" si="5"/>
        <v>0</v>
      </c>
    </row>
    <row r="54" spans="1:17" x14ac:dyDescent="0.3">
      <c r="A54" s="19">
        <v>20679</v>
      </c>
      <c r="B54" s="6" t="s">
        <v>132</v>
      </c>
      <c r="C54" s="6" t="s">
        <v>51</v>
      </c>
      <c r="D54" s="15">
        <v>6180</v>
      </c>
      <c r="E54" s="6" t="s">
        <v>11</v>
      </c>
      <c r="F54" s="16">
        <v>0</v>
      </c>
      <c r="G54" s="10" t="s">
        <v>213</v>
      </c>
      <c r="H54" s="4">
        <f t="shared" si="0"/>
        <v>2</v>
      </c>
      <c r="I54" s="10" cm="1">
        <f t="array" ref="I54">INDEX('Extract '!$A$2:$H$495,MATCH(1,('Extract '!$D$2:$D$495=Tableau2[[#This Row],[Désignation article]])*('Extract '!$E$2:$E$495=Tableau2[[#This Row],[Lot]]),0),6)</f>
        <v>325</v>
      </c>
      <c r="J54" s="9" t="str">
        <f>+Tableau2[[#This Row],[UQ]]</f>
        <v>M</v>
      </c>
      <c r="K54" s="4" t="str">
        <f t="shared" si="1"/>
        <v>0</v>
      </c>
      <c r="L54" s="10" t="e" cm="1" vm="4">
        <f t="array" aca="1" ref="L54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54" s="4">
        <f t="shared" si="2"/>
        <v>0</v>
      </c>
      <c r="N54" s="10" cm="1">
        <f t="array" ref="N5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325</v>
      </c>
      <c r="O54" s="4" t="e" vm="2">
        <f t="shared" ca="1" si="3"/>
        <v>#VALUE!</v>
      </c>
      <c r="P54" s="4">
        <f t="shared" si="4"/>
        <v>0</v>
      </c>
      <c r="Q54" s="4">
        <f t="shared" si="5"/>
        <v>325</v>
      </c>
    </row>
    <row r="55" spans="1:17" x14ac:dyDescent="0.3">
      <c r="A55" s="19">
        <v>20544</v>
      </c>
      <c r="B55" s="6" t="s">
        <v>13</v>
      </c>
      <c r="C55" s="6" t="s">
        <v>52</v>
      </c>
      <c r="D55" s="15">
        <v>0</v>
      </c>
      <c r="E55" s="6" t="s">
        <v>11</v>
      </c>
      <c r="F55" s="16">
        <v>0</v>
      </c>
      <c r="G55" s="10" t="s">
        <v>213</v>
      </c>
      <c r="H55" s="4">
        <f t="shared" si="0"/>
        <v>2</v>
      </c>
      <c r="I55" s="10" cm="1">
        <f t="array" ref="I55">INDEX('Extract '!$A$2:$H$495,MATCH(1,('Extract '!$D$2:$D$495=Tableau2[[#This Row],[Désignation article]])*('Extract '!$E$2:$E$495=Tableau2[[#This Row],[Lot]]),0),6)</f>
        <v>0</v>
      </c>
      <c r="J55" s="9" t="str">
        <f>+Tableau2[[#This Row],[UQ]]</f>
        <v>M</v>
      </c>
      <c r="K55" s="4" t="str">
        <f t="shared" si="1"/>
        <v>0</v>
      </c>
      <c r="L55" s="10" cm="1">
        <f t="array" ref="L55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55" s="4">
        <f t="shared" si="2"/>
        <v>0</v>
      </c>
      <c r="N55" s="10" cm="1">
        <f t="array" ref="N5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55" s="4">
        <f t="shared" si="3"/>
        <v>0</v>
      </c>
      <c r="P55" s="4">
        <f t="shared" si="4"/>
        <v>0</v>
      </c>
      <c r="Q55" s="4">
        <f t="shared" si="5"/>
        <v>0</v>
      </c>
    </row>
    <row r="56" spans="1:17" x14ac:dyDescent="0.3">
      <c r="A56" s="19">
        <v>20679</v>
      </c>
      <c r="B56" s="6" t="s">
        <v>132</v>
      </c>
      <c r="C56" s="6" t="s">
        <v>52</v>
      </c>
      <c r="D56" s="15">
        <v>200</v>
      </c>
      <c r="E56" s="6" t="s">
        <v>11</v>
      </c>
      <c r="F56" s="16">
        <v>0</v>
      </c>
      <c r="G56" s="10" t="s">
        <v>213</v>
      </c>
      <c r="H56" s="4" t="e" vm="2">
        <f t="shared" ca="1" si="0"/>
        <v>#VALUE!</v>
      </c>
      <c r="I56" s="10" cm="1">
        <f t="array" ref="I56">INDEX('Extract '!$A$2:$H$495,MATCH(1,('Extract '!$D$2:$D$495=Tableau2[[#This Row],[Désignation article]])*('Extract '!$E$2:$E$495=Tableau2[[#This Row],[Lot]]),0),6)</f>
        <v>0</v>
      </c>
      <c r="J56" s="9" t="str">
        <f>+Tableau2[[#This Row],[UQ]]</f>
        <v>M</v>
      </c>
      <c r="K56" s="4" t="str">
        <f t="shared" si="1"/>
        <v>0</v>
      </c>
      <c r="L56" s="10" t="e" cm="1" vm="4">
        <f t="array" aca="1" ref="L56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56" s="4">
        <f t="shared" si="2"/>
        <v>0</v>
      </c>
      <c r="N56" s="10" t="e" cm="1" vm="1">
        <f t="array" aca="1" ref="N56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56" s="4" t="e" vm="2">
        <f t="shared" ca="1" si="3"/>
        <v>#VALUE!</v>
      </c>
      <c r="P56" s="4">
        <f t="shared" si="4"/>
        <v>0</v>
      </c>
      <c r="Q56" s="4" t="e" vm="2">
        <f t="shared" ca="1" si="5"/>
        <v>#VALUE!</v>
      </c>
    </row>
    <row r="57" spans="1:17" x14ac:dyDescent="0.3">
      <c r="A57" s="19">
        <v>20678</v>
      </c>
      <c r="B57" s="6" t="s">
        <v>127</v>
      </c>
      <c r="C57" s="6" t="s">
        <v>128</v>
      </c>
      <c r="D57" s="15">
        <v>0</v>
      </c>
      <c r="E57" s="6" t="s">
        <v>11</v>
      </c>
      <c r="F57" s="16">
        <v>0</v>
      </c>
      <c r="G57" s="10" t="s">
        <v>213</v>
      </c>
      <c r="H57" s="4">
        <f t="shared" si="0"/>
        <v>2</v>
      </c>
      <c r="I57" s="10" cm="1">
        <f t="array" ref="I57">INDEX('Extract '!$A$2:$H$495,MATCH(1,('Extract '!$D$2:$D$495=Tableau2[[#This Row],[Désignation article]])*('Extract '!$E$2:$E$495=Tableau2[[#This Row],[Lot]]),0),6)</f>
        <v>0</v>
      </c>
      <c r="J57" s="9" t="str">
        <f>+Tableau2[[#This Row],[UQ]]</f>
        <v>M</v>
      </c>
      <c r="K57" s="4" t="str">
        <f t="shared" si="1"/>
        <v>0</v>
      </c>
      <c r="L57" s="10" t="e" cm="1" vm="1">
        <f t="array" aca="1" ref="L57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57" s="4">
        <f t="shared" si="2"/>
        <v>0</v>
      </c>
      <c r="N57" s="10" cm="1">
        <f t="array" ref="N57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57" s="4" t="e" vm="2">
        <f t="shared" ca="1" si="3"/>
        <v>#VALUE!</v>
      </c>
      <c r="P57" s="4">
        <f t="shared" si="4"/>
        <v>0</v>
      </c>
      <c r="Q57" s="4">
        <f t="shared" si="5"/>
        <v>0</v>
      </c>
    </row>
    <row r="58" spans="1:17" x14ac:dyDescent="0.3">
      <c r="A58" s="19">
        <v>20544</v>
      </c>
      <c r="B58" s="6" t="s">
        <v>13</v>
      </c>
      <c r="C58" s="6" t="s">
        <v>53</v>
      </c>
      <c r="D58" s="15">
        <v>0</v>
      </c>
      <c r="E58" s="6" t="s">
        <v>11</v>
      </c>
      <c r="F58" s="16">
        <v>0</v>
      </c>
      <c r="G58" s="10" t="s">
        <v>213</v>
      </c>
      <c r="H58" s="4">
        <f t="shared" si="0"/>
        <v>2</v>
      </c>
      <c r="I58" s="10" cm="1">
        <f t="array" ref="I58">INDEX('Extract '!$A$2:$H$495,MATCH(1,('Extract '!$D$2:$D$495=Tableau2[[#This Row],[Désignation article]])*('Extract '!$E$2:$E$495=Tableau2[[#This Row],[Lot]]),0),6)</f>
        <v>0</v>
      </c>
      <c r="J58" s="9" t="str">
        <f>+Tableau2[[#This Row],[UQ]]</f>
        <v>M</v>
      </c>
      <c r="K58" s="4" t="str">
        <f t="shared" si="1"/>
        <v>0</v>
      </c>
      <c r="L58" s="10" cm="1">
        <f t="array" ref="L58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58" s="4">
        <f t="shared" si="2"/>
        <v>0</v>
      </c>
      <c r="N58" s="10" cm="1">
        <f t="array" ref="N58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58" s="4">
        <f t="shared" si="3"/>
        <v>0</v>
      </c>
      <c r="P58" s="4">
        <f t="shared" si="4"/>
        <v>0</v>
      </c>
      <c r="Q58" s="4">
        <f t="shared" si="5"/>
        <v>0</v>
      </c>
    </row>
    <row r="59" spans="1:17" x14ac:dyDescent="0.3">
      <c r="A59" s="19">
        <v>20679</v>
      </c>
      <c r="B59" s="6" t="s">
        <v>132</v>
      </c>
      <c r="C59" s="6" t="s">
        <v>53</v>
      </c>
      <c r="D59" s="15">
        <v>6180</v>
      </c>
      <c r="E59" s="6" t="s">
        <v>11</v>
      </c>
      <c r="F59" s="16">
        <v>0</v>
      </c>
      <c r="G59" s="10" t="s">
        <v>213</v>
      </c>
      <c r="H59" s="4" t="e" vm="2">
        <f t="shared" ca="1" si="0"/>
        <v>#VALUE!</v>
      </c>
      <c r="I59" s="10" cm="1">
        <f t="array" ref="I59">INDEX('Extract '!$A$2:$H$495,MATCH(1,('Extract '!$D$2:$D$495=Tableau2[[#This Row],[Désignation article]])*('Extract '!$E$2:$E$495=Tableau2[[#This Row],[Lot]]),0),6)</f>
        <v>0</v>
      </c>
      <c r="J59" s="9" t="str">
        <f>+Tableau2[[#This Row],[UQ]]</f>
        <v>M</v>
      </c>
      <c r="K59" s="4" t="str">
        <f t="shared" si="1"/>
        <v>0</v>
      </c>
      <c r="L59" s="10" t="e" cm="1" vm="5">
        <f t="array" aca="1" ref="L59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59" s="4">
        <f t="shared" si="2"/>
        <v>0</v>
      </c>
      <c r="N59" s="10" t="e" cm="1" vm="1">
        <f t="array" aca="1" ref="N59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59" s="4" t="e" vm="2">
        <f t="shared" ca="1" si="3"/>
        <v>#VALUE!</v>
      </c>
      <c r="P59" s="4">
        <f t="shared" si="4"/>
        <v>0</v>
      </c>
      <c r="Q59" s="4" t="e" vm="2">
        <f t="shared" ca="1" si="5"/>
        <v>#VALUE!</v>
      </c>
    </row>
    <row r="60" spans="1:17" x14ac:dyDescent="0.3">
      <c r="A60" s="19">
        <v>20678</v>
      </c>
      <c r="B60" s="6" t="s">
        <v>127</v>
      </c>
      <c r="C60" s="6" t="s">
        <v>129</v>
      </c>
      <c r="D60" s="15">
        <v>0</v>
      </c>
      <c r="E60" s="6" t="s">
        <v>11</v>
      </c>
      <c r="F60" s="16">
        <v>0</v>
      </c>
      <c r="G60" s="10" t="s">
        <v>213</v>
      </c>
      <c r="H60" s="4">
        <f t="shared" si="0"/>
        <v>2</v>
      </c>
      <c r="I60" s="10" cm="1">
        <f t="array" ref="I60">INDEX('Extract '!$A$2:$H$495,MATCH(1,('Extract '!$D$2:$D$495=Tableau2[[#This Row],[Désignation article]])*('Extract '!$E$2:$E$495=Tableau2[[#This Row],[Lot]]),0),6)</f>
        <v>0</v>
      </c>
      <c r="J60" s="9" t="str">
        <f>+Tableau2[[#This Row],[UQ]]</f>
        <v>M</v>
      </c>
      <c r="K60" s="4" t="str">
        <f t="shared" si="1"/>
        <v>0</v>
      </c>
      <c r="L60" s="10" t="e" cm="1" vm="1">
        <f t="array" aca="1" ref="L60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60" s="4">
        <f t="shared" si="2"/>
        <v>0</v>
      </c>
      <c r="N60" s="10" cm="1">
        <f t="array" ref="N6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60" s="4" t="e" vm="2">
        <f t="shared" ca="1" si="3"/>
        <v>#VALUE!</v>
      </c>
      <c r="P60" s="4">
        <f t="shared" si="4"/>
        <v>0</v>
      </c>
      <c r="Q60" s="4">
        <f t="shared" si="5"/>
        <v>0</v>
      </c>
    </row>
    <row r="61" spans="1:17" x14ac:dyDescent="0.3">
      <c r="A61" s="19">
        <v>20543</v>
      </c>
      <c r="B61" s="6" t="s">
        <v>10</v>
      </c>
      <c r="C61" s="6" t="s">
        <v>34</v>
      </c>
      <c r="D61" s="15">
        <v>0</v>
      </c>
      <c r="E61" s="6" t="s">
        <v>11</v>
      </c>
      <c r="F61" s="16">
        <v>0</v>
      </c>
      <c r="G61" s="10" t="s">
        <v>213</v>
      </c>
      <c r="H61" s="4">
        <f t="shared" si="0"/>
        <v>2</v>
      </c>
      <c r="I61" s="10" cm="1">
        <f t="array" ref="I61">INDEX('Extract '!$A$2:$H$495,MATCH(1,('Extract '!$D$2:$D$495=Tableau2[[#This Row],[Désignation article]])*('Extract '!$E$2:$E$495=Tableau2[[#This Row],[Lot]]),0),6)</f>
        <v>0</v>
      </c>
      <c r="J61" s="9" t="str">
        <f>+Tableau2[[#This Row],[UQ]]</f>
        <v>M</v>
      </c>
      <c r="K61" s="4" t="str">
        <f t="shared" si="1"/>
        <v>0</v>
      </c>
      <c r="L61" s="10" cm="1">
        <f t="array" ref="L6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61" s="4">
        <f t="shared" si="2"/>
        <v>0</v>
      </c>
      <c r="N61" s="10" cm="1">
        <f t="array" ref="N6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61" s="4">
        <f t="shared" si="3"/>
        <v>0</v>
      </c>
      <c r="P61" s="4">
        <f t="shared" si="4"/>
        <v>0</v>
      </c>
      <c r="Q61" s="4">
        <f t="shared" si="5"/>
        <v>0</v>
      </c>
    </row>
    <row r="62" spans="1:17" x14ac:dyDescent="0.3">
      <c r="A62" s="19">
        <v>20678</v>
      </c>
      <c r="B62" s="6" t="s">
        <v>127</v>
      </c>
      <c r="C62" s="6" t="s">
        <v>34</v>
      </c>
      <c r="D62" s="15">
        <v>6000</v>
      </c>
      <c r="E62" s="6" t="s">
        <v>11</v>
      </c>
      <c r="F62" s="16">
        <v>0</v>
      </c>
      <c r="G62" s="10" t="s">
        <v>213</v>
      </c>
      <c r="H62" s="4" t="e" vm="2">
        <f t="shared" ca="1" si="0"/>
        <v>#VALUE!</v>
      </c>
      <c r="I62" s="10" cm="1">
        <f t="array" ref="I62">INDEX('Extract '!$A$2:$H$495,MATCH(1,('Extract '!$D$2:$D$495=Tableau2[[#This Row],[Désignation article]])*('Extract '!$E$2:$E$495=Tableau2[[#This Row],[Lot]]),0),6)</f>
        <v>0</v>
      </c>
      <c r="J62" s="9" t="str">
        <f>+Tableau2[[#This Row],[UQ]]</f>
        <v>M</v>
      </c>
      <c r="K62" s="4" t="str">
        <f t="shared" si="1"/>
        <v>0</v>
      </c>
      <c r="L62" s="10" t="e" cm="1" vm="5">
        <f t="array" aca="1" ref="L62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62" s="4">
        <f t="shared" si="2"/>
        <v>0</v>
      </c>
      <c r="N62" s="10" t="e" cm="1" vm="1">
        <f t="array" aca="1" ref="N62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62" s="4" t="e" vm="2">
        <f t="shared" ca="1" si="3"/>
        <v>#VALUE!</v>
      </c>
      <c r="P62" s="4">
        <f t="shared" si="4"/>
        <v>0</v>
      </c>
      <c r="Q62" s="4" t="e" vm="2">
        <f t="shared" ca="1" si="5"/>
        <v>#VALUE!</v>
      </c>
    </row>
    <row r="63" spans="1:17" x14ac:dyDescent="0.3">
      <c r="A63" s="19">
        <v>20543</v>
      </c>
      <c r="B63" s="6" t="s">
        <v>10</v>
      </c>
      <c r="C63" s="6" t="s">
        <v>35</v>
      </c>
      <c r="D63" s="15">
        <v>0</v>
      </c>
      <c r="E63" s="6" t="s">
        <v>11</v>
      </c>
      <c r="F63" s="16">
        <v>0</v>
      </c>
      <c r="G63" s="10" t="s">
        <v>213</v>
      </c>
      <c r="H63" s="4">
        <f t="shared" si="0"/>
        <v>2</v>
      </c>
      <c r="I63" s="10" cm="1">
        <f t="array" ref="I63">INDEX('Extract '!$A$2:$H$495,MATCH(1,('Extract '!$D$2:$D$495=Tableau2[[#This Row],[Désignation article]])*('Extract '!$E$2:$E$495=Tableau2[[#This Row],[Lot]]),0),6)</f>
        <v>0</v>
      </c>
      <c r="J63" s="9" t="str">
        <f>+Tableau2[[#This Row],[UQ]]</f>
        <v>M</v>
      </c>
      <c r="K63" s="4" t="str">
        <f t="shared" si="1"/>
        <v>0</v>
      </c>
      <c r="L63" s="10" cm="1">
        <f t="array" ref="L63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63" s="4">
        <f t="shared" si="2"/>
        <v>0</v>
      </c>
      <c r="N63" s="10" cm="1">
        <f t="array" ref="N63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63" s="4">
        <f t="shared" si="3"/>
        <v>0</v>
      </c>
      <c r="P63" s="4">
        <f t="shared" si="4"/>
        <v>0</v>
      </c>
      <c r="Q63" s="4">
        <f t="shared" si="5"/>
        <v>0</v>
      </c>
    </row>
    <row r="64" spans="1:17" x14ac:dyDescent="0.3">
      <c r="A64" s="19">
        <v>20678</v>
      </c>
      <c r="B64" s="6" t="s">
        <v>127</v>
      </c>
      <c r="C64" s="6" t="s">
        <v>35</v>
      </c>
      <c r="D64" s="15">
        <v>6029</v>
      </c>
      <c r="E64" s="6" t="s">
        <v>11</v>
      </c>
      <c r="F64" s="16">
        <v>0</v>
      </c>
      <c r="G64" s="10" t="s">
        <v>213</v>
      </c>
      <c r="H64" s="4">
        <f t="shared" si="0"/>
        <v>2</v>
      </c>
      <c r="I64" s="10" cm="1">
        <f t="array" ref="I64">INDEX('Extract '!$A$2:$H$495,MATCH(1,('Extract '!$D$2:$D$495=Tableau2[[#This Row],[Désignation article]])*('Extract '!$E$2:$E$495=Tableau2[[#This Row],[Lot]]),0),6)</f>
        <v>0</v>
      </c>
      <c r="J64" s="9" t="str">
        <f>+Tableau2[[#This Row],[UQ]]</f>
        <v>M</v>
      </c>
      <c r="K64" s="4" t="str">
        <f t="shared" si="1"/>
        <v>0</v>
      </c>
      <c r="L64" s="10" cm="1">
        <f t="array" ref="L64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64" s="4">
        <f t="shared" si="2"/>
        <v>0</v>
      </c>
      <c r="N64" s="10" cm="1">
        <f t="array" ref="N6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64" s="4">
        <f t="shared" si="3"/>
        <v>0</v>
      </c>
      <c r="P64" s="4">
        <f t="shared" si="4"/>
        <v>0</v>
      </c>
      <c r="Q64" s="4">
        <f t="shared" si="5"/>
        <v>0</v>
      </c>
    </row>
    <row r="65" spans="1:17" x14ac:dyDescent="0.3">
      <c r="A65" s="19">
        <v>20678</v>
      </c>
      <c r="B65" s="6" t="s">
        <v>127</v>
      </c>
      <c r="C65" s="6" t="s">
        <v>130</v>
      </c>
      <c r="D65" s="15">
        <v>0</v>
      </c>
      <c r="E65" s="6" t="s">
        <v>11</v>
      </c>
      <c r="F65" s="16">
        <v>0</v>
      </c>
      <c r="G65" s="10" t="s">
        <v>213</v>
      </c>
      <c r="H65" s="4">
        <f t="shared" si="0"/>
        <v>2</v>
      </c>
      <c r="I65" s="10" cm="1">
        <f t="array" ref="I65">INDEX('Extract '!$A$2:$H$495,MATCH(1,('Extract '!$D$2:$D$495=Tableau2[[#This Row],[Désignation article]])*('Extract '!$E$2:$E$495=Tableau2[[#This Row],[Lot]]),0),6)</f>
        <v>0</v>
      </c>
      <c r="J65" s="9" t="str">
        <f>+Tableau2[[#This Row],[UQ]]</f>
        <v>M</v>
      </c>
      <c r="K65" s="4" t="str">
        <f t="shared" si="1"/>
        <v>0</v>
      </c>
      <c r="L65" s="10" cm="1">
        <f t="array" ref="L65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65" s="4">
        <f t="shared" si="2"/>
        <v>0</v>
      </c>
      <c r="N65" s="10" cm="1">
        <f t="array" ref="N6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65" s="4">
        <f t="shared" si="3"/>
        <v>0</v>
      </c>
      <c r="P65" s="4">
        <f t="shared" si="4"/>
        <v>0</v>
      </c>
      <c r="Q65" s="4">
        <f t="shared" si="5"/>
        <v>0</v>
      </c>
    </row>
    <row r="66" spans="1:17" x14ac:dyDescent="0.3">
      <c r="A66" s="19">
        <v>20544</v>
      </c>
      <c r="B66" s="6" t="s">
        <v>13</v>
      </c>
      <c r="C66" s="6" t="s">
        <v>54</v>
      </c>
      <c r="D66" s="15">
        <v>0</v>
      </c>
      <c r="E66" s="6" t="s">
        <v>11</v>
      </c>
      <c r="F66" s="16">
        <v>0</v>
      </c>
      <c r="G66" s="10" t="s">
        <v>213</v>
      </c>
      <c r="H66" s="4">
        <f t="shared" si="0"/>
        <v>2</v>
      </c>
      <c r="I66" s="10" cm="1">
        <f t="array" ref="I66">INDEX('Extract '!$A$2:$H$495,MATCH(1,('Extract '!$D$2:$D$495=Tableau2[[#This Row],[Désignation article]])*('Extract '!$E$2:$E$495=Tableau2[[#This Row],[Lot]]),0),6)</f>
        <v>0</v>
      </c>
      <c r="J66" s="9" t="str">
        <f>+Tableau2[[#This Row],[UQ]]</f>
        <v>M</v>
      </c>
      <c r="K66" s="4" t="str">
        <f t="shared" si="1"/>
        <v>0</v>
      </c>
      <c r="L66" s="10" cm="1">
        <f t="array" ref="L66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66" s="4">
        <f t="shared" si="2"/>
        <v>0</v>
      </c>
      <c r="N66" s="10" cm="1">
        <f t="array" ref="N66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66" s="4">
        <f t="shared" si="3"/>
        <v>0</v>
      </c>
      <c r="P66" s="4">
        <f t="shared" si="4"/>
        <v>0</v>
      </c>
      <c r="Q66" s="4">
        <f t="shared" si="5"/>
        <v>0</v>
      </c>
    </row>
    <row r="67" spans="1:17" x14ac:dyDescent="0.3">
      <c r="A67" s="19">
        <v>20679</v>
      </c>
      <c r="B67" s="6" t="s">
        <v>132</v>
      </c>
      <c r="C67" s="6" t="s">
        <v>54</v>
      </c>
      <c r="D67" s="15">
        <v>0</v>
      </c>
      <c r="E67" s="6" t="s">
        <v>11</v>
      </c>
      <c r="F67" s="16">
        <v>0</v>
      </c>
      <c r="G67" s="10" t="s">
        <v>213</v>
      </c>
      <c r="H67" s="4">
        <f t="shared" ref="H67:H130" si="6">IF(I67=Q67,2,IF(I67&gt;Q67,3,IF(I67&lt;Q67,1)))</f>
        <v>2</v>
      </c>
      <c r="I67" s="10" cm="1">
        <f t="array" ref="I67">INDEX('Extract '!$A$2:$H$495,MATCH(1,('Extract '!$D$2:$D$495=Tableau2[[#This Row],[Désignation article]])*('Extract '!$E$2:$E$495=Tableau2[[#This Row],[Lot]]),0),6)</f>
        <v>0</v>
      </c>
      <c r="J67" s="9" t="str">
        <f>+Tableau2[[#This Row],[UQ]]</f>
        <v>M</v>
      </c>
      <c r="K67" s="4" t="str">
        <f t="shared" ref="K67:K130" si="7">IFERROR(IF(F67=0,"0",(F67/D67)*I67),"")</f>
        <v>0</v>
      </c>
      <c r="L67" s="10" cm="1">
        <f t="array" ref="L67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67" s="4">
        <f t="shared" ref="M67:M130" si="8">IF(F67=0,0,(F67/D67)*L67)</f>
        <v>0</v>
      </c>
      <c r="N67" s="10" cm="1">
        <f t="array" ref="N67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67" s="4">
        <f t="shared" ref="O67:O130" si="9">L67-N67</f>
        <v>0</v>
      </c>
      <c r="P67" s="4">
        <f t="shared" ref="P67:P130" si="10">IF(F67=0,0,(F67/D67)*O67)</f>
        <v>0</v>
      </c>
      <c r="Q67" s="4">
        <f t="shared" ref="Q67:Q130" si="11">IF(N67="",I67-L67,N67)</f>
        <v>0</v>
      </c>
    </row>
    <row r="68" spans="1:17" x14ac:dyDescent="0.3">
      <c r="A68" s="19">
        <v>20544</v>
      </c>
      <c r="B68" s="6" t="s">
        <v>13</v>
      </c>
      <c r="C68" s="6" t="s">
        <v>55</v>
      </c>
      <c r="D68" s="15">
        <v>0</v>
      </c>
      <c r="E68" s="6" t="s">
        <v>11</v>
      </c>
      <c r="F68" s="16">
        <v>0</v>
      </c>
      <c r="G68" s="10" t="s">
        <v>213</v>
      </c>
      <c r="H68" s="4">
        <f t="shared" si="6"/>
        <v>2</v>
      </c>
      <c r="I68" s="10" cm="1">
        <f t="array" ref="I68">INDEX('Extract '!$A$2:$H$495,MATCH(1,('Extract '!$D$2:$D$495=Tableau2[[#This Row],[Désignation article]])*('Extract '!$E$2:$E$495=Tableau2[[#This Row],[Lot]]),0),6)</f>
        <v>0</v>
      </c>
      <c r="J68" s="9" t="str">
        <f>+Tableau2[[#This Row],[UQ]]</f>
        <v>M</v>
      </c>
      <c r="K68" s="4" t="str">
        <f t="shared" si="7"/>
        <v>0</v>
      </c>
      <c r="L68" s="10" cm="1">
        <f t="array" ref="L68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68" s="4">
        <f t="shared" si="8"/>
        <v>0</v>
      </c>
      <c r="N68" s="10" cm="1">
        <f t="array" ref="N68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68" s="4">
        <f t="shared" si="9"/>
        <v>0</v>
      </c>
      <c r="P68" s="4">
        <f t="shared" si="10"/>
        <v>0</v>
      </c>
      <c r="Q68" s="4">
        <f t="shared" si="11"/>
        <v>0</v>
      </c>
    </row>
    <row r="69" spans="1:17" x14ac:dyDescent="0.3">
      <c r="A69" s="19">
        <v>20679</v>
      </c>
      <c r="B69" s="6" t="s">
        <v>132</v>
      </c>
      <c r="C69" s="6" t="s">
        <v>55</v>
      </c>
      <c r="D69" s="15">
        <v>6180</v>
      </c>
      <c r="E69" s="6" t="s">
        <v>11</v>
      </c>
      <c r="F69" s="16">
        <v>0</v>
      </c>
      <c r="G69" s="10" t="s">
        <v>213</v>
      </c>
      <c r="H69" s="4" t="e" vm="2">
        <f t="shared" ca="1" si="6"/>
        <v>#VALUE!</v>
      </c>
      <c r="I69" s="10" cm="1">
        <f t="array" ref="I69">INDEX('Extract '!$A$2:$H$495,MATCH(1,('Extract '!$D$2:$D$495=Tableau2[[#This Row],[Désignation article]])*('Extract '!$E$2:$E$495=Tableau2[[#This Row],[Lot]]),0),6)</f>
        <v>0</v>
      </c>
      <c r="J69" s="9" t="str">
        <f>+Tableau2[[#This Row],[UQ]]</f>
        <v>M</v>
      </c>
      <c r="K69" s="4" t="str">
        <f t="shared" si="7"/>
        <v>0</v>
      </c>
      <c r="L69" s="10" t="e" cm="1" vm="5">
        <f t="array" aca="1" ref="L69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69" s="4">
        <f t="shared" si="8"/>
        <v>0</v>
      </c>
      <c r="N69" s="10" t="e" cm="1" vm="1">
        <f t="array" aca="1" ref="N69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69" s="4" t="e" vm="2">
        <f t="shared" ca="1" si="9"/>
        <v>#VALUE!</v>
      </c>
      <c r="P69" s="4">
        <f t="shared" si="10"/>
        <v>0</v>
      </c>
      <c r="Q69" s="4" t="e" vm="2">
        <f t="shared" ca="1" si="11"/>
        <v>#VALUE!</v>
      </c>
    </row>
    <row r="70" spans="1:17" x14ac:dyDescent="0.3">
      <c r="A70" s="19">
        <v>20543</v>
      </c>
      <c r="B70" s="6" t="s">
        <v>10</v>
      </c>
      <c r="C70" s="6" t="s">
        <v>36</v>
      </c>
      <c r="D70" s="15">
        <v>0</v>
      </c>
      <c r="E70" s="6" t="s">
        <v>11</v>
      </c>
      <c r="F70" s="16">
        <v>0</v>
      </c>
      <c r="G70" s="10" t="s">
        <v>213</v>
      </c>
      <c r="H70" s="4">
        <f t="shared" si="6"/>
        <v>2</v>
      </c>
      <c r="I70" s="10" cm="1">
        <f t="array" ref="I70">INDEX('Extract '!$A$2:$H$495,MATCH(1,('Extract '!$D$2:$D$495=Tableau2[[#This Row],[Désignation article]])*('Extract '!$E$2:$E$495=Tableau2[[#This Row],[Lot]]),0),6)</f>
        <v>0</v>
      </c>
      <c r="J70" s="9" t="str">
        <f>+Tableau2[[#This Row],[UQ]]</f>
        <v>M</v>
      </c>
      <c r="K70" s="4" t="str">
        <f t="shared" si="7"/>
        <v>0</v>
      </c>
      <c r="L70" s="10" cm="1">
        <f t="array" ref="L70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70" s="4">
        <f t="shared" si="8"/>
        <v>0</v>
      </c>
      <c r="N70" s="10" cm="1">
        <f t="array" ref="N7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70" s="4">
        <f t="shared" si="9"/>
        <v>0</v>
      </c>
      <c r="P70" s="4">
        <f t="shared" si="10"/>
        <v>0</v>
      </c>
      <c r="Q70" s="4">
        <f t="shared" si="11"/>
        <v>0</v>
      </c>
    </row>
    <row r="71" spans="1:17" x14ac:dyDescent="0.3">
      <c r="A71" s="19">
        <v>20678</v>
      </c>
      <c r="B71" s="6" t="s">
        <v>127</v>
      </c>
      <c r="C71" s="6" t="s">
        <v>36</v>
      </c>
      <c r="D71" s="15">
        <v>6027</v>
      </c>
      <c r="E71" s="6" t="s">
        <v>11</v>
      </c>
      <c r="F71" s="16">
        <v>0</v>
      </c>
      <c r="G71" s="10" t="s">
        <v>213</v>
      </c>
      <c r="H71" s="4">
        <f t="shared" si="6"/>
        <v>2</v>
      </c>
      <c r="I71" s="10" cm="1">
        <f t="array" ref="I71">INDEX('Extract '!$A$2:$H$495,MATCH(1,('Extract '!$D$2:$D$495=Tableau2[[#This Row],[Désignation article]])*('Extract '!$E$2:$E$495=Tableau2[[#This Row],[Lot]]),0),6)</f>
        <v>0</v>
      </c>
      <c r="J71" s="9" t="str">
        <f>+Tableau2[[#This Row],[UQ]]</f>
        <v>M</v>
      </c>
      <c r="K71" s="4" t="str">
        <f t="shared" si="7"/>
        <v>0</v>
      </c>
      <c r="L71" s="10" t="e" cm="1" vm="4">
        <f t="array" aca="1" ref="L71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71" s="4">
        <f t="shared" si="8"/>
        <v>0</v>
      </c>
      <c r="N71" s="10" cm="1">
        <f t="array" ref="N7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71" s="4" t="e" vm="2">
        <f t="shared" ca="1" si="9"/>
        <v>#VALUE!</v>
      </c>
      <c r="P71" s="4">
        <f t="shared" si="10"/>
        <v>0</v>
      </c>
      <c r="Q71" s="4">
        <f t="shared" si="11"/>
        <v>0</v>
      </c>
    </row>
    <row r="72" spans="1:17" x14ac:dyDescent="0.3">
      <c r="A72" s="19">
        <v>20543</v>
      </c>
      <c r="B72" s="6" t="s">
        <v>10</v>
      </c>
      <c r="C72" s="6" t="s">
        <v>226</v>
      </c>
      <c r="D72" s="15">
        <v>0</v>
      </c>
      <c r="E72" s="6" t="s">
        <v>11</v>
      </c>
      <c r="F72" s="16">
        <v>0</v>
      </c>
      <c r="G72" s="10" t="s">
        <v>213</v>
      </c>
      <c r="H72" s="4">
        <f t="shared" si="6"/>
        <v>2</v>
      </c>
      <c r="I72" s="10" cm="1">
        <f t="array" ref="I72">INDEX('Extract '!$A$2:$H$495,MATCH(1,('Extract '!$D$2:$D$495=Tableau2[[#This Row],[Désignation article]])*('Extract '!$E$2:$E$495=Tableau2[[#This Row],[Lot]]),0),6)</f>
        <v>0</v>
      </c>
      <c r="J72" s="4" t="str">
        <f>+Tableau2[[#This Row],[UQ]]</f>
        <v>M</v>
      </c>
      <c r="K72" s="4" t="str">
        <f t="shared" si="7"/>
        <v>0</v>
      </c>
      <c r="L72" s="10" cm="1">
        <f t="array" ref="L72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72" s="4">
        <f t="shared" si="8"/>
        <v>0</v>
      </c>
      <c r="N72" s="10" cm="1">
        <f t="array" ref="N7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72" s="4">
        <f t="shared" si="9"/>
        <v>0</v>
      </c>
      <c r="P72" s="4">
        <f t="shared" si="10"/>
        <v>0</v>
      </c>
      <c r="Q72" s="4">
        <f t="shared" si="11"/>
        <v>0</v>
      </c>
    </row>
    <row r="73" spans="1:17" x14ac:dyDescent="0.3">
      <c r="A73" s="19">
        <v>20544</v>
      </c>
      <c r="B73" s="6" t="s">
        <v>13</v>
      </c>
      <c r="C73" s="6" t="s">
        <v>56</v>
      </c>
      <c r="D73" s="15">
        <v>0</v>
      </c>
      <c r="E73" s="6" t="s">
        <v>11</v>
      </c>
      <c r="F73" s="16">
        <v>0</v>
      </c>
      <c r="G73" s="10" t="s">
        <v>213</v>
      </c>
      <c r="H73" s="4">
        <f t="shared" si="6"/>
        <v>2</v>
      </c>
      <c r="I73" s="10" cm="1">
        <f t="array" ref="I73">INDEX('Extract '!$A$2:$H$495,MATCH(1,('Extract '!$D$2:$D$495=Tableau2[[#This Row],[Désignation article]])*('Extract '!$E$2:$E$495=Tableau2[[#This Row],[Lot]]),0),6)</f>
        <v>0</v>
      </c>
      <c r="J73" s="9" t="str">
        <f>+Tableau2[[#This Row],[UQ]]</f>
        <v>M</v>
      </c>
      <c r="K73" s="4" t="str">
        <f t="shared" si="7"/>
        <v>0</v>
      </c>
      <c r="L73" s="10" cm="1">
        <f t="array" ref="L73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73" s="4">
        <f t="shared" si="8"/>
        <v>0</v>
      </c>
      <c r="N73" s="10" cm="1">
        <f t="array" ref="N73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73" s="4">
        <f t="shared" si="9"/>
        <v>0</v>
      </c>
      <c r="P73" s="4">
        <f t="shared" si="10"/>
        <v>0</v>
      </c>
      <c r="Q73" s="4">
        <f t="shared" si="11"/>
        <v>0</v>
      </c>
    </row>
    <row r="74" spans="1:17" x14ac:dyDescent="0.3">
      <c r="A74" s="19">
        <v>20679</v>
      </c>
      <c r="B74" s="6" t="s">
        <v>132</v>
      </c>
      <c r="C74" s="6" t="s">
        <v>56</v>
      </c>
      <c r="D74" s="15">
        <v>6000</v>
      </c>
      <c r="E74" s="6" t="s">
        <v>11</v>
      </c>
      <c r="F74" s="16">
        <v>0</v>
      </c>
      <c r="G74" s="10" t="s">
        <v>213</v>
      </c>
      <c r="H74" s="4">
        <f t="shared" si="6"/>
        <v>2</v>
      </c>
      <c r="I74" s="10" cm="1">
        <f t="array" ref="I74">INDEX('Extract '!$A$2:$H$495,MATCH(1,('Extract '!$D$2:$D$495=Tableau2[[#This Row],[Désignation article]])*('Extract '!$E$2:$E$495=Tableau2[[#This Row],[Lot]]),0),6)</f>
        <v>0</v>
      </c>
      <c r="J74" s="9" t="str">
        <f>+Tableau2[[#This Row],[UQ]]</f>
        <v>M</v>
      </c>
      <c r="K74" s="4" t="str">
        <f t="shared" si="7"/>
        <v>0</v>
      </c>
      <c r="L74" s="10" t="e" cm="1" vm="1">
        <f t="array" aca="1" ref="L74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74" s="4">
        <f t="shared" si="8"/>
        <v>0</v>
      </c>
      <c r="N74" s="10" cm="1">
        <f t="array" ref="N7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74" s="4" t="e" vm="2">
        <f t="shared" ca="1" si="9"/>
        <v>#VALUE!</v>
      </c>
      <c r="P74" s="4">
        <f t="shared" si="10"/>
        <v>0</v>
      </c>
      <c r="Q74" s="4">
        <f t="shared" si="11"/>
        <v>0</v>
      </c>
    </row>
    <row r="75" spans="1:17" x14ac:dyDescent="0.3">
      <c r="A75" s="19">
        <v>20543</v>
      </c>
      <c r="B75" s="6" t="s">
        <v>10</v>
      </c>
      <c r="C75" s="6" t="s">
        <v>37</v>
      </c>
      <c r="D75" s="15">
        <v>0</v>
      </c>
      <c r="E75" s="6" t="s">
        <v>11</v>
      </c>
      <c r="F75" s="16">
        <v>0</v>
      </c>
      <c r="G75" s="10" t="s">
        <v>213</v>
      </c>
      <c r="H75" s="4">
        <f t="shared" si="6"/>
        <v>2</v>
      </c>
      <c r="I75" s="10" cm="1">
        <f t="array" ref="I75">INDEX('Extract '!$A$2:$H$495,MATCH(1,('Extract '!$D$2:$D$495=Tableau2[[#This Row],[Désignation article]])*('Extract '!$E$2:$E$495=Tableau2[[#This Row],[Lot]]),0),6)</f>
        <v>0</v>
      </c>
      <c r="J75" s="9" t="str">
        <f>+Tableau2[[#This Row],[UQ]]</f>
        <v>M</v>
      </c>
      <c r="K75" s="4" t="str">
        <f t="shared" si="7"/>
        <v>0</v>
      </c>
      <c r="L75" s="10" cm="1">
        <f t="array" ref="L75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75" s="4">
        <f t="shared" si="8"/>
        <v>0</v>
      </c>
      <c r="N75" s="10" cm="1">
        <f t="array" ref="N7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75" s="4">
        <f t="shared" si="9"/>
        <v>0</v>
      </c>
      <c r="P75" s="4">
        <f t="shared" si="10"/>
        <v>0</v>
      </c>
      <c r="Q75" s="4">
        <f t="shared" si="11"/>
        <v>0</v>
      </c>
    </row>
    <row r="76" spans="1:17" x14ac:dyDescent="0.3">
      <c r="A76" s="19">
        <v>20678</v>
      </c>
      <c r="B76" s="6" t="s">
        <v>127</v>
      </c>
      <c r="C76" s="6" t="s">
        <v>37</v>
      </c>
      <c r="D76" s="15">
        <v>6017</v>
      </c>
      <c r="E76" s="6" t="s">
        <v>11</v>
      </c>
      <c r="F76" s="16">
        <v>0</v>
      </c>
      <c r="G76" s="10" t="s">
        <v>213</v>
      </c>
      <c r="H76" s="4">
        <f t="shared" si="6"/>
        <v>2</v>
      </c>
      <c r="I76" s="10" cm="1">
        <f t="array" ref="I76">INDEX('Extract '!$A$2:$H$495,MATCH(1,('Extract '!$D$2:$D$495=Tableau2[[#This Row],[Désignation article]])*('Extract '!$E$2:$E$495=Tableau2[[#This Row],[Lot]]),0),6)</f>
        <v>0</v>
      </c>
      <c r="J76" s="9" t="str">
        <f>+Tableau2[[#This Row],[UQ]]</f>
        <v>M</v>
      </c>
      <c r="K76" s="4" t="str">
        <f t="shared" si="7"/>
        <v>0</v>
      </c>
      <c r="L76" s="10" t="e" cm="1" vm="4">
        <f t="array" aca="1" ref="L76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76" s="4">
        <f t="shared" si="8"/>
        <v>0</v>
      </c>
      <c r="N76" s="10" cm="1">
        <f t="array" ref="N76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76" s="4" t="e" vm="2">
        <f t="shared" ca="1" si="9"/>
        <v>#VALUE!</v>
      </c>
      <c r="P76" s="4">
        <f t="shared" si="10"/>
        <v>0</v>
      </c>
      <c r="Q76" s="4">
        <f t="shared" si="11"/>
        <v>0</v>
      </c>
    </row>
    <row r="77" spans="1:17" x14ac:dyDescent="0.3">
      <c r="A77" s="19">
        <v>20679</v>
      </c>
      <c r="B77" s="6" t="s">
        <v>132</v>
      </c>
      <c r="C77" s="6" t="s">
        <v>133</v>
      </c>
      <c r="D77" s="15">
        <v>0</v>
      </c>
      <c r="E77" s="6" t="s">
        <v>11</v>
      </c>
      <c r="F77" s="16">
        <v>0</v>
      </c>
      <c r="G77" s="10" t="s">
        <v>213</v>
      </c>
      <c r="H77" s="4">
        <f t="shared" si="6"/>
        <v>2</v>
      </c>
      <c r="I77" s="10" cm="1">
        <f t="array" ref="I77">INDEX('Extract '!$A$2:$H$495,MATCH(1,('Extract '!$D$2:$D$495=Tableau2[[#This Row],[Désignation article]])*('Extract '!$E$2:$E$495=Tableau2[[#This Row],[Lot]]),0),6)</f>
        <v>0</v>
      </c>
      <c r="J77" s="9" t="str">
        <f>+Tableau2[[#This Row],[UQ]]</f>
        <v>M</v>
      </c>
      <c r="K77" s="4" t="str">
        <f t="shared" si="7"/>
        <v>0</v>
      </c>
      <c r="L77" s="10" cm="1">
        <f t="array" ref="L77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77" s="4">
        <f t="shared" si="8"/>
        <v>0</v>
      </c>
      <c r="N77" s="10" cm="1">
        <f t="array" ref="N77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77" s="4">
        <f t="shared" si="9"/>
        <v>0</v>
      </c>
      <c r="P77" s="4">
        <f t="shared" si="10"/>
        <v>0</v>
      </c>
      <c r="Q77" s="4">
        <f t="shared" si="11"/>
        <v>0</v>
      </c>
    </row>
    <row r="78" spans="1:17" x14ac:dyDescent="0.3">
      <c r="A78" s="9">
        <v>20543</v>
      </c>
      <c r="B78" s="3" t="s">
        <v>10</v>
      </c>
      <c r="C78" s="3" t="s">
        <v>235</v>
      </c>
      <c r="D78" s="2">
        <v>0</v>
      </c>
      <c r="E78" s="3" t="s">
        <v>11</v>
      </c>
      <c r="F78" s="4">
        <v>0</v>
      </c>
      <c r="G78" s="10" t="s">
        <v>213</v>
      </c>
      <c r="H78" s="4">
        <f t="shared" si="6"/>
        <v>2</v>
      </c>
      <c r="I78" s="10" cm="1">
        <f t="array" ref="I78">INDEX('Extract '!$A$2:$H$495,MATCH(1,('Extract '!$D$2:$D$495=Tableau2[[#This Row],[Désignation article]])*('Extract '!$E$2:$E$495=Tableau2[[#This Row],[Lot]]),0),6)</f>
        <v>0</v>
      </c>
      <c r="J78" s="4" t="str">
        <f>+Tableau2[[#This Row],[UQ]]</f>
        <v>M</v>
      </c>
      <c r="K78" s="4" t="str">
        <f t="shared" si="7"/>
        <v>0</v>
      </c>
      <c r="L78" s="10" cm="1">
        <f t="array" ref="L78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78" s="4">
        <f t="shared" si="8"/>
        <v>0</v>
      </c>
      <c r="N78" s="10" cm="1">
        <f t="array" ref="N78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78" s="4">
        <f t="shared" si="9"/>
        <v>0</v>
      </c>
      <c r="P78" s="4">
        <f t="shared" si="10"/>
        <v>0</v>
      </c>
      <c r="Q78" s="4">
        <f t="shared" si="11"/>
        <v>0</v>
      </c>
    </row>
    <row r="79" spans="1:17" x14ac:dyDescent="0.3">
      <c r="A79" s="19">
        <v>20678</v>
      </c>
      <c r="B79" s="6" t="s">
        <v>127</v>
      </c>
      <c r="C79" s="6" t="s">
        <v>235</v>
      </c>
      <c r="D79" s="2">
        <v>6000</v>
      </c>
      <c r="E79" s="3" t="s">
        <v>11</v>
      </c>
      <c r="F79" s="4">
        <v>2520</v>
      </c>
      <c r="G79" s="10" t="s">
        <v>213</v>
      </c>
      <c r="H79" s="4">
        <f t="shared" si="6"/>
        <v>2</v>
      </c>
      <c r="I79" s="10" cm="1">
        <f t="array" ref="I79">INDEX('Extract '!$A$2:$H$495,MATCH(1,('Extract '!$D$2:$D$495=Tableau2[[#This Row],[Désignation article]])*('Extract '!$E$2:$E$495=Tableau2[[#This Row],[Lot]]),0),6)</f>
        <v>0</v>
      </c>
      <c r="J79" s="4" t="str">
        <f>+Tableau2[[#This Row],[UQ]]</f>
        <v>M</v>
      </c>
      <c r="K79" s="4">
        <f t="shared" si="7"/>
        <v>0</v>
      </c>
      <c r="L79" s="10" t="e" cm="1" vm="1">
        <f t="array" aca="1" ref="L79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79" s="4" t="e" vm="2">
        <f t="shared" ca="1" si="8"/>
        <v>#VALUE!</v>
      </c>
      <c r="N79" s="10" cm="1">
        <f t="array" ref="N79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79" s="4" t="e" vm="2">
        <f t="shared" ca="1" si="9"/>
        <v>#VALUE!</v>
      </c>
      <c r="P79" s="4" t="e" vm="2">
        <f t="shared" ca="1" si="10"/>
        <v>#VALUE!</v>
      </c>
      <c r="Q79" s="4">
        <f t="shared" si="11"/>
        <v>0</v>
      </c>
    </row>
    <row r="80" spans="1:17" x14ac:dyDescent="0.3">
      <c r="A80" s="19">
        <v>20544</v>
      </c>
      <c r="B80" s="6" t="s">
        <v>13</v>
      </c>
      <c r="C80" s="6" t="s">
        <v>57</v>
      </c>
      <c r="D80" s="15">
        <v>0</v>
      </c>
      <c r="E80" s="6" t="s">
        <v>11</v>
      </c>
      <c r="F80" s="16">
        <v>0</v>
      </c>
      <c r="G80" s="10" t="s">
        <v>213</v>
      </c>
      <c r="H80" s="4">
        <f t="shared" si="6"/>
        <v>2</v>
      </c>
      <c r="I80" s="10" cm="1">
        <f t="array" ref="I80">INDEX('Extract '!$A$2:$H$495,MATCH(1,('Extract '!$D$2:$D$495=Tableau2[[#This Row],[Désignation article]])*('Extract '!$E$2:$E$495=Tableau2[[#This Row],[Lot]]),0),6)</f>
        <v>0</v>
      </c>
      <c r="J80" s="9" t="str">
        <f>+Tableau2[[#This Row],[UQ]]</f>
        <v>M</v>
      </c>
      <c r="K80" s="4" t="str">
        <f t="shared" si="7"/>
        <v>0</v>
      </c>
      <c r="L80" s="10" cm="1">
        <f t="array" ref="L80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80" s="4">
        <f t="shared" si="8"/>
        <v>0</v>
      </c>
      <c r="N80" s="10" cm="1">
        <f t="array" ref="N8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80" s="4">
        <f t="shared" si="9"/>
        <v>0</v>
      </c>
      <c r="P80" s="4">
        <f t="shared" si="10"/>
        <v>0</v>
      </c>
      <c r="Q80" s="4">
        <f t="shared" si="11"/>
        <v>0</v>
      </c>
    </row>
    <row r="81" spans="1:17" x14ac:dyDescent="0.3">
      <c r="A81" s="19">
        <v>20679</v>
      </c>
      <c r="B81" s="6" t="s">
        <v>132</v>
      </c>
      <c r="C81" s="6" t="s">
        <v>57</v>
      </c>
      <c r="D81" s="15">
        <v>6180</v>
      </c>
      <c r="E81" s="6" t="s">
        <v>11</v>
      </c>
      <c r="F81" s="16">
        <v>0</v>
      </c>
      <c r="G81" s="10" t="s">
        <v>213</v>
      </c>
      <c r="H81" s="4">
        <f t="shared" si="6"/>
        <v>2</v>
      </c>
      <c r="I81" s="10" cm="1">
        <f t="array" ref="I81">INDEX('Extract '!$A$2:$H$495,MATCH(1,('Extract '!$D$2:$D$495=Tableau2[[#This Row],[Désignation article]])*('Extract '!$E$2:$E$495=Tableau2[[#This Row],[Lot]]),0),6)</f>
        <v>0</v>
      </c>
      <c r="J81" s="9" t="str">
        <f>+Tableau2[[#This Row],[UQ]]</f>
        <v>M</v>
      </c>
      <c r="K81" s="4" t="str">
        <f t="shared" si="7"/>
        <v>0</v>
      </c>
      <c r="L81" s="10" t="e" cm="1" vm="5">
        <f t="array" aca="1" ref="L81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81" s="4">
        <f t="shared" si="8"/>
        <v>0</v>
      </c>
      <c r="N81" s="10" cm="1">
        <f t="array" ref="N8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81" s="4" t="e" vm="2">
        <f t="shared" ca="1" si="9"/>
        <v>#VALUE!</v>
      </c>
      <c r="P81" s="4">
        <f t="shared" si="10"/>
        <v>0</v>
      </c>
      <c r="Q81" s="4">
        <f t="shared" si="11"/>
        <v>0</v>
      </c>
    </row>
    <row r="82" spans="1:17" x14ac:dyDescent="0.3">
      <c r="A82" s="19">
        <v>20543</v>
      </c>
      <c r="B82" s="6" t="s">
        <v>10</v>
      </c>
      <c r="C82" s="6" t="s">
        <v>38</v>
      </c>
      <c r="D82" s="15">
        <v>0</v>
      </c>
      <c r="E82" s="6" t="s">
        <v>11</v>
      </c>
      <c r="F82" s="16">
        <v>0</v>
      </c>
      <c r="G82" s="10" t="s">
        <v>213</v>
      </c>
      <c r="H82" s="4">
        <f t="shared" si="6"/>
        <v>2</v>
      </c>
      <c r="I82" s="10" cm="1">
        <f t="array" ref="I82">INDEX('Extract '!$A$2:$H$495,MATCH(1,('Extract '!$D$2:$D$495=Tableau2[[#This Row],[Désignation article]])*('Extract '!$E$2:$E$495=Tableau2[[#This Row],[Lot]]),0),6)</f>
        <v>0</v>
      </c>
      <c r="J82" s="9" t="str">
        <f>+Tableau2[[#This Row],[UQ]]</f>
        <v>M</v>
      </c>
      <c r="K82" s="4" t="str">
        <f t="shared" si="7"/>
        <v>0</v>
      </c>
      <c r="L82" s="10" cm="1">
        <f t="array" ref="L82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82" s="4">
        <f t="shared" si="8"/>
        <v>0</v>
      </c>
      <c r="N82" s="10" cm="1">
        <f t="array" ref="N8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82" s="4">
        <f t="shared" si="9"/>
        <v>0</v>
      </c>
      <c r="P82" s="4">
        <f t="shared" si="10"/>
        <v>0</v>
      </c>
      <c r="Q82" s="4">
        <f t="shared" si="11"/>
        <v>0</v>
      </c>
    </row>
    <row r="83" spans="1:17" x14ac:dyDescent="0.3">
      <c r="A83" s="19">
        <v>20678</v>
      </c>
      <c r="B83" s="6" t="s">
        <v>127</v>
      </c>
      <c r="C83" s="6" t="s">
        <v>38</v>
      </c>
      <c r="D83" s="15">
        <v>6000</v>
      </c>
      <c r="E83" s="6" t="s">
        <v>11</v>
      </c>
      <c r="F83" s="16">
        <v>0</v>
      </c>
      <c r="G83" s="10" t="s">
        <v>213</v>
      </c>
      <c r="H83" s="4">
        <f t="shared" si="6"/>
        <v>2</v>
      </c>
      <c r="I83" s="10" cm="1">
        <f t="array" ref="I83">INDEX('Extract '!$A$2:$H$495,MATCH(1,('Extract '!$D$2:$D$495=Tableau2[[#This Row],[Désignation article]])*('Extract '!$E$2:$E$495=Tableau2[[#This Row],[Lot]]),0),6)</f>
        <v>0</v>
      </c>
      <c r="J83" s="9" t="str">
        <f>+Tableau2[[#This Row],[UQ]]</f>
        <v>M</v>
      </c>
      <c r="K83" s="4" t="str">
        <f t="shared" si="7"/>
        <v>0</v>
      </c>
      <c r="L83" s="10" t="e" cm="1" vm="5">
        <f t="array" aca="1" ref="L83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83" s="4">
        <f t="shared" si="8"/>
        <v>0</v>
      </c>
      <c r="N83" s="10" cm="1">
        <f t="array" ref="N83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83" s="4" t="e" vm="2">
        <f t="shared" ca="1" si="9"/>
        <v>#VALUE!</v>
      </c>
      <c r="P83" s="4">
        <f t="shared" si="10"/>
        <v>0</v>
      </c>
      <c r="Q83" s="4">
        <f t="shared" si="11"/>
        <v>0</v>
      </c>
    </row>
    <row r="84" spans="1:17" x14ac:dyDescent="0.3">
      <c r="A84" s="19">
        <v>20544</v>
      </c>
      <c r="B84" s="6" t="s">
        <v>13</v>
      </c>
      <c r="C84" s="6" t="s">
        <v>58</v>
      </c>
      <c r="D84" s="15">
        <v>0</v>
      </c>
      <c r="E84" s="6" t="s">
        <v>11</v>
      </c>
      <c r="F84" s="16">
        <v>0</v>
      </c>
      <c r="G84" s="10" t="s">
        <v>213</v>
      </c>
      <c r="H84" s="4">
        <f t="shared" si="6"/>
        <v>2</v>
      </c>
      <c r="I84" s="10" cm="1">
        <f t="array" ref="I84">INDEX('Extract '!$A$2:$H$495,MATCH(1,('Extract '!$D$2:$D$495=Tableau2[[#This Row],[Désignation article]])*('Extract '!$E$2:$E$495=Tableau2[[#This Row],[Lot]]),0),6)</f>
        <v>0</v>
      </c>
      <c r="J84" s="9" t="str">
        <f>+Tableau2[[#This Row],[UQ]]</f>
        <v>M</v>
      </c>
      <c r="K84" s="4" t="str">
        <f t="shared" si="7"/>
        <v>0</v>
      </c>
      <c r="L84" s="10" cm="1">
        <f t="array" ref="L84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84" s="4">
        <f t="shared" si="8"/>
        <v>0</v>
      </c>
      <c r="N84" s="10" cm="1">
        <f t="array" ref="N8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84" s="4">
        <f t="shared" si="9"/>
        <v>0</v>
      </c>
      <c r="P84" s="4">
        <f t="shared" si="10"/>
        <v>0</v>
      </c>
      <c r="Q84" s="4">
        <f t="shared" si="11"/>
        <v>0</v>
      </c>
    </row>
    <row r="85" spans="1:17" x14ac:dyDescent="0.3">
      <c r="A85" s="19">
        <v>20679</v>
      </c>
      <c r="B85" s="6" t="s">
        <v>132</v>
      </c>
      <c r="C85" s="6" t="s">
        <v>58</v>
      </c>
      <c r="D85" s="15">
        <v>6180</v>
      </c>
      <c r="E85" s="6" t="s">
        <v>11</v>
      </c>
      <c r="F85" s="16">
        <v>0</v>
      </c>
      <c r="G85" s="10" t="s">
        <v>213</v>
      </c>
      <c r="H85" s="4">
        <f t="shared" si="6"/>
        <v>3</v>
      </c>
      <c r="I85" s="10" cm="1">
        <f t="array" ref="I85">INDEX('Extract '!$A$2:$H$495,MATCH(1,('Extract '!$D$2:$D$495=Tableau2[[#This Row],[Désignation article]])*('Extract '!$E$2:$E$495=Tableau2[[#This Row],[Lot]]),0),6)</f>
        <v>6180</v>
      </c>
      <c r="J85" s="9" t="str">
        <f>+Tableau2[[#This Row],[UQ]]</f>
        <v>M</v>
      </c>
      <c r="K85" s="4" t="str">
        <f t="shared" si="7"/>
        <v>0</v>
      </c>
      <c r="L85" s="10" cm="1">
        <f t="array" ref="L85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6180</v>
      </c>
      <c r="M85" s="4">
        <f t="shared" si="8"/>
        <v>0</v>
      </c>
      <c r="N85" s="10" cm="1">
        <f t="array" ref="N8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85" s="4">
        <f t="shared" si="9"/>
        <v>6180</v>
      </c>
      <c r="P85" s="4">
        <f t="shared" si="10"/>
        <v>0</v>
      </c>
      <c r="Q85" s="4">
        <f t="shared" si="11"/>
        <v>0</v>
      </c>
    </row>
    <row r="86" spans="1:17" x14ac:dyDescent="0.3">
      <c r="A86" s="19">
        <v>20543</v>
      </c>
      <c r="B86" s="6" t="s">
        <v>10</v>
      </c>
      <c r="C86" s="6" t="s">
        <v>39</v>
      </c>
      <c r="D86" s="15">
        <v>0</v>
      </c>
      <c r="E86" s="6" t="s">
        <v>11</v>
      </c>
      <c r="F86" s="16">
        <v>0</v>
      </c>
      <c r="G86" s="10" t="s">
        <v>213</v>
      </c>
      <c r="H86" s="4">
        <f t="shared" si="6"/>
        <v>2</v>
      </c>
      <c r="I86" s="10" cm="1">
        <f t="array" ref="I86">INDEX('Extract '!$A$2:$H$495,MATCH(1,('Extract '!$D$2:$D$495=Tableau2[[#This Row],[Désignation article]])*('Extract '!$E$2:$E$495=Tableau2[[#This Row],[Lot]]),0),6)</f>
        <v>0</v>
      </c>
      <c r="J86" s="9" t="str">
        <f>+Tableau2[[#This Row],[UQ]]</f>
        <v>M</v>
      </c>
      <c r="K86" s="4" t="str">
        <f t="shared" si="7"/>
        <v>0</v>
      </c>
      <c r="L86" s="10" cm="1">
        <f t="array" ref="L86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86" s="4">
        <f t="shared" si="8"/>
        <v>0</v>
      </c>
      <c r="N86" s="10" cm="1">
        <f t="array" ref="N86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86" s="4">
        <f t="shared" si="9"/>
        <v>0</v>
      </c>
      <c r="P86" s="4">
        <f t="shared" si="10"/>
        <v>0</v>
      </c>
      <c r="Q86" s="4">
        <f t="shared" si="11"/>
        <v>0</v>
      </c>
    </row>
    <row r="87" spans="1:17" x14ac:dyDescent="0.3">
      <c r="A87" s="19">
        <v>20678</v>
      </c>
      <c r="B87" s="6" t="s">
        <v>127</v>
      </c>
      <c r="C87" s="6" t="s">
        <v>39</v>
      </c>
      <c r="D87" s="15">
        <v>6180</v>
      </c>
      <c r="E87" s="6" t="s">
        <v>11</v>
      </c>
      <c r="F87" s="16">
        <v>0</v>
      </c>
      <c r="G87" s="10" t="s">
        <v>213</v>
      </c>
      <c r="H87" s="4">
        <f t="shared" si="6"/>
        <v>2</v>
      </c>
      <c r="I87" s="10" cm="1">
        <f t="array" ref="I87">INDEX('Extract '!$A$2:$H$495,MATCH(1,('Extract '!$D$2:$D$495=Tableau2[[#This Row],[Désignation article]])*('Extract '!$E$2:$E$495=Tableau2[[#This Row],[Lot]]),0),6)</f>
        <v>0</v>
      </c>
      <c r="J87" s="9" t="str">
        <f>+Tableau2[[#This Row],[UQ]]</f>
        <v>M</v>
      </c>
      <c r="K87" s="4" t="str">
        <f t="shared" si="7"/>
        <v>0</v>
      </c>
      <c r="L87" s="10" t="e" cm="1" vm="5">
        <f t="array" aca="1" ref="L87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87" s="4">
        <f t="shared" si="8"/>
        <v>0</v>
      </c>
      <c r="N87" s="10" cm="1">
        <f t="array" ref="N87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87" s="4" t="e" vm="2">
        <f t="shared" ca="1" si="9"/>
        <v>#VALUE!</v>
      </c>
      <c r="P87" s="4">
        <f t="shared" si="10"/>
        <v>0</v>
      </c>
      <c r="Q87" s="4">
        <f t="shared" si="11"/>
        <v>0</v>
      </c>
    </row>
    <row r="88" spans="1:17" x14ac:dyDescent="0.3">
      <c r="A88" s="19">
        <v>20543</v>
      </c>
      <c r="B88" s="6" t="s">
        <v>10</v>
      </c>
      <c r="C88" s="6" t="s">
        <v>40</v>
      </c>
      <c r="D88" s="15">
        <v>0</v>
      </c>
      <c r="E88" s="6" t="s">
        <v>11</v>
      </c>
      <c r="F88" s="16">
        <v>0</v>
      </c>
      <c r="G88" s="10" t="s">
        <v>213</v>
      </c>
      <c r="H88" s="4">
        <f t="shared" si="6"/>
        <v>2</v>
      </c>
      <c r="I88" s="10" cm="1">
        <f t="array" ref="I88">INDEX('Extract '!$A$2:$H$495,MATCH(1,('Extract '!$D$2:$D$495=Tableau2[[#This Row],[Désignation article]])*('Extract '!$E$2:$E$495=Tableau2[[#This Row],[Lot]]),0),6)</f>
        <v>0</v>
      </c>
      <c r="J88" s="9" t="str">
        <f>+Tableau2[[#This Row],[UQ]]</f>
        <v>M</v>
      </c>
      <c r="K88" s="4" t="str">
        <f t="shared" si="7"/>
        <v>0</v>
      </c>
      <c r="L88" s="10" cm="1">
        <f t="array" ref="L88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88" s="4">
        <f t="shared" si="8"/>
        <v>0</v>
      </c>
      <c r="N88" s="10" cm="1">
        <f t="array" ref="N88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88" s="4">
        <f t="shared" si="9"/>
        <v>0</v>
      </c>
      <c r="P88" s="4">
        <f t="shared" si="10"/>
        <v>0</v>
      </c>
      <c r="Q88" s="4">
        <f t="shared" si="11"/>
        <v>0</v>
      </c>
    </row>
    <row r="89" spans="1:17" x14ac:dyDescent="0.3">
      <c r="A89" s="19">
        <v>20678</v>
      </c>
      <c r="B89" s="6" t="s">
        <v>127</v>
      </c>
      <c r="C89" s="6" t="s">
        <v>40</v>
      </c>
      <c r="D89" s="15">
        <v>4000</v>
      </c>
      <c r="E89" s="6" t="s">
        <v>11</v>
      </c>
      <c r="F89" s="16">
        <v>0</v>
      </c>
      <c r="G89" s="10" t="s">
        <v>213</v>
      </c>
      <c r="H89" s="4">
        <f t="shared" si="6"/>
        <v>2</v>
      </c>
      <c r="I89" s="10" cm="1">
        <f t="array" ref="I89">INDEX('Extract '!$A$2:$H$495,MATCH(1,('Extract '!$D$2:$D$495=Tableau2[[#This Row],[Désignation article]])*('Extract '!$E$2:$E$495=Tableau2[[#This Row],[Lot]]),0),6)</f>
        <v>0</v>
      </c>
      <c r="J89" s="9" t="str">
        <f>+Tableau2[[#This Row],[UQ]]</f>
        <v>M</v>
      </c>
      <c r="K89" s="4" t="str">
        <f t="shared" si="7"/>
        <v>0</v>
      </c>
      <c r="L89" s="10" t="e" cm="1" vm="5">
        <f t="array" aca="1" ref="L89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89" s="4">
        <f t="shared" si="8"/>
        <v>0</v>
      </c>
      <c r="N89" s="10" cm="1">
        <f t="array" ref="N89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89" s="4" t="e" vm="2">
        <f t="shared" ca="1" si="9"/>
        <v>#VALUE!</v>
      </c>
      <c r="P89" s="4">
        <f t="shared" si="10"/>
        <v>0</v>
      </c>
      <c r="Q89" s="4">
        <f t="shared" si="11"/>
        <v>0</v>
      </c>
    </row>
    <row r="90" spans="1:17" x14ac:dyDescent="0.3">
      <c r="A90" s="19">
        <v>20543</v>
      </c>
      <c r="B90" s="6" t="s">
        <v>10</v>
      </c>
      <c r="C90" s="6" t="s">
        <v>41</v>
      </c>
      <c r="D90" s="15">
        <v>0</v>
      </c>
      <c r="E90" s="6" t="s">
        <v>11</v>
      </c>
      <c r="F90" s="16">
        <v>0</v>
      </c>
      <c r="G90" s="10" t="s">
        <v>213</v>
      </c>
      <c r="H90" s="4">
        <f t="shared" si="6"/>
        <v>2</v>
      </c>
      <c r="I90" s="10" cm="1">
        <f t="array" ref="I90">INDEX('Extract '!$A$2:$H$495,MATCH(1,('Extract '!$D$2:$D$495=Tableau2[[#This Row],[Désignation article]])*('Extract '!$E$2:$E$495=Tableau2[[#This Row],[Lot]]),0),6)</f>
        <v>0</v>
      </c>
      <c r="J90" s="9" t="str">
        <f>+Tableau2[[#This Row],[UQ]]</f>
        <v>M</v>
      </c>
      <c r="K90" s="4" t="str">
        <f t="shared" si="7"/>
        <v>0</v>
      </c>
      <c r="L90" s="10" cm="1">
        <f t="array" ref="L90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90" s="4">
        <f t="shared" si="8"/>
        <v>0</v>
      </c>
      <c r="N90" s="10" cm="1">
        <f t="array" ref="N9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90" s="4">
        <f t="shared" si="9"/>
        <v>0</v>
      </c>
      <c r="P90" s="4">
        <f t="shared" si="10"/>
        <v>0</v>
      </c>
      <c r="Q90" s="4">
        <f t="shared" si="11"/>
        <v>0</v>
      </c>
    </row>
    <row r="91" spans="1:17" x14ac:dyDescent="0.3">
      <c r="A91" s="19">
        <v>20678</v>
      </c>
      <c r="B91" s="6" t="s">
        <v>127</v>
      </c>
      <c r="C91" s="6" t="s">
        <v>41</v>
      </c>
      <c r="D91" s="15">
        <v>6180</v>
      </c>
      <c r="E91" s="6" t="s">
        <v>11</v>
      </c>
      <c r="F91" s="16">
        <v>0</v>
      </c>
      <c r="G91" s="10" t="s">
        <v>213</v>
      </c>
      <c r="H91" s="4" t="e" vm="2">
        <f t="shared" ca="1" si="6"/>
        <v>#VALUE!</v>
      </c>
      <c r="I91" s="10" cm="1">
        <f t="array" ref="I91">INDEX('Extract '!$A$2:$H$495,MATCH(1,('Extract '!$D$2:$D$495=Tableau2[[#This Row],[Désignation article]])*('Extract '!$E$2:$E$495=Tableau2[[#This Row],[Lot]]),0),6)</f>
        <v>0</v>
      </c>
      <c r="J91" s="9" t="str">
        <f>+Tableau2[[#This Row],[UQ]]</f>
        <v>M</v>
      </c>
      <c r="K91" s="4" t="str">
        <f t="shared" si="7"/>
        <v>0</v>
      </c>
      <c r="L91" s="10" t="e" cm="1" vm="4">
        <f t="array" aca="1" ref="L91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91" s="4">
        <f t="shared" si="8"/>
        <v>0</v>
      </c>
      <c r="N91" s="10" t="e" cm="1" vm="4">
        <f t="array" aca="1" ref="N91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91" s="4" t="e" vm="2">
        <f t="shared" ca="1" si="9"/>
        <v>#VALUE!</v>
      </c>
      <c r="P91" s="4">
        <f t="shared" si="10"/>
        <v>0</v>
      </c>
      <c r="Q91" s="4" t="e" vm="2">
        <f t="shared" ca="1" si="11"/>
        <v>#VALUE!</v>
      </c>
    </row>
    <row r="92" spans="1:17" x14ac:dyDescent="0.3">
      <c r="A92" s="19">
        <v>20543</v>
      </c>
      <c r="B92" s="6" t="s">
        <v>10</v>
      </c>
      <c r="C92" s="6" t="s">
        <v>42</v>
      </c>
      <c r="D92" s="15">
        <v>0</v>
      </c>
      <c r="E92" s="6" t="s">
        <v>11</v>
      </c>
      <c r="F92" s="16">
        <v>0</v>
      </c>
      <c r="G92" s="10" t="s">
        <v>213</v>
      </c>
      <c r="H92" s="4">
        <f t="shared" si="6"/>
        <v>2</v>
      </c>
      <c r="I92" s="10" cm="1">
        <f t="array" ref="I92">INDEX('Extract '!$A$2:$H$495,MATCH(1,('Extract '!$D$2:$D$495=Tableau2[[#This Row],[Désignation article]])*('Extract '!$E$2:$E$495=Tableau2[[#This Row],[Lot]]),0),6)</f>
        <v>0</v>
      </c>
      <c r="J92" s="9" t="str">
        <f>+Tableau2[[#This Row],[UQ]]</f>
        <v>M</v>
      </c>
      <c r="K92" s="4" t="str">
        <f t="shared" si="7"/>
        <v>0</v>
      </c>
      <c r="L92" s="10" cm="1">
        <f t="array" ref="L92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92" s="4">
        <f t="shared" si="8"/>
        <v>0</v>
      </c>
      <c r="N92" s="10" cm="1">
        <f t="array" ref="N9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92" s="4">
        <f t="shared" si="9"/>
        <v>0</v>
      </c>
      <c r="P92" s="4">
        <f t="shared" si="10"/>
        <v>0</v>
      </c>
      <c r="Q92" s="4">
        <f t="shared" si="11"/>
        <v>0</v>
      </c>
    </row>
    <row r="93" spans="1:17" x14ac:dyDescent="0.3">
      <c r="A93" s="19">
        <v>20678</v>
      </c>
      <c r="B93" s="6" t="s">
        <v>127</v>
      </c>
      <c r="C93" s="6" t="s">
        <v>42</v>
      </c>
      <c r="D93" s="15">
        <v>6003</v>
      </c>
      <c r="E93" s="6" t="s">
        <v>11</v>
      </c>
      <c r="F93" s="16">
        <v>0</v>
      </c>
      <c r="G93" s="10" t="s">
        <v>213</v>
      </c>
      <c r="H93" s="4">
        <f t="shared" si="6"/>
        <v>2</v>
      </c>
      <c r="I93" s="10" cm="1">
        <f t="array" ref="I93">INDEX('Extract '!$A$2:$H$495,MATCH(1,('Extract '!$D$2:$D$495=Tableau2[[#This Row],[Désignation article]])*('Extract '!$E$2:$E$495=Tableau2[[#This Row],[Lot]]),0),6)</f>
        <v>0</v>
      </c>
      <c r="J93" s="9" t="str">
        <f>+Tableau2[[#This Row],[UQ]]</f>
        <v>M</v>
      </c>
      <c r="K93" s="4" t="str">
        <f t="shared" si="7"/>
        <v>0</v>
      </c>
      <c r="L93" s="10" cm="1">
        <f t="array" ref="L93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6003</v>
      </c>
      <c r="M93" s="4">
        <f t="shared" si="8"/>
        <v>0</v>
      </c>
      <c r="N93" s="10" cm="1">
        <f t="array" ref="N93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93" s="4">
        <f t="shared" si="9"/>
        <v>6003</v>
      </c>
      <c r="P93" s="4">
        <f t="shared" si="10"/>
        <v>0</v>
      </c>
      <c r="Q93" s="4">
        <f t="shared" si="11"/>
        <v>0</v>
      </c>
    </row>
    <row r="94" spans="1:17" x14ac:dyDescent="0.3">
      <c r="A94" s="19">
        <v>20543</v>
      </c>
      <c r="B94" s="6" t="s">
        <v>10</v>
      </c>
      <c r="C94" s="6" t="s">
        <v>43</v>
      </c>
      <c r="D94" s="15">
        <v>0</v>
      </c>
      <c r="E94" s="6" t="s">
        <v>11</v>
      </c>
      <c r="F94" s="16">
        <v>0</v>
      </c>
      <c r="G94" s="10" t="s">
        <v>213</v>
      </c>
      <c r="H94" s="4">
        <f t="shared" si="6"/>
        <v>2</v>
      </c>
      <c r="I94" s="10" cm="1">
        <f t="array" ref="I94">INDEX('Extract '!$A$2:$H$495,MATCH(1,('Extract '!$D$2:$D$495=Tableau2[[#This Row],[Désignation article]])*('Extract '!$E$2:$E$495=Tableau2[[#This Row],[Lot]]),0),6)</f>
        <v>0</v>
      </c>
      <c r="J94" s="9" t="str">
        <f>+Tableau2[[#This Row],[UQ]]</f>
        <v>M</v>
      </c>
      <c r="K94" s="4" t="str">
        <f t="shared" si="7"/>
        <v>0</v>
      </c>
      <c r="L94" s="10" cm="1">
        <f t="array" ref="L94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94" s="4">
        <f t="shared" si="8"/>
        <v>0</v>
      </c>
      <c r="N94" s="10" cm="1">
        <f t="array" ref="N9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94" s="4">
        <f t="shared" si="9"/>
        <v>0</v>
      </c>
      <c r="P94" s="4">
        <f t="shared" si="10"/>
        <v>0</v>
      </c>
      <c r="Q94" s="4">
        <f t="shared" si="11"/>
        <v>0</v>
      </c>
    </row>
    <row r="95" spans="1:17" x14ac:dyDescent="0.3">
      <c r="A95" s="19">
        <v>20678</v>
      </c>
      <c r="B95" s="6" t="s">
        <v>127</v>
      </c>
      <c r="C95" s="6" t="s">
        <v>43</v>
      </c>
      <c r="D95" s="15">
        <v>0</v>
      </c>
      <c r="E95" s="6" t="s">
        <v>11</v>
      </c>
      <c r="F95" s="16">
        <v>0</v>
      </c>
      <c r="G95" s="10" t="s">
        <v>213</v>
      </c>
      <c r="H95" s="4">
        <f t="shared" si="6"/>
        <v>2</v>
      </c>
      <c r="I95" s="10" cm="1">
        <f t="array" ref="I95">INDEX('Extract '!$A$2:$H$495,MATCH(1,('Extract '!$D$2:$D$495=Tableau2[[#This Row],[Désignation article]])*('Extract '!$E$2:$E$495=Tableau2[[#This Row],[Lot]]),0),6)</f>
        <v>0</v>
      </c>
      <c r="J95" s="9" t="str">
        <f>+Tableau2[[#This Row],[UQ]]</f>
        <v>M</v>
      </c>
      <c r="K95" s="4" t="str">
        <f t="shared" si="7"/>
        <v>0</v>
      </c>
      <c r="L95" s="10" t="e" cm="1" vm="1">
        <f t="array" aca="1" ref="L95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95" s="4">
        <f t="shared" si="8"/>
        <v>0</v>
      </c>
      <c r="N95" s="10" cm="1">
        <f t="array" ref="N9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95" s="4" t="e" vm="2">
        <f t="shared" ca="1" si="9"/>
        <v>#VALUE!</v>
      </c>
      <c r="P95" s="4">
        <f t="shared" si="10"/>
        <v>0</v>
      </c>
      <c r="Q95" s="4">
        <f t="shared" si="11"/>
        <v>0</v>
      </c>
    </row>
    <row r="96" spans="1:17" x14ac:dyDescent="0.3">
      <c r="A96" s="19">
        <v>20544</v>
      </c>
      <c r="B96" s="6" t="s">
        <v>13</v>
      </c>
      <c r="C96" s="6" t="s">
        <v>59</v>
      </c>
      <c r="D96" s="15">
        <v>0</v>
      </c>
      <c r="E96" s="6" t="s">
        <v>11</v>
      </c>
      <c r="F96" s="16">
        <v>0</v>
      </c>
      <c r="G96" s="10" t="s">
        <v>213</v>
      </c>
      <c r="H96" s="4">
        <f t="shared" si="6"/>
        <v>2</v>
      </c>
      <c r="I96" s="10" cm="1">
        <f t="array" ref="I96">INDEX('Extract '!$A$2:$H$495,MATCH(1,('Extract '!$D$2:$D$495=Tableau2[[#This Row],[Désignation article]])*('Extract '!$E$2:$E$495=Tableau2[[#This Row],[Lot]]),0),6)</f>
        <v>0</v>
      </c>
      <c r="J96" s="9" t="str">
        <f>+Tableau2[[#This Row],[UQ]]</f>
        <v>M</v>
      </c>
      <c r="K96" s="4" t="str">
        <f t="shared" si="7"/>
        <v>0</v>
      </c>
      <c r="L96" s="10" cm="1">
        <f t="array" ref="L96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96" s="4">
        <f t="shared" si="8"/>
        <v>0</v>
      </c>
      <c r="N96" s="10" cm="1">
        <f t="array" ref="N96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96" s="4">
        <f t="shared" si="9"/>
        <v>0</v>
      </c>
      <c r="P96" s="4">
        <f t="shared" si="10"/>
        <v>0</v>
      </c>
      <c r="Q96" s="4">
        <f t="shared" si="11"/>
        <v>0</v>
      </c>
    </row>
    <row r="97" spans="1:17" x14ac:dyDescent="0.3">
      <c r="A97" s="19">
        <v>20679</v>
      </c>
      <c r="B97" s="6" t="s">
        <v>132</v>
      </c>
      <c r="C97" s="6" t="s">
        <v>59</v>
      </c>
      <c r="D97" s="15">
        <v>6180</v>
      </c>
      <c r="E97" s="6" t="s">
        <v>11</v>
      </c>
      <c r="F97" s="16">
        <v>0</v>
      </c>
      <c r="G97" s="10" t="s">
        <v>213</v>
      </c>
      <c r="H97" s="4">
        <f t="shared" si="6"/>
        <v>3</v>
      </c>
      <c r="I97" s="10" cm="1">
        <f t="array" ref="I97">INDEX('Extract '!$A$2:$H$495,MATCH(1,('Extract '!$D$2:$D$495=Tableau2[[#This Row],[Désignation article]])*('Extract '!$E$2:$E$495=Tableau2[[#This Row],[Lot]]),0),6)</f>
        <v>1414</v>
      </c>
      <c r="J97" s="9" t="str">
        <f>+Tableau2[[#This Row],[UQ]]</f>
        <v>M</v>
      </c>
      <c r="K97" s="4" t="str">
        <f t="shared" si="7"/>
        <v>0</v>
      </c>
      <c r="L97" s="10" cm="1">
        <f t="array" ref="L97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6180</v>
      </c>
      <c r="M97" s="4">
        <f t="shared" si="8"/>
        <v>0</v>
      </c>
      <c r="N97" s="10" cm="1">
        <f t="array" ref="N97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97" s="4">
        <f t="shared" si="9"/>
        <v>6180</v>
      </c>
      <c r="P97" s="4">
        <f t="shared" si="10"/>
        <v>0</v>
      </c>
      <c r="Q97" s="4">
        <f t="shared" si="11"/>
        <v>0</v>
      </c>
    </row>
    <row r="98" spans="1:17" x14ac:dyDescent="0.3">
      <c r="A98" s="19">
        <v>20543</v>
      </c>
      <c r="B98" s="6" t="s">
        <v>10</v>
      </c>
      <c r="C98" s="6" t="s">
        <v>44</v>
      </c>
      <c r="D98" s="15">
        <v>0</v>
      </c>
      <c r="E98" s="6" t="s">
        <v>11</v>
      </c>
      <c r="F98" s="16">
        <v>0</v>
      </c>
      <c r="G98" s="10" t="s">
        <v>213</v>
      </c>
      <c r="H98" s="4">
        <f t="shared" si="6"/>
        <v>2</v>
      </c>
      <c r="I98" s="10" cm="1">
        <f t="array" ref="I98">INDEX('Extract '!$A$2:$H$495,MATCH(1,('Extract '!$D$2:$D$495=Tableau2[[#This Row],[Désignation article]])*('Extract '!$E$2:$E$495=Tableau2[[#This Row],[Lot]]),0),6)</f>
        <v>0</v>
      </c>
      <c r="J98" s="9" t="str">
        <f>+Tableau2[[#This Row],[UQ]]</f>
        <v>M</v>
      </c>
      <c r="K98" s="4" t="str">
        <f t="shared" si="7"/>
        <v>0</v>
      </c>
      <c r="L98" s="10" cm="1">
        <f t="array" ref="L98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98" s="4">
        <f t="shared" si="8"/>
        <v>0</v>
      </c>
      <c r="N98" s="10" cm="1">
        <f t="array" ref="N98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98" s="4">
        <f t="shared" si="9"/>
        <v>0</v>
      </c>
      <c r="P98" s="4">
        <f t="shared" si="10"/>
        <v>0</v>
      </c>
      <c r="Q98" s="4">
        <f t="shared" si="11"/>
        <v>0</v>
      </c>
    </row>
    <row r="99" spans="1:17" x14ac:dyDescent="0.3">
      <c r="A99" s="19">
        <v>20678</v>
      </c>
      <c r="B99" s="6" t="s">
        <v>127</v>
      </c>
      <c r="C99" s="6" t="s">
        <v>44</v>
      </c>
      <c r="D99" s="15">
        <v>0</v>
      </c>
      <c r="E99" s="6" t="s">
        <v>11</v>
      </c>
      <c r="F99" s="16">
        <v>0</v>
      </c>
      <c r="G99" s="10" t="s">
        <v>213</v>
      </c>
      <c r="H99" s="4">
        <f t="shared" si="6"/>
        <v>2</v>
      </c>
      <c r="I99" s="10" cm="1">
        <f t="array" ref="I99">INDEX('Extract '!$A$2:$H$495,MATCH(1,('Extract '!$D$2:$D$495=Tableau2[[#This Row],[Désignation article]])*('Extract '!$E$2:$E$495=Tableau2[[#This Row],[Lot]]),0),6)</f>
        <v>0</v>
      </c>
      <c r="J99" s="9" t="str">
        <f>+Tableau2[[#This Row],[UQ]]</f>
        <v>M</v>
      </c>
      <c r="K99" s="4" t="str">
        <f t="shared" si="7"/>
        <v>0</v>
      </c>
      <c r="L99" s="10" t="e" cm="1" vm="1">
        <f t="array" aca="1" ref="L99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99" s="4">
        <f t="shared" si="8"/>
        <v>0</v>
      </c>
      <c r="N99" s="10" cm="1">
        <f t="array" ref="N99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99" s="4" t="e" vm="2">
        <f t="shared" ca="1" si="9"/>
        <v>#VALUE!</v>
      </c>
      <c r="P99" s="4">
        <f t="shared" si="10"/>
        <v>0</v>
      </c>
      <c r="Q99" s="4">
        <f t="shared" si="11"/>
        <v>0</v>
      </c>
    </row>
    <row r="100" spans="1:17" x14ac:dyDescent="0.3">
      <c r="A100" s="19">
        <v>20544</v>
      </c>
      <c r="B100" s="6" t="s">
        <v>13</v>
      </c>
      <c r="C100" s="6" t="s">
        <v>60</v>
      </c>
      <c r="D100" s="15">
        <v>0</v>
      </c>
      <c r="E100" s="6" t="s">
        <v>11</v>
      </c>
      <c r="F100" s="16">
        <v>0</v>
      </c>
      <c r="G100" s="10" t="s">
        <v>213</v>
      </c>
      <c r="H100" s="4">
        <f t="shared" si="6"/>
        <v>2</v>
      </c>
      <c r="I100" s="10" cm="1">
        <f t="array" ref="I100">INDEX('Extract '!$A$2:$H$495,MATCH(1,('Extract '!$D$2:$D$495=Tableau2[[#This Row],[Désignation article]])*('Extract '!$E$2:$E$495=Tableau2[[#This Row],[Lot]]),0),6)</f>
        <v>0</v>
      </c>
      <c r="J100" s="9" t="str">
        <f>+Tableau2[[#This Row],[UQ]]</f>
        <v>M</v>
      </c>
      <c r="K100" s="4" t="str">
        <f t="shared" si="7"/>
        <v>0</v>
      </c>
      <c r="L100" s="10" cm="1">
        <f t="array" ref="L100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00" s="4">
        <f t="shared" si="8"/>
        <v>0</v>
      </c>
      <c r="N100" s="10" cm="1">
        <f t="array" ref="N10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00" s="4">
        <f t="shared" si="9"/>
        <v>0</v>
      </c>
      <c r="P100" s="4">
        <f t="shared" si="10"/>
        <v>0</v>
      </c>
      <c r="Q100" s="4">
        <f t="shared" si="11"/>
        <v>0</v>
      </c>
    </row>
    <row r="101" spans="1:17" x14ac:dyDescent="0.3">
      <c r="A101" s="19">
        <v>20679</v>
      </c>
      <c r="B101" s="6" t="s">
        <v>132</v>
      </c>
      <c r="C101" s="6" t="s">
        <v>60</v>
      </c>
      <c r="D101" s="15">
        <v>6000</v>
      </c>
      <c r="E101" s="6" t="s">
        <v>11</v>
      </c>
      <c r="F101" s="16">
        <v>0</v>
      </c>
      <c r="G101" s="10" t="s">
        <v>213</v>
      </c>
      <c r="H101" s="4">
        <f t="shared" si="6"/>
        <v>2</v>
      </c>
      <c r="I101" s="10" cm="1">
        <f t="array" ref="I101">INDEX('Extract '!$A$2:$H$495,MATCH(1,('Extract '!$D$2:$D$495=Tableau2[[#This Row],[Désignation article]])*('Extract '!$E$2:$E$495=Tableau2[[#This Row],[Lot]]),0),6)</f>
        <v>0</v>
      </c>
      <c r="J101" s="9" t="str">
        <f>+Tableau2[[#This Row],[UQ]]</f>
        <v>M</v>
      </c>
      <c r="K101" s="4" t="str">
        <f t="shared" si="7"/>
        <v>0</v>
      </c>
      <c r="L101" s="10" cm="1">
        <f t="array" ref="L10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01" s="4">
        <f t="shared" si="8"/>
        <v>0</v>
      </c>
      <c r="N101" s="10" cm="1">
        <f t="array" ref="N10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01" s="4">
        <f t="shared" si="9"/>
        <v>0</v>
      </c>
      <c r="P101" s="4">
        <f t="shared" si="10"/>
        <v>0</v>
      </c>
      <c r="Q101" s="4">
        <f t="shared" si="11"/>
        <v>0</v>
      </c>
    </row>
    <row r="102" spans="1:17" x14ac:dyDescent="0.3">
      <c r="A102" s="19">
        <v>20544</v>
      </c>
      <c r="B102" s="6" t="s">
        <v>13</v>
      </c>
      <c r="C102" s="6" t="s">
        <v>61</v>
      </c>
      <c r="D102" s="15">
        <v>0</v>
      </c>
      <c r="E102" s="6" t="s">
        <v>11</v>
      </c>
      <c r="F102" s="16">
        <v>0</v>
      </c>
      <c r="G102" s="10" t="s">
        <v>213</v>
      </c>
      <c r="H102" s="4">
        <f t="shared" si="6"/>
        <v>2</v>
      </c>
      <c r="I102" s="10" cm="1">
        <f t="array" ref="I102">INDEX('Extract '!$A$2:$H$495,MATCH(1,('Extract '!$D$2:$D$495=Tableau2[[#This Row],[Désignation article]])*('Extract '!$E$2:$E$495=Tableau2[[#This Row],[Lot]]),0),6)</f>
        <v>0</v>
      </c>
      <c r="J102" s="9" t="str">
        <f>+Tableau2[[#This Row],[UQ]]</f>
        <v>M</v>
      </c>
      <c r="K102" s="4" t="str">
        <f t="shared" si="7"/>
        <v>0</v>
      </c>
      <c r="L102" s="10" cm="1">
        <f t="array" ref="L102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02" s="4">
        <f t="shared" si="8"/>
        <v>0</v>
      </c>
      <c r="N102" s="10" cm="1">
        <f t="array" ref="N10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02" s="4">
        <f t="shared" si="9"/>
        <v>0</v>
      </c>
      <c r="P102" s="4">
        <f t="shared" si="10"/>
        <v>0</v>
      </c>
      <c r="Q102" s="4">
        <f t="shared" si="11"/>
        <v>0</v>
      </c>
    </row>
    <row r="103" spans="1:17" x14ac:dyDescent="0.3">
      <c r="A103" s="19">
        <v>20679</v>
      </c>
      <c r="B103" s="6" t="s">
        <v>132</v>
      </c>
      <c r="C103" s="6" t="s">
        <v>61</v>
      </c>
      <c r="D103" s="15">
        <v>6180</v>
      </c>
      <c r="E103" s="6" t="s">
        <v>11</v>
      </c>
      <c r="F103" s="16">
        <v>0</v>
      </c>
      <c r="G103" s="10" t="s">
        <v>213</v>
      </c>
      <c r="H103" s="4">
        <f t="shared" si="6"/>
        <v>2</v>
      </c>
      <c r="I103" s="10" cm="1">
        <f t="array" ref="I103">INDEX('Extract '!$A$2:$H$495,MATCH(1,('Extract '!$D$2:$D$495=Tableau2[[#This Row],[Désignation article]])*('Extract '!$E$2:$E$495=Tableau2[[#This Row],[Lot]]),0),6)</f>
        <v>0</v>
      </c>
      <c r="J103" s="9" t="str">
        <f>+Tableau2[[#This Row],[UQ]]</f>
        <v>M</v>
      </c>
      <c r="K103" s="4" t="str">
        <f t="shared" si="7"/>
        <v>0</v>
      </c>
      <c r="L103" s="10" cm="1">
        <f t="array" ref="L103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03" s="4">
        <f t="shared" si="8"/>
        <v>0</v>
      </c>
      <c r="N103" s="10" cm="1">
        <f t="array" ref="N103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03" s="4">
        <f t="shared" si="9"/>
        <v>0</v>
      </c>
      <c r="P103" s="4">
        <f t="shared" si="10"/>
        <v>0</v>
      </c>
      <c r="Q103" s="4">
        <f t="shared" si="11"/>
        <v>0</v>
      </c>
    </row>
    <row r="104" spans="1:17" x14ac:dyDescent="0.3">
      <c r="A104" s="19">
        <v>20543</v>
      </c>
      <c r="B104" s="6" t="s">
        <v>10</v>
      </c>
      <c r="C104" s="6" t="s">
        <v>227</v>
      </c>
      <c r="D104" s="15">
        <v>0</v>
      </c>
      <c r="E104" s="6" t="s">
        <v>11</v>
      </c>
      <c r="F104" s="16">
        <v>0</v>
      </c>
      <c r="G104" s="10" t="s">
        <v>213</v>
      </c>
      <c r="H104" s="4">
        <f t="shared" si="6"/>
        <v>2</v>
      </c>
      <c r="I104" s="10" cm="1">
        <f t="array" ref="I104">INDEX('Extract '!$A$2:$H$495,MATCH(1,('Extract '!$D$2:$D$495=Tableau2[[#This Row],[Désignation article]])*('Extract '!$E$2:$E$495=Tableau2[[#This Row],[Lot]]),0),6)</f>
        <v>0</v>
      </c>
      <c r="J104" s="4" t="str">
        <f>+Tableau2[[#This Row],[UQ]]</f>
        <v>M</v>
      </c>
      <c r="K104" s="4" t="str">
        <f t="shared" si="7"/>
        <v>0</v>
      </c>
      <c r="L104" s="10" cm="1">
        <f t="array" ref="L104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04" s="4">
        <f t="shared" si="8"/>
        <v>0</v>
      </c>
      <c r="N104" s="10" cm="1">
        <f t="array" ref="N10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04" s="4">
        <f t="shared" si="9"/>
        <v>0</v>
      </c>
      <c r="P104" s="4">
        <f t="shared" si="10"/>
        <v>0</v>
      </c>
      <c r="Q104" s="4">
        <f t="shared" si="11"/>
        <v>0</v>
      </c>
    </row>
    <row r="105" spans="1:17" x14ac:dyDescent="0.3">
      <c r="A105" s="19">
        <v>20543</v>
      </c>
      <c r="B105" s="6" t="s">
        <v>10</v>
      </c>
      <c r="C105" s="6" t="s">
        <v>228</v>
      </c>
      <c r="D105" s="15">
        <v>0</v>
      </c>
      <c r="E105" s="6" t="s">
        <v>11</v>
      </c>
      <c r="F105" s="16">
        <v>0</v>
      </c>
      <c r="G105" s="10" t="s">
        <v>213</v>
      </c>
      <c r="H105" s="4">
        <f t="shared" si="6"/>
        <v>2</v>
      </c>
      <c r="I105" s="10" cm="1">
        <f t="array" ref="I105">INDEX('Extract '!$A$2:$H$495,MATCH(1,('Extract '!$D$2:$D$495=Tableau2[[#This Row],[Désignation article]])*('Extract '!$E$2:$E$495=Tableau2[[#This Row],[Lot]]),0),6)</f>
        <v>0</v>
      </c>
      <c r="J105" s="4" t="str">
        <f>+Tableau2[[#This Row],[UQ]]</f>
        <v>M</v>
      </c>
      <c r="K105" s="4" t="str">
        <f t="shared" si="7"/>
        <v>0</v>
      </c>
      <c r="L105" s="10" cm="1">
        <f t="array" ref="L105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05" s="4">
        <f t="shared" si="8"/>
        <v>0</v>
      </c>
      <c r="N105" s="10" cm="1">
        <f t="array" ref="N10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05" s="4">
        <f t="shared" si="9"/>
        <v>0</v>
      </c>
      <c r="P105" s="4">
        <f t="shared" si="10"/>
        <v>0</v>
      </c>
      <c r="Q105" s="4">
        <f t="shared" si="11"/>
        <v>0</v>
      </c>
    </row>
    <row r="106" spans="1:17" x14ac:dyDescent="0.3">
      <c r="A106" s="19">
        <v>20543</v>
      </c>
      <c r="B106" s="6" t="s">
        <v>10</v>
      </c>
      <c r="C106" s="6" t="s">
        <v>238</v>
      </c>
      <c r="D106" s="2">
        <v>0</v>
      </c>
      <c r="E106" s="3" t="s">
        <v>11</v>
      </c>
      <c r="F106" s="4">
        <v>0</v>
      </c>
      <c r="G106" s="10" t="s">
        <v>213</v>
      </c>
      <c r="H106" s="4">
        <f t="shared" si="6"/>
        <v>2</v>
      </c>
      <c r="I106" s="10" cm="1">
        <f t="array" ref="I106">INDEX('Extract '!$A$2:$H$495,MATCH(1,('Extract '!$D$2:$D$495=Tableau2[[#This Row],[Désignation article]])*('Extract '!$E$2:$E$495=Tableau2[[#This Row],[Lot]]),0),6)</f>
        <v>0</v>
      </c>
      <c r="J106" s="4" t="str">
        <f>+Tableau2[[#This Row],[UQ]]</f>
        <v>M</v>
      </c>
      <c r="K106" s="4" t="str">
        <f t="shared" si="7"/>
        <v>0</v>
      </c>
      <c r="L106" s="10" cm="1">
        <f t="array" ref="L106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06" s="4">
        <f t="shared" si="8"/>
        <v>0</v>
      </c>
      <c r="N106" s="10" cm="1">
        <f t="array" ref="N106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06" s="4">
        <f t="shared" si="9"/>
        <v>0</v>
      </c>
      <c r="P106" s="4">
        <f t="shared" si="10"/>
        <v>0</v>
      </c>
      <c r="Q106" s="4">
        <f t="shared" si="11"/>
        <v>0</v>
      </c>
    </row>
    <row r="107" spans="1:17" x14ac:dyDescent="0.3">
      <c r="A107" s="19">
        <v>20678</v>
      </c>
      <c r="B107" s="6" t="s">
        <v>127</v>
      </c>
      <c r="C107" s="6" t="s">
        <v>238</v>
      </c>
      <c r="D107" s="2">
        <v>6177</v>
      </c>
      <c r="E107" s="3" t="s">
        <v>11</v>
      </c>
      <c r="F107" s="4">
        <v>2594</v>
      </c>
      <c r="G107" s="10" t="s">
        <v>213</v>
      </c>
      <c r="H107" s="4">
        <f t="shared" si="6"/>
        <v>2</v>
      </c>
      <c r="I107" s="10" cm="1">
        <f t="array" ref="I107">INDEX('Extract '!$A$2:$H$495,MATCH(1,('Extract '!$D$2:$D$495=Tableau2[[#This Row],[Désignation article]])*('Extract '!$E$2:$E$495=Tableau2[[#This Row],[Lot]]),0),6)</f>
        <v>0</v>
      </c>
      <c r="J107" s="4" t="str">
        <f>+Tableau2[[#This Row],[UQ]]</f>
        <v>M</v>
      </c>
      <c r="K107" s="4">
        <f t="shared" si="7"/>
        <v>0</v>
      </c>
      <c r="L107" s="10" t="e" cm="1" vm="1">
        <f t="array" aca="1" ref="L107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107" s="4" t="e" vm="2">
        <f t="shared" ca="1" si="8"/>
        <v>#VALUE!</v>
      </c>
      <c r="N107" s="10" cm="1">
        <f t="array" ref="N107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07" s="4" t="e" vm="2">
        <f t="shared" ca="1" si="9"/>
        <v>#VALUE!</v>
      </c>
      <c r="P107" s="4" t="e" vm="2">
        <f t="shared" ca="1" si="10"/>
        <v>#VALUE!</v>
      </c>
      <c r="Q107" s="4">
        <f t="shared" si="11"/>
        <v>0</v>
      </c>
    </row>
    <row r="108" spans="1:17" x14ac:dyDescent="0.3">
      <c r="A108" s="19">
        <v>20543</v>
      </c>
      <c r="B108" s="6" t="s">
        <v>10</v>
      </c>
      <c r="C108" s="6" t="s">
        <v>239</v>
      </c>
      <c r="D108" s="2">
        <v>0</v>
      </c>
      <c r="E108" s="3" t="s">
        <v>11</v>
      </c>
      <c r="F108" s="4">
        <v>0</v>
      </c>
      <c r="G108" s="10" t="s">
        <v>213</v>
      </c>
      <c r="H108" s="4">
        <f t="shared" si="6"/>
        <v>2</v>
      </c>
      <c r="I108" s="10" cm="1">
        <f t="array" ref="I108">INDEX('Extract '!$A$2:$H$495,MATCH(1,('Extract '!$D$2:$D$495=Tableau2[[#This Row],[Désignation article]])*('Extract '!$E$2:$E$495=Tableau2[[#This Row],[Lot]]),0),6)</f>
        <v>0</v>
      </c>
      <c r="J108" s="4" t="str">
        <f>+Tableau2[[#This Row],[UQ]]</f>
        <v>M</v>
      </c>
      <c r="K108" s="4" t="str">
        <f t="shared" si="7"/>
        <v>0</v>
      </c>
      <c r="L108" s="10" cm="1">
        <f t="array" ref="L108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08" s="4">
        <f t="shared" si="8"/>
        <v>0</v>
      </c>
      <c r="N108" s="10" cm="1">
        <f t="array" ref="N108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08" s="4">
        <f t="shared" si="9"/>
        <v>0</v>
      </c>
      <c r="P108" s="4">
        <f t="shared" si="10"/>
        <v>0</v>
      </c>
      <c r="Q108" s="4">
        <f t="shared" si="11"/>
        <v>0</v>
      </c>
    </row>
    <row r="109" spans="1:17" x14ac:dyDescent="0.3">
      <c r="A109" s="19">
        <v>20678</v>
      </c>
      <c r="B109" s="6" t="s">
        <v>127</v>
      </c>
      <c r="C109" s="6" t="s">
        <v>239</v>
      </c>
      <c r="D109" s="2">
        <v>6000</v>
      </c>
      <c r="E109" s="3" t="s">
        <v>11</v>
      </c>
      <c r="F109" s="4">
        <v>2520</v>
      </c>
      <c r="G109" s="10" t="s">
        <v>213</v>
      </c>
      <c r="H109" s="4" t="e" vm="2">
        <f t="shared" ca="1" si="6"/>
        <v>#VALUE!</v>
      </c>
      <c r="I109" s="10" cm="1">
        <f t="array" ref="I109">INDEX('Extract '!$A$2:$H$495,MATCH(1,('Extract '!$D$2:$D$495=Tableau2[[#This Row],[Désignation article]])*('Extract '!$E$2:$E$495=Tableau2[[#This Row],[Lot]]),0),6)</f>
        <v>1687</v>
      </c>
      <c r="J109" s="4" t="str">
        <f>+Tableau2[[#This Row],[UQ]]</f>
        <v>M</v>
      </c>
      <c r="K109" s="4">
        <f t="shared" si="7"/>
        <v>708.54</v>
      </c>
      <c r="L109" s="10" cm="1">
        <f t="array" ref="L109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1687</v>
      </c>
      <c r="M109" s="4">
        <f t="shared" si="8"/>
        <v>708.54</v>
      </c>
      <c r="N109" s="10" t="e" cm="1" vm="1">
        <f t="array" aca="1" ref="N109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109" s="4" t="e" vm="2">
        <f t="shared" ca="1" si="9"/>
        <v>#VALUE!</v>
      </c>
      <c r="P109" s="4" t="e" vm="2">
        <f t="shared" ca="1" si="10"/>
        <v>#VALUE!</v>
      </c>
      <c r="Q109" s="4" t="e" vm="2">
        <f t="shared" ca="1" si="11"/>
        <v>#VALUE!</v>
      </c>
    </row>
    <row r="110" spans="1:17" x14ac:dyDescent="0.3">
      <c r="A110" s="19">
        <v>20543</v>
      </c>
      <c r="B110" s="6" t="s">
        <v>10</v>
      </c>
      <c r="C110" s="6" t="s">
        <v>240</v>
      </c>
      <c r="D110" s="2">
        <v>0</v>
      </c>
      <c r="E110" s="3" t="s">
        <v>11</v>
      </c>
      <c r="F110" s="4">
        <v>0</v>
      </c>
      <c r="G110" s="10" t="s">
        <v>213</v>
      </c>
      <c r="H110" s="4">
        <f t="shared" si="6"/>
        <v>2</v>
      </c>
      <c r="I110" s="10" cm="1">
        <f t="array" ref="I110">INDEX('Extract '!$A$2:$H$495,MATCH(1,('Extract '!$D$2:$D$495=Tableau2[[#This Row],[Désignation article]])*('Extract '!$E$2:$E$495=Tableau2[[#This Row],[Lot]]),0),6)</f>
        <v>0</v>
      </c>
      <c r="J110" s="4" t="str">
        <f>+Tableau2[[#This Row],[UQ]]</f>
        <v>M</v>
      </c>
      <c r="K110" s="4" t="str">
        <f t="shared" si="7"/>
        <v>0</v>
      </c>
      <c r="L110" s="10" cm="1">
        <f t="array" ref="L110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10" s="4">
        <f t="shared" si="8"/>
        <v>0</v>
      </c>
      <c r="N110" s="10" cm="1">
        <f t="array" ref="N11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10" s="4">
        <f t="shared" si="9"/>
        <v>0</v>
      </c>
      <c r="P110" s="4">
        <f t="shared" si="10"/>
        <v>0</v>
      </c>
      <c r="Q110" s="4">
        <f t="shared" si="11"/>
        <v>0</v>
      </c>
    </row>
    <row r="111" spans="1:17" x14ac:dyDescent="0.3">
      <c r="A111" s="19">
        <v>20678</v>
      </c>
      <c r="B111" s="6" t="s">
        <v>127</v>
      </c>
      <c r="C111" s="6" t="s">
        <v>240</v>
      </c>
      <c r="D111" s="2">
        <v>6177</v>
      </c>
      <c r="E111" s="3" t="s">
        <v>11</v>
      </c>
      <c r="F111" s="4">
        <v>2594</v>
      </c>
      <c r="G111" s="10" t="s">
        <v>213</v>
      </c>
      <c r="H111" s="4">
        <f t="shared" si="6"/>
        <v>3</v>
      </c>
      <c r="I111" s="10" cm="1">
        <f t="array" ref="I111">INDEX('Extract '!$A$2:$H$495,MATCH(1,('Extract '!$D$2:$D$495=Tableau2[[#This Row],[Désignation article]])*('Extract '!$E$2:$E$495=Tableau2[[#This Row],[Lot]]),0),6)</f>
        <v>6177</v>
      </c>
      <c r="J111" s="4" t="str">
        <f>+Tableau2[[#This Row],[UQ]]</f>
        <v>M</v>
      </c>
      <c r="K111" s="4">
        <f t="shared" si="7"/>
        <v>2594</v>
      </c>
      <c r="L111" s="10" cm="1">
        <f t="array" ref="L11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6177</v>
      </c>
      <c r="M111" s="4">
        <f t="shared" si="8"/>
        <v>2594</v>
      </c>
      <c r="N111" s="10" cm="1">
        <f t="array" ref="N11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11" s="4">
        <f t="shared" si="9"/>
        <v>6177</v>
      </c>
      <c r="P111" s="4">
        <f t="shared" si="10"/>
        <v>2594</v>
      </c>
      <c r="Q111" s="4">
        <f t="shared" si="11"/>
        <v>0</v>
      </c>
    </row>
    <row r="112" spans="1:17" x14ac:dyDescent="0.3">
      <c r="A112" s="19">
        <v>20543</v>
      </c>
      <c r="B112" s="6" t="s">
        <v>10</v>
      </c>
      <c r="C112" s="6" t="s">
        <v>242</v>
      </c>
      <c r="D112" s="2">
        <v>0</v>
      </c>
      <c r="E112" s="3" t="s">
        <v>11</v>
      </c>
      <c r="F112" s="4">
        <v>0</v>
      </c>
      <c r="G112" s="10" t="s">
        <v>213</v>
      </c>
      <c r="H112" s="16">
        <f t="shared" si="6"/>
        <v>2</v>
      </c>
      <c r="I112" s="10" cm="1">
        <f t="array" ref="I112">INDEX('Extract '!$A$2:$H$495,MATCH(1,('Extract '!$D$2:$D$495=Tableau2[[#This Row],[Désignation article]])*('Extract '!$E$2:$E$495=Tableau2[[#This Row],[Lot]]),0),6)</f>
        <v>0</v>
      </c>
      <c r="J112" s="16" t="str">
        <f>+Tableau2[[#This Row],[UQ]]</f>
        <v>M</v>
      </c>
      <c r="K112" s="16" t="str">
        <f t="shared" si="7"/>
        <v>0</v>
      </c>
      <c r="L112" s="10" cm="1">
        <f t="array" ref="L112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12" s="16">
        <f t="shared" si="8"/>
        <v>0</v>
      </c>
      <c r="N112" s="10" cm="1">
        <f t="array" ref="N11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12" s="16">
        <f t="shared" si="9"/>
        <v>0</v>
      </c>
      <c r="P112" s="16">
        <f t="shared" si="10"/>
        <v>0</v>
      </c>
      <c r="Q112" s="16">
        <f t="shared" si="11"/>
        <v>0</v>
      </c>
    </row>
    <row r="113" spans="1:17" x14ac:dyDescent="0.3">
      <c r="A113" s="19">
        <v>20678</v>
      </c>
      <c r="B113" s="6" t="s">
        <v>127</v>
      </c>
      <c r="C113" s="6" t="s">
        <v>242</v>
      </c>
      <c r="D113" s="2">
        <v>6000</v>
      </c>
      <c r="E113" s="3" t="s">
        <v>11</v>
      </c>
      <c r="F113" s="4">
        <v>2520</v>
      </c>
      <c r="G113" s="10" t="s">
        <v>213</v>
      </c>
      <c r="H113" s="16">
        <f t="shared" si="6"/>
        <v>3</v>
      </c>
      <c r="I113" s="10" cm="1">
        <f t="array" ref="I113">INDEX('Extract '!$A$2:$H$495,MATCH(1,('Extract '!$D$2:$D$495=Tableau2[[#This Row],[Désignation article]])*('Extract '!$E$2:$E$495=Tableau2[[#This Row],[Lot]]),0),6)</f>
        <v>3953</v>
      </c>
      <c r="J113" s="16" t="str">
        <f>+Tableau2[[#This Row],[UQ]]</f>
        <v>M</v>
      </c>
      <c r="K113" s="16">
        <f t="shared" si="7"/>
        <v>1660.26</v>
      </c>
      <c r="L113" s="10" cm="1">
        <f t="array" ref="L113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6000</v>
      </c>
      <c r="M113" s="16">
        <f t="shared" si="8"/>
        <v>2520</v>
      </c>
      <c r="N113" s="10" cm="1">
        <f t="array" ref="N113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13" s="16">
        <f t="shared" si="9"/>
        <v>6000</v>
      </c>
      <c r="P113" s="16">
        <f t="shared" si="10"/>
        <v>2520</v>
      </c>
      <c r="Q113" s="16">
        <f t="shared" si="11"/>
        <v>0</v>
      </c>
    </row>
    <row r="114" spans="1:17" x14ac:dyDescent="0.3">
      <c r="A114" s="19">
        <v>20543</v>
      </c>
      <c r="B114" s="6" t="s">
        <v>10</v>
      </c>
      <c r="C114" s="6" t="s">
        <v>241</v>
      </c>
      <c r="D114" s="15">
        <v>0</v>
      </c>
      <c r="E114" s="6" t="s">
        <v>11</v>
      </c>
      <c r="F114" s="16">
        <v>0</v>
      </c>
      <c r="G114" s="10" t="s">
        <v>213</v>
      </c>
      <c r="H114" s="16">
        <f t="shared" si="6"/>
        <v>2</v>
      </c>
      <c r="I114" s="10" cm="1">
        <f t="array" ref="I114">INDEX('Extract '!$A$2:$H$495,MATCH(1,('Extract '!$D$2:$D$495=Tableau2[[#This Row],[Désignation article]])*('Extract '!$E$2:$E$495=Tableau2[[#This Row],[Lot]]),0),6)</f>
        <v>0</v>
      </c>
      <c r="J114" s="16" t="str">
        <f>+Tableau2[[#This Row],[UQ]]</f>
        <v>M</v>
      </c>
      <c r="K114" s="16" t="str">
        <f t="shared" si="7"/>
        <v>0</v>
      </c>
      <c r="L114" s="10" cm="1">
        <f t="array" ref="L114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14" s="16">
        <f t="shared" si="8"/>
        <v>0</v>
      </c>
      <c r="N114" s="10" cm="1">
        <f t="array" ref="N11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14" s="16">
        <f t="shared" si="9"/>
        <v>0</v>
      </c>
      <c r="P114" s="16">
        <f t="shared" si="10"/>
        <v>0</v>
      </c>
      <c r="Q114" s="16">
        <f t="shared" si="11"/>
        <v>0</v>
      </c>
    </row>
    <row r="115" spans="1:17" x14ac:dyDescent="0.3">
      <c r="A115" s="19">
        <v>20678</v>
      </c>
      <c r="B115" s="6" t="s">
        <v>127</v>
      </c>
      <c r="C115" s="6" t="s">
        <v>241</v>
      </c>
      <c r="D115" s="15">
        <v>6180</v>
      </c>
      <c r="E115" s="6" t="s">
        <v>11</v>
      </c>
      <c r="F115" s="16">
        <v>2596</v>
      </c>
      <c r="G115" s="10" t="s">
        <v>213</v>
      </c>
      <c r="H115" s="16">
        <f t="shared" si="6"/>
        <v>3</v>
      </c>
      <c r="I115" s="10" cm="1">
        <f t="array" ref="I115">INDEX('Extract '!$A$2:$H$495,MATCH(1,('Extract '!$D$2:$D$495=Tableau2[[#This Row],[Désignation article]])*('Extract '!$E$2:$E$495=Tableau2[[#This Row],[Lot]]),0),6)</f>
        <v>2168</v>
      </c>
      <c r="J115" s="16" t="str">
        <f>+Tableau2[[#This Row],[UQ]]</f>
        <v>M</v>
      </c>
      <c r="K115" s="16">
        <f t="shared" si="7"/>
        <v>910.70032362459551</v>
      </c>
      <c r="L115" s="10" cm="1">
        <f t="array" ref="L115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5578</v>
      </c>
      <c r="M115" s="16">
        <f t="shared" si="8"/>
        <v>2343.1210355987055</v>
      </c>
      <c r="N115" s="10" cm="1">
        <f t="array" ref="N11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15" s="16">
        <f t="shared" si="9"/>
        <v>5578</v>
      </c>
      <c r="P115" s="16">
        <f t="shared" si="10"/>
        <v>2343.1210355987055</v>
      </c>
      <c r="Q115" s="16">
        <f t="shared" si="11"/>
        <v>0</v>
      </c>
    </row>
    <row r="116" spans="1:17" x14ac:dyDescent="0.3">
      <c r="A116" s="19">
        <v>20681</v>
      </c>
      <c r="B116" s="6" t="s">
        <v>141</v>
      </c>
      <c r="C116" s="6" t="s">
        <v>142</v>
      </c>
      <c r="D116" s="15">
        <v>0</v>
      </c>
      <c r="E116" s="6" t="s">
        <v>11</v>
      </c>
      <c r="F116" s="16">
        <v>0</v>
      </c>
      <c r="G116" s="10" t="s">
        <v>213</v>
      </c>
      <c r="H116" s="4">
        <f t="shared" si="6"/>
        <v>2</v>
      </c>
      <c r="I116" s="10" cm="1">
        <f t="array" ref="I116">INDEX('Extract '!$A$2:$H$495,MATCH(1,('Extract '!$D$2:$D$495=Tableau2[[#This Row],[Désignation article]])*('Extract '!$E$2:$E$495=Tableau2[[#This Row],[Lot]]),0),6)</f>
        <v>0</v>
      </c>
      <c r="J116" s="9" t="str">
        <f>+Tableau2[[#This Row],[UQ]]</f>
        <v>M</v>
      </c>
      <c r="K116" s="4" t="str">
        <f t="shared" si="7"/>
        <v>0</v>
      </c>
      <c r="L116" s="10" t="e" cm="1" vm="1">
        <f t="array" aca="1" ref="L116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116" s="4">
        <f t="shared" si="8"/>
        <v>0</v>
      </c>
      <c r="N116" s="10" cm="1">
        <f t="array" ref="N116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16" s="4" t="e" vm="2">
        <f t="shared" ca="1" si="9"/>
        <v>#VALUE!</v>
      </c>
      <c r="P116" s="4">
        <f t="shared" si="10"/>
        <v>0</v>
      </c>
      <c r="Q116" s="4">
        <f t="shared" si="11"/>
        <v>0</v>
      </c>
    </row>
    <row r="117" spans="1:17" x14ac:dyDescent="0.3">
      <c r="A117" s="19">
        <v>20546</v>
      </c>
      <c r="B117" s="6" t="s">
        <v>17</v>
      </c>
      <c r="C117" s="6" t="s">
        <v>64</v>
      </c>
      <c r="D117" s="15">
        <v>0</v>
      </c>
      <c r="E117" s="6" t="s">
        <v>11</v>
      </c>
      <c r="F117" s="16">
        <v>0</v>
      </c>
      <c r="G117" s="10" t="s">
        <v>213</v>
      </c>
      <c r="H117" s="4">
        <f t="shared" si="6"/>
        <v>2</v>
      </c>
      <c r="I117" s="10" cm="1">
        <f t="array" ref="I117">INDEX('Extract '!$A$2:$H$495,MATCH(1,('Extract '!$D$2:$D$495=Tableau2[[#This Row],[Désignation article]])*('Extract '!$E$2:$E$495=Tableau2[[#This Row],[Lot]]),0),6)</f>
        <v>0</v>
      </c>
      <c r="J117" s="9" t="str">
        <f>+Tableau2[[#This Row],[UQ]]</f>
        <v>M</v>
      </c>
      <c r="K117" s="4" t="str">
        <f t="shared" si="7"/>
        <v>0</v>
      </c>
      <c r="L117" s="10" cm="1">
        <f t="array" ref="L117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17" s="4">
        <f t="shared" si="8"/>
        <v>0</v>
      </c>
      <c r="N117" s="10" cm="1">
        <f t="array" ref="N117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17" s="4">
        <f t="shared" si="9"/>
        <v>0</v>
      </c>
      <c r="P117" s="4">
        <f t="shared" si="10"/>
        <v>0</v>
      </c>
      <c r="Q117" s="4">
        <f t="shared" si="11"/>
        <v>0</v>
      </c>
    </row>
    <row r="118" spans="1:17" x14ac:dyDescent="0.3">
      <c r="A118" s="19">
        <v>20681</v>
      </c>
      <c r="B118" s="6" t="s">
        <v>141</v>
      </c>
      <c r="C118" s="6" t="s">
        <v>64</v>
      </c>
      <c r="D118" s="15">
        <v>6180</v>
      </c>
      <c r="E118" s="6" t="s">
        <v>11</v>
      </c>
      <c r="F118" s="16">
        <v>0</v>
      </c>
      <c r="G118" s="10" t="s">
        <v>213</v>
      </c>
      <c r="H118" s="4">
        <f t="shared" si="6"/>
        <v>2</v>
      </c>
      <c r="I118" s="10" cm="1">
        <f t="array" ref="I118">INDEX('Extract '!$A$2:$H$495,MATCH(1,('Extract '!$D$2:$D$495=Tableau2[[#This Row],[Désignation article]])*('Extract '!$E$2:$E$495=Tableau2[[#This Row],[Lot]]),0),6)</f>
        <v>0</v>
      </c>
      <c r="J118" s="9" t="str">
        <f>+Tableau2[[#This Row],[UQ]]</f>
        <v>M</v>
      </c>
      <c r="K118" s="4" t="str">
        <f t="shared" si="7"/>
        <v>0</v>
      </c>
      <c r="L118" s="10" t="e" cm="1" vm="1">
        <f t="array" aca="1" ref="L118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118" s="4">
        <f t="shared" si="8"/>
        <v>0</v>
      </c>
      <c r="N118" s="10" cm="1">
        <f t="array" ref="N118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18" s="4" t="e" vm="2">
        <f t="shared" ca="1" si="9"/>
        <v>#VALUE!</v>
      </c>
      <c r="P118" s="4">
        <f t="shared" si="10"/>
        <v>0</v>
      </c>
      <c r="Q118" s="4">
        <f t="shared" si="11"/>
        <v>0</v>
      </c>
    </row>
    <row r="119" spans="1:17" x14ac:dyDescent="0.3">
      <c r="A119" s="19">
        <v>20546</v>
      </c>
      <c r="B119" s="6" t="s">
        <v>17</v>
      </c>
      <c r="C119" s="6" t="s">
        <v>65</v>
      </c>
      <c r="D119" s="15">
        <v>0</v>
      </c>
      <c r="E119" s="6" t="s">
        <v>11</v>
      </c>
      <c r="F119" s="16">
        <v>0</v>
      </c>
      <c r="G119" s="10" t="s">
        <v>213</v>
      </c>
      <c r="H119" s="4">
        <f t="shared" si="6"/>
        <v>2</v>
      </c>
      <c r="I119" s="10" cm="1">
        <f t="array" ref="I119">INDEX('Extract '!$A$2:$H$495,MATCH(1,('Extract '!$D$2:$D$495=Tableau2[[#This Row],[Désignation article]])*('Extract '!$E$2:$E$495=Tableau2[[#This Row],[Lot]]),0),6)</f>
        <v>0</v>
      </c>
      <c r="J119" s="9" t="str">
        <f>+Tableau2[[#This Row],[UQ]]</f>
        <v>M</v>
      </c>
      <c r="K119" s="4" t="str">
        <f t="shared" si="7"/>
        <v>0</v>
      </c>
      <c r="L119" s="10" cm="1">
        <f t="array" ref="L119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19" s="4">
        <f t="shared" si="8"/>
        <v>0</v>
      </c>
      <c r="N119" s="10" cm="1">
        <f t="array" ref="N119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19" s="4">
        <f t="shared" si="9"/>
        <v>0</v>
      </c>
      <c r="P119" s="4">
        <f t="shared" si="10"/>
        <v>0</v>
      </c>
      <c r="Q119" s="4">
        <f t="shared" si="11"/>
        <v>0</v>
      </c>
    </row>
    <row r="120" spans="1:17" x14ac:dyDescent="0.3">
      <c r="A120" s="19">
        <v>20681</v>
      </c>
      <c r="B120" s="6" t="s">
        <v>141</v>
      </c>
      <c r="C120" s="6" t="s">
        <v>65</v>
      </c>
      <c r="D120" s="15">
        <v>6180</v>
      </c>
      <c r="E120" s="6" t="s">
        <v>11</v>
      </c>
      <c r="F120" s="16">
        <v>0</v>
      </c>
      <c r="G120" s="10" t="s">
        <v>213</v>
      </c>
      <c r="H120" s="4" t="e" vm="2">
        <f t="shared" ca="1" si="6"/>
        <v>#VALUE!</v>
      </c>
      <c r="I120" s="10" cm="1">
        <f t="array" ref="I120">INDEX('Extract '!$A$2:$H$495,MATCH(1,('Extract '!$D$2:$D$495=Tableau2[[#This Row],[Désignation article]])*('Extract '!$E$2:$E$495=Tableau2[[#This Row],[Lot]]),0),6)</f>
        <v>0</v>
      </c>
      <c r="J120" s="9" t="str">
        <f>+Tableau2[[#This Row],[UQ]]</f>
        <v>M</v>
      </c>
      <c r="K120" s="4" t="str">
        <f t="shared" si="7"/>
        <v>0</v>
      </c>
      <c r="L120" s="10" cm="1">
        <f t="array" ref="L120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20" s="4">
        <f t="shared" si="8"/>
        <v>0</v>
      </c>
      <c r="N120" s="10" t="e" cm="1" vm="4">
        <f t="array" aca="1" ref="N120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120" s="4" t="e" vm="2">
        <f t="shared" ca="1" si="9"/>
        <v>#VALUE!</v>
      </c>
      <c r="P120" s="4">
        <f t="shared" si="10"/>
        <v>0</v>
      </c>
      <c r="Q120" s="4" t="e" vm="2">
        <f t="shared" ca="1" si="11"/>
        <v>#VALUE!</v>
      </c>
    </row>
    <row r="121" spans="1:17" x14ac:dyDescent="0.3">
      <c r="A121" s="19">
        <v>20546</v>
      </c>
      <c r="B121" s="6" t="s">
        <v>17</v>
      </c>
      <c r="C121" s="6" t="s">
        <v>229</v>
      </c>
      <c r="D121" s="15">
        <v>0</v>
      </c>
      <c r="E121" s="6" t="s">
        <v>11</v>
      </c>
      <c r="F121" s="16">
        <v>0</v>
      </c>
      <c r="G121" s="10" t="s">
        <v>213</v>
      </c>
      <c r="H121" s="4">
        <f t="shared" si="6"/>
        <v>2</v>
      </c>
      <c r="I121" s="10" cm="1">
        <f t="array" ref="I121">INDEX('Extract '!$A$2:$H$495,MATCH(1,('Extract '!$D$2:$D$495=Tableau2[[#This Row],[Désignation article]])*('Extract '!$E$2:$E$495=Tableau2[[#This Row],[Lot]]),0),6)</f>
        <v>0</v>
      </c>
      <c r="J121" s="4" t="str">
        <f>+Tableau2[[#This Row],[UQ]]</f>
        <v>M</v>
      </c>
      <c r="K121" s="4" t="str">
        <f t="shared" si="7"/>
        <v>0</v>
      </c>
      <c r="L121" s="10" cm="1">
        <f t="array" ref="L12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21" s="4">
        <f t="shared" si="8"/>
        <v>0</v>
      </c>
      <c r="N121" s="10" cm="1">
        <f t="array" ref="N12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21" s="4">
        <f t="shared" si="9"/>
        <v>0</v>
      </c>
      <c r="P121" s="4">
        <f t="shared" si="10"/>
        <v>0</v>
      </c>
      <c r="Q121" s="4">
        <f t="shared" si="11"/>
        <v>0</v>
      </c>
    </row>
    <row r="122" spans="1:17" x14ac:dyDescent="0.3">
      <c r="A122" s="19">
        <v>20546</v>
      </c>
      <c r="B122" s="6" t="s">
        <v>17</v>
      </c>
      <c r="C122" s="6" t="s">
        <v>66</v>
      </c>
      <c r="D122" s="15">
        <v>0</v>
      </c>
      <c r="E122" s="6" t="s">
        <v>11</v>
      </c>
      <c r="F122" s="16">
        <v>0</v>
      </c>
      <c r="G122" s="10" t="s">
        <v>213</v>
      </c>
      <c r="H122" s="4">
        <f t="shared" si="6"/>
        <v>2</v>
      </c>
      <c r="I122" s="10" cm="1">
        <f t="array" ref="I122">INDEX('Extract '!$A$2:$H$495,MATCH(1,('Extract '!$D$2:$D$495=Tableau2[[#This Row],[Désignation article]])*('Extract '!$E$2:$E$495=Tableau2[[#This Row],[Lot]]),0),6)</f>
        <v>0</v>
      </c>
      <c r="J122" s="9" t="str">
        <f>+Tableau2[[#This Row],[UQ]]</f>
        <v>M</v>
      </c>
      <c r="K122" s="4" t="str">
        <f t="shared" si="7"/>
        <v>0</v>
      </c>
      <c r="L122" s="10" cm="1">
        <f t="array" ref="L122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22" s="4">
        <f t="shared" si="8"/>
        <v>0</v>
      </c>
      <c r="N122" s="10" cm="1">
        <f t="array" ref="N12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22" s="4">
        <f t="shared" si="9"/>
        <v>0</v>
      </c>
      <c r="P122" s="4">
        <f t="shared" si="10"/>
        <v>0</v>
      </c>
      <c r="Q122" s="4">
        <f t="shared" si="11"/>
        <v>0</v>
      </c>
    </row>
    <row r="123" spans="1:17" x14ac:dyDescent="0.3">
      <c r="A123" s="19">
        <v>20681</v>
      </c>
      <c r="B123" s="6" t="s">
        <v>141</v>
      </c>
      <c r="C123" s="6" t="s">
        <v>66</v>
      </c>
      <c r="D123" s="15">
        <v>6180</v>
      </c>
      <c r="E123" s="6" t="s">
        <v>11</v>
      </c>
      <c r="F123" s="16">
        <v>0</v>
      </c>
      <c r="G123" s="10" t="s">
        <v>213</v>
      </c>
      <c r="H123" s="4">
        <f t="shared" si="6"/>
        <v>3</v>
      </c>
      <c r="I123" s="10" cm="1">
        <f t="array" ref="I123">INDEX('Extract '!$A$2:$H$495,MATCH(1,('Extract '!$D$2:$D$495=Tableau2[[#This Row],[Désignation article]])*('Extract '!$E$2:$E$495=Tableau2[[#This Row],[Lot]]),0),6)</f>
        <v>887</v>
      </c>
      <c r="J123" s="9" t="str">
        <f>+Tableau2[[#This Row],[UQ]]</f>
        <v>M</v>
      </c>
      <c r="K123" s="4" t="str">
        <f t="shared" si="7"/>
        <v>0</v>
      </c>
      <c r="L123" s="10" cm="1">
        <f t="array" ref="L123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6180</v>
      </c>
      <c r="M123" s="4">
        <f t="shared" si="8"/>
        <v>0</v>
      </c>
      <c r="N123" s="10" cm="1">
        <f t="array" ref="N123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23" s="4">
        <f t="shared" si="9"/>
        <v>6180</v>
      </c>
      <c r="P123" s="4">
        <f t="shared" si="10"/>
        <v>0</v>
      </c>
      <c r="Q123" s="4">
        <f t="shared" si="11"/>
        <v>0</v>
      </c>
    </row>
    <row r="124" spans="1:17" x14ac:dyDescent="0.3">
      <c r="A124" s="19">
        <v>20543</v>
      </c>
      <c r="B124" s="6" t="s">
        <v>10</v>
      </c>
      <c r="C124" s="6" t="s">
        <v>45</v>
      </c>
      <c r="D124" s="15">
        <v>0</v>
      </c>
      <c r="E124" s="6" t="s">
        <v>11</v>
      </c>
      <c r="F124" s="16">
        <v>0</v>
      </c>
      <c r="G124" s="10" t="s">
        <v>213</v>
      </c>
      <c r="H124" s="4">
        <f t="shared" si="6"/>
        <v>2</v>
      </c>
      <c r="I124" s="10" cm="1">
        <f t="array" ref="I124">INDEX('Extract '!$A$2:$H$495,MATCH(1,('Extract '!$D$2:$D$495=Tableau2[[#This Row],[Désignation article]])*('Extract '!$E$2:$E$495=Tableau2[[#This Row],[Lot]]),0),6)</f>
        <v>0</v>
      </c>
      <c r="J124" s="9" t="str">
        <f>+Tableau2[[#This Row],[UQ]]</f>
        <v>M</v>
      </c>
      <c r="K124" s="4" t="str">
        <f t="shared" si="7"/>
        <v>0</v>
      </c>
      <c r="L124" s="10" cm="1">
        <f t="array" ref="L124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24" s="4">
        <f t="shared" si="8"/>
        <v>0</v>
      </c>
      <c r="N124" s="10" cm="1">
        <f t="array" ref="N12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24" s="4">
        <f t="shared" si="9"/>
        <v>0</v>
      </c>
      <c r="P124" s="4">
        <f t="shared" si="10"/>
        <v>0</v>
      </c>
      <c r="Q124" s="4">
        <f t="shared" si="11"/>
        <v>0</v>
      </c>
    </row>
    <row r="125" spans="1:17" x14ac:dyDescent="0.3">
      <c r="A125" s="19">
        <v>20678</v>
      </c>
      <c r="B125" s="6" t="s">
        <v>127</v>
      </c>
      <c r="C125" s="6" t="s">
        <v>45</v>
      </c>
      <c r="D125" s="15">
        <v>6122</v>
      </c>
      <c r="E125" s="6" t="s">
        <v>11</v>
      </c>
      <c r="F125" s="16">
        <v>0</v>
      </c>
      <c r="G125" s="10" t="s">
        <v>213</v>
      </c>
      <c r="H125" s="4" t="e" vm="2">
        <f t="shared" ca="1" si="6"/>
        <v>#VALUE!</v>
      </c>
      <c r="I125" s="10" cm="1">
        <f t="array" ref="I125">INDEX('Extract '!$A$2:$H$495,MATCH(1,('Extract '!$D$2:$D$495=Tableau2[[#This Row],[Désignation article]])*('Extract '!$E$2:$E$495=Tableau2[[#This Row],[Lot]]),0),6)</f>
        <v>0</v>
      </c>
      <c r="J125" s="9" t="str">
        <f>+Tableau2[[#This Row],[UQ]]</f>
        <v>M</v>
      </c>
      <c r="K125" s="4" t="str">
        <f t="shared" si="7"/>
        <v>0</v>
      </c>
      <c r="L125" s="10" t="e" cm="1" vm="4">
        <f t="array" aca="1" ref="L125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125" s="4">
        <f t="shared" si="8"/>
        <v>0</v>
      </c>
      <c r="N125" s="10" t="e" cm="1" vm="4">
        <f t="array" aca="1" ref="N125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125" s="4" t="e" vm="2">
        <f t="shared" ca="1" si="9"/>
        <v>#VALUE!</v>
      </c>
      <c r="P125" s="4">
        <f t="shared" si="10"/>
        <v>0</v>
      </c>
      <c r="Q125" s="4" t="e" vm="2">
        <f t="shared" ca="1" si="11"/>
        <v>#VALUE!</v>
      </c>
    </row>
    <row r="126" spans="1:17" x14ac:dyDescent="0.3">
      <c r="A126" s="19">
        <v>20546</v>
      </c>
      <c r="B126" s="6" t="s">
        <v>17</v>
      </c>
      <c r="C126" s="6" t="s">
        <v>67</v>
      </c>
      <c r="D126" s="15">
        <v>0</v>
      </c>
      <c r="E126" s="6" t="s">
        <v>11</v>
      </c>
      <c r="F126" s="16">
        <v>0</v>
      </c>
      <c r="G126" s="10" t="s">
        <v>213</v>
      </c>
      <c r="H126" s="4">
        <f t="shared" si="6"/>
        <v>2</v>
      </c>
      <c r="I126" s="10" cm="1">
        <f t="array" ref="I126">INDEX('Extract '!$A$2:$H$495,MATCH(1,('Extract '!$D$2:$D$495=Tableau2[[#This Row],[Désignation article]])*('Extract '!$E$2:$E$495=Tableau2[[#This Row],[Lot]]),0),6)</f>
        <v>0</v>
      </c>
      <c r="J126" s="9" t="str">
        <f>+Tableau2[[#This Row],[UQ]]</f>
        <v>M</v>
      </c>
      <c r="K126" s="4" t="str">
        <f t="shared" si="7"/>
        <v>0</v>
      </c>
      <c r="L126" s="10" cm="1">
        <f t="array" ref="L126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26" s="4">
        <f t="shared" si="8"/>
        <v>0</v>
      </c>
      <c r="N126" s="10" cm="1">
        <f t="array" ref="N126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26" s="4">
        <f t="shared" si="9"/>
        <v>0</v>
      </c>
      <c r="P126" s="4">
        <f t="shared" si="10"/>
        <v>0</v>
      </c>
      <c r="Q126" s="4">
        <f t="shared" si="11"/>
        <v>0</v>
      </c>
    </row>
    <row r="127" spans="1:17" x14ac:dyDescent="0.3">
      <c r="A127" s="19">
        <v>20681</v>
      </c>
      <c r="B127" s="6" t="s">
        <v>141</v>
      </c>
      <c r="C127" s="6" t="s">
        <v>67</v>
      </c>
      <c r="D127" s="15">
        <v>6000</v>
      </c>
      <c r="E127" s="6" t="s">
        <v>11</v>
      </c>
      <c r="F127" s="16">
        <v>0</v>
      </c>
      <c r="G127" s="10" t="s">
        <v>213</v>
      </c>
      <c r="H127" s="4">
        <f t="shared" si="6"/>
        <v>2</v>
      </c>
      <c r="I127" s="10" cm="1">
        <f t="array" ref="I127">INDEX('Extract '!$A$2:$H$495,MATCH(1,('Extract '!$D$2:$D$495=Tableau2[[#This Row],[Désignation article]])*('Extract '!$E$2:$E$495=Tableau2[[#This Row],[Lot]]),0),6)</f>
        <v>0</v>
      </c>
      <c r="J127" s="9" t="str">
        <f>+Tableau2[[#This Row],[UQ]]</f>
        <v>M</v>
      </c>
      <c r="K127" s="4" t="str">
        <f t="shared" si="7"/>
        <v>0</v>
      </c>
      <c r="L127" s="10" t="e" cm="1" vm="1">
        <f t="array" aca="1" ref="L127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127" s="4">
        <f t="shared" si="8"/>
        <v>0</v>
      </c>
      <c r="N127" s="10" cm="1">
        <f t="array" ref="N127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27" s="4" t="e" vm="2">
        <f t="shared" ca="1" si="9"/>
        <v>#VALUE!</v>
      </c>
      <c r="P127" s="4">
        <f t="shared" si="10"/>
        <v>0</v>
      </c>
      <c r="Q127" s="4">
        <f t="shared" si="11"/>
        <v>0</v>
      </c>
    </row>
    <row r="128" spans="1:17" x14ac:dyDescent="0.3">
      <c r="A128" s="19">
        <v>20556</v>
      </c>
      <c r="B128" s="6" t="s">
        <v>21</v>
      </c>
      <c r="C128" s="6" t="s">
        <v>188</v>
      </c>
      <c r="D128" s="15">
        <v>0</v>
      </c>
      <c r="E128" s="6" t="s">
        <v>11</v>
      </c>
      <c r="F128" s="16">
        <v>0</v>
      </c>
      <c r="G128" s="10" t="s">
        <v>213</v>
      </c>
      <c r="H128" s="4">
        <f t="shared" si="6"/>
        <v>2</v>
      </c>
      <c r="I128" s="10" cm="1">
        <f t="array" ref="I128">INDEX('Extract '!$A$2:$H$495,MATCH(1,('Extract '!$D$2:$D$495=Tableau2[[#This Row],[Désignation article]])*('Extract '!$E$2:$E$495=Tableau2[[#This Row],[Lot]]),0),6)</f>
        <v>0</v>
      </c>
      <c r="J128" s="9" t="str">
        <f>+Tableau2[[#This Row],[UQ]]</f>
        <v>M</v>
      </c>
      <c r="K128" s="4" t="str">
        <f t="shared" si="7"/>
        <v>0</v>
      </c>
      <c r="L128" s="10" cm="1">
        <f t="array" ref="L128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28" s="4">
        <f t="shared" si="8"/>
        <v>0</v>
      </c>
      <c r="N128" s="10" cm="1">
        <f t="array" ref="N128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28" s="4">
        <f t="shared" si="9"/>
        <v>0</v>
      </c>
      <c r="P128" s="4">
        <f t="shared" si="10"/>
        <v>0</v>
      </c>
      <c r="Q128" s="4">
        <f t="shared" si="11"/>
        <v>0</v>
      </c>
    </row>
    <row r="129" spans="1:17" x14ac:dyDescent="0.3">
      <c r="A129" s="19">
        <v>20691</v>
      </c>
      <c r="B129" s="6" t="s">
        <v>167</v>
      </c>
      <c r="C129" s="6" t="s">
        <v>188</v>
      </c>
      <c r="D129" s="15">
        <v>2027</v>
      </c>
      <c r="E129" s="6" t="s">
        <v>11</v>
      </c>
      <c r="F129" s="16">
        <v>0</v>
      </c>
      <c r="G129" s="10" t="s">
        <v>213</v>
      </c>
      <c r="H129" s="4">
        <f t="shared" si="6"/>
        <v>2</v>
      </c>
      <c r="I129" s="10" cm="1">
        <f t="array" ref="I129">INDEX('Extract '!$A$2:$H$495,MATCH(1,('Extract '!$D$2:$D$495=Tableau2[[#This Row],[Désignation article]])*('Extract '!$E$2:$E$495=Tableau2[[#This Row],[Lot]]),0),6)</f>
        <v>419</v>
      </c>
      <c r="J129" s="9" t="str">
        <f>+Tableau2[[#This Row],[UQ]]</f>
        <v>M</v>
      </c>
      <c r="K129" s="4" t="str">
        <f t="shared" si="7"/>
        <v>0</v>
      </c>
      <c r="L129" s="10" cm="1">
        <f t="array" ref="L129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2027</v>
      </c>
      <c r="M129" s="4">
        <f t="shared" si="8"/>
        <v>0</v>
      </c>
      <c r="N129" s="10" cm="1">
        <f t="array" ref="N129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419</v>
      </c>
      <c r="O129" s="4">
        <f t="shared" si="9"/>
        <v>1608</v>
      </c>
      <c r="P129" s="4">
        <f t="shared" si="10"/>
        <v>0</v>
      </c>
      <c r="Q129" s="4">
        <f t="shared" si="11"/>
        <v>419</v>
      </c>
    </row>
    <row r="130" spans="1:17" x14ac:dyDescent="0.3">
      <c r="A130" s="19">
        <v>20681</v>
      </c>
      <c r="B130" s="6" t="s">
        <v>141</v>
      </c>
      <c r="C130" s="6" t="s">
        <v>143</v>
      </c>
      <c r="D130" s="15">
        <v>0</v>
      </c>
      <c r="E130" s="6" t="s">
        <v>11</v>
      </c>
      <c r="F130" s="16">
        <v>0</v>
      </c>
      <c r="G130" s="10" t="s">
        <v>213</v>
      </c>
      <c r="H130" s="4">
        <f t="shared" si="6"/>
        <v>2</v>
      </c>
      <c r="I130" s="10" cm="1">
        <f t="array" ref="I130">INDEX('Extract '!$A$2:$H$495,MATCH(1,('Extract '!$D$2:$D$495=Tableau2[[#This Row],[Désignation article]])*('Extract '!$E$2:$E$495=Tableau2[[#This Row],[Lot]]),0),6)</f>
        <v>0</v>
      </c>
      <c r="J130" s="9" t="str">
        <f>+Tableau2[[#This Row],[UQ]]</f>
        <v>M</v>
      </c>
      <c r="K130" s="4" t="str">
        <f t="shared" si="7"/>
        <v>0</v>
      </c>
      <c r="L130" s="10" t="e" cm="1" vm="1">
        <f t="array" aca="1" ref="L130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130" s="4">
        <f t="shared" si="8"/>
        <v>0</v>
      </c>
      <c r="N130" s="10" cm="1">
        <f t="array" ref="N13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30" s="4" t="e" vm="2">
        <f t="shared" ca="1" si="9"/>
        <v>#VALUE!</v>
      </c>
      <c r="P130" s="4">
        <f t="shared" si="10"/>
        <v>0</v>
      </c>
      <c r="Q130" s="4">
        <f t="shared" si="11"/>
        <v>0</v>
      </c>
    </row>
    <row r="131" spans="1:17" x14ac:dyDescent="0.3">
      <c r="A131" s="19">
        <v>20546</v>
      </c>
      <c r="B131" s="6" t="s">
        <v>17</v>
      </c>
      <c r="C131" s="6" t="s">
        <v>68</v>
      </c>
      <c r="D131" s="15">
        <v>0</v>
      </c>
      <c r="E131" s="6" t="s">
        <v>11</v>
      </c>
      <c r="F131" s="16">
        <v>0</v>
      </c>
      <c r="G131" s="10" t="s">
        <v>213</v>
      </c>
      <c r="H131" s="4">
        <f t="shared" ref="H131:H194" si="12">IF(I131=Q131,2,IF(I131&gt;Q131,3,IF(I131&lt;Q131,1)))</f>
        <v>2</v>
      </c>
      <c r="I131" s="10" cm="1">
        <f t="array" ref="I131">INDEX('Extract '!$A$2:$H$495,MATCH(1,('Extract '!$D$2:$D$495=Tableau2[[#This Row],[Désignation article]])*('Extract '!$E$2:$E$495=Tableau2[[#This Row],[Lot]]),0),6)</f>
        <v>0</v>
      </c>
      <c r="J131" s="9" t="str">
        <f>+Tableau2[[#This Row],[UQ]]</f>
        <v>M</v>
      </c>
      <c r="K131" s="4" t="str">
        <f t="shared" ref="K131:K194" si="13">IFERROR(IF(F131=0,"0",(F131/D131)*I131),"")</f>
        <v>0</v>
      </c>
      <c r="L131" s="10" cm="1">
        <f t="array" ref="L13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31" s="4">
        <f t="shared" ref="M131:M194" si="14">IF(F131=0,0,(F131/D131)*L131)</f>
        <v>0</v>
      </c>
      <c r="N131" s="10" cm="1">
        <f t="array" ref="N13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31" s="4">
        <f t="shared" ref="O131:O194" si="15">L131-N131</f>
        <v>0</v>
      </c>
      <c r="P131" s="4">
        <f t="shared" ref="P131:P194" si="16">IF(F131=0,0,(F131/D131)*O131)</f>
        <v>0</v>
      </c>
      <c r="Q131" s="4">
        <f t="shared" ref="Q131:Q194" si="17">IF(N131="",I131-L131,N131)</f>
        <v>0</v>
      </c>
    </row>
    <row r="132" spans="1:17" x14ac:dyDescent="0.3">
      <c r="A132" s="19">
        <v>20681</v>
      </c>
      <c r="B132" s="6" t="s">
        <v>141</v>
      </c>
      <c r="C132" s="6" t="s">
        <v>68</v>
      </c>
      <c r="D132" s="15">
        <v>6000</v>
      </c>
      <c r="E132" s="6" t="s">
        <v>11</v>
      </c>
      <c r="F132" s="16">
        <v>0</v>
      </c>
      <c r="G132" s="10" t="s">
        <v>213</v>
      </c>
      <c r="H132" s="4">
        <f t="shared" si="12"/>
        <v>2</v>
      </c>
      <c r="I132" s="10" cm="1">
        <f t="array" ref="I132">INDEX('Extract '!$A$2:$H$495,MATCH(1,('Extract '!$D$2:$D$495=Tableau2[[#This Row],[Désignation article]])*('Extract '!$E$2:$E$495=Tableau2[[#This Row],[Lot]]),0),6)</f>
        <v>991</v>
      </c>
      <c r="J132" s="9" t="str">
        <f>+Tableau2[[#This Row],[UQ]]</f>
        <v>M</v>
      </c>
      <c r="K132" s="4" t="str">
        <f t="shared" si="13"/>
        <v>0</v>
      </c>
      <c r="L132" s="10" cm="1">
        <f t="array" ref="L132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991</v>
      </c>
      <c r="M132" s="4">
        <f t="shared" si="14"/>
        <v>0</v>
      </c>
      <c r="N132" s="10" cm="1">
        <f t="array" ref="N13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991</v>
      </c>
      <c r="O132" s="4">
        <f t="shared" si="15"/>
        <v>0</v>
      </c>
      <c r="P132" s="4">
        <f t="shared" si="16"/>
        <v>0</v>
      </c>
      <c r="Q132" s="4">
        <f t="shared" si="17"/>
        <v>991</v>
      </c>
    </row>
    <row r="133" spans="1:17" x14ac:dyDescent="0.3">
      <c r="A133" s="19">
        <v>20681</v>
      </c>
      <c r="B133" s="6" t="s">
        <v>141</v>
      </c>
      <c r="C133" s="6" t="s">
        <v>144</v>
      </c>
      <c r="D133" s="15">
        <v>0</v>
      </c>
      <c r="E133" s="6" t="s">
        <v>11</v>
      </c>
      <c r="F133" s="16">
        <v>0</v>
      </c>
      <c r="G133" s="10" t="s">
        <v>213</v>
      </c>
      <c r="H133" s="4">
        <f t="shared" si="12"/>
        <v>2</v>
      </c>
      <c r="I133" s="10" cm="1">
        <f t="array" ref="I133">INDEX('Extract '!$A$2:$H$495,MATCH(1,('Extract '!$D$2:$D$495=Tableau2[[#This Row],[Désignation article]])*('Extract '!$E$2:$E$495=Tableau2[[#This Row],[Lot]]),0),6)</f>
        <v>0</v>
      </c>
      <c r="J133" s="9" t="str">
        <f>+Tableau2[[#This Row],[UQ]]</f>
        <v>M</v>
      </c>
      <c r="K133" s="4" t="str">
        <f t="shared" si="13"/>
        <v>0</v>
      </c>
      <c r="L133" s="10" cm="1">
        <f t="array" ref="L133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33" s="4">
        <f t="shared" si="14"/>
        <v>0</v>
      </c>
      <c r="N133" s="10" cm="1">
        <f t="array" ref="N133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33" s="4">
        <f t="shared" si="15"/>
        <v>0</v>
      </c>
      <c r="P133" s="4">
        <f t="shared" si="16"/>
        <v>0</v>
      </c>
      <c r="Q133" s="4">
        <f t="shared" si="17"/>
        <v>0</v>
      </c>
    </row>
    <row r="134" spans="1:17" x14ac:dyDescent="0.3">
      <c r="A134" s="19">
        <v>20679</v>
      </c>
      <c r="B134" s="6" t="s">
        <v>132</v>
      </c>
      <c r="C134" s="6" t="s">
        <v>134</v>
      </c>
      <c r="D134" s="15">
        <v>2000</v>
      </c>
      <c r="E134" s="6" t="s">
        <v>11</v>
      </c>
      <c r="F134" s="16">
        <v>0</v>
      </c>
      <c r="G134" s="10" t="s">
        <v>213</v>
      </c>
      <c r="H134" s="4">
        <f t="shared" si="12"/>
        <v>2</v>
      </c>
      <c r="I134" s="10" cm="1">
        <f t="array" ref="I134">INDEX('Extract '!$A$2:$H$495,MATCH(1,('Extract '!$D$2:$D$495=Tableau2[[#This Row],[Désignation article]])*('Extract '!$E$2:$E$495=Tableau2[[#This Row],[Lot]]),0),6)</f>
        <v>0</v>
      </c>
      <c r="J134" s="9" t="str">
        <f>+Tableau2[[#This Row],[UQ]]</f>
        <v>M</v>
      </c>
      <c r="K134" s="4" t="str">
        <f t="shared" si="13"/>
        <v>0</v>
      </c>
      <c r="L134" s="10" cm="1">
        <f t="array" ref="L134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7700</v>
      </c>
      <c r="M134" s="4">
        <f t="shared" si="14"/>
        <v>0</v>
      </c>
      <c r="N134" s="10" cm="1">
        <f t="array" ref="N13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34" s="4">
        <f t="shared" si="15"/>
        <v>7700</v>
      </c>
      <c r="P134" s="4">
        <f t="shared" si="16"/>
        <v>0</v>
      </c>
      <c r="Q134" s="4">
        <f t="shared" si="17"/>
        <v>0</v>
      </c>
    </row>
    <row r="135" spans="1:17" x14ac:dyDescent="0.3">
      <c r="A135" s="19">
        <v>20554</v>
      </c>
      <c r="B135" s="6" t="s">
        <v>19</v>
      </c>
      <c r="C135" s="6" t="s">
        <v>187</v>
      </c>
      <c r="D135" s="15">
        <v>0</v>
      </c>
      <c r="E135" s="6" t="s">
        <v>11</v>
      </c>
      <c r="F135" s="16">
        <v>0</v>
      </c>
      <c r="G135" s="10" t="s">
        <v>213</v>
      </c>
      <c r="H135" s="4">
        <f t="shared" si="12"/>
        <v>2</v>
      </c>
      <c r="I135" s="10" cm="1">
        <f t="array" ref="I135">INDEX('Extract '!$A$2:$H$495,MATCH(1,('Extract '!$D$2:$D$495=Tableau2[[#This Row],[Désignation article]])*('Extract '!$E$2:$E$495=Tableau2[[#This Row],[Lot]]),0),6)</f>
        <v>0</v>
      </c>
      <c r="J135" s="9" t="str">
        <f>+Tableau2[[#This Row],[UQ]]</f>
        <v>M</v>
      </c>
      <c r="K135" s="4" t="str">
        <f t="shared" si="13"/>
        <v>0</v>
      </c>
      <c r="L135" s="10" cm="1">
        <f t="array" ref="L135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35" s="4">
        <f t="shared" si="14"/>
        <v>0</v>
      </c>
      <c r="N135" s="10" cm="1">
        <f t="array" ref="N13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35" s="4">
        <f t="shared" si="15"/>
        <v>0</v>
      </c>
      <c r="P135" s="4">
        <f t="shared" si="16"/>
        <v>0</v>
      </c>
      <c r="Q135" s="4">
        <f t="shared" si="17"/>
        <v>0</v>
      </c>
    </row>
    <row r="136" spans="1:17" x14ac:dyDescent="0.3">
      <c r="A136" s="19">
        <v>20689</v>
      </c>
      <c r="B136" s="6" t="s">
        <v>163</v>
      </c>
      <c r="C136" s="6" t="s">
        <v>187</v>
      </c>
      <c r="D136" s="15">
        <v>3070</v>
      </c>
      <c r="E136" s="6" t="s">
        <v>11</v>
      </c>
      <c r="F136" s="16">
        <v>3960</v>
      </c>
      <c r="G136" s="10" t="s">
        <v>213</v>
      </c>
      <c r="H136" s="4" t="e" vm="2">
        <f t="shared" ca="1" si="12"/>
        <v>#VALUE!</v>
      </c>
      <c r="I136" s="10" cm="1">
        <f t="array" ref="I136">INDEX('Extract '!$A$2:$H$495,MATCH(1,('Extract '!$D$2:$D$495=Tableau2[[#This Row],[Désignation article]])*('Extract '!$E$2:$E$495=Tableau2[[#This Row],[Lot]]),0),6)</f>
        <v>332</v>
      </c>
      <c r="J136" s="4" t="str">
        <f>+Tableau2[[#This Row],[UQ]]</f>
        <v>M</v>
      </c>
      <c r="K136" s="4">
        <f t="shared" si="13"/>
        <v>428.24755700325727</v>
      </c>
      <c r="L136" s="10" cm="1">
        <f t="array" ref="L136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3070</v>
      </c>
      <c r="M136" s="4">
        <f t="shared" si="14"/>
        <v>3959.9999999999995</v>
      </c>
      <c r="N136" s="10" t="e" cm="1" vm="5">
        <f t="array" aca="1" ref="N136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136" s="4" t="e" vm="2">
        <f t="shared" ca="1" si="15"/>
        <v>#VALUE!</v>
      </c>
      <c r="P136" s="4" t="e" vm="2">
        <f t="shared" ca="1" si="16"/>
        <v>#VALUE!</v>
      </c>
      <c r="Q136" s="4" t="e" vm="2">
        <f t="shared" ca="1" si="17"/>
        <v>#VALUE!</v>
      </c>
    </row>
    <row r="137" spans="1:17" x14ac:dyDescent="0.3">
      <c r="A137" s="19">
        <v>20554</v>
      </c>
      <c r="B137" s="6" t="s">
        <v>19</v>
      </c>
      <c r="C137" s="6" t="s">
        <v>216</v>
      </c>
      <c r="D137" s="15">
        <v>0</v>
      </c>
      <c r="E137" s="6" t="s">
        <v>11</v>
      </c>
      <c r="F137" s="16">
        <v>0</v>
      </c>
      <c r="G137" s="10" t="s">
        <v>213</v>
      </c>
      <c r="H137" s="4">
        <f t="shared" si="12"/>
        <v>2</v>
      </c>
      <c r="I137" s="10" cm="1">
        <f t="array" ref="I137">INDEX('Extract '!$A$2:$H$495,MATCH(1,('Extract '!$D$2:$D$495=Tableau2[[#This Row],[Désignation article]])*('Extract '!$E$2:$E$495=Tableau2[[#This Row],[Lot]]),0),6)</f>
        <v>0</v>
      </c>
      <c r="J137" s="9" t="str">
        <f>+Tableau2[[#This Row],[UQ]]</f>
        <v>M</v>
      </c>
      <c r="K137" s="4" t="str">
        <f t="shared" si="13"/>
        <v>0</v>
      </c>
      <c r="L137" s="10" cm="1">
        <f t="array" ref="L137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37" s="4">
        <f t="shared" si="14"/>
        <v>0</v>
      </c>
      <c r="N137" s="10" cm="1">
        <f t="array" ref="N137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37" s="4">
        <f t="shared" si="15"/>
        <v>0</v>
      </c>
      <c r="P137" s="4">
        <f t="shared" si="16"/>
        <v>0</v>
      </c>
      <c r="Q137" s="4">
        <f t="shared" si="17"/>
        <v>0</v>
      </c>
    </row>
    <row r="138" spans="1:17" x14ac:dyDescent="0.3">
      <c r="A138" s="19">
        <v>20689</v>
      </c>
      <c r="B138" s="6" t="s">
        <v>163</v>
      </c>
      <c r="C138" s="6" t="s">
        <v>216</v>
      </c>
      <c r="D138" s="15">
        <v>5000</v>
      </c>
      <c r="E138" s="6" t="s">
        <v>11</v>
      </c>
      <c r="F138" s="16">
        <v>0</v>
      </c>
      <c r="G138" s="10" t="s">
        <v>213</v>
      </c>
      <c r="H138" s="4" t="e" vm="2">
        <f t="shared" ca="1" si="12"/>
        <v>#VALUE!</v>
      </c>
      <c r="I138" s="10" cm="1">
        <f t="array" ref="I138">INDEX('Extract '!$A$2:$H$495,MATCH(1,('Extract '!$D$2:$D$495=Tableau2[[#This Row],[Désignation article]])*('Extract '!$E$2:$E$495=Tableau2[[#This Row],[Lot]]),0),6)</f>
        <v>722</v>
      </c>
      <c r="J138" s="9" t="str">
        <f>+Tableau2[[#This Row],[UQ]]</f>
        <v>M</v>
      </c>
      <c r="K138" s="4" t="str">
        <f t="shared" si="13"/>
        <v>0</v>
      </c>
      <c r="L138" s="10" cm="1">
        <f t="array" ref="L138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5000</v>
      </c>
      <c r="M138" s="4">
        <f t="shared" si="14"/>
        <v>0</v>
      </c>
      <c r="N138" s="10" t="e" cm="1" vm="5">
        <f t="array" aca="1" ref="N138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138" s="4" t="e" vm="2">
        <f t="shared" ca="1" si="15"/>
        <v>#VALUE!</v>
      </c>
      <c r="P138" s="4">
        <f t="shared" si="16"/>
        <v>0</v>
      </c>
      <c r="Q138" s="4" t="e" vm="2">
        <f t="shared" ca="1" si="17"/>
        <v>#VALUE!</v>
      </c>
    </row>
    <row r="139" spans="1:17" x14ac:dyDescent="0.3">
      <c r="A139" s="19">
        <v>20679</v>
      </c>
      <c r="B139" s="6" t="s">
        <v>132</v>
      </c>
      <c r="C139" s="6" t="s">
        <v>135</v>
      </c>
      <c r="D139" s="15">
        <v>0</v>
      </c>
      <c r="E139" s="6" t="s">
        <v>11</v>
      </c>
      <c r="F139" s="16">
        <v>0</v>
      </c>
      <c r="G139" s="10" t="s">
        <v>213</v>
      </c>
      <c r="H139" s="4">
        <f t="shared" si="12"/>
        <v>2</v>
      </c>
      <c r="I139" s="10" cm="1">
        <f t="array" ref="I139">INDEX('Extract '!$A$2:$H$495,MATCH(1,('Extract '!$D$2:$D$495=Tableau2[[#This Row],[Désignation article]])*('Extract '!$E$2:$E$495=Tableau2[[#This Row],[Lot]]),0),6)</f>
        <v>0</v>
      </c>
      <c r="J139" s="9" t="str">
        <f>+Tableau2[[#This Row],[UQ]]</f>
        <v>M</v>
      </c>
      <c r="K139" s="4" t="str">
        <f t="shared" si="13"/>
        <v>0</v>
      </c>
      <c r="L139" s="10" cm="1">
        <f t="array" ref="L139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39" s="4">
        <f t="shared" si="14"/>
        <v>0</v>
      </c>
      <c r="N139" s="10" cm="1">
        <f t="array" ref="N139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39" s="4">
        <f t="shared" si="15"/>
        <v>0</v>
      </c>
      <c r="P139" s="4">
        <f t="shared" si="16"/>
        <v>0</v>
      </c>
      <c r="Q139" s="4">
        <f t="shared" si="17"/>
        <v>0</v>
      </c>
    </row>
    <row r="140" spans="1:17" x14ac:dyDescent="0.3">
      <c r="A140" s="19">
        <v>20679</v>
      </c>
      <c r="B140" s="6" t="s">
        <v>132</v>
      </c>
      <c r="C140" s="6" t="s">
        <v>136</v>
      </c>
      <c r="D140" s="15">
        <v>2000</v>
      </c>
      <c r="E140" s="6" t="s">
        <v>11</v>
      </c>
      <c r="F140" s="16">
        <v>0</v>
      </c>
      <c r="G140" s="10" t="s">
        <v>213</v>
      </c>
      <c r="H140" s="4">
        <f t="shared" si="12"/>
        <v>2</v>
      </c>
      <c r="I140" s="10" cm="1">
        <f t="array" ref="I140">INDEX('Extract '!$A$2:$H$495,MATCH(1,('Extract '!$D$2:$D$495=Tableau2[[#This Row],[Désignation article]])*('Extract '!$E$2:$E$495=Tableau2[[#This Row],[Lot]]),0),6)</f>
        <v>0</v>
      </c>
      <c r="J140" s="9" t="str">
        <f>+Tableau2[[#This Row],[UQ]]</f>
        <v>M</v>
      </c>
      <c r="K140" s="4" t="str">
        <f t="shared" si="13"/>
        <v>0</v>
      </c>
      <c r="L140" s="10" cm="1">
        <f t="array" ref="L140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40" s="4">
        <f t="shared" si="14"/>
        <v>0</v>
      </c>
      <c r="N140" s="10" cm="1">
        <f t="array" ref="N14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40" s="4">
        <f t="shared" si="15"/>
        <v>0</v>
      </c>
      <c r="P140" s="4">
        <f t="shared" si="16"/>
        <v>0</v>
      </c>
      <c r="Q140" s="4">
        <f t="shared" si="17"/>
        <v>0</v>
      </c>
    </row>
    <row r="141" spans="1:17" x14ac:dyDescent="0.3">
      <c r="A141" s="19">
        <v>20546</v>
      </c>
      <c r="B141" s="6" t="s">
        <v>17</v>
      </c>
      <c r="C141" s="6" t="s">
        <v>69</v>
      </c>
      <c r="D141" s="15">
        <v>0</v>
      </c>
      <c r="E141" s="6" t="s">
        <v>11</v>
      </c>
      <c r="F141" s="16">
        <v>0</v>
      </c>
      <c r="G141" s="10" t="s">
        <v>213</v>
      </c>
      <c r="H141" s="4">
        <f t="shared" si="12"/>
        <v>2</v>
      </c>
      <c r="I141" s="10" cm="1">
        <f t="array" ref="I141">INDEX('Extract '!$A$2:$H$495,MATCH(1,('Extract '!$D$2:$D$495=Tableau2[[#This Row],[Désignation article]])*('Extract '!$E$2:$E$495=Tableau2[[#This Row],[Lot]]),0),6)</f>
        <v>0</v>
      </c>
      <c r="J141" s="9" t="str">
        <f>+Tableau2[[#This Row],[UQ]]</f>
        <v>M</v>
      </c>
      <c r="K141" s="4" t="str">
        <f t="shared" si="13"/>
        <v>0</v>
      </c>
      <c r="L141" s="10" cm="1">
        <f t="array" ref="L14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41" s="4">
        <f t="shared" si="14"/>
        <v>0</v>
      </c>
      <c r="N141" s="10" cm="1">
        <f t="array" ref="N14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41" s="4">
        <f t="shared" si="15"/>
        <v>0</v>
      </c>
      <c r="P141" s="4">
        <f t="shared" si="16"/>
        <v>0</v>
      </c>
      <c r="Q141" s="4">
        <f t="shared" si="17"/>
        <v>0</v>
      </c>
    </row>
    <row r="142" spans="1:17" x14ac:dyDescent="0.3">
      <c r="A142" s="19">
        <v>20681</v>
      </c>
      <c r="B142" s="6" t="s">
        <v>141</v>
      </c>
      <c r="C142" s="6" t="s">
        <v>69</v>
      </c>
      <c r="D142" s="15">
        <v>6180</v>
      </c>
      <c r="E142" s="6" t="s">
        <v>11</v>
      </c>
      <c r="F142" s="16">
        <v>0</v>
      </c>
      <c r="G142" s="10" t="s">
        <v>213</v>
      </c>
      <c r="H142" s="4">
        <f t="shared" si="12"/>
        <v>2</v>
      </c>
      <c r="I142" s="10" cm="1">
        <f t="array" ref="I142">INDEX('Extract '!$A$2:$H$495,MATCH(1,('Extract '!$D$2:$D$495=Tableau2[[#This Row],[Désignation article]])*('Extract '!$E$2:$E$495=Tableau2[[#This Row],[Lot]]),0),6)</f>
        <v>0</v>
      </c>
      <c r="J142" s="9" t="str">
        <f>+Tableau2[[#This Row],[UQ]]</f>
        <v>M</v>
      </c>
      <c r="K142" s="4" t="str">
        <f t="shared" si="13"/>
        <v>0</v>
      </c>
      <c r="L142" s="10" cm="1">
        <f t="array" ref="L142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42" s="4">
        <f t="shared" si="14"/>
        <v>0</v>
      </c>
      <c r="N142" s="10" cm="1">
        <f t="array" ref="N14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42" s="4">
        <f t="shared" si="15"/>
        <v>0</v>
      </c>
      <c r="P142" s="4">
        <f t="shared" si="16"/>
        <v>0</v>
      </c>
      <c r="Q142" s="4">
        <f t="shared" si="17"/>
        <v>0</v>
      </c>
    </row>
    <row r="143" spans="1:17" x14ac:dyDescent="0.3">
      <c r="A143" s="19">
        <v>20689</v>
      </c>
      <c r="B143" s="6" t="s">
        <v>163</v>
      </c>
      <c r="C143" s="6" t="s">
        <v>164</v>
      </c>
      <c r="D143" s="15">
        <v>0</v>
      </c>
      <c r="E143" s="6" t="s">
        <v>11</v>
      </c>
      <c r="F143" s="16">
        <v>0</v>
      </c>
      <c r="G143" s="10" t="s">
        <v>213</v>
      </c>
      <c r="H143" s="4">
        <f t="shared" si="12"/>
        <v>2</v>
      </c>
      <c r="I143" s="10" cm="1">
        <f t="array" ref="I143">INDEX('Extract '!$A$2:$H$495,MATCH(1,('Extract '!$D$2:$D$495=Tableau2[[#This Row],[Désignation article]])*('Extract '!$E$2:$E$495=Tableau2[[#This Row],[Lot]]),0),6)</f>
        <v>0</v>
      </c>
      <c r="J143" s="9" t="str">
        <f>+Tableau2[[#This Row],[UQ]]</f>
        <v>M</v>
      </c>
      <c r="K143" s="4" t="str">
        <f t="shared" si="13"/>
        <v>0</v>
      </c>
      <c r="L143" s="10" cm="1">
        <f t="array" ref="L143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43" s="4">
        <f t="shared" si="14"/>
        <v>0</v>
      </c>
      <c r="N143" s="10" cm="1">
        <f t="array" ref="N143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43" s="4">
        <f t="shared" si="15"/>
        <v>0</v>
      </c>
      <c r="P143" s="4">
        <f t="shared" si="16"/>
        <v>0</v>
      </c>
      <c r="Q143" s="4">
        <f t="shared" si="17"/>
        <v>0</v>
      </c>
    </row>
    <row r="144" spans="1:17" x14ac:dyDescent="0.3">
      <c r="A144" s="19">
        <v>20546</v>
      </c>
      <c r="B144" s="6" t="s">
        <v>17</v>
      </c>
      <c r="C144" s="6" t="s">
        <v>70</v>
      </c>
      <c r="D144" s="15">
        <v>6180</v>
      </c>
      <c r="E144" s="6" t="s">
        <v>11</v>
      </c>
      <c r="F144" s="16">
        <v>0</v>
      </c>
      <c r="G144" s="10" t="s">
        <v>213</v>
      </c>
      <c r="H144" s="4">
        <f t="shared" si="12"/>
        <v>2</v>
      </c>
      <c r="I144" s="10" cm="1">
        <f t="array" ref="I144">INDEX('Extract '!$A$2:$H$495,MATCH(1,('Extract '!$D$2:$D$495=Tableau2[[#This Row],[Désignation article]])*('Extract '!$E$2:$E$495=Tableau2[[#This Row],[Lot]]),0),6)</f>
        <v>0</v>
      </c>
      <c r="J144" s="9" t="str">
        <f>+Tableau2[[#This Row],[UQ]]</f>
        <v>M</v>
      </c>
      <c r="K144" s="4" t="str">
        <f t="shared" si="13"/>
        <v>0</v>
      </c>
      <c r="L144" s="10" cm="1">
        <f t="array" ref="L144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44" s="4">
        <f t="shared" si="14"/>
        <v>0</v>
      </c>
      <c r="N144" s="10" cm="1">
        <f t="array" ref="N14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44" s="4">
        <f t="shared" si="15"/>
        <v>0</v>
      </c>
      <c r="P144" s="4">
        <f t="shared" si="16"/>
        <v>0</v>
      </c>
      <c r="Q144" s="4">
        <f t="shared" si="17"/>
        <v>0</v>
      </c>
    </row>
    <row r="145" spans="1:17" x14ac:dyDescent="0.3">
      <c r="A145" s="19">
        <v>20546</v>
      </c>
      <c r="B145" s="6" t="s">
        <v>17</v>
      </c>
      <c r="C145" s="6" t="s">
        <v>71</v>
      </c>
      <c r="D145" s="15">
        <v>0</v>
      </c>
      <c r="E145" s="6" t="s">
        <v>11</v>
      </c>
      <c r="F145" s="16">
        <v>0</v>
      </c>
      <c r="G145" s="10" t="s">
        <v>213</v>
      </c>
      <c r="H145" s="4">
        <f t="shared" si="12"/>
        <v>2</v>
      </c>
      <c r="I145" s="10" cm="1">
        <f t="array" ref="I145">INDEX('Extract '!$A$2:$H$495,MATCH(1,('Extract '!$D$2:$D$495=Tableau2[[#This Row],[Désignation article]])*('Extract '!$E$2:$E$495=Tableau2[[#This Row],[Lot]]),0),6)</f>
        <v>0</v>
      </c>
      <c r="J145" s="9" t="str">
        <f>+Tableau2[[#This Row],[UQ]]</f>
        <v>M</v>
      </c>
      <c r="K145" s="4" t="str">
        <f t="shared" si="13"/>
        <v>0</v>
      </c>
      <c r="L145" s="10" cm="1">
        <f t="array" ref="L145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45" s="4">
        <f t="shared" si="14"/>
        <v>0</v>
      </c>
      <c r="N145" s="10" cm="1">
        <f t="array" ref="N14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45" s="4">
        <f t="shared" si="15"/>
        <v>0</v>
      </c>
      <c r="P145" s="4">
        <f t="shared" si="16"/>
        <v>0</v>
      </c>
      <c r="Q145" s="4">
        <f t="shared" si="17"/>
        <v>0</v>
      </c>
    </row>
    <row r="146" spans="1:17" x14ac:dyDescent="0.3">
      <c r="A146" s="19">
        <v>20681</v>
      </c>
      <c r="B146" s="6" t="s">
        <v>141</v>
      </c>
      <c r="C146" s="6" t="s">
        <v>71</v>
      </c>
      <c r="D146" s="15">
        <v>6180</v>
      </c>
      <c r="E146" s="6" t="s">
        <v>11</v>
      </c>
      <c r="F146" s="16">
        <v>0</v>
      </c>
      <c r="G146" s="10" t="s">
        <v>213</v>
      </c>
      <c r="H146" s="4">
        <f t="shared" si="12"/>
        <v>3</v>
      </c>
      <c r="I146" s="10" cm="1">
        <f t="array" ref="I146">INDEX('Extract '!$A$2:$H$495,MATCH(1,('Extract '!$D$2:$D$495=Tableau2[[#This Row],[Désignation article]])*('Extract '!$E$2:$E$495=Tableau2[[#This Row],[Lot]]),0),6)</f>
        <v>215</v>
      </c>
      <c r="J146" s="9" t="str">
        <f>+Tableau2[[#This Row],[UQ]]</f>
        <v>M</v>
      </c>
      <c r="K146" s="4" t="str">
        <f t="shared" si="13"/>
        <v>0</v>
      </c>
      <c r="L146" s="10" cm="1">
        <f t="array" ref="L146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6180</v>
      </c>
      <c r="M146" s="4">
        <f t="shared" si="14"/>
        <v>0</v>
      </c>
      <c r="N146" s="10" cm="1">
        <f t="array" ref="N146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46" s="4">
        <f t="shared" si="15"/>
        <v>6180</v>
      </c>
      <c r="P146" s="4">
        <f t="shared" si="16"/>
        <v>0</v>
      </c>
      <c r="Q146" s="4">
        <f t="shared" si="17"/>
        <v>0</v>
      </c>
    </row>
    <row r="147" spans="1:17" x14ac:dyDescent="0.3">
      <c r="A147" s="19">
        <v>20546</v>
      </c>
      <c r="B147" s="6" t="s">
        <v>17</v>
      </c>
      <c r="C147" s="6" t="s">
        <v>230</v>
      </c>
      <c r="D147" s="15">
        <v>0</v>
      </c>
      <c r="E147" s="6" t="s">
        <v>11</v>
      </c>
      <c r="F147" s="16">
        <v>0</v>
      </c>
      <c r="G147" s="10" t="s">
        <v>213</v>
      </c>
      <c r="H147" s="4">
        <f t="shared" si="12"/>
        <v>2</v>
      </c>
      <c r="I147" s="10" cm="1">
        <f t="array" ref="I147">INDEX('Extract '!$A$2:$H$495,MATCH(1,('Extract '!$D$2:$D$495=Tableau2[[#This Row],[Désignation article]])*('Extract '!$E$2:$E$495=Tableau2[[#This Row],[Lot]]),0),6)</f>
        <v>0</v>
      </c>
      <c r="J147" s="4" t="str">
        <f>+Tableau2[[#This Row],[UQ]]</f>
        <v>M</v>
      </c>
      <c r="K147" s="4" t="str">
        <f t="shared" si="13"/>
        <v>0</v>
      </c>
      <c r="L147" s="10" cm="1">
        <f t="array" ref="L147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47" s="4">
        <f t="shared" si="14"/>
        <v>0</v>
      </c>
      <c r="N147" s="10" cm="1">
        <f t="array" ref="N147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47" s="4">
        <f t="shared" si="15"/>
        <v>0</v>
      </c>
      <c r="P147" s="4">
        <f t="shared" si="16"/>
        <v>0</v>
      </c>
      <c r="Q147" s="4">
        <f t="shared" si="17"/>
        <v>0</v>
      </c>
    </row>
    <row r="148" spans="1:17" x14ac:dyDescent="0.3">
      <c r="A148" s="19">
        <v>20681</v>
      </c>
      <c r="B148" s="6" t="s">
        <v>141</v>
      </c>
      <c r="C148" s="6" t="s">
        <v>145</v>
      </c>
      <c r="D148" s="15">
        <v>0</v>
      </c>
      <c r="E148" s="6" t="s">
        <v>11</v>
      </c>
      <c r="F148" s="16">
        <v>0</v>
      </c>
      <c r="G148" s="10" t="s">
        <v>213</v>
      </c>
      <c r="H148" s="4">
        <f t="shared" si="12"/>
        <v>2</v>
      </c>
      <c r="I148" s="10" cm="1">
        <f t="array" ref="I148">INDEX('Extract '!$A$2:$H$495,MATCH(1,('Extract '!$D$2:$D$495=Tableau2[[#This Row],[Désignation article]])*('Extract '!$E$2:$E$495=Tableau2[[#This Row],[Lot]]),0),6)</f>
        <v>0</v>
      </c>
      <c r="J148" s="9" t="str">
        <f>+Tableau2[[#This Row],[UQ]]</f>
        <v>M</v>
      </c>
      <c r="K148" s="4" t="str">
        <f t="shared" si="13"/>
        <v>0</v>
      </c>
      <c r="L148" s="10" cm="1">
        <f t="array" ref="L148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48" s="4">
        <f t="shared" si="14"/>
        <v>0</v>
      </c>
      <c r="N148" s="10" cm="1">
        <f t="array" ref="N148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48" s="4">
        <f t="shared" si="15"/>
        <v>0</v>
      </c>
      <c r="P148" s="4">
        <f t="shared" si="16"/>
        <v>0</v>
      </c>
      <c r="Q148" s="4">
        <f t="shared" si="17"/>
        <v>0</v>
      </c>
    </row>
    <row r="149" spans="1:17" x14ac:dyDescent="0.3">
      <c r="A149" s="19">
        <v>20546</v>
      </c>
      <c r="B149" s="6" t="s">
        <v>17</v>
      </c>
      <c r="C149" s="6" t="s">
        <v>72</v>
      </c>
      <c r="D149" s="15">
        <v>0</v>
      </c>
      <c r="E149" s="6" t="s">
        <v>11</v>
      </c>
      <c r="F149" s="16">
        <v>0</v>
      </c>
      <c r="G149" s="10" t="s">
        <v>213</v>
      </c>
      <c r="H149" s="4">
        <f t="shared" si="12"/>
        <v>2</v>
      </c>
      <c r="I149" s="10" cm="1">
        <f t="array" ref="I149">INDEX('Extract '!$A$2:$H$495,MATCH(1,('Extract '!$D$2:$D$495=Tableau2[[#This Row],[Désignation article]])*('Extract '!$E$2:$E$495=Tableau2[[#This Row],[Lot]]),0),6)</f>
        <v>0</v>
      </c>
      <c r="J149" s="9" t="str">
        <f>+Tableau2[[#This Row],[UQ]]</f>
        <v>M</v>
      </c>
      <c r="K149" s="4" t="str">
        <f t="shared" si="13"/>
        <v>0</v>
      </c>
      <c r="L149" s="10" cm="1">
        <f t="array" ref="L149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49" s="4">
        <f t="shared" si="14"/>
        <v>0</v>
      </c>
      <c r="N149" s="10" cm="1">
        <f t="array" ref="N149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49" s="4">
        <f t="shared" si="15"/>
        <v>0</v>
      </c>
      <c r="P149" s="4">
        <f t="shared" si="16"/>
        <v>0</v>
      </c>
      <c r="Q149" s="4">
        <f t="shared" si="17"/>
        <v>0</v>
      </c>
    </row>
    <row r="150" spans="1:17" x14ac:dyDescent="0.3">
      <c r="A150" s="19">
        <v>20681</v>
      </c>
      <c r="B150" s="6" t="s">
        <v>141</v>
      </c>
      <c r="C150" s="6" t="s">
        <v>72</v>
      </c>
      <c r="D150" s="15">
        <v>6051</v>
      </c>
      <c r="E150" s="6" t="s">
        <v>11</v>
      </c>
      <c r="F150" s="16">
        <v>0</v>
      </c>
      <c r="G150" s="10" t="s">
        <v>213</v>
      </c>
      <c r="H150" s="4">
        <f t="shared" si="12"/>
        <v>2</v>
      </c>
      <c r="I150" s="10" cm="1">
        <f t="array" ref="I150">INDEX('Extract '!$A$2:$H$495,MATCH(1,('Extract '!$D$2:$D$495=Tableau2[[#This Row],[Désignation article]])*('Extract '!$E$2:$E$495=Tableau2[[#This Row],[Lot]]),0),6)</f>
        <v>0</v>
      </c>
      <c r="J150" s="9" t="str">
        <f>+Tableau2[[#This Row],[UQ]]</f>
        <v>M</v>
      </c>
      <c r="K150" s="4" t="str">
        <f t="shared" si="13"/>
        <v>0</v>
      </c>
      <c r="L150" s="10" t="e" cm="1" vm="1">
        <f t="array" aca="1" ref="L150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150" s="4">
        <f t="shared" si="14"/>
        <v>0</v>
      </c>
      <c r="N150" s="10" cm="1">
        <f t="array" ref="N15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50" s="4" t="e" vm="2">
        <f t="shared" ca="1" si="15"/>
        <v>#VALUE!</v>
      </c>
      <c r="P150" s="4">
        <f t="shared" si="16"/>
        <v>0</v>
      </c>
      <c r="Q150" s="4">
        <f t="shared" si="17"/>
        <v>0</v>
      </c>
    </row>
    <row r="151" spans="1:17" x14ac:dyDescent="0.3">
      <c r="A151" s="19">
        <v>20543</v>
      </c>
      <c r="B151" s="6" t="s">
        <v>10</v>
      </c>
      <c r="C151" s="6" t="s">
        <v>46</v>
      </c>
      <c r="D151" s="15">
        <v>0</v>
      </c>
      <c r="E151" s="6" t="s">
        <v>11</v>
      </c>
      <c r="F151" s="16">
        <v>0</v>
      </c>
      <c r="G151" s="10" t="s">
        <v>213</v>
      </c>
      <c r="H151" s="4">
        <f t="shared" si="12"/>
        <v>2</v>
      </c>
      <c r="I151" s="10" cm="1">
        <f t="array" ref="I151">INDEX('Extract '!$A$2:$H$495,MATCH(1,('Extract '!$D$2:$D$495=Tableau2[[#This Row],[Désignation article]])*('Extract '!$E$2:$E$495=Tableau2[[#This Row],[Lot]]),0),6)</f>
        <v>0</v>
      </c>
      <c r="J151" s="9" t="str">
        <f>+Tableau2[[#This Row],[UQ]]</f>
        <v>M</v>
      </c>
      <c r="K151" s="4" t="str">
        <f t="shared" si="13"/>
        <v>0</v>
      </c>
      <c r="L151" s="10" cm="1">
        <f t="array" ref="L15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51" s="4">
        <f t="shared" si="14"/>
        <v>0</v>
      </c>
      <c r="N151" s="10" cm="1">
        <f t="array" ref="N15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51" s="4">
        <f t="shared" si="15"/>
        <v>0</v>
      </c>
      <c r="P151" s="4">
        <f t="shared" si="16"/>
        <v>0</v>
      </c>
      <c r="Q151" s="4">
        <f t="shared" si="17"/>
        <v>0</v>
      </c>
    </row>
    <row r="152" spans="1:17" x14ac:dyDescent="0.3">
      <c r="A152" s="19">
        <v>20678</v>
      </c>
      <c r="B152" s="6" t="s">
        <v>127</v>
      </c>
      <c r="C152" s="6" t="s">
        <v>46</v>
      </c>
      <c r="D152" s="15">
        <v>725</v>
      </c>
      <c r="E152" s="6" t="s">
        <v>11</v>
      </c>
      <c r="F152" s="16">
        <v>0</v>
      </c>
      <c r="G152" s="10" t="s">
        <v>213</v>
      </c>
      <c r="H152" s="4">
        <f t="shared" si="12"/>
        <v>2</v>
      </c>
      <c r="I152" s="10" cm="1">
        <f t="array" ref="I152">INDEX('Extract '!$A$2:$H$495,MATCH(1,('Extract '!$D$2:$D$495=Tableau2[[#This Row],[Désignation article]])*('Extract '!$E$2:$E$495=Tableau2[[#This Row],[Lot]]),0),6)</f>
        <v>0</v>
      </c>
      <c r="J152" s="9" t="str">
        <f>+Tableau2[[#This Row],[UQ]]</f>
        <v>M</v>
      </c>
      <c r="K152" s="4" t="str">
        <f t="shared" si="13"/>
        <v>0</v>
      </c>
      <c r="L152" s="10" cm="1">
        <f t="array" ref="L152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52" s="4">
        <f t="shared" si="14"/>
        <v>0</v>
      </c>
      <c r="N152" s="10" cm="1">
        <f t="array" ref="N15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52" s="4">
        <f t="shared" si="15"/>
        <v>0</v>
      </c>
      <c r="P152" s="4">
        <f t="shared" si="16"/>
        <v>0</v>
      </c>
      <c r="Q152" s="4">
        <f t="shared" si="17"/>
        <v>0</v>
      </c>
    </row>
    <row r="153" spans="1:17" x14ac:dyDescent="0.3">
      <c r="A153" s="19">
        <v>20546</v>
      </c>
      <c r="B153" s="6" t="s">
        <v>17</v>
      </c>
      <c r="C153" s="6" t="s">
        <v>73</v>
      </c>
      <c r="D153" s="15">
        <v>0</v>
      </c>
      <c r="E153" s="6" t="s">
        <v>11</v>
      </c>
      <c r="F153" s="16">
        <v>0</v>
      </c>
      <c r="G153" s="10" t="s">
        <v>213</v>
      </c>
      <c r="H153" s="4">
        <f t="shared" si="12"/>
        <v>2</v>
      </c>
      <c r="I153" s="10" cm="1">
        <f t="array" ref="I153">INDEX('Extract '!$A$2:$H$495,MATCH(1,('Extract '!$D$2:$D$495=Tableau2[[#This Row],[Désignation article]])*('Extract '!$E$2:$E$495=Tableau2[[#This Row],[Lot]]),0),6)</f>
        <v>0</v>
      </c>
      <c r="J153" s="9" t="str">
        <f>+Tableau2[[#This Row],[UQ]]</f>
        <v>M</v>
      </c>
      <c r="K153" s="4" t="str">
        <f t="shared" si="13"/>
        <v>0</v>
      </c>
      <c r="L153" s="10" cm="1">
        <f t="array" ref="L153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53" s="4">
        <f t="shared" si="14"/>
        <v>0</v>
      </c>
      <c r="N153" s="10" cm="1">
        <f t="array" ref="N153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53" s="4">
        <f t="shared" si="15"/>
        <v>0</v>
      </c>
      <c r="P153" s="4">
        <f t="shared" si="16"/>
        <v>0</v>
      </c>
      <c r="Q153" s="4">
        <f t="shared" si="17"/>
        <v>0</v>
      </c>
    </row>
    <row r="154" spans="1:17" x14ac:dyDescent="0.3">
      <c r="A154" s="19">
        <v>20681</v>
      </c>
      <c r="B154" s="6" t="s">
        <v>141</v>
      </c>
      <c r="C154" s="6" t="s">
        <v>73</v>
      </c>
      <c r="D154" s="15">
        <v>6000</v>
      </c>
      <c r="E154" s="6" t="s">
        <v>11</v>
      </c>
      <c r="F154" s="16">
        <v>0</v>
      </c>
      <c r="G154" s="10" t="s">
        <v>213</v>
      </c>
      <c r="H154" s="4">
        <f t="shared" si="12"/>
        <v>2</v>
      </c>
      <c r="I154" s="10" cm="1">
        <f t="array" ref="I154">INDEX('Extract '!$A$2:$H$495,MATCH(1,('Extract '!$D$2:$D$495=Tableau2[[#This Row],[Désignation article]])*('Extract '!$E$2:$E$495=Tableau2[[#This Row],[Lot]]),0),6)</f>
        <v>0</v>
      </c>
      <c r="J154" s="9" t="str">
        <f>+Tableau2[[#This Row],[UQ]]</f>
        <v>M</v>
      </c>
      <c r="K154" s="4" t="str">
        <f t="shared" si="13"/>
        <v>0</v>
      </c>
      <c r="L154" s="10" t="e" cm="1" vm="1">
        <f t="array" aca="1" ref="L154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154" s="4">
        <f t="shared" si="14"/>
        <v>0</v>
      </c>
      <c r="N154" s="10" cm="1">
        <f t="array" ref="N15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54" s="4" t="e" vm="2">
        <f t="shared" ca="1" si="15"/>
        <v>#VALUE!</v>
      </c>
      <c r="P154" s="4">
        <f t="shared" si="16"/>
        <v>0</v>
      </c>
      <c r="Q154" s="4">
        <f t="shared" si="17"/>
        <v>0</v>
      </c>
    </row>
    <row r="155" spans="1:17" x14ac:dyDescent="0.3">
      <c r="A155" s="19">
        <v>20679</v>
      </c>
      <c r="B155" s="6" t="s">
        <v>132</v>
      </c>
      <c r="C155" s="6" t="s">
        <v>137</v>
      </c>
      <c r="D155" s="15">
        <v>500</v>
      </c>
      <c r="E155" s="6" t="s">
        <v>11</v>
      </c>
      <c r="F155" s="16">
        <v>0</v>
      </c>
      <c r="G155" s="10" t="s">
        <v>213</v>
      </c>
      <c r="H155" s="4">
        <f t="shared" si="12"/>
        <v>2</v>
      </c>
      <c r="I155" s="10" cm="1">
        <f t="array" ref="I155">INDEX('Extract '!$A$2:$H$495,MATCH(1,('Extract '!$D$2:$D$495=Tableau2[[#This Row],[Désignation article]])*('Extract '!$E$2:$E$495=Tableau2[[#This Row],[Lot]]),0),6)</f>
        <v>0</v>
      </c>
      <c r="J155" s="9" t="str">
        <f>+Tableau2[[#This Row],[UQ]]</f>
        <v>M</v>
      </c>
      <c r="K155" s="4" t="str">
        <f t="shared" si="13"/>
        <v>0</v>
      </c>
      <c r="L155" s="10" cm="1">
        <f t="array" ref="L155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5899</v>
      </c>
      <c r="M155" s="4">
        <f t="shared" si="14"/>
        <v>0</v>
      </c>
      <c r="N155" s="10" cm="1">
        <f t="array" ref="N15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55" s="4">
        <f t="shared" si="15"/>
        <v>5899</v>
      </c>
      <c r="P155" s="4">
        <f t="shared" si="16"/>
        <v>0</v>
      </c>
      <c r="Q155" s="4">
        <f t="shared" si="17"/>
        <v>0</v>
      </c>
    </row>
    <row r="156" spans="1:17" x14ac:dyDescent="0.3">
      <c r="A156" s="19">
        <v>20679</v>
      </c>
      <c r="B156" s="6" t="s">
        <v>132</v>
      </c>
      <c r="C156" s="6" t="s">
        <v>138</v>
      </c>
      <c r="D156" s="15">
        <v>5946</v>
      </c>
      <c r="E156" s="6" t="s">
        <v>11</v>
      </c>
      <c r="F156" s="16">
        <v>0</v>
      </c>
      <c r="G156" s="10" t="s">
        <v>213</v>
      </c>
      <c r="H156" s="4">
        <f t="shared" si="12"/>
        <v>2</v>
      </c>
      <c r="I156" s="10" cm="1">
        <f t="array" ref="I156">INDEX('Extract '!$A$2:$H$495,MATCH(1,('Extract '!$D$2:$D$495=Tableau2[[#This Row],[Désignation article]])*('Extract '!$E$2:$E$495=Tableau2[[#This Row],[Lot]]),0),6)</f>
        <v>0</v>
      </c>
      <c r="J156" s="9" t="str">
        <f>+Tableau2[[#This Row],[UQ]]</f>
        <v>M</v>
      </c>
      <c r="K156" s="4" t="str">
        <f t="shared" si="13"/>
        <v>0</v>
      </c>
      <c r="L156" s="10" cm="1">
        <f t="array" ref="L156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5946</v>
      </c>
      <c r="M156" s="4">
        <f t="shared" si="14"/>
        <v>0</v>
      </c>
      <c r="N156" s="10" cm="1">
        <f t="array" ref="N156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56" s="4">
        <f t="shared" si="15"/>
        <v>5946</v>
      </c>
      <c r="P156" s="4">
        <f t="shared" si="16"/>
        <v>0</v>
      </c>
      <c r="Q156" s="4">
        <f t="shared" si="17"/>
        <v>0</v>
      </c>
    </row>
    <row r="157" spans="1:17" x14ac:dyDescent="0.3">
      <c r="A157" s="19">
        <v>20679</v>
      </c>
      <c r="B157" s="6" t="s">
        <v>132</v>
      </c>
      <c r="C157" s="6" t="s">
        <v>139</v>
      </c>
      <c r="D157" s="15">
        <v>0</v>
      </c>
      <c r="E157" s="6" t="s">
        <v>11</v>
      </c>
      <c r="F157" s="16">
        <v>0</v>
      </c>
      <c r="G157" s="10" t="s">
        <v>213</v>
      </c>
      <c r="H157" s="4" t="e" vm="2">
        <f t="shared" ca="1" si="12"/>
        <v>#VALUE!</v>
      </c>
      <c r="I157" s="10" cm="1">
        <f t="array" ref="I157">INDEX('Extract '!$A$2:$H$495,MATCH(1,('Extract '!$D$2:$D$495=Tableau2[[#This Row],[Désignation article]])*('Extract '!$E$2:$E$495=Tableau2[[#This Row],[Lot]]),0),6)</f>
        <v>0</v>
      </c>
      <c r="J157" s="9" t="str">
        <f>+Tableau2[[#This Row],[UQ]]</f>
        <v>M</v>
      </c>
      <c r="K157" s="4" t="str">
        <f t="shared" si="13"/>
        <v>0</v>
      </c>
      <c r="L157" s="10" t="e" cm="1" vm="4">
        <f t="array" aca="1" ref="L157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157" s="4">
        <f t="shared" si="14"/>
        <v>0</v>
      </c>
      <c r="N157" s="10" t="e" cm="1" vm="1">
        <f t="array" aca="1" ref="N157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157" s="4" t="e" vm="2">
        <f t="shared" ca="1" si="15"/>
        <v>#VALUE!</v>
      </c>
      <c r="P157" s="4">
        <f t="shared" si="16"/>
        <v>0</v>
      </c>
      <c r="Q157" s="4" t="e" vm="2">
        <f t="shared" ca="1" si="17"/>
        <v>#VALUE!</v>
      </c>
    </row>
    <row r="158" spans="1:17" x14ac:dyDescent="0.3">
      <c r="A158" s="19">
        <v>20546</v>
      </c>
      <c r="B158" s="6" t="s">
        <v>17</v>
      </c>
      <c r="C158" s="6" t="s">
        <v>225</v>
      </c>
      <c r="D158" s="15">
        <v>0</v>
      </c>
      <c r="E158" s="6" t="s">
        <v>11</v>
      </c>
      <c r="F158" s="16">
        <v>0</v>
      </c>
      <c r="G158" s="10" t="s">
        <v>213</v>
      </c>
      <c r="H158" s="4">
        <f t="shared" si="12"/>
        <v>2</v>
      </c>
      <c r="I158" s="10" cm="1">
        <f t="array" ref="I158">INDEX('Extract '!$A$2:$H$495,MATCH(1,('Extract '!$D$2:$D$495=Tableau2[[#This Row],[Désignation article]])*('Extract '!$E$2:$E$495=Tableau2[[#This Row],[Lot]]),0),6)</f>
        <v>0</v>
      </c>
      <c r="J158" s="9" t="str">
        <f>+Tableau2[[#This Row],[UQ]]</f>
        <v>M</v>
      </c>
      <c r="K158" s="4" t="str">
        <f t="shared" si="13"/>
        <v>0</v>
      </c>
      <c r="L158" s="10" cm="1">
        <f t="array" ref="L158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58" s="4">
        <f t="shared" si="14"/>
        <v>0</v>
      </c>
      <c r="N158" s="10" cm="1">
        <f t="array" ref="N158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58" s="4">
        <f t="shared" si="15"/>
        <v>0</v>
      </c>
      <c r="P158" s="4">
        <f t="shared" si="16"/>
        <v>0</v>
      </c>
      <c r="Q158" s="4">
        <f t="shared" si="17"/>
        <v>0</v>
      </c>
    </row>
    <row r="159" spans="1:17" x14ac:dyDescent="0.3">
      <c r="A159" s="19">
        <v>20681</v>
      </c>
      <c r="B159" s="6" t="s">
        <v>141</v>
      </c>
      <c r="C159" s="6" t="s">
        <v>225</v>
      </c>
      <c r="D159" s="15">
        <v>6000</v>
      </c>
      <c r="E159" s="6" t="s">
        <v>11</v>
      </c>
      <c r="F159" s="16">
        <v>5820</v>
      </c>
      <c r="G159" s="10" t="s">
        <v>213</v>
      </c>
      <c r="H159" s="4">
        <f t="shared" si="12"/>
        <v>2</v>
      </c>
      <c r="I159" s="10" cm="1">
        <f t="array" ref="I159">INDEX('Extract '!$A$2:$H$495,MATCH(1,('Extract '!$D$2:$D$495=Tableau2[[#This Row],[Désignation article]])*('Extract '!$E$2:$E$495=Tableau2[[#This Row],[Lot]]),0),6)</f>
        <v>0</v>
      </c>
      <c r="J159" s="4" t="str">
        <f>+Tableau2[[#This Row],[UQ]]</f>
        <v>M</v>
      </c>
      <c r="K159" s="4">
        <f t="shared" si="13"/>
        <v>0</v>
      </c>
      <c r="L159" s="10" cm="1">
        <f t="array" ref="L159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6000</v>
      </c>
      <c r="M159" s="4">
        <f t="shared" si="14"/>
        <v>5820</v>
      </c>
      <c r="N159" s="10" cm="1">
        <f t="array" ref="N159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59" s="4">
        <f t="shared" si="15"/>
        <v>6000</v>
      </c>
      <c r="P159" s="4">
        <f t="shared" si="16"/>
        <v>5820</v>
      </c>
      <c r="Q159" s="4">
        <f t="shared" si="17"/>
        <v>0</v>
      </c>
    </row>
    <row r="160" spans="1:17" x14ac:dyDescent="0.3">
      <c r="A160" s="19">
        <v>20546</v>
      </c>
      <c r="B160" s="6" t="s">
        <v>17</v>
      </c>
      <c r="C160" s="6" t="s">
        <v>74</v>
      </c>
      <c r="D160" s="15">
        <v>0</v>
      </c>
      <c r="E160" s="6" t="s">
        <v>11</v>
      </c>
      <c r="F160" s="16">
        <v>0</v>
      </c>
      <c r="G160" s="10" t="s">
        <v>213</v>
      </c>
      <c r="H160" s="4">
        <f t="shared" si="12"/>
        <v>2</v>
      </c>
      <c r="I160" s="10" cm="1">
        <f t="array" ref="I160">INDEX('Extract '!$A$2:$H$495,MATCH(1,('Extract '!$D$2:$D$495=Tableau2[[#This Row],[Désignation article]])*('Extract '!$E$2:$E$495=Tableau2[[#This Row],[Lot]]),0),6)</f>
        <v>0</v>
      </c>
      <c r="J160" s="9" t="str">
        <f>+Tableau2[[#This Row],[UQ]]</f>
        <v>M</v>
      </c>
      <c r="K160" s="4" t="str">
        <f t="shared" si="13"/>
        <v>0</v>
      </c>
      <c r="L160" s="10" cm="1">
        <f t="array" ref="L160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60" s="4">
        <f t="shared" si="14"/>
        <v>0</v>
      </c>
      <c r="N160" s="10" cm="1">
        <f t="array" ref="N16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60" s="4">
        <f t="shared" si="15"/>
        <v>0</v>
      </c>
      <c r="P160" s="4">
        <f t="shared" si="16"/>
        <v>0</v>
      </c>
      <c r="Q160" s="4">
        <f t="shared" si="17"/>
        <v>0</v>
      </c>
    </row>
    <row r="161" spans="1:17" x14ac:dyDescent="0.3">
      <c r="A161" s="19">
        <v>20681</v>
      </c>
      <c r="B161" s="6" t="s">
        <v>141</v>
      </c>
      <c r="C161" s="6" t="s">
        <v>74</v>
      </c>
      <c r="D161" s="15">
        <v>0</v>
      </c>
      <c r="E161" s="6" t="s">
        <v>11</v>
      </c>
      <c r="F161" s="16">
        <v>0</v>
      </c>
      <c r="G161" s="10" t="s">
        <v>213</v>
      </c>
      <c r="H161" s="4">
        <f t="shared" si="12"/>
        <v>2</v>
      </c>
      <c r="I161" s="10" cm="1">
        <f t="array" ref="I161">INDEX('Extract '!$A$2:$H$495,MATCH(1,('Extract '!$D$2:$D$495=Tableau2[[#This Row],[Désignation article]])*('Extract '!$E$2:$E$495=Tableau2[[#This Row],[Lot]]),0),6)</f>
        <v>0</v>
      </c>
      <c r="J161" s="9" t="str">
        <f>+Tableau2[[#This Row],[UQ]]</f>
        <v>M</v>
      </c>
      <c r="K161" s="4" t="str">
        <f t="shared" si="13"/>
        <v>0</v>
      </c>
      <c r="L161" s="10" cm="1">
        <f t="array" ref="L16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61" s="4">
        <f t="shared" si="14"/>
        <v>0</v>
      </c>
      <c r="N161" s="10" cm="1">
        <f t="array" ref="N16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61" s="4">
        <f t="shared" si="15"/>
        <v>0</v>
      </c>
      <c r="P161" s="4">
        <f t="shared" si="16"/>
        <v>0</v>
      </c>
      <c r="Q161" s="4">
        <f t="shared" si="17"/>
        <v>0</v>
      </c>
    </row>
    <row r="162" spans="1:17" x14ac:dyDescent="0.3">
      <c r="A162" s="19">
        <v>20546</v>
      </c>
      <c r="B162" s="6" t="s">
        <v>17</v>
      </c>
      <c r="C162" s="6" t="s">
        <v>75</v>
      </c>
      <c r="D162" s="15">
        <v>0</v>
      </c>
      <c r="E162" s="6" t="s">
        <v>11</v>
      </c>
      <c r="F162" s="16">
        <v>0</v>
      </c>
      <c r="G162" s="10" t="s">
        <v>213</v>
      </c>
      <c r="H162" s="4">
        <f t="shared" si="12"/>
        <v>2</v>
      </c>
      <c r="I162" s="10" cm="1">
        <f t="array" ref="I162">INDEX('Extract '!$A$2:$H$495,MATCH(1,('Extract '!$D$2:$D$495=Tableau2[[#This Row],[Désignation article]])*('Extract '!$E$2:$E$495=Tableau2[[#This Row],[Lot]]),0),6)</f>
        <v>0</v>
      </c>
      <c r="J162" s="9" t="str">
        <f>+Tableau2[[#This Row],[UQ]]</f>
        <v>M</v>
      </c>
      <c r="K162" s="4" t="str">
        <f t="shared" si="13"/>
        <v>0</v>
      </c>
      <c r="L162" s="10" cm="1">
        <f t="array" ref="L162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62" s="4">
        <f t="shared" si="14"/>
        <v>0</v>
      </c>
      <c r="N162" s="10" cm="1">
        <f t="array" ref="N16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62" s="4">
        <f t="shared" si="15"/>
        <v>0</v>
      </c>
      <c r="P162" s="4">
        <f t="shared" si="16"/>
        <v>0</v>
      </c>
      <c r="Q162" s="4">
        <f t="shared" si="17"/>
        <v>0</v>
      </c>
    </row>
    <row r="163" spans="1:17" x14ac:dyDescent="0.3">
      <c r="A163" s="19">
        <v>20681</v>
      </c>
      <c r="B163" s="6" t="s">
        <v>141</v>
      </c>
      <c r="C163" s="6" t="s">
        <v>75</v>
      </c>
      <c r="D163" s="15">
        <v>540</v>
      </c>
      <c r="E163" s="6" t="s">
        <v>11</v>
      </c>
      <c r="F163" s="16">
        <v>0</v>
      </c>
      <c r="G163" s="10" t="s">
        <v>213</v>
      </c>
      <c r="H163" s="4">
        <f t="shared" si="12"/>
        <v>2</v>
      </c>
      <c r="I163" s="10" cm="1">
        <f t="array" ref="I163">INDEX('Extract '!$A$2:$H$495,MATCH(1,('Extract '!$D$2:$D$495=Tableau2[[#This Row],[Désignation article]])*('Extract '!$E$2:$E$495=Tableau2[[#This Row],[Lot]]),0),6)</f>
        <v>0</v>
      </c>
      <c r="J163" s="9" t="str">
        <f>+Tableau2[[#This Row],[UQ]]</f>
        <v>M</v>
      </c>
      <c r="K163" s="4" t="str">
        <f t="shared" si="13"/>
        <v>0</v>
      </c>
      <c r="L163" s="10" cm="1">
        <f t="array" ref="L163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540</v>
      </c>
      <c r="M163" s="4">
        <f t="shared" si="14"/>
        <v>0</v>
      </c>
      <c r="N163" s="10" cm="1">
        <f t="array" ref="N163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63" s="4">
        <f t="shared" si="15"/>
        <v>540</v>
      </c>
      <c r="P163" s="4">
        <f t="shared" si="16"/>
        <v>0</v>
      </c>
      <c r="Q163" s="4">
        <f t="shared" si="17"/>
        <v>0</v>
      </c>
    </row>
    <row r="164" spans="1:17" x14ac:dyDescent="0.3">
      <c r="A164" s="19">
        <v>20543</v>
      </c>
      <c r="B164" s="6" t="s">
        <v>10</v>
      </c>
      <c r="C164" s="6" t="s">
        <v>218</v>
      </c>
      <c r="D164" s="15">
        <v>0</v>
      </c>
      <c r="E164" s="6" t="s">
        <v>11</v>
      </c>
      <c r="F164" s="16">
        <v>0</v>
      </c>
      <c r="G164" s="10" t="s">
        <v>213</v>
      </c>
      <c r="H164" s="4">
        <f t="shared" si="12"/>
        <v>2</v>
      </c>
      <c r="I164" s="10" cm="1">
        <f t="array" ref="I164">INDEX('Extract '!$A$2:$H$495,MATCH(1,('Extract '!$D$2:$D$495=Tableau2[[#This Row],[Désignation article]])*('Extract '!$E$2:$E$495=Tableau2[[#This Row],[Lot]]),0),6)</f>
        <v>0</v>
      </c>
      <c r="J164" s="9" t="str">
        <f>+Tableau2[[#This Row],[UQ]]</f>
        <v>M</v>
      </c>
      <c r="K164" s="4" t="str">
        <f t="shared" si="13"/>
        <v>0</v>
      </c>
      <c r="L164" s="10" cm="1">
        <f t="array" ref="L164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64" s="4">
        <f t="shared" si="14"/>
        <v>0</v>
      </c>
      <c r="N164" s="10" cm="1">
        <f t="array" ref="N16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64" s="4">
        <f t="shared" si="15"/>
        <v>0</v>
      </c>
      <c r="P164" s="4">
        <f t="shared" si="16"/>
        <v>0</v>
      </c>
      <c r="Q164" s="4">
        <f t="shared" si="17"/>
        <v>0</v>
      </c>
    </row>
    <row r="165" spans="1:17" x14ac:dyDescent="0.3">
      <c r="A165" s="19">
        <v>20678</v>
      </c>
      <c r="B165" s="6" t="s">
        <v>127</v>
      </c>
      <c r="C165" s="6" t="s">
        <v>218</v>
      </c>
      <c r="D165" s="15">
        <v>5414</v>
      </c>
      <c r="E165" s="6" t="s">
        <v>11</v>
      </c>
      <c r="F165" s="16">
        <v>2274</v>
      </c>
      <c r="G165" s="10" t="s">
        <v>213</v>
      </c>
      <c r="H165" s="4">
        <f t="shared" si="12"/>
        <v>2</v>
      </c>
      <c r="I165" s="10" cm="1">
        <f t="array" ref="I165">INDEX('Extract '!$A$2:$H$495,MATCH(1,('Extract '!$D$2:$D$495=Tableau2[[#This Row],[Désignation article]])*('Extract '!$E$2:$E$495=Tableau2[[#This Row],[Lot]]),0),6)</f>
        <v>0</v>
      </c>
      <c r="J165" s="4" t="str">
        <f>+Tableau2[[#This Row],[UQ]]</f>
        <v>M</v>
      </c>
      <c r="K165" s="4">
        <f t="shared" si="13"/>
        <v>0</v>
      </c>
      <c r="L165" s="10" t="e" cm="1" vm="5">
        <f t="array" aca="1" ref="L165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165" s="4" t="e" vm="2">
        <f t="shared" ca="1" si="14"/>
        <v>#VALUE!</v>
      </c>
      <c r="N165" s="10" cm="1">
        <f t="array" ref="N16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65" s="4" t="e" vm="2">
        <f t="shared" ca="1" si="15"/>
        <v>#VALUE!</v>
      </c>
      <c r="P165" s="4" t="e" vm="2">
        <f t="shared" ca="1" si="16"/>
        <v>#VALUE!</v>
      </c>
      <c r="Q165" s="4">
        <f t="shared" si="17"/>
        <v>0</v>
      </c>
    </row>
    <row r="166" spans="1:17" x14ac:dyDescent="0.3">
      <c r="A166" s="19">
        <v>20546</v>
      </c>
      <c r="B166" s="6" t="s">
        <v>17</v>
      </c>
      <c r="C166" s="6" t="s">
        <v>237</v>
      </c>
      <c r="D166" s="15">
        <v>0</v>
      </c>
      <c r="E166" s="6" t="s">
        <v>11</v>
      </c>
      <c r="F166" s="16">
        <v>0</v>
      </c>
      <c r="G166" s="10" t="s">
        <v>213</v>
      </c>
      <c r="H166" s="4">
        <f t="shared" si="12"/>
        <v>2</v>
      </c>
      <c r="I166" s="10" cm="1">
        <f t="array" ref="I166">INDEX('Extract '!$A$2:$H$495,MATCH(1,('Extract '!$D$2:$D$495=Tableau2[[#This Row],[Désignation article]])*('Extract '!$E$2:$E$495=Tableau2[[#This Row],[Lot]]),0),6)</f>
        <v>0</v>
      </c>
      <c r="J166" s="4" t="str">
        <f>+Tableau2[[#This Row],[UQ]]</f>
        <v>M</v>
      </c>
      <c r="K166" s="4" t="str">
        <f t="shared" si="13"/>
        <v>0</v>
      </c>
      <c r="L166" s="10" cm="1">
        <f t="array" ref="L166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66" s="4">
        <f t="shared" si="14"/>
        <v>0</v>
      </c>
      <c r="N166" s="10" cm="1">
        <f t="array" ref="N166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66" s="4">
        <f t="shared" si="15"/>
        <v>0</v>
      </c>
      <c r="P166" s="4">
        <f t="shared" si="16"/>
        <v>0</v>
      </c>
      <c r="Q166" s="4">
        <f t="shared" si="17"/>
        <v>0</v>
      </c>
    </row>
    <row r="167" spans="1:17" x14ac:dyDescent="0.3">
      <c r="A167" s="19">
        <v>20681</v>
      </c>
      <c r="B167" s="6" t="s">
        <v>141</v>
      </c>
      <c r="C167" s="6" t="s">
        <v>237</v>
      </c>
      <c r="D167" s="15">
        <v>6180</v>
      </c>
      <c r="E167" s="6" t="s">
        <v>11</v>
      </c>
      <c r="F167" s="16">
        <v>5995</v>
      </c>
      <c r="G167" s="10" t="s">
        <v>213</v>
      </c>
      <c r="H167" s="4">
        <f t="shared" si="12"/>
        <v>2</v>
      </c>
      <c r="I167" s="10" cm="1">
        <f t="array" ref="I167">INDEX('Extract '!$A$2:$H$495,MATCH(1,('Extract '!$D$2:$D$495=Tableau2[[#This Row],[Désignation article]])*('Extract '!$E$2:$E$495=Tableau2[[#This Row],[Lot]]),0),6)</f>
        <v>0</v>
      </c>
      <c r="J167" s="4" t="str">
        <f>+Tableau2[[#This Row],[UQ]]</f>
        <v>M</v>
      </c>
      <c r="K167" s="4">
        <f t="shared" si="13"/>
        <v>0</v>
      </c>
      <c r="L167" s="10" t="e" cm="1" vm="1">
        <f t="array" aca="1" ref="L167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167" s="4" t="e" vm="2">
        <f t="shared" ca="1" si="14"/>
        <v>#VALUE!</v>
      </c>
      <c r="N167" s="10" cm="1">
        <f t="array" ref="N167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67" s="4" t="e" vm="2">
        <f t="shared" ca="1" si="15"/>
        <v>#VALUE!</v>
      </c>
      <c r="P167" s="4" t="e" vm="2">
        <f t="shared" ca="1" si="16"/>
        <v>#VALUE!</v>
      </c>
      <c r="Q167" s="4">
        <f t="shared" si="17"/>
        <v>0</v>
      </c>
    </row>
    <row r="168" spans="1:17" x14ac:dyDescent="0.3">
      <c r="A168" s="19">
        <v>20546</v>
      </c>
      <c r="B168" s="6" t="s">
        <v>17</v>
      </c>
      <c r="C168" s="6" t="s">
        <v>236</v>
      </c>
      <c r="D168" s="15">
        <v>0</v>
      </c>
      <c r="E168" s="6" t="s">
        <v>11</v>
      </c>
      <c r="F168" s="16">
        <v>0</v>
      </c>
      <c r="G168" s="10" t="s">
        <v>213</v>
      </c>
      <c r="H168" s="4">
        <f t="shared" si="12"/>
        <v>2</v>
      </c>
      <c r="I168" s="10" cm="1">
        <f t="array" ref="I168">INDEX('Extract '!$A$2:$H$495,MATCH(1,('Extract '!$D$2:$D$495=Tableau2[[#This Row],[Désignation article]])*('Extract '!$E$2:$E$495=Tableau2[[#This Row],[Lot]]),0),6)</f>
        <v>0</v>
      </c>
      <c r="J168" s="4" t="str">
        <f>+Tableau2[[#This Row],[UQ]]</f>
        <v>M</v>
      </c>
      <c r="K168" s="4" t="str">
        <f t="shared" si="13"/>
        <v>0</v>
      </c>
      <c r="L168" s="10" cm="1">
        <f t="array" ref="L168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68" s="4">
        <f t="shared" si="14"/>
        <v>0</v>
      </c>
      <c r="N168" s="10" cm="1">
        <f t="array" ref="N168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68" s="4">
        <f t="shared" si="15"/>
        <v>0</v>
      </c>
      <c r="P168" s="4">
        <f t="shared" si="16"/>
        <v>0</v>
      </c>
      <c r="Q168" s="4">
        <f t="shared" si="17"/>
        <v>0</v>
      </c>
    </row>
    <row r="169" spans="1:17" x14ac:dyDescent="0.3">
      <c r="A169" s="19">
        <v>20681</v>
      </c>
      <c r="B169" s="6" t="s">
        <v>141</v>
      </c>
      <c r="C169" s="6" t="s">
        <v>236</v>
      </c>
      <c r="D169" s="15">
        <v>6180</v>
      </c>
      <c r="E169" s="6" t="s">
        <v>11</v>
      </c>
      <c r="F169" s="16">
        <v>0</v>
      </c>
      <c r="G169" s="10" t="s">
        <v>213</v>
      </c>
      <c r="H169" s="4">
        <f t="shared" si="12"/>
        <v>3</v>
      </c>
      <c r="I169" s="10" cm="1">
        <f t="array" ref="I169">INDEX('Extract '!$A$2:$H$495,MATCH(1,('Extract '!$D$2:$D$495=Tableau2[[#This Row],[Désignation article]])*('Extract '!$E$2:$E$495=Tableau2[[#This Row],[Lot]]),0),6)</f>
        <v>1650</v>
      </c>
      <c r="J169" s="4" t="str">
        <f>+Tableau2[[#This Row],[UQ]]</f>
        <v>M</v>
      </c>
      <c r="K169" s="4" t="str">
        <f t="shared" si="13"/>
        <v>0</v>
      </c>
      <c r="L169" s="10" cm="1">
        <f t="array" ref="L169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6180</v>
      </c>
      <c r="M169" s="4">
        <f t="shared" si="14"/>
        <v>0</v>
      </c>
      <c r="N169" s="10" cm="1">
        <f t="array" ref="N169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69" s="4">
        <f t="shared" si="15"/>
        <v>6180</v>
      </c>
      <c r="P169" s="4">
        <f t="shared" si="16"/>
        <v>0</v>
      </c>
      <c r="Q169" s="4">
        <f t="shared" si="17"/>
        <v>0</v>
      </c>
    </row>
    <row r="170" spans="1:17" x14ac:dyDescent="0.3">
      <c r="A170" s="19">
        <v>20549</v>
      </c>
      <c r="B170" s="6" t="s">
        <v>88</v>
      </c>
      <c r="C170" s="6" t="s">
        <v>91</v>
      </c>
      <c r="D170" s="15">
        <v>0</v>
      </c>
      <c r="E170" s="6" t="s">
        <v>11</v>
      </c>
      <c r="F170" s="16">
        <v>0</v>
      </c>
      <c r="G170" s="10" t="s">
        <v>213</v>
      </c>
      <c r="H170" s="4">
        <f t="shared" si="12"/>
        <v>2</v>
      </c>
      <c r="I170" s="10" cm="1">
        <f t="array" ref="I170">INDEX('Extract '!$A$2:$H$495,MATCH(1,('Extract '!$D$2:$D$495=Tableau2[[#This Row],[Désignation article]])*('Extract '!$E$2:$E$495=Tableau2[[#This Row],[Lot]]),0),6)</f>
        <v>0</v>
      </c>
      <c r="J170" s="9" t="str">
        <f>+Tableau2[[#This Row],[UQ]]</f>
        <v>M</v>
      </c>
      <c r="K170" s="4" t="str">
        <f t="shared" si="13"/>
        <v>0</v>
      </c>
      <c r="L170" s="10" cm="1">
        <f t="array" ref="L170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70" s="4">
        <f t="shared" si="14"/>
        <v>0</v>
      </c>
      <c r="N170" s="10" cm="1">
        <f t="array" ref="N17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70" s="4">
        <f t="shared" si="15"/>
        <v>0</v>
      </c>
      <c r="P170" s="4">
        <f t="shared" si="16"/>
        <v>0</v>
      </c>
      <c r="Q170" s="4">
        <f t="shared" si="17"/>
        <v>0</v>
      </c>
    </row>
    <row r="171" spans="1:17" x14ac:dyDescent="0.3">
      <c r="A171" s="19">
        <v>20684</v>
      </c>
      <c r="B171" s="6" t="s">
        <v>155</v>
      </c>
      <c r="C171" s="6" t="s">
        <v>91</v>
      </c>
      <c r="D171" s="15">
        <v>4035</v>
      </c>
      <c r="E171" s="6" t="s">
        <v>11</v>
      </c>
      <c r="F171" s="16">
        <v>0</v>
      </c>
      <c r="G171" s="10" t="s">
        <v>213</v>
      </c>
      <c r="H171" s="4" t="e" vm="2">
        <f t="shared" ca="1" si="12"/>
        <v>#VALUE!</v>
      </c>
      <c r="I171" s="10" cm="1">
        <f t="array" ref="I171">INDEX('Extract '!$A$2:$H$495,MATCH(1,('Extract '!$D$2:$D$495=Tableau2[[#This Row],[Désignation article]])*('Extract '!$E$2:$E$495=Tableau2[[#This Row],[Lot]]),0),6)</f>
        <v>676</v>
      </c>
      <c r="J171" s="9" t="str">
        <f>+Tableau2[[#This Row],[UQ]]</f>
        <v>M</v>
      </c>
      <c r="K171" s="4" t="str">
        <f t="shared" si="13"/>
        <v>0</v>
      </c>
      <c r="L171" s="10" cm="1">
        <f t="array" ref="L17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4035</v>
      </c>
      <c r="M171" s="4">
        <f t="shared" si="14"/>
        <v>0</v>
      </c>
      <c r="N171" s="10" t="e" cm="1" vm="3">
        <f t="array" aca="1" ref="N171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171" s="4" t="e" vm="2">
        <f t="shared" ca="1" si="15"/>
        <v>#VALUE!</v>
      </c>
      <c r="P171" s="4">
        <f t="shared" si="16"/>
        <v>0</v>
      </c>
      <c r="Q171" s="4" t="e" vm="2">
        <f t="shared" ca="1" si="17"/>
        <v>#VALUE!</v>
      </c>
    </row>
    <row r="172" spans="1:17" x14ac:dyDescent="0.3">
      <c r="A172" s="19">
        <v>20556</v>
      </c>
      <c r="B172" s="6" t="s">
        <v>21</v>
      </c>
      <c r="C172" s="6" t="s">
        <v>22</v>
      </c>
      <c r="D172" s="15">
        <v>0</v>
      </c>
      <c r="E172" s="6" t="s">
        <v>11</v>
      </c>
      <c r="F172" s="16">
        <v>0</v>
      </c>
      <c r="G172" s="10" t="s">
        <v>213</v>
      </c>
      <c r="H172" s="4">
        <f t="shared" si="12"/>
        <v>2</v>
      </c>
      <c r="I172" s="10" cm="1">
        <f t="array" ref="I172">INDEX('Extract '!$A$2:$H$495,MATCH(1,('Extract '!$D$2:$D$495=Tableau2[[#This Row],[Désignation article]])*('Extract '!$E$2:$E$495=Tableau2[[#This Row],[Lot]]),0),6)</f>
        <v>0</v>
      </c>
      <c r="J172" s="4" t="str">
        <f>+Tableau2[[#This Row],[UQ]]</f>
        <v>M</v>
      </c>
      <c r="K172" s="4" t="str">
        <f t="shared" si="13"/>
        <v>0</v>
      </c>
      <c r="L172" s="10" cm="1">
        <f t="array" ref="L172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72" s="4">
        <f t="shared" si="14"/>
        <v>0</v>
      </c>
      <c r="N172" s="10" cm="1">
        <f t="array" ref="N17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72" s="4">
        <f t="shared" si="15"/>
        <v>0</v>
      </c>
      <c r="P172" s="4">
        <f t="shared" si="16"/>
        <v>0</v>
      </c>
      <c r="Q172" s="4">
        <f t="shared" si="17"/>
        <v>0</v>
      </c>
    </row>
    <row r="173" spans="1:17" x14ac:dyDescent="0.3">
      <c r="A173" s="19">
        <v>20549</v>
      </c>
      <c r="B173" s="6" t="s">
        <v>88</v>
      </c>
      <c r="C173" s="6" t="s">
        <v>92</v>
      </c>
      <c r="D173" s="15">
        <v>0</v>
      </c>
      <c r="E173" s="6" t="s">
        <v>11</v>
      </c>
      <c r="F173" s="16">
        <v>0</v>
      </c>
      <c r="G173" s="10" t="s">
        <v>213</v>
      </c>
      <c r="H173" s="4">
        <f t="shared" si="12"/>
        <v>2</v>
      </c>
      <c r="I173" s="10" cm="1">
        <f t="array" ref="I173">INDEX('Extract '!$A$2:$H$495,MATCH(1,('Extract '!$D$2:$D$495=Tableau2[[#This Row],[Désignation article]])*('Extract '!$E$2:$E$495=Tableau2[[#This Row],[Lot]]),0),6)</f>
        <v>0</v>
      </c>
      <c r="J173" s="9" t="str">
        <f>+Tableau2[[#This Row],[UQ]]</f>
        <v>M</v>
      </c>
      <c r="K173" s="4" t="str">
        <f t="shared" si="13"/>
        <v>0</v>
      </c>
      <c r="L173" s="10" cm="1">
        <f t="array" ref="L173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73" s="4">
        <f t="shared" si="14"/>
        <v>0</v>
      </c>
      <c r="N173" s="10" cm="1">
        <f t="array" ref="N173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73" s="4">
        <f t="shared" si="15"/>
        <v>0</v>
      </c>
      <c r="P173" s="4">
        <f t="shared" si="16"/>
        <v>0</v>
      </c>
      <c r="Q173" s="4">
        <f t="shared" si="17"/>
        <v>0</v>
      </c>
    </row>
    <row r="174" spans="1:17" x14ac:dyDescent="0.3">
      <c r="A174" s="19">
        <v>20684</v>
      </c>
      <c r="B174" s="6" t="s">
        <v>155</v>
      </c>
      <c r="C174" s="6" t="s">
        <v>92</v>
      </c>
      <c r="D174" s="15">
        <v>4120</v>
      </c>
      <c r="E174" s="6" t="s">
        <v>11</v>
      </c>
      <c r="F174" s="16">
        <v>0</v>
      </c>
      <c r="G174" s="10" t="s">
        <v>213</v>
      </c>
      <c r="H174" s="4">
        <f t="shared" si="12"/>
        <v>3</v>
      </c>
      <c r="I174" s="10" cm="1">
        <f t="array" ref="I174">INDEX('Extract '!$A$2:$H$495,MATCH(1,('Extract '!$D$2:$D$495=Tableau2[[#This Row],[Désignation article]])*('Extract '!$E$2:$E$495=Tableau2[[#This Row],[Lot]]),0),6)</f>
        <v>1898</v>
      </c>
      <c r="J174" s="9" t="str">
        <f>+Tableau2[[#This Row],[UQ]]</f>
        <v>M</v>
      </c>
      <c r="K174" s="4" t="str">
        <f t="shared" si="13"/>
        <v>0</v>
      </c>
      <c r="L174" s="10" cm="1">
        <f t="array" ref="L174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74" s="4">
        <f t="shared" si="14"/>
        <v>0</v>
      </c>
      <c r="N174" s="10" cm="1">
        <f t="array" ref="N17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74" s="4">
        <f t="shared" si="15"/>
        <v>0</v>
      </c>
      <c r="P174" s="4">
        <f t="shared" si="16"/>
        <v>0</v>
      </c>
      <c r="Q174" s="4">
        <f t="shared" si="17"/>
        <v>0</v>
      </c>
    </row>
    <row r="175" spans="1:17" x14ac:dyDescent="0.3">
      <c r="A175" s="19">
        <v>20681</v>
      </c>
      <c r="B175" s="6" t="s">
        <v>141</v>
      </c>
      <c r="C175" s="20" t="s">
        <v>92</v>
      </c>
      <c r="D175" s="15">
        <v>0</v>
      </c>
      <c r="E175" s="6" t="s">
        <v>11</v>
      </c>
      <c r="F175" s="16">
        <v>0</v>
      </c>
      <c r="G175" s="10" t="s">
        <v>213</v>
      </c>
      <c r="H175" s="4">
        <f t="shared" si="12"/>
        <v>2</v>
      </c>
      <c r="I175" s="10" cm="1">
        <f t="array" ref="I175">INDEX('Extract '!$A$2:$H$495,MATCH(1,('Extract '!$D$2:$D$495=Tableau2[[#This Row],[Désignation article]])*('Extract '!$E$2:$E$495=Tableau2[[#This Row],[Lot]]),0),6)</f>
        <v>0</v>
      </c>
      <c r="J175" s="4" t="str">
        <f>+Tableau2[[#This Row],[UQ]]</f>
        <v>M</v>
      </c>
      <c r="K175" s="4" t="str">
        <f t="shared" si="13"/>
        <v>0</v>
      </c>
      <c r="L175" s="10" t="e" cm="1" vm="1">
        <f t="array" aca="1" ref="L175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175" s="4">
        <f t="shared" si="14"/>
        <v>0</v>
      </c>
      <c r="N175" s="10" cm="1">
        <f t="array" ref="N17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75" s="4" t="e" vm="2">
        <f t="shared" ca="1" si="15"/>
        <v>#VALUE!</v>
      </c>
      <c r="P175" s="4">
        <f t="shared" si="16"/>
        <v>0</v>
      </c>
      <c r="Q175" s="4">
        <f t="shared" si="17"/>
        <v>0</v>
      </c>
    </row>
    <row r="176" spans="1:17" x14ac:dyDescent="0.3">
      <c r="A176" s="19">
        <v>20554</v>
      </c>
      <c r="B176" s="6" t="s">
        <v>19</v>
      </c>
      <c r="C176" s="6" t="s">
        <v>111</v>
      </c>
      <c r="D176" s="15">
        <v>0</v>
      </c>
      <c r="E176" s="6" t="s">
        <v>11</v>
      </c>
      <c r="F176" s="16">
        <v>0</v>
      </c>
      <c r="G176" s="10" t="s">
        <v>213</v>
      </c>
      <c r="H176" s="4">
        <f t="shared" si="12"/>
        <v>2</v>
      </c>
      <c r="I176" s="10" cm="1">
        <f t="array" ref="I176">INDEX('Extract '!$A$2:$H$495,MATCH(1,('Extract '!$D$2:$D$495=Tableau2[[#This Row],[Désignation article]])*('Extract '!$E$2:$E$495=Tableau2[[#This Row],[Lot]]),0),6)</f>
        <v>0</v>
      </c>
      <c r="J176" s="9" t="str">
        <f>+Tableau2[[#This Row],[UQ]]</f>
        <v>M</v>
      </c>
      <c r="K176" s="4" t="str">
        <f t="shared" si="13"/>
        <v>0</v>
      </c>
      <c r="L176" s="10" cm="1">
        <f t="array" ref="L176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76" s="4">
        <f t="shared" si="14"/>
        <v>0</v>
      </c>
      <c r="N176" s="10" cm="1">
        <f t="array" ref="N176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76" s="4">
        <f t="shared" si="15"/>
        <v>0</v>
      </c>
      <c r="P176" s="4">
        <f t="shared" si="16"/>
        <v>0</v>
      </c>
      <c r="Q176" s="4">
        <f t="shared" si="17"/>
        <v>0</v>
      </c>
    </row>
    <row r="177" spans="1:17" x14ac:dyDescent="0.3">
      <c r="A177" s="19">
        <v>20689</v>
      </c>
      <c r="B177" s="6" t="s">
        <v>163</v>
      </c>
      <c r="C177" s="6" t="s">
        <v>111</v>
      </c>
      <c r="D177" s="15">
        <v>5240</v>
      </c>
      <c r="E177" s="6" t="s">
        <v>11</v>
      </c>
      <c r="F177" s="16">
        <v>0</v>
      </c>
      <c r="G177" s="10" t="s">
        <v>213</v>
      </c>
      <c r="H177" s="4" t="e" vm="2">
        <f t="shared" ca="1" si="12"/>
        <v>#VALUE!</v>
      </c>
      <c r="I177" s="10" cm="1">
        <f t="array" ref="I177">INDEX('Extract '!$A$2:$H$495,MATCH(1,('Extract '!$D$2:$D$495=Tableau2[[#This Row],[Désignation article]])*('Extract '!$E$2:$E$495=Tableau2[[#This Row],[Lot]]),0),6)</f>
        <v>1643</v>
      </c>
      <c r="J177" s="9" t="str">
        <f>+Tableau2[[#This Row],[UQ]]</f>
        <v>M</v>
      </c>
      <c r="K177" s="4" t="str">
        <f t="shared" si="13"/>
        <v>0</v>
      </c>
      <c r="L177" s="10" cm="1">
        <f t="array" ref="L177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5240</v>
      </c>
      <c r="M177" s="4">
        <f t="shared" si="14"/>
        <v>0</v>
      </c>
      <c r="N177" s="10" t="e" cm="1" vm="5">
        <f t="array" aca="1" ref="N177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177" s="4" t="e" vm="2">
        <f t="shared" ca="1" si="15"/>
        <v>#VALUE!</v>
      </c>
      <c r="P177" s="4">
        <f t="shared" si="16"/>
        <v>0</v>
      </c>
      <c r="Q177" s="4" t="e" vm="2">
        <f t="shared" ca="1" si="17"/>
        <v>#VALUE!</v>
      </c>
    </row>
    <row r="178" spans="1:17" x14ac:dyDescent="0.3">
      <c r="A178" s="19">
        <v>20549</v>
      </c>
      <c r="B178" s="6" t="s">
        <v>88</v>
      </c>
      <c r="C178" s="6" t="s">
        <v>93</v>
      </c>
      <c r="D178" s="15">
        <v>0</v>
      </c>
      <c r="E178" s="6" t="s">
        <v>11</v>
      </c>
      <c r="F178" s="16">
        <v>0</v>
      </c>
      <c r="G178" s="10" t="s">
        <v>213</v>
      </c>
      <c r="H178" s="4">
        <f t="shared" si="12"/>
        <v>2</v>
      </c>
      <c r="I178" s="10" cm="1">
        <f t="array" ref="I178">INDEX('Extract '!$A$2:$H$495,MATCH(1,('Extract '!$D$2:$D$495=Tableau2[[#This Row],[Désignation article]])*('Extract '!$E$2:$E$495=Tableau2[[#This Row],[Lot]]),0),6)</f>
        <v>0</v>
      </c>
      <c r="J178" s="9" t="str">
        <f>+Tableau2[[#This Row],[UQ]]</f>
        <v>M</v>
      </c>
      <c r="K178" s="4" t="str">
        <f t="shared" si="13"/>
        <v>0</v>
      </c>
      <c r="L178" s="10" cm="1">
        <f t="array" ref="L178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78" s="4">
        <f t="shared" si="14"/>
        <v>0</v>
      </c>
      <c r="N178" s="10" cm="1">
        <f t="array" ref="N178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78" s="4">
        <f t="shared" si="15"/>
        <v>0</v>
      </c>
      <c r="P178" s="4">
        <f t="shared" si="16"/>
        <v>0</v>
      </c>
      <c r="Q178" s="4">
        <f t="shared" si="17"/>
        <v>0</v>
      </c>
    </row>
    <row r="179" spans="1:17" x14ac:dyDescent="0.3">
      <c r="A179" s="19">
        <v>20684</v>
      </c>
      <c r="B179" s="6" t="s">
        <v>155</v>
      </c>
      <c r="C179" s="6" t="s">
        <v>93</v>
      </c>
      <c r="D179" s="15">
        <v>4034</v>
      </c>
      <c r="E179" s="6" t="s">
        <v>11</v>
      </c>
      <c r="F179" s="16">
        <v>0</v>
      </c>
      <c r="G179" s="10" t="s">
        <v>213</v>
      </c>
      <c r="H179" s="4">
        <f t="shared" si="12"/>
        <v>2</v>
      </c>
      <c r="I179" s="10" cm="1">
        <f t="array" ref="I179">INDEX('Extract '!$A$2:$H$495,MATCH(1,('Extract '!$D$2:$D$495=Tableau2[[#This Row],[Désignation article]])*('Extract '!$E$2:$E$495=Tableau2[[#This Row],[Lot]]),0),6)</f>
        <v>0</v>
      </c>
      <c r="J179" s="9" t="str">
        <f>+Tableau2[[#This Row],[UQ]]</f>
        <v>M</v>
      </c>
      <c r="K179" s="4" t="str">
        <f t="shared" si="13"/>
        <v>0</v>
      </c>
      <c r="L179" s="10" cm="1">
        <f t="array" ref="L179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79" s="4">
        <f t="shared" si="14"/>
        <v>0</v>
      </c>
      <c r="N179" s="10" cm="1">
        <f t="array" ref="N179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79" s="4">
        <f t="shared" si="15"/>
        <v>0</v>
      </c>
      <c r="P179" s="4">
        <f t="shared" si="16"/>
        <v>0</v>
      </c>
      <c r="Q179" s="4">
        <f t="shared" si="17"/>
        <v>0</v>
      </c>
    </row>
    <row r="180" spans="1:17" x14ac:dyDescent="0.3">
      <c r="A180" s="19">
        <v>20543</v>
      </c>
      <c r="B180" s="6" t="s">
        <v>10</v>
      </c>
      <c r="C180" s="6" t="s">
        <v>219</v>
      </c>
      <c r="D180" s="15">
        <v>0</v>
      </c>
      <c r="E180" s="6" t="s">
        <v>11</v>
      </c>
      <c r="F180" s="16">
        <v>0</v>
      </c>
      <c r="G180" s="10" t="s">
        <v>213</v>
      </c>
      <c r="H180" s="4">
        <f t="shared" si="12"/>
        <v>2</v>
      </c>
      <c r="I180" s="10" cm="1">
        <f t="array" ref="I180">INDEX('Extract '!$A$2:$H$495,MATCH(1,('Extract '!$D$2:$D$495=Tableau2[[#This Row],[Désignation article]])*('Extract '!$E$2:$E$495=Tableau2[[#This Row],[Lot]]),0),6)</f>
        <v>0</v>
      </c>
      <c r="J180" s="9" t="str">
        <f>+Tableau2[[#This Row],[UQ]]</f>
        <v>M</v>
      </c>
      <c r="K180" s="4" t="str">
        <f t="shared" si="13"/>
        <v>0</v>
      </c>
      <c r="L180" s="10" cm="1">
        <f t="array" ref="L180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80" s="4">
        <f t="shared" si="14"/>
        <v>0</v>
      </c>
      <c r="N180" s="10" cm="1">
        <f t="array" ref="N18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80" s="4">
        <f t="shared" si="15"/>
        <v>0</v>
      </c>
      <c r="P180" s="4">
        <f t="shared" si="16"/>
        <v>0</v>
      </c>
      <c r="Q180" s="4">
        <f t="shared" si="17"/>
        <v>0</v>
      </c>
    </row>
    <row r="181" spans="1:17" x14ac:dyDescent="0.3">
      <c r="A181" s="19">
        <v>20678</v>
      </c>
      <c r="B181" s="6" t="s">
        <v>127</v>
      </c>
      <c r="C181" s="6" t="s">
        <v>219</v>
      </c>
      <c r="D181" s="15">
        <v>8012</v>
      </c>
      <c r="E181" s="6" t="s">
        <v>11</v>
      </c>
      <c r="F181" s="16">
        <v>3365</v>
      </c>
      <c r="G181" s="10" t="s">
        <v>213</v>
      </c>
      <c r="H181" s="4" t="e" vm="2">
        <f t="shared" ca="1" si="12"/>
        <v>#VALUE!</v>
      </c>
      <c r="I181" s="10" cm="1">
        <f t="array" ref="I181">INDEX('Extract '!$A$2:$H$495,MATCH(1,('Extract '!$D$2:$D$495=Tableau2[[#This Row],[Désignation article]])*('Extract '!$E$2:$E$495=Tableau2[[#This Row],[Lot]]),0),6)</f>
        <v>0</v>
      </c>
      <c r="J181" s="4" t="str">
        <f>+Tableau2[[#This Row],[UQ]]</f>
        <v>M</v>
      </c>
      <c r="K181" s="4">
        <f t="shared" si="13"/>
        <v>0</v>
      </c>
      <c r="L181" s="10" cm="1">
        <f t="array" ref="L18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81" s="4">
        <f t="shared" si="14"/>
        <v>0</v>
      </c>
      <c r="N181" s="10" t="e" cm="1" vm="1">
        <f t="array" aca="1" ref="N181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181" s="4" t="e" vm="2">
        <f t="shared" ca="1" si="15"/>
        <v>#VALUE!</v>
      </c>
      <c r="P181" s="4" t="e" vm="2">
        <f t="shared" ca="1" si="16"/>
        <v>#VALUE!</v>
      </c>
      <c r="Q181" s="4" t="e" vm="2">
        <f t="shared" ca="1" si="17"/>
        <v>#VALUE!</v>
      </c>
    </row>
    <row r="182" spans="1:17" x14ac:dyDescent="0.3">
      <c r="A182" s="19">
        <v>20543</v>
      </c>
      <c r="B182" s="6" t="s">
        <v>10</v>
      </c>
      <c r="C182" s="6" t="s">
        <v>220</v>
      </c>
      <c r="D182" s="15">
        <v>0</v>
      </c>
      <c r="E182" s="6" t="s">
        <v>11</v>
      </c>
      <c r="F182" s="16">
        <v>0</v>
      </c>
      <c r="G182" s="10" t="s">
        <v>213</v>
      </c>
      <c r="H182" s="4">
        <f t="shared" si="12"/>
        <v>2</v>
      </c>
      <c r="I182" s="10" cm="1">
        <f t="array" ref="I182">INDEX('Extract '!$A$2:$H$495,MATCH(1,('Extract '!$D$2:$D$495=Tableau2[[#This Row],[Désignation article]])*('Extract '!$E$2:$E$495=Tableau2[[#This Row],[Lot]]),0),6)</f>
        <v>0</v>
      </c>
      <c r="J182" s="9" t="str">
        <f>+Tableau2[[#This Row],[UQ]]</f>
        <v>M</v>
      </c>
      <c r="K182" s="4" t="str">
        <f t="shared" si="13"/>
        <v>0</v>
      </c>
      <c r="L182" s="10" cm="1">
        <f t="array" ref="L182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82" s="4">
        <f t="shared" si="14"/>
        <v>0</v>
      </c>
      <c r="N182" s="10" cm="1">
        <f t="array" ref="N18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82" s="4">
        <f t="shared" si="15"/>
        <v>0</v>
      </c>
      <c r="P182" s="4">
        <f t="shared" si="16"/>
        <v>0</v>
      </c>
      <c r="Q182" s="4">
        <f t="shared" si="17"/>
        <v>0</v>
      </c>
    </row>
    <row r="183" spans="1:17" x14ac:dyDescent="0.3">
      <c r="A183" s="19">
        <v>20678</v>
      </c>
      <c r="B183" s="6" t="s">
        <v>127</v>
      </c>
      <c r="C183" s="6" t="s">
        <v>220</v>
      </c>
      <c r="D183" s="15">
        <v>8011</v>
      </c>
      <c r="E183" s="6" t="s">
        <v>11</v>
      </c>
      <c r="F183" s="16">
        <v>3365</v>
      </c>
      <c r="G183" s="10" t="s">
        <v>213</v>
      </c>
      <c r="H183" s="4">
        <f t="shared" si="12"/>
        <v>2</v>
      </c>
      <c r="I183" s="10" cm="1">
        <f t="array" ref="I183">INDEX('Extract '!$A$2:$H$495,MATCH(1,('Extract '!$D$2:$D$495=Tableau2[[#This Row],[Désignation article]])*('Extract '!$E$2:$E$495=Tableau2[[#This Row],[Lot]]),0),6)</f>
        <v>0</v>
      </c>
      <c r="J183" s="4" t="str">
        <f>+Tableau2[[#This Row],[UQ]]</f>
        <v>M</v>
      </c>
      <c r="K183" s="4">
        <f t="shared" si="13"/>
        <v>0</v>
      </c>
      <c r="L183" s="10" t="e" cm="1" vm="5">
        <f t="array" aca="1" ref="L183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183" s="4" t="e" vm="2">
        <f t="shared" ca="1" si="14"/>
        <v>#VALUE!</v>
      </c>
      <c r="N183" s="10" cm="1">
        <f t="array" ref="N183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83" s="4" t="e" vm="2">
        <f t="shared" ca="1" si="15"/>
        <v>#VALUE!</v>
      </c>
      <c r="P183" s="4" t="e" vm="2">
        <f t="shared" ca="1" si="16"/>
        <v>#VALUE!</v>
      </c>
      <c r="Q183" s="4">
        <f t="shared" si="17"/>
        <v>0</v>
      </c>
    </row>
    <row r="184" spans="1:17" x14ac:dyDescent="0.3">
      <c r="A184" s="19">
        <v>20549</v>
      </c>
      <c r="B184" s="6" t="s">
        <v>88</v>
      </c>
      <c r="C184" s="6" t="s">
        <v>94</v>
      </c>
      <c r="D184" s="15">
        <v>0</v>
      </c>
      <c r="E184" s="6" t="s">
        <v>11</v>
      </c>
      <c r="F184" s="16">
        <v>0</v>
      </c>
      <c r="G184" s="10" t="s">
        <v>213</v>
      </c>
      <c r="H184" s="4">
        <f t="shared" si="12"/>
        <v>2</v>
      </c>
      <c r="I184" s="10" cm="1">
        <f t="array" ref="I184">INDEX('Extract '!$A$2:$H$495,MATCH(1,('Extract '!$D$2:$D$495=Tableau2[[#This Row],[Désignation article]])*('Extract '!$E$2:$E$495=Tableau2[[#This Row],[Lot]]),0),6)</f>
        <v>0</v>
      </c>
      <c r="J184" s="9" t="str">
        <f>+Tableau2[[#This Row],[UQ]]</f>
        <v>M</v>
      </c>
      <c r="K184" s="4" t="str">
        <f t="shared" si="13"/>
        <v>0</v>
      </c>
      <c r="L184" s="10" cm="1">
        <f t="array" ref="L184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84" s="4">
        <f t="shared" si="14"/>
        <v>0</v>
      </c>
      <c r="N184" s="10" cm="1">
        <f t="array" ref="N18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84" s="4">
        <f t="shared" si="15"/>
        <v>0</v>
      </c>
      <c r="P184" s="4">
        <f t="shared" si="16"/>
        <v>0</v>
      </c>
      <c r="Q184" s="4">
        <f t="shared" si="17"/>
        <v>0</v>
      </c>
    </row>
    <row r="185" spans="1:17" x14ac:dyDescent="0.3">
      <c r="A185" s="19">
        <v>20684</v>
      </c>
      <c r="B185" s="6" t="s">
        <v>155</v>
      </c>
      <c r="C185" s="6" t="s">
        <v>94</v>
      </c>
      <c r="D185" s="15">
        <v>4120</v>
      </c>
      <c r="E185" s="6" t="s">
        <v>11</v>
      </c>
      <c r="F185" s="16">
        <v>0</v>
      </c>
      <c r="G185" s="10" t="s">
        <v>213</v>
      </c>
      <c r="H185" s="4">
        <f t="shared" si="12"/>
        <v>3</v>
      </c>
      <c r="I185" s="10" cm="1">
        <f t="array" ref="I185">INDEX('Extract '!$A$2:$H$495,MATCH(1,('Extract '!$D$2:$D$495=Tableau2[[#This Row],[Désignation article]])*('Extract '!$E$2:$E$495=Tableau2[[#This Row],[Lot]]),0),6)</f>
        <v>2271</v>
      </c>
      <c r="J185" s="9" t="str">
        <f>+Tableau2[[#This Row],[UQ]]</f>
        <v>M</v>
      </c>
      <c r="K185" s="4" t="str">
        <f t="shared" si="13"/>
        <v>0</v>
      </c>
      <c r="L185" s="10" cm="1">
        <f t="array" ref="L185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4120</v>
      </c>
      <c r="M185" s="4">
        <f t="shared" si="14"/>
        <v>0</v>
      </c>
      <c r="N185" s="10" cm="1">
        <f t="array" ref="N18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85" s="4">
        <f t="shared" si="15"/>
        <v>4120</v>
      </c>
      <c r="P185" s="4">
        <f t="shared" si="16"/>
        <v>0</v>
      </c>
      <c r="Q185" s="4">
        <f t="shared" si="17"/>
        <v>0</v>
      </c>
    </row>
    <row r="186" spans="1:17" x14ac:dyDescent="0.3">
      <c r="A186" s="19">
        <v>20554</v>
      </c>
      <c r="B186" s="6" t="s">
        <v>19</v>
      </c>
      <c r="C186" s="6" t="s">
        <v>112</v>
      </c>
      <c r="D186" s="15">
        <v>0</v>
      </c>
      <c r="E186" s="6" t="s">
        <v>11</v>
      </c>
      <c r="F186" s="16">
        <v>0</v>
      </c>
      <c r="G186" s="10" t="s">
        <v>213</v>
      </c>
      <c r="H186" s="4">
        <f t="shared" si="12"/>
        <v>2</v>
      </c>
      <c r="I186" s="10" cm="1">
        <f t="array" ref="I186">INDEX('Extract '!$A$2:$H$495,MATCH(1,('Extract '!$D$2:$D$495=Tableau2[[#This Row],[Désignation article]])*('Extract '!$E$2:$E$495=Tableau2[[#This Row],[Lot]]),0),6)</f>
        <v>0</v>
      </c>
      <c r="J186" s="9" t="str">
        <f>+Tableau2[[#This Row],[UQ]]</f>
        <v>M</v>
      </c>
      <c r="K186" s="4" t="str">
        <f t="shared" si="13"/>
        <v>0</v>
      </c>
      <c r="L186" s="10" cm="1">
        <f t="array" ref="L186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86" s="4">
        <f t="shared" si="14"/>
        <v>0</v>
      </c>
      <c r="N186" s="10" cm="1">
        <f t="array" ref="N186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86" s="4">
        <f t="shared" si="15"/>
        <v>0</v>
      </c>
      <c r="P186" s="4">
        <f t="shared" si="16"/>
        <v>0</v>
      </c>
      <c r="Q186" s="4">
        <f t="shared" si="17"/>
        <v>0</v>
      </c>
    </row>
    <row r="187" spans="1:17" x14ac:dyDescent="0.3">
      <c r="A187" s="19">
        <v>20689</v>
      </c>
      <c r="B187" s="6" t="s">
        <v>163</v>
      </c>
      <c r="C187" s="6" t="s">
        <v>112</v>
      </c>
      <c r="D187" s="15">
        <v>246</v>
      </c>
      <c r="E187" s="6" t="s">
        <v>11</v>
      </c>
      <c r="F187" s="16">
        <v>0</v>
      </c>
      <c r="G187" s="10" t="s">
        <v>213</v>
      </c>
      <c r="H187" s="4">
        <f t="shared" si="12"/>
        <v>2</v>
      </c>
      <c r="I187" s="10" cm="1">
        <f t="array" ref="I187">INDEX('Extract '!$A$2:$H$495,MATCH(1,('Extract '!$D$2:$D$495=Tableau2[[#This Row],[Désignation article]])*('Extract '!$E$2:$E$495=Tableau2[[#This Row],[Lot]]),0),6)</f>
        <v>0</v>
      </c>
      <c r="J187" s="9" t="str">
        <f>+Tableau2[[#This Row],[UQ]]</f>
        <v>M</v>
      </c>
      <c r="K187" s="4" t="str">
        <f t="shared" si="13"/>
        <v>0</v>
      </c>
      <c r="L187" s="10" cm="1">
        <f t="array" ref="L187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87" s="4">
        <f t="shared" si="14"/>
        <v>0</v>
      </c>
      <c r="N187" s="10" cm="1">
        <f t="array" ref="N187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87" s="4">
        <f t="shared" si="15"/>
        <v>0</v>
      </c>
      <c r="P187" s="4">
        <f t="shared" si="16"/>
        <v>0</v>
      </c>
      <c r="Q187" s="4">
        <f t="shared" si="17"/>
        <v>0</v>
      </c>
    </row>
    <row r="188" spans="1:17" x14ac:dyDescent="0.3">
      <c r="A188" s="19">
        <v>20543</v>
      </c>
      <c r="B188" s="6" t="s">
        <v>10</v>
      </c>
      <c r="C188" s="6" t="s">
        <v>221</v>
      </c>
      <c r="D188" s="15">
        <v>0</v>
      </c>
      <c r="E188" s="6" t="s">
        <v>11</v>
      </c>
      <c r="F188" s="16">
        <v>0</v>
      </c>
      <c r="G188" s="10" t="s">
        <v>213</v>
      </c>
      <c r="H188" s="4">
        <f t="shared" si="12"/>
        <v>2</v>
      </c>
      <c r="I188" s="10" cm="1">
        <f t="array" ref="I188">INDEX('Extract '!$A$2:$H$495,MATCH(1,('Extract '!$D$2:$D$495=Tableau2[[#This Row],[Désignation article]])*('Extract '!$E$2:$E$495=Tableau2[[#This Row],[Lot]]),0),6)</f>
        <v>0</v>
      </c>
      <c r="J188" s="9" t="str">
        <f>+Tableau2[[#This Row],[UQ]]</f>
        <v>M</v>
      </c>
      <c r="K188" s="4" t="str">
        <f t="shared" si="13"/>
        <v>0</v>
      </c>
      <c r="L188" s="10" cm="1">
        <f t="array" ref="L188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88" s="4">
        <f t="shared" si="14"/>
        <v>0</v>
      </c>
      <c r="N188" s="10" cm="1">
        <f t="array" ref="N188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88" s="4">
        <f t="shared" si="15"/>
        <v>0</v>
      </c>
      <c r="P188" s="4">
        <f t="shared" si="16"/>
        <v>0</v>
      </c>
      <c r="Q188" s="4">
        <f t="shared" si="17"/>
        <v>0</v>
      </c>
    </row>
    <row r="189" spans="1:17" x14ac:dyDescent="0.3">
      <c r="A189" s="19">
        <v>20678</v>
      </c>
      <c r="B189" s="6" t="s">
        <v>127</v>
      </c>
      <c r="C189" s="6" t="s">
        <v>221</v>
      </c>
      <c r="D189" s="15">
        <v>8014</v>
      </c>
      <c r="E189" s="6" t="s">
        <v>11</v>
      </c>
      <c r="F189" s="16">
        <v>3366</v>
      </c>
      <c r="G189" s="10" t="s">
        <v>213</v>
      </c>
      <c r="H189" s="4" t="e" vm="2">
        <f t="shared" ca="1" si="12"/>
        <v>#VALUE!</v>
      </c>
      <c r="I189" s="10" cm="1">
        <f t="array" ref="I189">INDEX('Extract '!$A$2:$H$495,MATCH(1,('Extract '!$D$2:$D$495=Tableau2[[#This Row],[Désignation article]])*('Extract '!$E$2:$E$495=Tableau2[[#This Row],[Lot]]),0),6)</f>
        <v>0</v>
      </c>
      <c r="J189" s="4" t="str">
        <f>+Tableau2[[#This Row],[UQ]]</f>
        <v>M</v>
      </c>
      <c r="K189" s="4">
        <f t="shared" si="13"/>
        <v>0</v>
      </c>
      <c r="L189" s="10" t="e" cm="1" vm="4">
        <f t="array" aca="1" ref="L189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189" s="4" t="e" vm="2">
        <f t="shared" ca="1" si="14"/>
        <v>#VALUE!</v>
      </c>
      <c r="N189" s="10" t="e" cm="1" vm="4">
        <f t="array" aca="1" ref="N189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189" s="4" t="e" vm="2">
        <f t="shared" ca="1" si="15"/>
        <v>#VALUE!</v>
      </c>
      <c r="P189" s="4" t="e" vm="2">
        <f t="shared" ca="1" si="16"/>
        <v>#VALUE!</v>
      </c>
      <c r="Q189" s="4" t="e" vm="2">
        <f t="shared" ca="1" si="17"/>
        <v>#VALUE!</v>
      </c>
    </row>
    <row r="190" spans="1:17" x14ac:dyDescent="0.3">
      <c r="A190" s="19">
        <v>20692</v>
      </c>
      <c r="B190" s="6" t="s">
        <v>173</v>
      </c>
      <c r="C190" s="6" t="s">
        <v>174</v>
      </c>
      <c r="D190" s="15">
        <v>1070</v>
      </c>
      <c r="E190" s="6" t="s">
        <v>11</v>
      </c>
      <c r="F190" s="16">
        <v>0</v>
      </c>
      <c r="G190" s="10" t="s">
        <v>213</v>
      </c>
      <c r="H190" s="4">
        <f t="shared" si="12"/>
        <v>3</v>
      </c>
      <c r="I190" s="10" cm="1">
        <f t="array" ref="I190">INDEX('Extract '!$A$2:$H$495,MATCH(1,('Extract '!$D$2:$D$495=Tableau2[[#This Row],[Désignation article]])*('Extract '!$E$2:$E$495=Tableau2[[#This Row],[Lot]]),0),6)</f>
        <v>1070</v>
      </c>
      <c r="J190" s="9" t="str">
        <f>+Tableau2[[#This Row],[UQ]]</f>
        <v>M</v>
      </c>
      <c r="K190" s="4" t="str">
        <f t="shared" si="13"/>
        <v>0</v>
      </c>
      <c r="L190" s="10" cm="1">
        <f t="array" ref="L190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90" s="4">
        <f t="shared" si="14"/>
        <v>0</v>
      </c>
      <c r="N190" s="10" cm="1">
        <f t="array" ref="N19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90" s="4">
        <f t="shared" si="15"/>
        <v>0</v>
      </c>
      <c r="P190" s="4">
        <f t="shared" si="16"/>
        <v>0</v>
      </c>
      <c r="Q190" s="4">
        <f t="shared" si="17"/>
        <v>0</v>
      </c>
    </row>
    <row r="191" spans="1:17" x14ac:dyDescent="0.3">
      <c r="A191" s="19">
        <v>20549</v>
      </c>
      <c r="B191" s="6" t="s">
        <v>88</v>
      </c>
      <c r="C191" s="6" t="s">
        <v>95</v>
      </c>
      <c r="D191" s="15">
        <v>0</v>
      </c>
      <c r="E191" s="6" t="s">
        <v>11</v>
      </c>
      <c r="F191" s="16">
        <v>0</v>
      </c>
      <c r="G191" s="10" t="s">
        <v>213</v>
      </c>
      <c r="H191" s="4">
        <f t="shared" si="12"/>
        <v>2</v>
      </c>
      <c r="I191" s="10" cm="1">
        <f t="array" ref="I191">INDEX('Extract '!$A$2:$H$495,MATCH(1,('Extract '!$D$2:$D$495=Tableau2[[#This Row],[Désignation article]])*('Extract '!$E$2:$E$495=Tableau2[[#This Row],[Lot]]),0),6)</f>
        <v>0</v>
      </c>
      <c r="J191" s="9" t="str">
        <f>+Tableau2[[#This Row],[UQ]]</f>
        <v>M</v>
      </c>
      <c r="K191" s="4" t="str">
        <f t="shared" si="13"/>
        <v>0</v>
      </c>
      <c r="L191" s="10" cm="1">
        <f t="array" ref="L19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91" s="4">
        <f t="shared" si="14"/>
        <v>0</v>
      </c>
      <c r="N191" s="10" cm="1">
        <f t="array" ref="N19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91" s="4">
        <f t="shared" si="15"/>
        <v>0</v>
      </c>
      <c r="P191" s="4">
        <f t="shared" si="16"/>
        <v>0</v>
      </c>
      <c r="Q191" s="4">
        <f t="shared" si="17"/>
        <v>0</v>
      </c>
    </row>
    <row r="192" spans="1:17" x14ac:dyDescent="0.3">
      <c r="A192" s="19">
        <v>20684</v>
      </c>
      <c r="B192" s="6" t="s">
        <v>155</v>
      </c>
      <c r="C192" s="6" t="s">
        <v>95</v>
      </c>
      <c r="D192" s="15">
        <v>4036</v>
      </c>
      <c r="E192" s="6" t="s">
        <v>11</v>
      </c>
      <c r="F192" s="16">
        <v>0</v>
      </c>
      <c r="G192" s="10" t="s">
        <v>213</v>
      </c>
      <c r="H192" s="4">
        <f t="shared" si="12"/>
        <v>1</v>
      </c>
      <c r="I192" s="10" cm="1">
        <f t="array" ref="I192">INDEX('Extract '!$A$2:$H$495,MATCH(1,('Extract '!$D$2:$D$495=Tableau2[[#This Row],[Désignation article]])*('Extract '!$E$2:$E$495=Tableau2[[#This Row],[Lot]]),0),6)</f>
        <v>906</v>
      </c>
      <c r="J192" s="9" t="str">
        <f>+Tableau2[[#This Row],[UQ]]</f>
        <v>M</v>
      </c>
      <c r="K192" s="4" t="str">
        <f t="shared" si="13"/>
        <v>0</v>
      </c>
      <c r="L192" s="10" cm="1">
        <f t="array" ref="L192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4036</v>
      </c>
      <c r="M192" s="4">
        <f t="shared" si="14"/>
        <v>0</v>
      </c>
      <c r="N192" s="10" cm="1">
        <f t="array" ref="N19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3234</v>
      </c>
      <c r="O192" s="4">
        <f t="shared" si="15"/>
        <v>802</v>
      </c>
      <c r="P192" s="4">
        <f t="shared" si="16"/>
        <v>0</v>
      </c>
      <c r="Q192" s="4">
        <f t="shared" si="17"/>
        <v>3234</v>
      </c>
    </row>
    <row r="193" spans="1:17" x14ac:dyDescent="0.3">
      <c r="A193" s="19">
        <v>20554</v>
      </c>
      <c r="B193" s="6" t="s">
        <v>19</v>
      </c>
      <c r="C193" s="6" t="s">
        <v>113</v>
      </c>
      <c r="D193" s="15">
        <v>0</v>
      </c>
      <c r="E193" s="6" t="s">
        <v>11</v>
      </c>
      <c r="F193" s="16">
        <v>0</v>
      </c>
      <c r="G193" s="10" t="s">
        <v>213</v>
      </c>
      <c r="H193" s="4">
        <f t="shared" si="12"/>
        <v>2</v>
      </c>
      <c r="I193" s="10" cm="1">
        <f t="array" ref="I193">INDEX('Extract '!$A$2:$H$495,MATCH(1,('Extract '!$D$2:$D$495=Tableau2[[#This Row],[Désignation article]])*('Extract '!$E$2:$E$495=Tableau2[[#This Row],[Lot]]),0),6)</f>
        <v>0</v>
      </c>
      <c r="J193" s="9" t="str">
        <f>+Tableau2[[#This Row],[UQ]]</f>
        <v>M</v>
      </c>
      <c r="K193" s="4" t="str">
        <f t="shared" si="13"/>
        <v>0</v>
      </c>
      <c r="L193" s="10" cm="1">
        <f t="array" ref="L193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93" s="4">
        <f t="shared" si="14"/>
        <v>0</v>
      </c>
      <c r="N193" s="10" cm="1">
        <f t="array" ref="N193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93" s="4">
        <f t="shared" si="15"/>
        <v>0</v>
      </c>
      <c r="P193" s="4">
        <f t="shared" si="16"/>
        <v>0</v>
      </c>
      <c r="Q193" s="4">
        <f t="shared" si="17"/>
        <v>0</v>
      </c>
    </row>
    <row r="194" spans="1:17" x14ac:dyDescent="0.3">
      <c r="A194" s="19">
        <v>20689</v>
      </c>
      <c r="B194" s="6" t="s">
        <v>163</v>
      </c>
      <c r="C194" s="6" t="s">
        <v>113</v>
      </c>
      <c r="D194" s="15">
        <v>4299</v>
      </c>
      <c r="E194" s="6" t="s">
        <v>11</v>
      </c>
      <c r="F194" s="16">
        <v>0</v>
      </c>
      <c r="G194" s="10" t="s">
        <v>213</v>
      </c>
      <c r="H194" s="4" t="e" vm="2">
        <f t="shared" ca="1" si="12"/>
        <v>#VALUE!</v>
      </c>
      <c r="I194" s="10" cm="1">
        <f t="array" ref="I194">INDEX('Extract '!$A$2:$H$495,MATCH(1,('Extract '!$D$2:$D$495=Tableau2[[#This Row],[Désignation article]])*('Extract '!$E$2:$E$495=Tableau2[[#This Row],[Lot]]),0),6)</f>
        <v>2387</v>
      </c>
      <c r="J194" s="9" t="str">
        <f>+Tableau2[[#This Row],[UQ]]</f>
        <v>M</v>
      </c>
      <c r="K194" s="4" t="str">
        <f t="shared" si="13"/>
        <v>0</v>
      </c>
      <c r="L194" s="10" cm="1">
        <f t="array" ref="L194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6020</v>
      </c>
      <c r="M194" s="4">
        <f t="shared" si="14"/>
        <v>0</v>
      </c>
      <c r="N194" s="10" t="e" cm="1" vm="5">
        <f t="array" aca="1" ref="N194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194" s="4" t="e" vm="2">
        <f t="shared" ca="1" si="15"/>
        <v>#VALUE!</v>
      </c>
      <c r="P194" s="4">
        <f t="shared" si="16"/>
        <v>0</v>
      </c>
      <c r="Q194" s="4" t="e" vm="2">
        <f t="shared" ca="1" si="17"/>
        <v>#VALUE!</v>
      </c>
    </row>
    <row r="195" spans="1:17" x14ac:dyDescent="0.3">
      <c r="A195" s="19">
        <v>20546</v>
      </c>
      <c r="B195" s="6" t="s">
        <v>17</v>
      </c>
      <c r="C195" s="6" t="s">
        <v>231</v>
      </c>
      <c r="D195" s="15">
        <v>0</v>
      </c>
      <c r="E195" s="6" t="s">
        <v>11</v>
      </c>
      <c r="F195" s="16">
        <v>0</v>
      </c>
      <c r="G195" s="10" t="s">
        <v>213</v>
      </c>
      <c r="H195" s="4">
        <f t="shared" ref="H195:H258" si="18">IF(I195=Q195,2,IF(I195&gt;Q195,3,IF(I195&lt;Q195,1)))</f>
        <v>2</v>
      </c>
      <c r="I195" s="10" cm="1">
        <f t="array" ref="I195">INDEX('Extract '!$A$2:$H$495,MATCH(1,('Extract '!$D$2:$D$495=Tableau2[[#This Row],[Désignation article]])*('Extract '!$E$2:$E$495=Tableau2[[#This Row],[Lot]]),0),6)</f>
        <v>0</v>
      </c>
      <c r="J195" s="4" t="str">
        <f>+Tableau2[[#This Row],[UQ]]</f>
        <v>M</v>
      </c>
      <c r="K195" s="4" t="str">
        <f t="shared" ref="K195:K258" si="19">IFERROR(IF(F195=0,"0",(F195/D195)*I195),"")</f>
        <v>0</v>
      </c>
      <c r="L195" s="10" cm="1">
        <f t="array" ref="L195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95" s="4">
        <f t="shared" ref="M195:M258" si="20">IF(F195=0,0,(F195/D195)*L195)</f>
        <v>0</v>
      </c>
      <c r="N195" s="10" cm="1">
        <f t="array" ref="N19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95" s="4">
        <f t="shared" ref="O195:O258" si="21">L195-N195</f>
        <v>0</v>
      </c>
      <c r="P195" s="4">
        <f t="shared" ref="P195:P258" si="22">IF(F195=0,0,(F195/D195)*O195)</f>
        <v>0</v>
      </c>
      <c r="Q195" s="4">
        <f t="shared" ref="Q195:Q258" si="23">IF(N195="",I195-L195,N195)</f>
        <v>0</v>
      </c>
    </row>
    <row r="196" spans="1:17" x14ac:dyDescent="0.3">
      <c r="A196" s="19">
        <v>20689</v>
      </c>
      <c r="B196" s="6" t="s">
        <v>163</v>
      </c>
      <c r="C196" s="6" t="s">
        <v>165</v>
      </c>
      <c r="D196" s="15">
        <v>0</v>
      </c>
      <c r="E196" s="6" t="s">
        <v>11</v>
      </c>
      <c r="F196" s="16">
        <v>0</v>
      </c>
      <c r="G196" s="10" t="s">
        <v>213</v>
      </c>
      <c r="H196" s="4">
        <f t="shared" si="18"/>
        <v>2</v>
      </c>
      <c r="I196" s="10" cm="1">
        <f t="array" ref="I196">INDEX('Extract '!$A$2:$H$495,MATCH(1,('Extract '!$D$2:$D$495=Tableau2[[#This Row],[Désignation article]])*('Extract '!$E$2:$E$495=Tableau2[[#This Row],[Lot]]),0),6)</f>
        <v>0</v>
      </c>
      <c r="J196" s="9" t="str">
        <f>+Tableau2[[#This Row],[UQ]]</f>
        <v>M</v>
      </c>
      <c r="K196" s="4" t="str">
        <f t="shared" si="19"/>
        <v>0</v>
      </c>
      <c r="L196" s="10" cm="1">
        <f t="array" ref="L196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96" s="4">
        <f t="shared" si="20"/>
        <v>0</v>
      </c>
      <c r="N196" s="10" cm="1">
        <f t="array" ref="N196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96" s="4">
        <f t="shared" si="21"/>
        <v>0</v>
      </c>
      <c r="P196" s="4">
        <f t="shared" si="22"/>
        <v>0</v>
      </c>
      <c r="Q196" s="4">
        <f t="shared" si="23"/>
        <v>0</v>
      </c>
    </row>
    <row r="197" spans="1:17" x14ac:dyDescent="0.3">
      <c r="A197" s="19">
        <v>20549</v>
      </c>
      <c r="B197" s="6" t="s">
        <v>88</v>
      </c>
      <c r="C197" s="6" t="s">
        <v>96</v>
      </c>
      <c r="D197" s="15">
        <v>0</v>
      </c>
      <c r="E197" s="6" t="s">
        <v>11</v>
      </c>
      <c r="F197" s="16">
        <v>0</v>
      </c>
      <c r="G197" s="10" t="s">
        <v>213</v>
      </c>
      <c r="H197" s="4">
        <f t="shared" si="18"/>
        <v>2</v>
      </c>
      <c r="I197" s="10" cm="1">
        <f t="array" ref="I197">INDEX('Extract '!$A$2:$H$495,MATCH(1,('Extract '!$D$2:$D$495=Tableau2[[#This Row],[Désignation article]])*('Extract '!$E$2:$E$495=Tableau2[[#This Row],[Lot]]),0),6)</f>
        <v>0</v>
      </c>
      <c r="J197" s="9" t="str">
        <f>+Tableau2[[#This Row],[UQ]]</f>
        <v>M</v>
      </c>
      <c r="K197" s="4" t="str">
        <f t="shared" si="19"/>
        <v>0</v>
      </c>
      <c r="L197" s="10" cm="1">
        <f t="array" ref="L197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197" s="4">
        <f t="shared" si="20"/>
        <v>0</v>
      </c>
      <c r="N197" s="10" cm="1">
        <f t="array" ref="N197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97" s="4">
        <f t="shared" si="21"/>
        <v>0</v>
      </c>
      <c r="P197" s="4">
        <f t="shared" si="22"/>
        <v>0</v>
      </c>
      <c r="Q197" s="4">
        <f t="shared" si="23"/>
        <v>0</v>
      </c>
    </row>
    <row r="198" spans="1:17" x14ac:dyDescent="0.3">
      <c r="A198" s="19">
        <v>20684</v>
      </c>
      <c r="B198" s="6" t="s">
        <v>155</v>
      </c>
      <c r="C198" s="6" t="s">
        <v>96</v>
      </c>
      <c r="D198" s="15">
        <v>4000</v>
      </c>
      <c r="E198" s="6" t="s">
        <v>11</v>
      </c>
      <c r="F198" s="16">
        <v>0</v>
      </c>
      <c r="G198" s="10" t="s">
        <v>213</v>
      </c>
      <c r="H198" s="4">
        <f t="shared" si="18"/>
        <v>2</v>
      </c>
      <c r="I198" s="10" cm="1">
        <f t="array" ref="I198">INDEX('Extract '!$A$2:$H$495,MATCH(1,('Extract '!$D$2:$D$495=Tableau2[[#This Row],[Désignation article]])*('Extract '!$E$2:$E$495=Tableau2[[#This Row],[Lot]]),0),6)</f>
        <v>0</v>
      </c>
      <c r="J198" s="9" t="str">
        <f>+Tableau2[[#This Row],[UQ]]</f>
        <v>M</v>
      </c>
      <c r="K198" s="4" t="str">
        <f t="shared" si="19"/>
        <v>0</v>
      </c>
      <c r="L198" s="10" t="e" cm="1" vm="1">
        <f t="array" aca="1" ref="L198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198" s="4">
        <f t="shared" si="20"/>
        <v>0</v>
      </c>
      <c r="N198" s="10" cm="1">
        <f t="array" ref="N198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98" s="4" t="e" vm="2">
        <f t="shared" ca="1" si="21"/>
        <v>#VALUE!</v>
      </c>
      <c r="P198" s="4">
        <f t="shared" si="22"/>
        <v>0</v>
      </c>
      <c r="Q198" s="4">
        <f t="shared" si="23"/>
        <v>0</v>
      </c>
    </row>
    <row r="199" spans="1:17" x14ac:dyDescent="0.3">
      <c r="A199" s="19">
        <v>20684</v>
      </c>
      <c r="B199" s="6" t="s">
        <v>155</v>
      </c>
      <c r="C199" s="6" t="s">
        <v>156</v>
      </c>
      <c r="D199" s="15">
        <v>0</v>
      </c>
      <c r="E199" s="6" t="s">
        <v>11</v>
      </c>
      <c r="F199" s="16">
        <v>0</v>
      </c>
      <c r="G199" s="10" t="s">
        <v>213</v>
      </c>
      <c r="H199" s="4">
        <f t="shared" si="18"/>
        <v>2</v>
      </c>
      <c r="I199" s="10" cm="1">
        <f t="array" ref="I199">INDEX('Extract '!$A$2:$H$495,MATCH(1,('Extract '!$D$2:$D$495=Tableau2[[#This Row],[Désignation article]])*('Extract '!$E$2:$E$495=Tableau2[[#This Row],[Lot]]),0),6)</f>
        <v>0</v>
      </c>
      <c r="J199" s="9" t="str">
        <f>+Tableau2[[#This Row],[UQ]]</f>
        <v>M</v>
      </c>
      <c r="K199" s="4" t="str">
        <f t="shared" si="19"/>
        <v>0</v>
      </c>
      <c r="L199" s="10" t="e" cm="1" vm="4">
        <f t="array" aca="1" ref="L199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199" s="4">
        <f t="shared" si="20"/>
        <v>0</v>
      </c>
      <c r="N199" s="10" cm="1">
        <f t="array" ref="N199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199" s="4" t="e" vm="2">
        <f t="shared" ca="1" si="21"/>
        <v>#VALUE!</v>
      </c>
      <c r="P199" s="4">
        <f t="shared" si="22"/>
        <v>0</v>
      </c>
      <c r="Q199" s="4">
        <f t="shared" si="23"/>
        <v>0</v>
      </c>
    </row>
    <row r="200" spans="1:17" x14ac:dyDescent="0.3">
      <c r="A200" s="19">
        <v>20549</v>
      </c>
      <c r="B200" s="6" t="s">
        <v>88</v>
      </c>
      <c r="C200" s="6" t="s">
        <v>97</v>
      </c>
      <c r="D200" s="15">
        <v>0</v>
      </c>
      <c r="E200" s="6" t="s">
        <v>11</v>
      </c>
      <c r="F200" s="16">
        <v>0</v>
      </c>
      <c r="G200" s="10" t="s">
        <v>213</v>
      </c>
      <c r="H200" s="4">
        <f t="shared" si="18"/>
        <v>2</v>
      </c>
      <c r="I200" s="10" cm="1">
        <f t="array" ref="I200">INDEX('Extract '!$A$2:$H$495,MATCH(1,('Extract '!$D$2:$D$495=Tableau2[[#This Row],[Désignation article]])*('Extract '!$E$2:$E$495=Tableau2[[#This Row],[Lot]]),0),6)</f>
        <v>0</v>
      </c>
      <c r="J200" s="9" t="str">
        <f>+Tableau2[[#This Row],[UQ]]</f>
        <v>M</v>
      </c>
      <c r="K200" s="4" t="str">
        <f t="shared" si="19"/>
        <v>0</v>
      </c>
      <c r="L200" s="10" cm="1">
        <f t="array" ref="L200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00" s="4">
        <f t="shared" si="20"/>
        <v>0</v>
      </c>
      <c r="N200" s="10" cm="1">
        <f t="array" ref="N20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00" s="4">
        <f t="shared" si="21"/>
        <v>0</v>
      </c>
      <c r="P200" s="4">
        <f t="shared" si="22"/>
        <v>0</v>
      </c>
      <c r="Q200" s="4">
        <f t="shared" si="23"/>
        <v>0</v>
      </c>
    </row>
    <row r="201" spans="1:17" x14ac:dyDescent="0.3">
      <c r="A201" s="19">
        <v>20684</v>
      </c>
      <c r="B201" s="6" t="s">
        <v>155</v>
      </c>
      <c r="C201" s="6" t="s">
        <v>97</v>
      </c>
      <c r="D201" s="15">
        <v>4120</v>
      </c>
      <c r="E201" s="6" t="s">
        <v>11</v>
      </c>
      <c r="F201" s="16">
        <v>0</v>
      </c>
      <c r="G201" s="10" t="s">
        <v>213</v>
      </c>
      <c r="H201" s="4">
        <f t="shared" si="18"/>
        <v>3</v>
      </c>
      <c r="I201" s="10" cm="1">
        <f t="array" ref="I201">INDEX('Extract '!$A$2:$H$495,MATCH(1,('Extract '!$D$2:$D$495=Tableau2[[#This Row],[Désignation article]])*('Extract '!$E$2:$E$495=Tableau2[[#This Row],[Lot]]),0),6)</f>
        <v>4120</v>
      </c>
      <c r="J201" s="9" t="str">
        <f>+Tableau2[[#This Row],[UQ]]</f>
        <v>M</v>
      </c>
      <c r="K201" s="4" t="str">
        <f t="shared" si="19"/>
        <v>0</v>
      </c>
      <c r="L201" s="10" cm="1">
        <f t="array" ref="L20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4120</v>
      </c>
      <c r="M201" s="4">
        <f t="shared" si="20"/>
        <v>0</v>
      </c>
      <c r="N201" s="10" cm="1">
        <f t="array" ref="N20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01" s="4">
        <f t="shared" si="21"/>
        <v>4120</v>
      </c>
      <c r="P201" s="4">
        <f t="shared" si="22"/>
        <v>0</v>
      </c>
      <c r="Q201" s="4">
        <f t="shared" si="23"/>
        <v>0</v>
      </c>
    </row>
    <row r="202" spans="1:17" x14ac:dyDescent="0.3">
      <c r="A202" s="19">
        <v>20554</v>
      </c>
      <c r="B202" s="6" t="s">
        <v>19</v>
      </c>
      <c r="C202" s="6" t="s">
        <v>114</v>
      </c>
      <c r="D202" s="15">
        <v>0</v>
      </c>
      <c r="E202" s="6" t="s">
        <v>11</v>
      </c>
      <c r="F202" s="16">
        <v>0</v>
      </c>
      <c r="G202" s="10" t="s">
        <v>213</v>
      </c>
      <c r="H202" s="4">
        <f t="shared" si="18"/>
        <v>2</v>
      </c>
      <c r="I202" s="10" cm="1">
        <f t="array" ref="I202">INDEX('Extract '!$A$2:$H$495,MATCH(1,('Extract '!$D$2:$D$495=Tableau2[[#This Row],[Désignation article]])*('Extract '!$E$2:$E$495=Tableau2[[#This Row],[Lot]]),0),6)</f>
        <v>0</v>
      </c>
      <c r="J202" s="9" t="str">
        <f>+Tableau2[[#This Row],[UQ]]</f>
        <v>M</v>
      </c>
      <c r="K202" s="4" t="str">
        <f t="shared" si="19"/>
        <v>0</v>
      </c>
      <c r="L202" s="10" cm="1">
        <f t="array" ref="L202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02" s="4">
        <f t="shared" si="20"/>
        <v>0</v>
      </c>
      <c r="N202" s="10" cm="1">
        <f t="array" ref="N20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02" s="4">
        <f t="shared" si="21"/>
        <v>0</v>
      </c>
      <c r="P202" s="4">
        <f t="shared" si="22"/>
        <v>0</v>
      </c>
      <c r="Q202" s="4">
        <f t="shared" si="23"/>
        <v>0</v>
      </c>
    </row>
    <row r="203" spans="1:17" x14ac:dyDescent="0.3">
      <c r="A203" s="19">
        <v>20689</v>
      </c>
      <c r="B203" s="6" t="s">
        <v>163</v>
      </c>
      <c r="C203" s="6" t="s">
        <v>114</v>
      </c>
      <c r="D203" s="15">
        <v>0</v>
      </c>
      <c r="E203" s="6" t="s">
        <v>11</v>
      </c>
      <c r="F203" s="16">
        <v>0</v>
      </c>
      <c r="G203" s="10" t="s">
        <v>213</v>
      </c>
      <c r="H203" s="4">
        <f t="shared" si="18"/>
        <v>2</v>
      </c>
      <c r="I203" s="10" cm="1">
        <f t="array" ref="I203">INDEX('Extract '!$A$2:$H$495,MATCH(1,('Extract '!$D$2:$D$495=Tableau2[[#This Row],[Désignation article]])*('Extract '!$E$2:$E$495=Tableau2[[#This Row],[Lot]]),0),6)</f>
        <v>0</v>
      </c>
      <c r="J203" s="9" t="str">
        <f>+Tableau2[[#This Row],[UQ]]</f>
        <v>M</v>
      </c>
      <c r="K203" s="4" t="str">
        <f t="shared" si="19"/>
        <v>0</v>
      </c>
      <c r="L203" s="10" cm="1">
        <f t="array" ref="L203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03" s="4">
        <f t="shared" si="20"/>
        <v>0</v>
      </c>
      <c r="N203" s="10" cm="1">
        <f t="array" ref="N203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03" s="4">
        <f t="shared" si="21"/>
        <v>0</v>
      </c>
      <c r="P203" s="4">
        <f t="shared" si="22"/>
        <v>0</v>
      </c>
      <c r="Q203" s="4">
        <f t="shared" si="23"/>
        <v>0</v>
      </c>
    </row>
    <row r="204" spans="1:17" x14ac:dyDescent="0.3">
      <c r="A204" s="19">
        <v>20549</v>
      </c>
      <c r="B204" s="6" t="s">
        <v>88</v>
      </c>
      <c r="C204" s="6" t="s">
        <v>98</v>
      </c>
      <c r="D204" s="15">
        <v>0</v>
      </c>
      <c r="E204" s="6" t="s">
        <v>11</v>
      </c>
      <c r="F204" s="16">
        <v>0</v>
      </c>
      <c r="G204" s="10" t="s">
        <v>213</v>
      </c>
      <c r="H204" s="4">
        <f t="shared" si="18"/>
        <v>2</v>
      </c>
      <c r="I204" s="10" cm="1">
        <f t="array" ref="I204">INDEX('Extract '!$A$2:$H$495,MATCH(1,('Extract '!$D$2:$D$495=Tableau2[[#This Row],[Désignation article]])*('Extract '!$E$2:$E$495=Tableau2[[#This Row],[Lot]]),0),6)</f>
        <v>0</v>
      </c>
      <c r="J204" s="9" t="str">
        <f>+Tableau2[[#This Row],[UQ]]</f>
        <v>M</v>
      </c>
      <c r="K204" s="4" t="str">
        <f t="shared" si="19"/>
        <v>0</v>
      </c>
      <c r="L204" s="10" cm="1">
        <f t="array" ref="L204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04" s="4">
        <f t="shared" si="20"/>
        <v>0</v>
      </c>
      <c r="N204" s="10" cm="1">
        <f t="array" ref="N20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04" s="4">
        <f t="shared" si="21"/>
        <v>0</v>
      </c>
      <c r="P204" s="4">
        <f t="shared" si="22"/>
        <v>0</v>
      </c>
      <c r="Q204" s="4">
        <f t="shared" si="23"/>
        <v>0</v>
      </c>
    </row>
    <row r="205" spans="1:17" x14ac:dyDescent="0.3">
      <c r="A205" s="19">
        <v>20684</v>
      </c>
      <c r="B205" s="6" t="s">
        <v>155</v>
      </c>
      <c r="C205" s="6" t="s">
        <v>98</v>
      </c>
      <c r="D205" s="15">
        <v>4034</v>
      </c>
      <c r="E205" s="6" t="s">
        <v>11</v>
      </c>
      <c r="F205" s="16">
        <v>0</v>
      </c>
      <c r="G205" s="10" t="s">
        <v>213</v>
      </c>
      <c r="H205" s="4">
        <f t="shared" si="18"/>
        <v>3</v>
      </c>
      <c r="I205" s="10" cm="1">
        <f t="array" ref="I205">INDEX('Extract '!$A$2:$H$495,MATCH(1,('Extract '!$D$2:$D$495=Tableau2[[#This Row],[Désignation article]])*('Extract '!$E$2:$E$495=Tableau2[[#This Row],[Lot]]),0),6)</f>
        <v>4034</v>
      </c>
      <c r="J205" s="9" t="str">
        <f>+Tableau2[[#This Row],[UQ]]</f>
        <v>M</v>
      </c>
      <c r="K205" s="4" t="str">
        <f t="shared" si="19"/>
        <v>0</v>
      </c>
      <c r="L205" s="10" cm="1">
        <f t="array" ref="L205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05" s="4">
        <f t="shared" si="20"/>
        <v>0</v>
      </c>
      <c r="N205" s="10" cm="1">
        <f t="array" ref="N20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05" s="4">
        <f t="shared" si="21"/>
        <v>0</v>
      </c>
      <c r="P205" s="4">
        <f t="shared" si="22"/>
        <v>0</v>
      </c>
      <c r="Q205" s="4">
        <f t="shared" si="23"/>
        <v>0</v>
      </c>
    </row>
    <row r="206" spans="1:17" x14ac:dyDescent="0.3">
      <c r="A206" s="19">
        <v>20543</v>
      </c>
      <c r="B206" s="6" t="s">
        <v>10</v>
      </c>
      <c r="C206" s="6" t="s">
        <v>222</v>
      </c>
      <c r="D206" s="15">
        <v>0</v>
      </c>
      <c r="E206" s="6" t="s">
        <v>11</v>
      </c>
      <c r="F206" s="16">
        <v>0</v>
      </c>
      <c r="G206" s="10" t="s">
        <v>213</v>
      </c>
      <c r="H206" s="4">
        <f t="shared" si="18"/>
        <v>2</v>
      </c>
      <c r="I206" s="10" cm="1">
        <f t="array" ref="I206">INDEX('Extract '!$A$2:$H$495,MATCH(1,('Extract '!$D$2:$D$495=Tableau2[[#This Row],[Désignation article]])*('Extract '!$E$2:$E$495=Tableau2[[#This Row],[Lot]]),0),6)</f>
        <v>0</v>
      </c>
      <c r="J206" s="9" t="str">
        <f>+Tableau2[[#This Row],[UQ]]</f>
        <v>M</v>
      </c>
      <c r="K206" s="4" t="str">
        <f t="shared" si="19"/>
        <v>0</v>
      </c>
      <c r="L206" s="10" cm="1">
        <f t="array" ref="L206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06" s="4">
        <f t="shared" si="20"/>
        <v>0</v>
      </c>
      <c r="N206" s="10" cm="1">
        <f t="array" ref="N206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06" s="4">
        <f t="shared" si="21"/>
        <v>0</v>
      </c>
      <c r="P206" s="4">
        <f t="shared" si="22"/>
        <v>0</v>
      </c>
      <c r="Q206" s="4">
        <f t="shared" si="23"/>
        <v>0</v>
      </c>
    </row>
    <row r="207" spans="1:17" x14ac:dyDescent="0.3">
      <c r="A207" s="19">
        <v>20678</v>
      </c>
      <c r="B207" s="6" t="s">
        <v>127</v>
      </c>
      <c r="C207" s="6" t="s">
        <v>222</v>
      </c>
      <c r="D207" s="15">
        <v>8012</v>
      </c>
      <c r="E207" s="6" t="s">
        <v>11</v>
      </c>
      <c r="F207" s="16">
        <v>3365</v>
      </c>
      <c r="G207" s="10" t="s">
        <v>213</v>
      </c>
      <c r="H207" s="4">
        <f t="shared" si="18"/>
        <v>2</v>
      </c>
      <c r="I207" s="10" cm="1">
        <f t="array" ref="I207">INDEX('Extract '!$A$2:$H$495,MATCH(1,('Extract '!$D$2:$D$495=Tableau2[[#This Row],[Désignation article]])*('Extract '!$E$2:$E$495=Tableau2[[#This Row],[Lot]]),0),6)</f>
        <v>0</v>
      </c>
      <c r="J207" s="4" t="str">
        <f>+Tableau2[[#This Row],[UQ]]</f>
        <v>M</v>
      </c>
      <c r="K207" s="4">
        <f t="shared" si="19"/>
        <v>0</v>
      </c>
      <c r="L207" s="10" t="e" cm="1" vm="5">
        <f t="array" aca="1" ref="L207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207" s="4" t="e" vm="2">
        <f t="shared" ca="1" si="20"/>
        <v>#VALUE!</v>
      </c>
      <c r="N207" s="10" cm="1">
        <f t="array" ref="N207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07" s="4" t="e" vm="2">
        <f t="shared" ca="1" si="21"/>
        <v>#VALUE!</v>
      </c>
      <c r="P207" s="4" t="e" vm="2">
        <f t="shared" ca="1" si="22"/>
        <v>#VALUE!</v>
      </c>
      <c r="Q207" s="4">
        <f t="shared" si="23"/>
        <v>0</v>
      </c>
    </row>
    <row r="208" spans="1:17" x14ac:dyDescent="0.3">
      <c r="A208" s="19">
        <v>20549</v>
      </c>
      <c r="B208" s="6" t="s">
        <v>88</v>
      </c>
      <c r="C208" s="6" t="s">
        <v>99</v>
      </c>
      <c r="D208" s="15">
        <v>0</v>
      </c>
      <c r="E208" s="6" t="s">
        <v>11</v>
      </c>
      <c r="F208" s="16">
        <v>0</v>
      </c>
      <c r="G208" s="10" t="s">
        <v>213</v>
      </c>
      <c r="H208" s="4">
        <f t="shared" si="18"/>
        <v>2</v>
      </c>
      <c r="I208" s="10" cm="1">
        <f t="array" ref="I208">INDEX('Extract '!$A$2:$H$495,MATCH(1,('Extract '!$D$2:$D$495=Tableau2[[#This Row],[Désignation article]])*('Extract '!$E$2:$E$495=Tableau2[[#This Row],[Lot]]),0),6)</f>
        <v>0</v>
      </c>
      <c r="J208" s="9" t="str">
        <f>+Tableau2[[#This Row],[UQ]]</f>
        <v>M</v>
      </c>
      <c r="K208" s="4" t="str">
        <f t="shared" si="19"/>
        <v>0</v>
      </c>
      <c r="L208" s="10" cm="1">
        <f t="array" ref="L208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08" s="4">
        <f t="shared" si="20"/>
        <v>0</v>
      </c>
      <c r="N208" s="10" cm="1">
        <f t="array" ref="N208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08" s="4">
        <f t="shared" si="21"/>
        <v>0</v>
      </c>
      <c r="P208" s="4">
        <f t="shared" si="22"/>
        <v>0</v>
      </c>
      <c r="Q208" s="4">
        <f t="shared" si="23"/>
        <v>0</v>
      </c>
    </row>
    <row r="209" spans="1:17" x14ac:dyDescent="0.3">
      <c r="A209" s="19">
        <v>20684</v>
      </c>
      <c r="B209" s="6" t="s">
        <v>155</v>
      </c>
      <c r="C209" s="6" t="s">
        <v>99</v>
      </c>
      <c r="D209" s="15">
        <v>4000</v>
      </c>
      <c r="E209" s="6" t="s">
        <v>11</v>
      </c>
      <c r="F209" s="16">
        <v>0</v>
      </c>
      <c r="G209" s="10" t="s">
        <v>213</v>
      </c>
      <c r="H209" s="4">
        <f t="shared" si="18"/>
        <v>2</v>
      </c>
      <c r="I209" s="10" cm="1">
        <f t="array" ref="I209">INDEX('Extract '!$A$2:$H$495,MATCH(1,('Extract '!$D$2:$D$495=Tableau2[[#This Row],[Désignation article]])*('Extract '!$E$2:$E$495=Tableau2[[#This Row],[Lot]]),0),6)</f>
        <v>0</v>
      </c>
      <c r="J209" s="9" t="str">
        <f>+Tableau2[[#This Row],[UQ]]</f>
        <v>M</v>
      </c>
      <c r="K209" s="4" t="str">
        <f t="shared" si="19"/>
        <v>0</v>
      </c>
      <c r="L209" s="10" t="e" cm="1" vm="1">
        <f t="array" aca="1" ref="L209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209" s="4">
        <f t="shared" si="20"/>
        <v>0</v>
      </c>
      <c r="N209" s="10" cm="1">
        <f t="array" ref="N209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09" s="4" t="e" vm="2">
        <f t="shared" ca="1" si="21"/>
        <v>#VALUE!</v>
      </c>
      <c r="P209" s="4">
        <f t="shared" si="22"/>
        <v>0</v>
      </c>
      <c r="Q209" s="4">
        <f t="shared" si="23"/>
        <v>0</v>
      </c>
    </row>
    <row r="210" spans="1:17" x14ac:dyDescent="0.3">
      <c r="A210" s="19">
        <v>20692</v>
      </c>
      <c r="B210" s="6" t="s">
        <v>173</v>
      </c>
      <c r="C210" s="6" t="s">
        <v>175</v>
      </c>
      <c r="D210" s="15">
        <v>0</v>
      </c>
      <c r="E210" s="6" t="s">
        <v>11</v>
      </c>
      <c r="F210" s="16">
        <v>0</v>
      </c>
      <c r="G210" s="10" t="s">
        <v>213</v>
      </c>
      <c r="H210" s="4">
        <f t="shared" si="18"/>
        <v>2</v>
      </c>
      <c r="I210" s="10" cm="1">
        <f t="array" ref="I210">INDEX('Extract '!$A$2:$H$495,MATCH(1,('Extract '!$D$2:$D$495=Tableau2[[#This Row],[Désignation article]])*('Extract '!$E$2:$E$495=Tableau2[[#This Row],[Lot]]),0),6)</f>
        <v>0</v>
      </c>
      <c r="J210" s="9" t="str">
        <f>+Tableau2[[#This Row],[UQ]]</f>
        <v>M</v>
      </c>
      <c r="K210" s="4" t="str">
        <f t="shared" si="19"/>
        <v>0</v>
      </c>
      <c r="L210" s="10" t="e" cm="1" vm="1">
        <f t="array" aca="1" ref="L210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210" s="4">
        <f t="shared" si="20"/>
        <v>0</v>
      </c>
      <c r="N210" s="10" cm="1">
        <f t="array" ref="N21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10" s="4" t="e" vm="2">
        <f t="shared" ca="1" si="21"/>
        <v>#VALUE!</v>
      </c>
      <c r="P210" s="4">
        <f t="shared" si="22"/>
        <v>0</v>
      </c>
      <c r="Q210" s="4">
        <f t="shared" si="23"/>
        <v>0</v>
      </c>
    </row>
    <row r="211" spans="1:17" x14ac:dyDescent="0.3">
      <c r="A211" s="19">
        <v>20549</v>
      </c>
      <c r="B211" s="6" t="s">
        <v>88</v>
      </c>
      <c r="C211" s="6" t="s">
        <v>100</v>
      </c>
      <c r="D211" s="15">
        <v>0</v>
      </c>
      <c r="E211" s="6" t="s">
        <v>11</v>
      </c>
      <c r="F211" s="16">
        <v>0</v>
      </c>
      <c r="G211" s="10" t="s">
        <v>213</v>
      </c>
      <c r="H211" s="4">
        <f t="shared" si="18"/>
        <v>2</v>
      </c>
      <c r="I211" s="10" cm="1">
        <f t="array" ref="I211">INDEX('Extract '!$A$2:$H$495,MATCH(1,('Extract '!$D$2:$D$495=Tableau2[[#This Row],[Désignation article]])*('Extract '!$E$2:$E$495=Tableau2[[#This Row],[Lot]]),0),6)</f>
        <v>0</v>
      </c>
      <c r="J211" s="9" t="str">
        <f>+Tableau2[[#This Row],[UQ]]</f>
        <v>M</v>
      </c>
      <c r="K211" s="4" t="str">
        <f t="shared" si="19"/>
        <v>0</v>
      </c>
      <c r="L211" s="10" cm="1">
        <f t="array" ref="L21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11" s="4">
        <f t="shared" si="20"/>
        <v>0</v>
      </c>
      <c r="N211" s="10" cm="1">
        <f t="array" ref="N21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11" s="4">
        <f t="shared" si="21"/>
        <v>0</v>
      </c>
      <c r="P211" s="4">
        <f t="shared" si="22"/>
        <v>0</v>
      </c>
      <c r="Q211" s="4">
        <f t="shared" si="23"/>
        <v>0</v>
      </c>
    </row>
    <row r="212" spans="1:17" x14ac:dyDescent="0.3">
      <c r="A212" s="19">
        <v>20684</v>
      </c>
      <c r="B212" s="6" t="s">
        <v>155</v>
      </c>
      <c r="C212" s="6" t="s">
        <v>100</v>
      </c>
      <c r="D212" s="15">
        <v>4036</v>
      </c>
      <c r="E212" s="6" t="s">
        <v>11</v>
      </c>
      <c r="F212" s="16">
        <v>0</v>
      </c>
      <c r="G212" s="10" t="s">
        <v>213</v>
      </c>
      <c r="H212" s="4">
        <f t="shared" si="18"/>
        <v>3</v>
      </c>
      <c r="I212" s="10" cm="1">
        <f t="array" ref="I212">INDEX('Extract '!$A$2:$H$495,MATCH(1,('Extract '!$D$2:$D$495=Tableau2[[#This Row],[Désignation article]])*('Extract '!$E$2:$E$495=Tableau2[[#This Row],[Lot]]),0),6)</f>
        <v>4036</v>
      </c>
      <c r="J212" s="9" t="str">
        <f>+Tableau2[[#This Row],[UQ]]</f>
        <v>M</v>
      </c>
      <c r="K212" s="4" t="str">
        <f t="shared" si="19"/>
        <v>0</v>
      </c>
      <c r="L212" s="10" cm="1">
        <f t="array" ref="L212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12" s="4">
        <f t="shared" si="20"/>
        <v>0</v>
      </c>
      <c r="N212" s="10" cm="1">
        <f t="array" ref="N21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12" s="4">
        <f t="shared" si="21"/>
        <v>0</v>
      </c>
      <c r="P212" s="4">
        <f t="shared" si="22"/>
        <v>0</v>
      </c>
      <c r="Q212" s="4">
        <f t="shared" si="23"/>
        <v>0</v>
      </c>
    </row>
    <row r="213" spans="1:17" x14ac:dyDescent="0.3">
      <c r="A213" s="19">
        <v>20549</v>
      </c>
      <c r="B213" s="6" t="s">
        <v>88</v>
      </c>
      <c r="C213" s="6" t="s">
        <v>101</v>
      </c>
      <c r="D213" s="15">
        <v>0</v>
      </c>
      <c r="E213" s="6" t="s">
        <v>11</v>
      </c>
      <c r="F213" s="16">
        <v>0</v>
      </c>
      <c r="G213" s="10" t="s">
        <v>213</v>
      </c>
      <c r="H213" s="4">
        <f t="shared" si="18"/>
        <v>2</v>
      </c>
      <c r="I213" s="10" cm="1">
        <f t="array" ref="I213">INDEX('Extract '!$A$2:$H$495,MATCH(1,('Extract '!$D$2:$D$495=Tableau2[[#This Row],[Désignation article]])*('Extract '!$E$2:$E$495=Tableau2[[#This Row],[Lot]]),0),6)</f>
        <v>0</v>
      </c>
      <c r="J213" s="9" t="str">
        <f>+Tableau2[[#This Row],[UQ]]</f>
        <v>M</v>
      </c>
      <c r="K213" s="4" t="str">
        <f t="shared" si="19"/>
        <v>0</v>
      </c>
      <c r="L213" s="10" cm="1">
        <f t="array" ref="L213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13" s="4">
        <f t="shared" si="20"/>
        <v>0</v>
      </c>
      <c r="N213" s="10" cm="1">
        <f t="array" ref="N213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13" s="4">
        <f t="shared" si="21"/>
        <v>0</v>
      </c>
      <c r="P213" s="4">
        <f t="shared" si="22"/>
        <v>0</v>
      </c>
      <c r="Q213" s="4">
        <f t="shared" si="23"/>
        <v>0</v>
      </c>
    </row>
    <row r="214" spans="1:17" x14ac:dyDescent="0.3">
      <c r="A214" s="19">
        <v>20684</v>
      </c>
      <c r="B214" s="6" t="s">
        <v>155</v>
      </c>
      <c r="C214" s="6" t="s">
        <v>101</v>
      </c>
      <c r="D214" s="15">
        <v>4038</v>
      </c>
      <c r="E214" s="6" t="s">
        <v>11</v>
      </c>
      <c r="F214" s="16">
        <v>0</v>
      </c>
      <c r="G214" s="10" t="s">
        <v>213</v>
      </c>
      <c r="H214" s="4" t="e" vm="2">
        <f t="shared" ca="1" si="18"/>
        <v>#VALUE!</v>
      </c>
      <c r="I214" s="10" cm="1">
        <f t="array" ref="I214">INDEX('Extract '!$A$2:$H$495,MATCH(1,('Extract '!$D$2:$D$495=Tableau2[[#This Row],[Désignation article]])*('Extract '!$E$2:$E$495=Tableau2[[#This Row],[Lot]]),0),6)</f>
        <v>312</v>
      </c>
      <c r="J214" s="9" t="str">
        <f>+Tableau2[[#This Row],[UQ]]</f>
        <v>M</v>
      </c>
      <c r="K214" s="4" t="str">
        <f t="shared" si="19"/>
        <v>0</v>
      </c>
      <c r="L214" s="10" cm="1">
        <f t="array" ref="L214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4038</v>
      </c>
      <c r="M214" s="4">
        <f t="shared" si="20"/>
        <v>0</v>
      </c>
      <c r="N214" s="10" t="e" cm="1" vm="3">
        <f t="array" aca="1" ref="N214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214" s="4" t="e" vm="2">
        <f t="shared" ca="1" si="21"/>
        <v>#VALUE!</v>
      </c>
      <c r="P214" s="4">
        <f t="shared" si="22"/>
        <v>0</v>
      </c>
      <c r="Q214" s="4" t="e" vm="2">
        <f t="shared" ca="1" si="23"/>
        <v>#VALUE!</v>
      </c>
    </row>
    <row r="215" spans="1:17" x14ac:dyDescent="0.3">
      <c r="A215" s="19">
        <v>20549</v>
      </c>
      <c r="B215" s="6" t="s">
        <v>88</v>
      </c>
      <c r="C215" s="6" t="s">
        <v>102</v>
      </c>
      <c r="D215" s="15">
        <v>0</v>
      </c>
      <c r="E215" s="6" t="s">
        <v>11</v>
      </c>
      <c r="F215" s="16">
        <v>0</v>
      </c>
      <c r="G215" s="10" t="s">
        <v>213</v>
      </c>
      <c r="H215" s="4">
        <f t="shared" si="18"/>
        <v>2</v>
      </c>
      <c r="I215" s="10" cm="1">
        <f t="array" ref="I215">INDEX('Extract '!$A$2:$H$495,MATCH(1,('Extract '!$D$2:$D$495=Tableau2[[#This Row],[Désignation article]])*('Extract '!$E$2:$E$495=Tableau2[[#This Row],[Lot]]),0),6)</f>
        <v>0</v>
      </c>
      <c r="J215" s="9" t="str">
        <f>+Tableau2[[#This Row],[UQ]]</f>
        <v>M</v>
      </c>
      <c r="K215" s="4" t="str">
        <f t="shared" si="19"/>
        <v>0</v>
      </c>
      <c r="L215" s="10" cm="1">
        <f t="array" ref="L215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15" s="4">
        <f t="shared" si="20"/>
        <v>0</v>
      </c>
      <c r="N215" s="10" cm="1">
        <f t="array" ref="N21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15" s="4">
        <f t="shared" si="21"/>
        <v>0</v>
      </c>
      <c r="P215" s="4">
        <f t="shared" si="22"/>
        <v>0</v>
      </c>
      <c r="Q215" s="4">
        <f t="shared" si="23"/>
        <v>0</v>
      </c>
    </row>
    <row r="216" spans="1:17" x14ac:dyDescent="0.3">
      <c r="A216" s="19">
        <v>20557</v>
      </c>
      <c r="B216" s="6" t="s">
        <v>24</v>
      </c>
      <c r="C216" s="6" t="s">
        <v>244</v>
      </c>
      <c r="D216" s="2">
        <v>1840</v>
      </c>
      <c r="E216" s="3" t="s">
        <v>11</v>
      </c>
      <c r="F216" s="4">
        <v>7213</v>
      </c>
      <c r="G216" s="10" t="s">
        <v>213</v>
      </c>
      <c r="H216" s="4">
        <f t="shared" si="18"/>
        <v>2</v>
      </c>
      <c r="I216" s="10" cm="1">
        <f t="array" ref="I216">INDEX('Extract '!$A$2:$H$495,MATCH(1,('Extract '!$D$2:$D$495=Tableau2[[#This Row],[Désignation article]])*('Extract '!$E$2:$E$495=Tableau2[[#This Row],[Lot]]),0),6)</f>
        <v>0</v>
      </c>
      <c r="J216" s="4" t="str">
        <f>+Tableau2[[#This Row],[UQ]]</f>
        <v>M</v>
      </c>
      <c r="K216" s="4">
        <f t="shared" si="19"/>
        <v>0</v>
      </c>
      <c r="L216" s="10" cm="1">
        <f t="array" ref="L216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16" s="4">
        <f t="shared" si="20"/>
        <v>0</v>
      </c>
      <c r="N216" s="10" cm="1">
        <f t="array" ref="N216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16" s="4">
        <f t="shared" si="21"/>
        <v>0</v>
      </c>
      <c r="P216" s="4">
        <f t="shared" si="22"/>
        <v>0</v>
      </c>
      <c r="Q216" s="4">
        <f t="shared" si="23"/>
        <v>0</v>
      </c>
    </row>
    <row r="217" spans="1:17" x14ac:dyDescent="0.3">
      <c r="A217" s="19">
        <v>20692</v>
      </c>
      <c r="B217" s="6" t="s">
        <v>173</v>
      </c>
      <c r="C217" s="6" t="s">
        <v>244</v>
      </c>
      <c r="D217" s="2">
        <v>1840</v>
      </c>
      <c r="E217" s="3" t="s">
        <v>11</v>
      </c>
      <c r="F217" s="4">
        <v>0</v>
      </c>
      <c r="G217" s="10" t="s">
        <v>213</v>
      </c>
      <c r="H217" s="4">
        <f t="shared" si="18"/>
        <v>3</v>
      </c>
      <c r="I217" s="10" cm="1">
        <f t="array" ref="I217">INDEX('Extract '!$A$2:$H$495,MATCH(1,('Extract '!$D$2:$D$495=Tableau2[[#This Row],[Désignation article]])*('Extract '!$E$2:$E$495=Tableau2[[#This Row],[Lot]]),0),6)</f>
        <v>374</v>
      </c>
      <c r="J217" s="4" t="str">
        <f>+Tableau2[[#This Row],[UQ]]</f>
        <v>M</v>
      </c>
      <c r="K217" s="4" t="str">
        <f t="shared" si="19"/>
        <v>0</v>
      </c>
      <c r="L217" s="10" cm="1">
        <f t="array" ref="L217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1840</v>
      </c>
      <c r="M217" s="4">
        <f t="shared" si="20"/>
        <v>0</v>
      </c>
      <c r="N217" s="10" cm="1">
        <f t="array" ref="N217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17" s="4">
        <f t="shared" si="21"/>
        <v>1840</v>
      </c>
      <c r="P217" s="4">
        <f t="shared" si="22"/>
        <v>0</v>
      </c>
      <c r="Q217" s="4">
        <f t="shared" si="23"/>
        <v>0</v>
      </c>
    </row>
    <row r="218" spans="1:17" x14ac:dyDescent="0.3">
      <c r="A218" s="19">
        <v>20544</v>
      </c>
      <c r="B218" s="6" t="s">
        <v>13</v>
      </c>
      <c r="C218" s="6" t="s">
        <v>62</v>
      </c>
      <c r="D218" s="15">
        <v>0</v>
      </c>
      <c r="E218" s="6" t="s">
        <v>11</v>
      </c>
      <c r="F218" s="16">
        <v>0</v>
      </c>
      <c r="G218" s="10" t="s">
        <v>213</v>
      </c>
      <c r="H218" s="4">
        <f t="shared" si="18"/>
        <v>2</v>
      </c>
      <c r="I218" s="10" cm="1">
        <f t="array" ref="I218">INDEX('Extract '!$A$2:$H$495,MATCH(1,('Extract '!$D$2:$D$495=Tableau2[[#This Row],[Désignation article]])*('Extract '!$E$2:$E$495=Tableau2[[#This Row],[Lot]]),0),6)</f>
        <v>0</v>
      </c>
      <c r="J218" s="9" t="str">
        <f>+Tableau2[[#This Row],[UQ]]</f>
        <v>M</v>
      </c>
      <c r="K218" s="4" t="str">
        <f t="shared" si="19"/>
        <v>0</v>
      </c>
      <c r="L218" s="10" cm="1">
        <f t="array" ref="L218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18" s="4">
        <f t="shared" si="20"/>
        <v>0</v>
      </c>
      <c r="N218" s="10" cm="1">
        <f t="array" ref="N218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18" s="4">
        <f t="shared" si="21"/>
        <v>0</v>
      </c>
      <c r="P218" s="4">
        <f t="shared" si="22"/>
        <v>0</v>
      </c>
      <c r="Q218" s="4">
        <f t="shared" si="23"/>
        <v>0</v>
      </c>
    </row>
    <row r="219" spans="1:17" x14ac:dyDescent="0.3">
      <c r="A219" s="19">
        <v>20679</v>
      </c>
      <c r="B219" s="6" t="s">
        <v>132</v>
      </c>
      <c r="C219" s="6" t="s">
        <v>62</v>
      </c>
      <c r="D219" s="15">
        <v>0</v>
      </c>
      <c r="E219" s="6" t="s">
        <v>11</v>
      </c>
      <c r="F219" s="16">
        <v>0</v>
      </c>
      <c r="G219" s="10" t="s">
        <v>213</v>
      </c>
      <c r="H219" s="4">
        <f t="shared" si="18"/>
        <v>2</v>
      </c>
      <c r="I219" s="10" cm="1">
        <f t="array" ref="I219">INDEX('Extract '!$A$2:$H$495,MATCH(1,('Extract '!$D$2:$D$495=Tableau2[[#This Row],[Désignation article]])*('Extract '!$E$2:$E$495=Tableau2[[#This Row],[Lot]]),0),6)</f>
        <v>0</v>
      </c>
      <c r="J219" s="9" t="str">
        <f>+Tableau2[[#This Row],[UQ]]</f>
        <v>M</v>
      </c>
      <c r="K219" s="4" t="str">
        <f t="shared" si="19"/>
        <v>0</v>
      </c>
      <c r="L219" s="10" cm="1">
        <f t="array" ref="L219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19" s="4">
        <f t="shared" si="20"/>
        <v>0</v>
      </c>
      <c r="N219" s="10" cm="1">
        <f t="array" ref="N219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19" s="4">
        <f t="shared" si="21"/>
        <v>0</v>
      </c>
      <c r="P219" s="4">
        <f t="shared" si="22"/>
        <v>0</v>
      </c>
      <c r="Q219" s="4">
        <f t="shared" si="23"/>
        <v>0</v>
      </c>
    </row>
    <row r="220" spans="1:17" x14ac:dyDescent="0.3">
      <c r="A220" s="19">
        <v>20543</v>
      </c>
      <c r="B220" s="6" t="s">
        <v>10</v>
      </c>
      <c r="C220" s="6" t="s">
        <v>47</v>
      </c>
      <c r="D220" s="15">
        <v>0</v>
      </c>
      <c r="E220" s="6" t="s">
        <v>11</v>
      </c>
      <c r="F220" s="16">
        <v>0</v>
      </c>
      <c r="G220" s="10" t="s">
        <v>213</v>
      </c>
      <c r="H220" s="4">
        <f t="shared" si="18"/>
        <v>2</v>
      </c>
      <c r="I220" s="10" cm="1">
        <f t="array" ref="I220">INDEX('Extract '!$A$2:$H$495,MATCH(1,('Extract '!$D$2:$D$495=Tableau2[[#This Row],[Désignation article]])*('Extract '!$E$2:$E$495=Tableau2[[#This Row],[Lot]]),0),6)</f>
        <v>0</v>
      </c>
      <c r="J220" s="9" t="str">
        <f>+Tableau2[[#This Row],[UQ]]</f>
        <v>M</v>
      </c>
      <c r="K220" s="4" t="str">
        <f t="shared" si="19"/>
        <v>0</v>
      </c>
      <c r="L220" s="10" cm="1">
        <f t="array" ref="L220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20" s="4">
        <f t="shared" si="20"/>
        <v>0</v>
      </c>
      <c r="N220" s="10" cm="1">
        <f t="array" ref="N22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20" s="4">
        <f t="shared" si="21"/>
        <v>0</v>
      </c>
      <c r="P220" s="4">
        <f t="shared" si="22"/>
        <v>0</v>
      </c>
      <c r="Q220" s="4">
        <f t="shared" si="23"/>
        <v>0</v>
      </c>
    </row>
    <row r="221" spans="1:17" x14ac:dyDescent="0.3">
      <c r="A221" s="19">
        <v>20678</v>
      </c>
      <c r="B221" s="6" t="s">
        <v>127</v>
      </c>
      <c r="C221" s="6" t="s">
        <v>47</v>
      </c>
      <c r="D221" s="15">
        <v>6027</v>
      </c>
      <c r="E221" s="6" t="s">
        <v>11</v>
      </c>
      <c r="F221" s="16">
        <v>0</v>
      </c>
      <c r="G221" s="10" t="s">
        <v>213</v>
      </c>
      <c r="H221" s="4">
        <f t="shared" si="18"/>
        <v>2</v>
      </c>
      <c r="I221" s="10" cm="1">
        <f t="array" ref="I221">INDEX('Extract '!$A$2:$H$495,MATCH(1,('Extract '!$D$2:$D$495=Tableau2[[#This Row],[Désignation article]])*('Extract '!$E$2:$E$495=Tableau2[[#This Row],[Lot]]),0),6)</f>
        <v>0</v>
      </c>
      <c r="J221" s="9" t="str">
        <f>+Tableau2[[#This Row],[UQ]]</f>
        <v>M</v>
      </c>
      <c r="K221" s="4" t="str">
        <f t="shared" si="19"/>
        <v>0</v>
      </c>
      <c r="L221" s="10" cm="1">
        <f t="array" ref="L22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21" s="4">
        <f t="shared" si="20"/>
        <v>0</v>
      </c>
      <c r="N221" s="10" cm="1">
        <f t="array" ref="N22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21" s="4">
        <f t="shared" si="21"/>
        <v>0</v>
      </c>
      <c r="P221" s="4">
        <f t="shared" si="22"/>
        <v>0</v>
      </c>
      <c r="Q221" s="4">
        <f t="shared" si="23"/>
        <v>0</v>
      </c>
    </row>
    <row r="222" spans="1:17" x14ac:dyDescent="0.3">
      <c r="A222" s="19">
        <v>20691</v>
      </c>
      <c r="B222" s="6" t="s">
        <v>167</v>
      </c>
      <c r="C222" s="6" t="s">
        <v>168</v>
      </c>
      <c r="D222" s="15">
        <v>878</v>
      </c>
      <c r="E222" s="6" t="s">
        <v>11</v>
      </c>
      <c r="F222" s="16">
        <v>0</v>
      </c>
      <c r="G222" s="10" t="s">
        <v>213</v>
      </c>
      <c r="H222" s="4">
        <f t="shared" si="18"/>
        <v>2</v>
      </c>
      <c r="I222" s="10" cm="1">
        <f t="array" ref="I222">INDEX('Extract '!$A$2:$H$495,MATCH(1,('Extract '!$D$2:$D$495=Tableau2[[#This Row],[Désignation article]])*('Extract '!$E$2:$E$495=Tableau2[[#This Row],[Lot]]),0),6)</f>
        <v>876</v>
      </c>
      <c r="J222" s="9" t="str">
        <f>+Tableau2[[#This Row],[UQ]]</f>
        <v>M</v>
      </c>
      <c r="K222" s="4" t="str">
        <f t="shared" si="19"/>
        <v>0</v>
      </c>
      <c r="L222" s="10" cm="1">
        <f t="array" ref="L222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1437</v>
      </c>
      <c r="M222" s="4">
        <f t="shared" si="20"/>
        <v>0</v>
      </c>
      <c r="N222" s="10" cm="1">
        <f t="array" ref="N22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876</v>
      </c>
      <c r="O222" s="4">
        <f t="shared" si="21"/>
        <v>561</v>
      </c>
      <c r="P222" s="4">
        <f t="shared" si="22"/>
        <v>0</v>
      </c>
      <c r="Q222" s="4">
        <f t="shared" si="23"/>
        <v>876</v>
      </c>
    </row>
    <row r="223" spans="1:17" x14ac:dyDescent="0.3">
      <c r="A223" s="19">
        <v>20692</v>
      </c>
      <c r="B223" s="6" t="s">
        <v>173</v>
      </c>
      <c r="C223" s="6" t="s">
        <v>176</v>
      </c>
      <c r="D223" s="15">
        <v>480</v>
      </c>
      <c r="E223" s="6" t="s">
        <v>11</v>
      </c>
      <c r="F223" s="16">
        <v>0</v>
      </c>
      <c r="G223" s="10" t="s">
        <v>213</v>
      </c>
      <c r="H223" s="4">
        <f t="shared" si="18"/>
        <v>3</v>
      </c>
      <c r="I223" s="10" cm="1">
        <f t="array" ref="I223">INDEX('Extract '!$A$2:$H$495,MATCH(1,('Extract '!$D$2:$D$495=Tableau2[[#This Row],[Désignation article]])*('Extract '!$E$2:$E$495=Tableau2[[#This Row],[Lot]]),0),6)</f>
        <v>324</v>
      </c>
      <c r="J223" s="9" t="str">
        <f>+Tableau2[[#This Row],[UQ]]</f>
        <v>M</v>
      </c>
      <c r="K223" s="4" t="str">
        <f t="shared" si="19"/>
        <v>0</v>
      </c>
      <c r="L223" s="10" cm="1">
        <f t="array" ref="L223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156</v>
      </c>
      <c r="M223" s="4">
        <f t="shared" si="20"/>
        <v>0</v>
      </c>
      <c r="N223" s="10" cm="1">
        <f t="array" ref="N223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23" s="4">
        <f t="shared" si="21"/>
        <v>156</v>
      </c>
      <c r="P223" s="4">
        <f t="shared" si="22"/>
        <v>0</v>
      </c>
      <c r="Q223" s="4">
        <f t="shared" si="23"/>
        <v>0</v>
      </c>
    </row>
    <row r="224" spans="1:17" x14ac:dyDescent="0.3">
      <c r="A224" s="19">
        <v>20547</v>
      </c>
      <c r="B224" s="6" t="s">
        <v>77</v>
      </c>
      <c r="C224" s="6" t="s">
        <v>78</v>
      </c>
      <c r="D224" s="15">
        <v>0</v>
      </c>
      <c r="E224" s="6" t="s">
        <v>11</v>
      </c>
      <c r="F224" s="16">
        <v>0</v>
      </c>
      <c r="G224" s="10" t="s">
        <v>213</v>
      </c>
      <c r="H224" s="4">
        <f t="shared" si="18"/>
        <v>2</v>
      </c>
      <c r="I224" s="10" cm="1">
        <f t="array" ref="I224">INDEX('Extract '!$A$2:$H$495,MATCH(1,('Extract '!$D$2:$D$495=Tableau2[[#This Row],[Désignation article]])*('Extract '!$E$2:$E$495=Tableau2[[#This Row],[Lot]]),0),6)</f>
        <v>0</v>
      </c>
      <c r="J224" s="9" t="str">
        <f>+Tableau2[[#This Row],[UQ]]</f>
        <v>M</v>
      </c>
      <c r="K224" s="4" t="str">
        <f t="shared" si="19"/>
        <v>0</v>
      </c>
      <c r="L224" s="10" cm="1">
        <f t="array" ref="L224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24" s="4">
        <f t="shared" si="20"/>
        <v>0</v>
      </c>
      <c r="N224" s="10" cm="1">
        <f t="array" ref="N22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24" s="4">
        <f t="shared" si="21"/>
        <v>0</v>
      </c>
      <c r="P224" s="4">
        <f t="shared" si="22"/>
        <v>0</v>
      </c>
      <c r="Q224" s="4">
        <f t="shared" si="23"/>
        <v>0</v>
      </c>
    </row>
    <row r="225" spans="1:17" x14ac:dyDescent="0.3">
      <c r="A225" s="19">
        <v>20682</v>
      </c>
      <c r="B225" s="6" t="s">
        <v>147</v>
      </c>
      <c r="C225" s="6" t="s">
        <v>78</v>
      </c>
      <c r="D225" s="15">
        <v>5761</v>
      </c>
      <c r="E225" s="6" t="s">
        <v>11</v>
      </c>
      <c r="F225" s="16">
        <v>0</v>
      </c>
      <c r="G225" s="10" t="s">
        <v>213</v>
      </c>
      <c r="H225" s="4">
        <f t="shared" si="18"/>
        <v>2</v>
      </c>
      <c r="I225" s="10" cm="1">
        <f t="array" ref="I225">INDEX('Extract '!$A$2:$H$495,MATCH(1,('Extract '!$D$2:$D$495=Tableau2[[#This Row],[Désignation article]])*('Extract '!$E$2:$E$495=Tableau2[[#This Row],[Lot]]),0),6)</f>
        <v>0</v>
      </c>
      <c r="J225" s="9" t="str">
        <f>+Tableau2[[#This Row],[UQ]]</f>
        <v>M</v>
      </c>
      <c r="K225" s="4" t="str">
        <f t="shared" si="19"/>
        <v>0</v>
      </c>
      <c r="L225" s="10" cm="1">
        <f t="array" ref="L225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25" s="4">
        <f t="shared" si="20"/>
        <v>0</v>
      </c>
      <c r="N225" s="10" cm="1">
        <f t="array" ref="N22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25" s="4">
        <f t="shared" si="21"/>
        <v>0</v>
      </c>
      <c r="P225" s="4">
        <f t="shared" si="22"/>
        <v>0</v>
      </c>
      <c r="Q225" s="4">
        <f t="shared" si="23"/>
        <v>0</v>
      </c>
    </row>
    <row r="226" spans="1:17" x14ac:dyDescent="0.3">
      <c r="A226" s="19">
        <v>20556</v>
      </c>
      <c r="B226" s="6" t="s">
        <v>21</v>
      </c>
      <c r="C226" s="6" t="s">
        <v>189</v>
      </c>
      <c r="D226" s="15">
        <v>0</v>
      </c>
      <c r="E226" s="6" t="s">
        <v>11</v>
      </c>
      <c r="F226" s="16">
        <v>0</v>
      </c>
      <c r="G226" s="10" t="s">
        <v>213</v>
      </c>
      <c r="H226" s="4">
        <f t="shared" si="18"/>
        <v>2</v>
      </c>
      <c r="I226" s="10" cm="1">
        <f t="array" ref="I226">INDEX('Extract '!$A$2:$H$495,MATCH(1,('Extract '!$D$2:$D$495=Tableau2[[#This Row],[Désignation article]])*('Extract '!$E$2:$E$495=Tableau2[[#This Row],[Lot]]),0),6)</f>
        <v>0</v>
      </c>
      <c r="J226" s="9" t="str">
        <f>+Tableau2[[#This Row],[UQ]]</f>
        <v>M</v>
      </c>
      <c r="K226" s="4" t="str">
        <f t="shared" si="19"/>
        <v>0</v>
      </c>
      <c r="L226" s="10" cm="1">
        <f t="array" ref="L226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26" s="4">
        <f t="shared" si="20"/>
        <v>0</v>
      </c>
      <c r="N226" s="10" cm="1">
        <f t="array" ref="N226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26" s="4">
        <f t="shared" si="21"/>
        <v>0</v>
      </c>
      <c r="P226" s="4">
        <f t="shared" si="22"/>
        <v>0</v>
      </c>
      <c r="Q226" s="4">
        <f t="shared" si="23"/>
        <v>0</v>
      </c>
    </row>
    <row r="227" spans="1:17" x14ac:dyDescent="0.3">
      <c r="A227" s="19">
        <v>20691</v>
      </c>
      <c r="B227" s="6" t="s">
        <v>167</v>
      </c>
      <c r="C227" s="6" t="s">
        <v>189</v>
      </c>
      <c r="D227" s="15">
        <v>6062</v>
      </c>
      <c r="E227" s="6" t="s">
        <v>11</v>
      </c>
      <c r="F227" s="16">
        <v>0</v>
      </c>
      <c r="G227" s="10" t="s">
        <v>213</v>
      </c>
      <c r="H227" s="4">
        <f t="shared" si="18"/>
        <v>2</v>
      </c>
      <c r="I227" s="10" cm="1">
        <f t="array" ref="I227">INDEX('Extract '!$A$2:$H$495,MATCH(1,('Extract '!$D$2:$D$495=Tableau2[[#This Row],[Désignation article]])*('Extract '!$E$2:$E$495=Tableau2[[#This Row],[Lot]]),0),6)</f>
        <v>325</v>
      </c>
      <c r="J227" s="9" t="str">
        <f>+Tableau2[[#This Row],[UQ]]</f>
        <v>M</v>
      </c>
      <c r="K227" s="4" t="str">
        <f t="shared" si="19"/>
        <v>0</v>
      </c>
      <c r="L227" s="10" cm="1">
        <f t="array" ref="L227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6062</v>
      </c>
      <c r="M227" s="4">
        <f t="shared" si="20"/>
        <v>0</v>
      </c>
      <c r="N227" s="10" cm="1">
        <f t="array" ref="N227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325</v>
      </c>
      <c r="O227" s="4">
        <f t="shared" si="21"/>
        <v>5737</v>
      </c>
      <c r="P227" s="4">
        <f t="shared" si="22"/>
        <v>0</v>
      </c>
      <c r="Q227" s="4">
        <f t="shared" si="23"/>
        <v>325</v>
      </c>
    </row>
    <row r="228" spans="1:17" x14ac:dyDescent="0.3">
      <c r="A228" s="19">
        <v>20691</v>
      </c>
      <c r="B228" s="6" t="s">
        <v>167</v>
      </c>
      <c r="C228" s="6" t="s">
        <v>169</v>
      </c>
      <c r="D228" s="15">
        <v>318</v>
      </c>
      <c r="E228" s="6" t="s">
        <v>11</v>
      </c>
      <c r="F228" s="16">
        <v>0</v>
      </c>
      <c r="G228" s="10" t="s">
        <v>213</v>
      </c>
      <c r="H228" s="4">
        <f t="shared" si="18"/>
        <v>3</v>
      </c>
      <c r="I228" s="10" cm="1">
        <f t="array" ref="I228">INDEX('Extract '!$A$2:$H$495,MATCH(1,('Extract '!$D$2:$D$495=Tableau2[[#This Row],[Désignation article]])*('Extract '!$E$2:$E$495=Tableau2[[#This Row],[Lot]]),0),6)</f>
        <v>318</v>
      </c>
      <c r="J228" s="9" t="str">
        <f>+Tableau2[[#This Row],[UQ]]</f>
        <v>M</v>
      </c>
      <c r="K228" s="4" t="str">
        <f t="shared" si="19"/>
        <v>0</v>
      </c>
      <c r="L228" s="10" cm="1">
        <f t="array" ref="L228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4000</v>
      </c>
      <c r="M228" s="4">
        <f t="shared" si="20"/>
        <v>0</v>
      </c>
      <c r="N228" s="10" cm="1">
        <f t="array" ref="N228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28" s="4">
        <f t="shared" si="21"/>
        <v>4000</v>
      </c>
      <c r="P228" s="4">
        <f t="shared" si="22"/>
        <v>0</v>
      </c>
      <c r="Q228" s="4">
        <f t="shared" si="23"/>
        <v>0</v>
      </c>
    </row>
    <row r="229" spans="1:17" x14ac:dyDescent="0.3">
      <c r="A229" s="19">
        <v>20557</v>
      </c>
      <c r="B229" s="6" t="s">
        <v>24</v>
      </c>
      <c r="C229" s="6" t="s">
        <v>115</v>
      </c>
      <c r="D229" s="15">
        <v>0</v>
      </c>
      <c r="E229" s="6" t="s">
        <v>11</v>
      </c>
      <c r="F229" s="16">
        <v>0</v>
      </c>
      <c r="G229" s="10" t="s">
        <v>213</v>
      </c>
      <c r="H229" s="4">
        <f t="shared" si="18"/>
        <v>2</v>
      </c>
      <c r="I229" s="10" cm="1">
        <f t="array" ref="I229">INDEX('Extract '!$A$2:$H$495,MATCH(1,('Extract '!$D$2:$D$495=Tableau2[[#This Row],[Désignation article]])*('Extract '!$E$2:$E$495=Tableau2[[#This Row],[Lot]]),0),6)</f>
        <v>0</v>
      </c>
      <c r="J229" s="9" t="str">
        <f>+Tableau2[[#This Row],[UQ]]</f>
        <v>M</v>
      </c>
      <c r="K229" s="4" t="str">
        <f t="shared" si="19"/>
        <v>0</v>
      </c>
      <c r="L229" s="10" cm="1">
        <f t="array" ref="L229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29" s="4">
        <f t="shared" si="20"/>
        <v>0</v>
      </c>
      <c r="N229" s="10" cm="1">
        <f t="array" ref="N229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29" s="4">
        <f t="shared" si="21"/>
        <v>0</v>
      </c>
      <c r="P229" s="4">
        <f t="shared" si="22"/>
        <v>0</v>
      </c>
      <c r="Q229" s="4">
        <f t="shared" si="23"/>
        <v>0</v>
      </c>
    </row>
    <row r="230" spans="1:17" x14ac:dyDescent="0.3">
      <c r="A230" s="19">
        <v>20692</v>
      </c>
      <c r="B230" s="6" t="s">
        <v>173</v>
      </c>
      <c r="C230" s="6" t="s">
        <v>115</v>
      </c>
      <c r="D230" s="15">
        <v>0</v>
      </c>
      <c r="E230" s="6" t="s">
        <v>11</v>
      </c>
      <c r="F230" s="16">
        <v>0</v>
      </c>
      <c r="G230" s="10" t="s">
        <v>213</v>
      </c>
      <c r="H230" s="4">
        <f t="shared" si="18"/>
        <v>2</v>
      </c>
      <c r="I230" s="10" cm="1">
        <f t="array" ref="I230">INDEX('Extract '!$A$2:$H$495,MATCH(1,('Extract '!$D$2:$D$495=Tableau2[[#This Row],[Désignation article]])*('Extract '!$E$2:$E$495=Tableau2[[#This Row],[Lot]]),0),6)</f>
        <v>0</v>
      </c>
      <c r="J230" s="9" t="str">
        <f>+Tableau2[[#This Row],[UQ]]</f>
        <v>M</v>
      </c>
      <c r="K230" s="4" t="str">
        <f t="shared" si="19"/>
        <v>0</v>
      </c>
      <c r="L230" s="10" cm="1">
        <f t="array" ref="L230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30" s="4">
        <f t="shared" si="20"/>
        <v>0</v>
      </c>
      <c r="N230" s="10" cm="1">
        <f t="array" ref="N23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30" s="4">
        <f t="shared" si="21"/>
        <v>0</v>
      </c>
      <c r="P230" s="4">
        <f t="shared" si="22"/>
        <v>0</v>
      </c>
      <c r="Q230" s="4">
        <f t="shared" si="23"/>
        <v>0</v>
      </c>
    </row>
    <row r="231" spans="1:17" x14ac:dyDescent="0.3">
      <c r="A231" s="19">
        <v>20556</v>
      </c>
      <c r="B231" s="6" t="s">
        <v>21</v>
      </c>
      <c r="C231" s="6" t="s">
        <v>190</v>
      </c>
      <c r="D231" s="15">
        <v>0</v>
      </c>
      <c r="E231" s="6" t="s">
        <v>11</v>
      </c>
      <c r="F231" s="16">
        <v>0</v>
      </c>
      <c r="G231" s="10" t="s">
        <v>213</v>
      </c>
      <c r="H231" s="4">
        <f t="shared" si="18"/>
        <v>2</v>
      </c>
      <c r="I231" s="10" cm="1">
        <f t="array" ref="I231">INDEX('Extract '!$A$2:$H$495,MATCH(1,('Extract '!$D$2:$D$495=Tableau2[[#This Row],[Désignation article]])*('Extract '!$E$2:$E$495=Tableau2[[#This Row],[Lot]]),0),6)</f>
        <v>0</v>
      </c>
      <c r="J231" s="9" t="str">
        <f>+Tableau2[[#This Row],[UQ]]</f>
        <v>M</v>
      </c>
      <c r="K231" s="4" t="str">
        <f t="shared" si="19"/>
        <v>0</v>
      </c>
      <c r="L231" s="10" cm="1">
        <f t="array" ref="L23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31" s="4">
        <f t="shared" si="20"/>
        <v>0</v>
      </c>
      <c r="N231" s="10" cm="1">
        <f t="array" ref="N23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31" s="4">
        <f t="shared" si="21"/>
        <v>0</v>
      </c>
      <c r="P231" s="4">
        <f t="shared" si="22"/>
        <v>0</v>
      </c>
      <c r="Q231" s="4">
        <f t="shared" si="23"/>
        <v>0</v>
      </c>
    </row>
    <row r="232" spans="1:17" x14ac:dyDescent="0.3">
      <c r="A232" s="19">
        <v>20691</v>
      </c>
      <c r="B232" s="6" t="s">
        <v>167</v>
      </c>
      <c r="C232" s="6" t="s">
        <v>190</v>
      </c>
      <c r="D232" s="15">
        <v>7017</v>
      </c>
      <c r="E232" s="6" t="s">
        <v>11</v>
      </c>
      <c r="F232" s="16">
        <v>0</v>
      </c>
      <c r="G232" s="10" t="s">
        <v>213</v>
      </c>
      <c r="H232" s="4">
        <f t="shared" si="18"/>
        <v>2</v>
      </c>
      <c r="I232" s="10" cm="1">
        <f t="array" ref="I232">INDEX('Extract '!$A$2:$H$495,MATCH(1,('Extract '!$D$2:$D$495=Tableau2[[#This Row],[Désignation article]])*('Extract '!$E$2:$E$495=Tableau2[[#This Row],[Lot]]),0),6)</f>
        <v>0</v>
      </c>
      <c r="J232" s="9" t="str">
        <f>+Tableau2[[#This Row],[UQ]]</f>
        <v>M</v>
      </c>
      <c r="K232" s="4" t="str">
        <f t="shared" si="19"/>
        <v>0</v>
      </c>
      <c r="L232" s="10" t="e" cm="1" vm="1">
        <f t="array" aca="1" ref="L232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232" s="4">
        <f t="shared" si="20"/>
        <v>0</v>
      </c>
      <c r="N232" s="10" cm="1">
        <f t="array" ref="N23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32" s="4" t="e" vm="2">
        <f t="shared" ca="1" si="21"/>
        <v>#VALUE!</v>
      </c>
      <c r="P232" s="4">
        <f t="shared" si="22"/>
        <v>0</v>
      </c>
      <c r="Q232" s="4">
        <f t="shared" si="23"/>
        <v>0</v>
      </c>
    </row>
    <row r="233" spans="1:17" x14ac:dyDescent="0.3">
      <c r="A233" s="19">
        <v>20691</v>
      </c>
      <c r="B233" s="6" t="s">
        <v>167</v>
      </c>
      <c r="C233" s="6" t="s">
        <v>170</v>
      </c>
      <c r="D233" s="15">
        <v>2029</v>
      </c>
      <c r="E233" s="6" t="s">
        <v>11</v>
      </c>
      <c r="F233" s="16">
        <v>0</v>
      </c>
      <c r="G233" s="10" t="s">
        <v>213</v>
      </c>
      <c r="H233" s="4">
        <f t="shared" si="18"/>
        <v>2</v>
      </c>
      <c r="I233" s="10" cm="1">
        <f t="array" ref="I233">INDEX('Extract '!$A$2:$H$495,MATCH(1,('Extract '!$D$2:$D$495=Tableau2[[#This Row],[Désignation article]])*('Extract '!$E$2:$E$495=Tableau2[[#This Row],[Lot]]),0),6)</f>
        <v>0</v>
      </c>
      <c r="J233" s="9" t="str">
        <f>+Tableau2[[#This Row],[UQ]]</f>
        <v>M</v>
      </c>
      <c r="K233" s="4" t="str">
        <f t="shared" si="19"/>
        <v>0</v>
      </c>
      <c r="L233" s="10" cm="1">
        <f t="array" ref="L233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33" s="4">
        <f t="shared" si="20"/>
        <v>0</v>
      </c>
      <c r="N233" s="10" cm="1">
        <f t="array" ref="N233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33" s="4">
        <f t="shared" si="21"/>
        <v>0</v>
      </c>
      <c r="P233" s="4">
        <f t="shared" si="22"/>
        <v>0</v>
      </c>
      <c r="Q233" s="4">
        <f t="shared" si="23"/>
        <v>0</v>
      </c>
    </row>
    <row r="234" spans="1:17" x14ac:dyDescent="0.3">
      <c r="A234" s="19">
        <v>20549</v>
      </c>
      <c r="B234" s="6" t="s">
        <v>88</v>
      </c>
      <c r="C234" s="6" t="s">
        <v>103</v>
      </c>
      <c r="D234" s="15">
        <v>0</v>
      </c>
      <c r="E234" s="6" t="s">
        <v>11</v>
      </c>
      <c r="F234" s="16">
        <v>0</v>
      </c>
      <c r="G234" s="10" t="s">
        <v>213</v>
      </c>
      <c r="H234" s="4">
        <f t="shared" si="18"/>
        <v>2</v>
      </c>
      <c r="I234" s="10" cm="1">
        <f t="array" ref="I234">INDEX('Extract '!$A$2:$H$495,MATCH(1,('Extract '!$D$2:$D$495=Tableau2[[#This Row],[Désignation article]])*('Extract '!$E$2:$E$495=Tableau2[[#This Row],[Lot]]),0),6)</f>
        <v>0</v>
      </c>
      <c r="J234" s="9" t="str">
        <f>+Tableau2[[#This Row],[UQ]]</f>
        <v>M</v>
      </c>
      <c r="K234" s="4" t="str">
        <f t="shared" si="19"/>
        <v>0</v>
      </c>
      <c r="L234" s="10" cm="1">
        <f t="array" ref="L234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34" s="4">
        <f t="shared" si="20"/>
        <v>0</v>
      </c>
      <c r="N234" s="10" cm="1">
        <f t="array" ref="N23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34" s="4">
        <f t="shared" si="21"/>
        <v>0</v>
      </c>
      <c r="P234" s="4">
        <f t="shared" si="22"/>
        <v>0</v>
      </c>
      <c r="Q234" s="4">
        <f t="shared" si="23"/>
        <v>0</v>
      </c>
    </row>
    <row r="235" spans="1:17" x14ac:dyDescent="0.3">
      <c r="A235" s="19">
        <v>20684</v>
      </c>
      <c r="B235" s="6" t="s">
        <v>155</v>
      </c>
      <c r="C235" s="6" t="s">
        <v>103</v>
      </c>
      <c r="D235" s="15">
        <v>416</v>
      </c>
      <c r="E235" s="6" t="s">
        <v>11</v>
      </c>
      <c r="F235" s="16">
        <v>0</v>
      </c>
      <c r="G235" s="10" t="s">
        <v>213</v>
      </c>
      <c r="H235" s="4">
        <f t="shared" si="18"/>
        <v>3</v>
      </c>
      <c r="I235" s="10" cm="1">
        <f t="array" ref="I235">INDEX('Extract '!$A$2:$H$495,MATCH(1,('Extract '!$D$2:$D$495=Tableau2[[#This Row],[Désignation article]])*('Extract '!$E$2:$E$495=Tableau2[[#This Row],[Lot]]),0),6)</f>
        <v>416</v>
      </c>
      <c r="J235" s="9" t="str">
        <f>+Tableau2[[#This Row],[UQ]]</f>
        <v>M</v>
      </c>
      <c r="K235" s="4" t="str">
        <f t="shared" si="19"/>
        <v>0</v>
      </c>
      <c r="L235" s="10" cm="1">
        <f t="array" ref="L235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5353</v>
      </c>
      <c r="M235" s="4">
        <f t="shared" si="20"/>
        <v>0</v>
      </c>
      <c r="N235" s="10" cm="1">
        <f t="array" ref="N23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35" s="4">
        <f t="shared" si="21"/>
        <v>5353</v>
      </c>
      <c r="P235" s="4">
        <f t="shared" si="22"/>
        <v>0</v>
      </c>
      <c r="Q235" s="4">
        <f t="shared" si="23"/>
        <v>0</v>
      </c>
    </row>
    <row r="236" spans="1:17" x14ac:dyDescent="0.3">
      <c r="A236" s="19">
        <v>20549</v>
      </c>
      <c r="B236" s="6" t="s">
        <v>88</v>
      </c>
      <c r="C236" s="6" t="s">
        <v>104</v>
      </c>
      <c r="D236" s="15">
        <v>0</v>
      </c>
      <c r="E236" s="6" t="s">
        <v>11</v>
      </c>
      <c r="F236" s="16">
        <v>0</v>
      </c>
      <c r="G236" s="10" t="s">
        <v>213</v>
      </c>
      <c r="H236" s="4">
        <f t="shared" si="18"/>
        <v>2</v>
      </c>
      <c r="I236" s="10" cm="1">
        <f t="array" ref="I236">INDEX('Extract '!$A$2:$H$495,MATCH(1,('Extract '!$D$2:$D$495=Tableau2[[#This Row],[Désignation article]])*('Extract '!$E$2:$E$495=Tableau2[[#This Row],[Lot]]),0),6)</f>
        <v>0</v>
      </c>
      <c r="J236" s="9" t="str">
        <f>+Tableau2[[#This Row],[UQ]]</f>
        <v>M</v>
      </c>
      <c r="K236" s="4" t="str">
        <f t="shared" si="19"/>
        <v>0</v>
      </c>
      <c r="L236" s="10" cm="1">
        <f t="array" ref="L236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36" s="4">
        <f t="shared" si="20"/>
        <v>0</v>
      </c>
      <c r="N236" s="10" cm="1">
        <f t="array" ref="N236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36" s="4">
        <f t="shared" si="21"/>
        <v>0</v>
      </c>
      <c r="P236" s="4">
        <f t="shared" si="22"/>
        <v>0</v>
      </c>
      <c r="Q236" s="4">
        <f t="shared" si="23"/>
        <v>0</v>
      </c>
    </row>
    <row r="237" spans="1:17" x14ac:dyDescent="0.3">
      <c r="A237" s="19">
        <v>20684</v>
      </c>
      <c r="B237" s="6" t="s">
        <v>155</v>
      </c>
      <c r="C237" s="6" t="s">
        <v>104</v>
      </c>
      <c r="D237" s="15">
        <v>350</v>
      </c>
      <c r="E237" s="6" t="s">
        <v>11</v>
      </c>
      <c r="F237" s="16">
        <v>0</v>
      </c>
      <c r="G237" s="10" t="s">
        <v>213</v>
      </c>
      <c r="H237" s="4" t="e" vm="2">
        <f t="shared" ca="1" si="18"/>
        <v>#VALUE!</v>
      </c>
      <c r="I237" s="10" cm="1">
        <f t="array" ref="I237">INDEX('Extract '!$A$2:$H$495,MATCH(1,('Extract '!$D$2:$D$495=Tableau2[[#This Row],[Désignation article]])*('Extract '!$E$2:$E$495=Tableau2[[#This Row],[Lot]]),0),6)</f>
        <v>344</v>
      </c>
      <c r="J237" s="9" t="str">
        <f>+Tableau2[[#This Row],[UQ]]</f>
        <v>M</v>
      </c>
      <c r="K237" s="4" t="str">
        <f t="shared" si="19"/>
        <v>0</v>
      </c>
      <c r="L237" s="10" cm="1">
        <f t="array" ref="L237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350</v>
      </c>
      <c r="M237" s="4">
        <f t="shared" si="20"/>
        <v>0</v>
      </c>
      <c r="N237" s="10" t="e" cm="1" vm="3">
        <f t="array" aca="1" ref="N237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237" s="4" t="e" vm="2">
        <f t="shared" ca="1" si="21"/>
        <v>#VALUE!</v>
      </c>
      <c r="P237" s="4">
        <f t="shared" si="22"/>
        <v>0</v>
      </c>
      <c r="Q237" s="4" t="e" vm="2">
        <f t="shared" ca="1" si="23"/>
        <v>#VALUE!</v>
      </c>
    </row>
    <row r="238" spans="1:17" x14ac:dyDescent="0.3">
      <c r="A238" s="19">
        <v>20556</v>
      </c>
      <c r="B238" s="6" t="s">
        <v>21</v>
      </c>
      <c r="C238" s="6" t="s">
        <v>191</v>
      </c>
      <c r="D238" s="15">
        <v>0</v>
      </c>
      <c r="E238" s="6" t="s">
        <v>11</v>
      </c>
      <c r="F238" s="16">
        <v>0</v>
      </c>
      <c r="G238" s="10" t="s">
        <v>213</v>
      </c>
      <c r="H238" s="4">
        <f t="shared" si="18"/>
        <v>2</v>
      </c>
      <c r="I238" s="10" cm="1">
        <f t="array" ref="I238">INDEX('Extract '!$A$2:$H$495,MATCH(1,('Extract '!$D$2:$D$495=Tableau2[[#This Row],[Désignation article]])*('Extract '!$E$2:$E$495=Tableau2[[#This Row],[Lot]]),0),6)</f>
        <v>0</v>
      </c>
      <c r="J238" s="9" t="str">
        <f>+Tableau2[[#This Row],[UQ]]</f>
        <v>M</v>
      </c>
      <c r="K238" s="4" t="str">
        <f t="shared" si="19"/>
        <v>0</v>
      </c>
      <c r="L238" s="10" cm="1">
        <f t="array" ref="L238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38" s="4">
        <f t="shared" si="20"/>
        <v>0</v>
      </c>
      <c r="N238" s="10" cm="1">
        <f t="array" ref="N238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38" s="4">
        <f t="shared" si="21"/>
        <v>0</v>
      </c>
      <c r="P238" s="4">
        <f t="shared" si="22"/>
        <v>0</v>
      </c>
      <c r="Q238" s="4">
        <f t="shared" si="23"/>
        <v>0</v>
      </c>
    </row>
    <row r="239" spans="1:17" x14ac:dyDescent="0.3">
      <c r="A239" s="19">
        <v>20691</v>
      </c>
      <c r="B239" s="6" t="s">
        <v>167</v>
      </c>
      <c r="C239" s="6" t="s">
        <v>191</v>
      </c>
      <c r="D239" s="15">
        <v>6024</v>
      </c>
      <c r="E239" s="6" t="s">
        <v>11</v>
      </c>
      <c r="F239" s="16">
        <v>0</v>
      </c>
      <c r="G239" s="10" t="s">
        <v>213</v>
      </c>
      <c r="H239" s="4" t="e" vm="2">
        <f t="shared" ca="1" si="18"/>
        <v>#VALUE!</v>
      </c>
      <c r="I239" s="10" cm="1">
        <f t="array" ref="I239">INDEX('Extract '!$A$2:$H$495,MATCH(1,('Extract '!$D$2:$D$495=Tableau2[[#This Row],[Désignation article]])*('Extract '!$E$2:$E$495=Tableau2[[#This Row],[Lot]]),0),6)</f>
        <v>2771</v>
      </c>
      <c r="J239" s="9" t="str">
        <f>+Tableau2[[#This Row],[UQ]]</f>
        <v>M</v>
      </c>
      <c r="K239" s="4" t="str">
        <f t="shared" si="19"/>
        <v>0</v>
      </c>
      <c r="L239" s="10" cm="1">
        <f t="array" ref="L239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2771</v>
      </c>
      <c r="M239" s="4">
        <f t="shared" si="20"/>
        <v>0</v>
      </c>
      <c r="N239" s="10" t="e" cm="1" vm="1">
        <f t="array" aca="1" ref="N239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239" s="4" t="e" vm="2">
        <f t="shared" ca="1" si="21"/>
        <v>#VALUE!</v>
      </c>
      <c r="P239" s="4">
        <f t="shared" si="22"/>
        <v>0</v>
      </c>
      <c r="Q239" s="4" t="e" vm="2">
        <f t="shared" ca="1" si="23"/>
        <v>#VALUE!</v>
      </c>
    </row>
    <row r="240" spans="1:17" x14ac:dyDescent="0.3">
      <c r="A240" s="19">
        <v>20557</v>
      </c>
      <c r="B240" s="6" t="s">
        <v>24</v>
      </c>
      <c r="C240" s="6" t="s">
        <v>116</v>
      </c>
      <c r="D240" s="15">
        <v>0</v>
      </c>
      <c r="E240" s="6" t="s">
        <v>11</v>
      </c>
      <c r="F240" s="16">
        <v>0</v>
      </c>
      <c r="G240" s="10" t="s">
        <v>213</v>
      </c>
      <c r="H240" s="4">
        <f t="shared" si="18"/>
        <v>2</v>
      </c>
      <c r="I240" s="10" cm="1">
        <f t="array" ref="I240">INDEX('Extract '!$A$2:$H$495,MATCH(1,('Extract '!$D$2:$D$495=Tableau2[[#This Row],[Désignation article]])*('Extract '!$E$2:$E$495=Tableau2[[#This Row],[Lot]]),0),6)</f>
        <v>0</v>
      </c>
      <c r="J240" s="9" t="str">
        <f>+Tableau2[[#This Row],[UQ]]</f>
        <v>M</v>
      </c>
      <c r="K240" s="4" t="str">
        <f t="shared" si="19"/>
        <v>0</v>
      </c>
      <c r="L240" s="10" cm="1">
        <f t="array" ref="L240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40" s="4">
        <f t="shared" si="20"/>
        <v>0</v>
      </c>
      <c r="N240" s="10" cm="1">
        <f t="array" ref="N24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40" s="4">
        <f t="shared" si="21"/>
        <v>0</v>
      </c>
      <c r="P240" s="4">
        <f t="shared" si="22"/>
        <v>0</v>
      </c>
      <c r="Q240" s="4">
        <f t="shared" si="23"/>
        <v>0</v>
      </c>
    </row>
    <row r="241" spans="1:17" x14ac:dyDescent="0.3">
      <c r="A241" s="19">
        <v>20692</v>
      </c>
      <c r="B241" s="6" t="s">
        <v>173</v>
      </c>
      <c r="C241" s="6" t="s">
        <v>116</v>
      </c>
      <c r="D241" s="15">
        <v>1357</v>
      </c>
      <c r="E241" s="6" t="s">
        <v>11</v>
      </c>
      <c r="F241" s="16">
        <v>0</v>
      </c>
      <c r="G241" s="10" t="s">
        <v>213</v>
      </c>
      <c r="H241" s="4" t="e" vm="2">
        <f t="shared" ca="1" si="18"/>
        <v>#VALUE!</v>
      </c>
      <c r="I241" s="10" cm="1">
        <f t="array" ref="I241">INDEX('Extract '!$A$2:$H$495,MATCH(1,('Extract '!$D$2:$D$495=Tableau2[[#This Row],[Désignation article]])*('Extract '!$E$2:$E$495=Tableau2[[#This Row],[Lot]]),0),6)</f>
        <v>0</v>
      </c>
      <c r="J241" s="9" t="str">
        <f>+Tableau2[[#This Row],[UQ]]</f>
        <v>M</v>
      </c>
      <c r="K241" s="4" t="str">
        <f t="shared" si="19"/>
        <v>0</v>
      </c>
      <c r="L241" s="10" t="e" cm="1" vm="1">
        <f t="array" aca="1" ref="L241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241" s="4">
        <f t="shared" si="20"/>
        <v>0</v>
      </c>
      <c r="N241" s="10" t="e" cm="1" vm="1">
        <f t="array" aca="1" ref="N241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241" s="4" t="e" vm="2">
        <f t="shared" ca="1" si="21"/>
        <v>#VALUE!</v>
      </c>
      <c r="P241" s="4">
        <f t="shared" si="22"/>
        <v>0</v>
      </c>
      <c r="Q241" s="4" t="e" vm="2">
        <f t="shared" ca="1" si="23"/>
        <v>#VALUE!</v>
      </c>
    </row>
    <row r="242" spans="1:17" x14ac:dyDescent="0.3">
      <c r="A242" s="19">
        <v>20557</v>
      </c>
      <c r="B242" s="6" t="s">
        <v>24</v>
      </c>
      <c r="C242" s="6" t="s">
        <v>117</v>
      </c>
      <c r="D242" s="15">
        <v>0</v>
      </c>
      <c r="E242" s="6" t="s">
        <v>11</v>
      </c>
      <c r="F242" s="16">
        <v>0</v>
      </c>
      <c r="G242" s="10" t="s">
        <v>213</v>
      </c>
      <c r="H242" s="4">
        <f t="shared" si="18"/>
        <v>2</v>
      </c>
      <c r="I242" s="10" cm="1">
        <f t="array" ref="I242">INDEX('Extract '!$A$2:$H$495,MATCH(1,('Extract '!$D$2:$D$495=Tableau2[[#This Row],[Désignation article]])*('Extract '!$E$2:$E$495=Tableau2[[#This Row],[Lot]]),0),6)</f>
        <v>0</v>
      </c>
      <c r="J242" s="9" t="str">
        <f>+Tableau2[[#This Row],[UQ]]</f>
        <v>M</v>
      </c>
      <c r="K242" s="4" t="str">
        <f t="shared" si="19"/>
        <v>0</v>
      </c>
      <c r="L242" s="10" cm="1">
        <f t="array" ref="L242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42" s="4">
        <f t="shared" si="20"/>
        <v>0</v>
      </c>
      <c r="N242" s="10" cm="1">
        <f t="array" ref="N24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42" s="4">
        <f t="shared" si="21"/>
        <v>0</v>
      </c>
      <c r="P242" s="4">
        <f t="shared" si="22"/>
        <v>0</v>
      </c>
      <c r="Q242" s="4">
        <f t="shared" si="23"/>
        <v>0</v>
      </c>
    </row>
    <row r="243" spans="1:17" x14ac:dyDescent="0.3">
      <c r="A243" s="19">
        <v>20692</v>
      </c>
      <c r="B243" s="6" t="s">
        <v>173</v>
      </c>
      <c r="C243" s="6" t="s">
        <v>117</v>
      </c>
      <c r="D243" s="15">
        <v>4025</v>
      </c>
      <c r="E243" s="6" t="s">
        <v>11</v>
      </c>
      <c r="F243" s="16">
        <v>0</v>
      </c>
      <c r="G243" s="10" t="s">
        <v>213</v>
      </c>
      <c r="H243" s="4" t="e" vm="2">
        <f t="shared" ca="1" si="18"/>
        <v>#VALUE!</v>
      </c>
      <c r="I243" s="10" cm="1">
        <f t="array" ref="I243">INDEX('Extract '!$A$2:$H$495,MATCH(1,('Extract '!$D$2:$D$495=Tableau2[[#This Row],[Désignation article]])*('Extract '!$E$2:$E$495=Tableau2[[#This Row],[Lot]]),0),6)</f>
        <v>0</v>
      </c>
      <c r="J243" s="9" t="str">
        <f>+Tableau2[[#This Row],[UQ]]</f>
        <v>M</v>
      </c>
      <c r="K243" s="4" t="str">
        <f t="shared" si="19"/>
        <v>0</v>
      </c>
      <c r="L243" s="10" t="e" cm="1" vm="1">
        <f t="array" aca="1" ref="L243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243" s="4">
        <f t="shared" si="20"/>
        <v>0</v>
      </c>
      <c r="N243" s="10" t="e" cm="1" vm="1">
        <f t="array" aca="1" ref="N243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243" s="4" t="e" vm="2">
        <f t="shared" ca="1" si="21"/>
        <v>#VALUE!</v>
      </c>
      <c r="P243" s="4">
        <f t="shared" si="22"/>
        <v>0</v>
      </c>
      <c r="Q243" s="4" t="e" vm="2">
        <f t="shared" ca="1" si="23"/>
        <v>#VALUE!</v>
      </c>
    </row>
    <row r="244" spans="1:17" x14ac:dyDescent="0.3">
      <c r="A244" s="19">
        <v>20556</v>
      </c>
      <c r="B244" s="6" t="s">
        <v>21</v>
      </c>
      <c r="C244" s="6" t="s">
        <v>192</v>
      </c>
      <c r="D244" s="15">
        <v>7000</v>
      </c>
      <c r="E244" s="6" t="s">
        <v>11</v>
      </c>
      <c r="F244" s="16">
        <v>16240</v>
      </c>
      <c r="G244" s="10" t="s">
        <v>213</v>
      </c>
      <c r="H244" s="4">
        <f t="shared" si="18"/>
        <v>2</v>
      </c>
      <c r="I244" s="10" cm="1">
        <f t="array" ref="I244">INDEX('Extract '!$A$2:$H$495,MATCH(1,('Extract '!$D$2:$D$495=Tableau2[[#This Row],[Désignation article]])*('Extract '!$E$2:$E$495=Tableau2[[#This Row],[Lot]]),0),6)</f>
        <v>0</v>
      </c>
      <c r="J244" s="9" t="str">
        <f>+Tableau2[[#This Row],[UQ]]</f>
        <v>M</v>
      </c>
      <c r="K244" s="4">
        <f t="shared" si="19"/>
        <v>0</v>
      </c>
      <c r="L244" s="10" t="e" cm="1" vm="1">
        <f t="array" aca="1" ref="L244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244" s="4" t="e" vm="2">
        <f t="shared" ca="1" si="20"/>
        <v>#VALUE!</v>
      </c>
      <c r="N244" s="10" cm="1">
        <f t="array" ref="N24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44" s="4" t="e" vm="2">
        <f t="shared" ca="1" si="21"/>
        <v>#VALUE!</v>
      </c>
      <c r="P244" s="4" t="e" vm="2">
        <f t="shared" ca="1" si="22"/>
        <v>#VALUE!</v>
      </c>
      <c r="Q244" s="4">
        <f t="shared" si="23"/>
        <v>0</v>
      </c>
    </row>
    <row r="245" spans="1:17" x14ac:dyDescent="0.3">
      <c r="A245" s="19">
        <v>20684</v>
      </c>
      <c r="B245" s="6" t="s">
        <v>155</v>
      </c>
      <c r="C245" s="6" t="s">
        <v>157</v>
      </c>
      <c r="D245" s="15">
        <v>268</v>
      </c>
      <c r="E245" s="6" t="s">
        <v>11</v>
      </c>
      <c r="F245" s="16">
        <v>0</v>
      </c>
      <c r="G245" s="10" t="s">
        <v>213</v>
      </c>
      <c r="H245" s="4">
        <f t="shared" si="18"/>
        <v>2</v>
      </c>
      <c r="I245" s="10" cm="1">
        <f t="array" ref="I245">INDEX('Extract '!$A$2:$H$495,MATCH(1,('Extract '!$D$2:$D$495=Tableau2[[#This Row],[Désignation article]])*('Extract '!$E$2:$E$495=Tableau2[[#This Row],[Lot]]),0),6)</f>
        <v>0</v>
      </c>
      <c r="J245" s="9" t="str">
        <f>+Tableau2[[#This Row],[UQ]]</f>
        <v>M</v>
      </c>
      <c r="K245" s="4" t="str">
        <f t="shared" si="19"/>
        <v>0</v>
      </c>
      <c r="L245" s="10" cm="1">
        <f t="array" ref="L245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45" s="4">
        <f t="shared" si="20"/>
        <v>0</v>
      </c>
      <c r="N245" s="10" cm="1">
        <f t="array" ref="N24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45" s="4">
        <f t="shared" si="21"/>
        <v>0</v>
      </c>
      <c r="P245" s="4">
        <f t="shared" si="22"/>
        <v>0</v>
      </c>
      <c r="Q245" s="4">
        <f t="shared" si="23"/>
        <v>0</v>
      </c>
    </row>
    <row r="246" spans="1:17" x14ac:dyDescent="0.3">
      <c r="A246" s="19">
        <v>20557</v>
      </c>
      <c r="B246" s="6" t="s">
        <v>24</v>
      </c>
      <c r="C246" s="6" t="s">
        <v>118</v>
      </c>
      <c r="D246" s="15">
        <v>0</v>
      </c>
      <c r="E246" s="6" t="s">
        <v>11</v>
      </c>
      <c r="F246" s="16">
        <v>0</v>
      </c>
      <c r="G246" s="10" t="s">
        <v>213</v>
      </c>
      <c r="H246" s="4">
        <f t="shared" si="18"/>
        <v>2</v>
      </c>
      <c r="I246" s="10" cm="1">
        <f t="array" ref="I246">INDEX('Extract '!$A$2:$H$495,MATCH(1,('Extract '!$D$2:$D$495=Tableau2[[#This Row],[Désignation article]])*('Extract '!$E$2:$E$495=Tableau2[[#This Row],[Lot]]),0),6)</f>
        <v>0</v>
      </c>
      <c r="J246" s="9" t="str">
        <f>+Tableau2[[#This Row],[UQ]]</f>
        <v>M</v>
      </c>
      <c r="K246" s="4" t="str">
        <f t="shared" si="19"/>
        <v>0</v>
      </c>
      <c r="L246" s="10" cm="1">
        <f t="array" ref="L246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46" s="4">
        <f t="shared" si="20"/>
        <v>0</v>
      </c>
      <c r="N246" s="10" cm="1">
        <f t="array" ref="N246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46" s="4">
        <f t="shared" si="21"/>
        <v>0</v>
      </c>
      <c r="P246" s="4">
        <f t="shared" si="22"/>
        <v>0</v>
      </c>
      <c r="Q246" s="4">
        <f t="shared" si="23"/>
        <v>0</v>
      </c>
    </row>
    <row r="247" spans="1:17" x14ac:dyDescent="0.3">
      <c r="A247" s="19">
        <v>20692</v>
      </c>
      <c r="B247" s="6" t="s">
        <v>173</v>
      </c>
      <c r="C247" s="6" t="s">
        <v>118</v>
      </c>
      <c r="D247" s="15">
        <v>0</v>
      </c>
      <c r="E247" s="6" t="s">
        <v>11</v>
      </c>
      <c r="F247" s="16">
        <v>0</v>
      </c>
      <c r="G247" s="10" t="s">
        <v>213</v>
      </c>
      <c r="H247" s="4">
        <f t="shared" si="18"/>
        <v>2</v>
      </c>
      <c r="I247" s="10" cm="1">
        <f t="array" ref="I247">INDEX('Extract '!$A$2:$H$495,MATCH(1,('Extract '!$D$2:$D$495=Tableau2[[#This Row],[Désignation article]])*('Extract '!$E$2:$E$495=Tableau2[[#This Row],[Lot]]),0),6)</f>
        <v>0</v>
      </c>
      <c r="J247" s="9" t="str">
        <f>+Tableau2[[#This Row],[UQ]]</f>
        <v>M</v>
      </c>
      <c r="K247" s="4" t="str">
        <f t="shared" si="19"/>
        <v>0</v>
      </c>
      <c r="L247" s="10" t="e" cm="1" vm="1">
        <f t="array" aca="1" ref="L247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247" s="4">
        <f t="shared" si="20"/>
        <v>0</v>
      </c>
      <c r="N247" s="10" cm="1">
        <f t="array" ref="N247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47" s="4" t="e" vm="2">
        <f t="shared" ca="1" si="21"/>
        <v>#VALUE!</v>
      </c>
      <c r="P247" s="4">
        <f t="shared" si="22"/>
        <v>0</v>
      </c>
      <c r="Q247" s="4">
        <f t="shared" si="23"/>
        <v>0</v>
      </c>
    </row>
    <row r="248" spans="1:17" x14ac:dyDescent="0.3">
      <c r="A248" s="19">
        <v>20547</v>
      </c>
      <c r="B248" s="6" t="s">
        <v>77</v>
      </c>
      <c r="C248" s="6" t="s">
        <v>79</v>
      </c>
      <c r="D248" s="15">
        <v>0</v>
      </c>
      <c r="E248" s="6" t="s">
        <v>11</v>
      </c>
      <c r="F248" s="16">
        <v>0</v>
      </c>
      <c r="G248" s="10" t="s">
        <v>213</v>
      </c>
      <c r="H248" s="4">
        <f t="shared" si="18"/>
        <v>2</v>
      </c>
      <c r="I248" s="10" cm="1">
        <f t="array" ref="I248">INDEX('Extract '!$A$2:$H$495,MATCH(1,('Extract '!$D$2:$D$495=Tableau2[[#This Row],[Désignation article]])*('Extract '!$E$2:$E$495=Tableau2[[#This Row],[Lot]]),0),6)</f>
        <v>0</v>
      </c>
      <c r="J248" s="9" t="str">
        <f>+Tableau2[[#This Row],[UQ]]</f>
        <v>M</v>
      </c>
      <c r="K248" s="4" t="str">
        <f t="shared" si="19"/>
        <v>0</v>
      </c>
      <c r="L248" s="10" cm="1">
        <f t="array" ref="L248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48" s="4">
        <f t="shared" si="20"/>
        <v>0</v>
      </c>
      <c r="N248" s="10" cm="1">
        <f t="array" ref="N248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48" s="4">
        <f t="shared" si="21"/>
        <v>0</v>
      </c>
      <c r="P248" s="4">
        <f t="shared" si="22"/>
        <v>0</v>
      </c>
      <c r="Q248" s="4">
        <f t="shared" si="23"/>
        <v>0</v>
      </c>
    </row>
    <row r="249" spans="1:17" x14ac:dyDescent="0.3">
      <c r="A249" s="19">
        <v>20682</v>
      </c>
      <c r="B249" s="6" t="s">
        <v>147</v>
      </c>
      <c r="C249" s="6" t="s">
        <v>79</v>
      </c>
      <c r="D249" s="15">
        <v>6018</v>
      </c>
      <c r="E249" s="6" t="s">
        <v>11</v>
      </c>
      <c r="F249" s="16">
        <v>0</v>
      </c>
      <c r="G249" s="10" t="s">
        <v>213</v>
      </c>
      <c r="H249" s="4">
        <f t="shared" si="18"/>
        <v>2</v>
      </c>
      <c r="I249" s="10" cm="1">
        <f t="array" ref="I249">INDEX('Extract '!$A$2:$H$495,MATCH(1,('Extract '!$D$2:$D$495=Tableau2[[#This Row],[Désignation article]])*('Extract '!$E$2:$E$495=Tableau2[[#This Row],[Lot]]),0),6)</f>
        <v>0</v>
      </c>
      <c r="J249" s="9" t="str">
        <f>+Tableau2[[#This Row],[UQ]]</f>
        <v>M</v>
      </c>
      <c r="K249" s="4" t="str">
        <f t="shared" si="19"/>
        <v>0</v>
      </c>
      <c r="L249" s="10" cm="1">
        <f t="array" ref="L249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6018</v>
      </c>
      <c r="M249" s="4">
        <f t="shared" si="20"/>
        <v>0</v>
      </c>
      <c r="N249" s="10" cm="1">
        <f t="array" ref="N249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49" s="4">
        <f t="shared" si="21"/>
        <v>6018</v>
      </c>
      <c r="P249" s="4">
        <f t="shared" si="22"/>
        <v>0</v>
      </c>
      <c r="Q249" s="4">
        <f t="shared" si="23"/>
        <v>0</v>
      </c>
    </row>
    <row r="250" spans="1:17" x14ac:dyDescent="0.3">
      <c r="A250" s="19">
        <v>20684</v>
      </c>
      <c r="B250" s="6" t="s">
        <v>155</v>
      </c>
      <c r="C250" s="6" t="s">
        <v>158</v>
      </c>
      <c r="D250" s="15">
        <v>0</v>
      </c>
      <c r="E250" s="6" t="s">
        <v>11</v>
      </c>
      <c r="F250" s="16">
        <v>0</v>
      </c>
      <c r="G250" s="10" t="s">
        <v>213</v>
      </c>
      <c r="H250" s="4">
        <f t="shared" si="18"/>
        <v>2</v>
      </c>
      <c r="I250" s="10" cm="1">
        <f t="array" ref="I250">INDEX('Extract '!$A$2:$H$495,MATCH(1,('Extract '!$D$2:$D$495=Tableau2[[#This Row],[Désignation article]])*('Extract '!$E$2:$E$495=Tableau2[[#This Row],[Lot]]),0),6)</f>
        <v>0</v>
      </c>
      <c r="J250" s="9" t="str">
        <f>+Tableau2[[#This Row],[UQ]]</f>
        <v>M</v>
      </c>
      <c r="K250" s="4" t="str">
        <f t="shared" si="19"/>
        <v>0</v>
      </c>
      <c r="L250" s="10" t="e" cm="1" vm="4">
        <f t="array" aca="1" ref="L250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250" s="4">
        <f t="shared" si="20"/>
        <v>0</v>
      </c>
      <c r="N250" s="10" cm="1">
        <f t="array" ref="N25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50" s="4" t="e" vm="2">
        <f t="shared" ca="1" si="21"/>
        <v>#VALUE!</v>
      </c>
      <c r="P250" s="4">
        <f t="shared" si="22"/>
        <v>0</v>
      </c>
      <c r="Q250" s="4">
        <f t="shared" si="23"/>
        <v>0</v>
      </c>
    </row>
    <row r="251" spans="1:17" x14ac:dyDescent="0.3">
      <c r="A251" s="19">
        <v>20547</v>
      </c>
      <c r="B251" s="6" t="s">
        <v>77</v>
      </c>
      <c r="C251" s="6" t="s">
        <v>80</v>
      </c>
      <c r="D251" s="15">
        <v>0</v>
      </c>
      <c r="E251" s="6" t="s">
        <v>11</v>
      </c>
      <c r="F251" s="16">
        <v>0</v>
      </c>
      <c r="G251" s="10" t="s">
        <v>213</v>
      </c>
      <c r="H251" s="4">
        <f t="shared" si="18"/>
        <v>2</v>
      </c>
      <c r="I251" s="10" cm="1">
        <f t="array" ref="I251">INDEX('Extract '!$A$2:$H$495,MATCH(1,('Extract '!$D$2:$D$495=Tableau2[[#This Row],[Désignation article]])*('Extract '!$E$2:$E$495=Tableau2[[#This Row],[Lot]]),0),6)</f>
        <v>0</v>
      </c>
      <c r="J251" s="9" t="str">
        <f>+Tableau2[[#This Row],[UQ]]</f>
        <v>M</v>
      </c>
      <c r="K251" s="4" t="str">
        <f t="shared" si="19"/>
        <v>0</v>
      </c>
      <c r="L251" s="10" cm="1">
        <f t="array" ref="L25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51" s="4">
        <f t="shared" si="20"/>
        <v>0</v>
      </c>
      <c r="N251" s="10" cm="1">
        <f t="array" ref="N25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51" s="4">
        <f t="shared" si="21"/>
        <v>0</v>
      </c>
      <c r="P251" s="4">
        <f t="shared" si="22"/>
        <v>0</v>
      </c>
      <c r="Q251" s="4">
        <f t="shared" si="23"/>
        <v>0</v>
      </c>
    </row>
    <row r="252" spans="1:17" x14ac:dyDescent="0.3">
      <c r="A252" s="19">
        <v>20682</v>
      </c>
      <c r="B252" s="6" t="s">
        <v>147</v>
      </c>
      <c r="C252" s="6" t="s">
        <v>80</v>
      </c>
      <c r="D252" s="15">
        <v>1038</v>
      </c>
      <c r="E252" s="6" t="s">
        <v>11</v>
      </c>
      <c r="F252" s="16">
        <v>0</v>
      </c>
      <c r="G252" s="10" t="s">
        <v>213</v>
      </c>
      <c r="H252" s="4">
        <f t="shared" si="18"/>
        <v>2</v>
      </c>
      <c r="I252" s="10" cm="1">
        <f t="array" ref="I252">INDEX('Extract '!$A$2:$H$495,MATCH(1,('Extract '!$D$2:$D$495=Tableau2[[#This Row],[Désignation article]])*('Extract '!$E$2:$E$495=Tableau2[[#This Row],[Lot]]),0),6)</f>
        <v>0</v>
      </c>
      <c r="J252" s="9" t="str">
        <f>+Tableau2[[#This Row],[UQ]]</f>
        <v>M</v>
      </c>
      <c r="K252" s="4" t="str">
        <f t="shared" si="19"/>
        <v>0</v>
      </c>
      <c r="L252" s="10" cm="1">
        <f t="array" ref="L252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52" s="4">
        <f t="shared" si="20"/>
        <v>0</v>
      </c>
      <c r="N252" s="10" cm="1">
        <f t="array" ref="N25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52" s="4">
        <f t="shared" si="21"/>
        <v>0</v>
      </c>
      <c r="P252" s="4">
        <f t="shared" si="22"/>
        <v>0</v>
      </c>
      <c r="Q252" s="4">
        <f t="shared" si="23"/>
        <v>0</v>
      </c>
    </row>
    <row r="253" spans="1:17" x14ac:dyDescent="0.3">
      <c r="A253" s="19">
        <v>20547</v>
      </c>
      <c r="B253" s="6" t="s">
        <v>77</v>
      </c>
      <c r="C253" s="6" t="s">
        <v>81</v>
      </c>
      <c r="D253" s="15">
        <v>0</v>
      </c>
      <c r="E253" s="6" t="s">
        <v>11</v>
      </c>
      <c r="F253" s="16">
        <v>0</v>
      </c>
      <c r="G253" s="10" t="s">
        <v>213</v>
      </c>
      <c r="H253" s="4">
        <f t="shared" si="18"/>
        <v>2</v>
      </c>
      <c r="I253" s="10" cm="1">
        <f t="array" ref="I253">INDEX('Extract '!$A$2:$H$495,MATCH(1,('Extract '!$D$2:$D$495=Tableau2[[#This Row],[Désignation article]])*('Extract '!$E$2:$E$495=Tableau2[[#This Row],[Lot]]),0),6)</f>
        <v>0</v>
      </c>
      <c r="J253" s="9" t="str">
        <f>+Tableau2[[#This Row],[UQ]]</f>
        <v>M</v>
      </c>
      <c r="K253" s="4" t="str">
        <f t="shared" si="19"/>
        <v>0</v>
      </c>
      <c r="L253" s="10" cm="1">
        <f t="array" ref="L253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53" s="4">
        <f t="shared" si="20"/>
        <v>0</v>
      </c>
      <c r="N253" s="10" cm="1">
        <f t="array" ref="N253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53" s="4">
        <f t="shared" si="21"/>
        <v>0</v>
      </c>
      <c r="P253" s="4">
        <f t="shared" si="22"/>
        <v>0</v>
      </c>
      <c r="Q253" s="4">
        <f t="shared" si="23"/>
        <v>0</v>
      </c>
    </row>
    <row r="254" spans="1:17" x14ac:dyDescent="0.3">
      <c r="A254" s="19">
        <v>20682</v>
      </c>
      <c r="B254" s="6" t="s">
        <v>147</v>
      </c>
      <c r="C254" s="6" t="s">
        <v>81</v>
      </c>
      <c r="D254" s="15">
        <v>6000</v>
      </c>
      <c r="E254" s="6" t="s">
        <v>11</v>
      </c>
      <c r="F254" s="16">
        <v>0</v>
      </c>
      <c r="G254" s="10" t="s">
        <v>213</v>
      </c>
      <c r="H254" s="4">
        <f t="shared" si="18"/>
        <v>3</v>
      </c>
      <c r="I254" s="10" cm="1">
        <f t="array" ref="I254">INDEX('Extract '!$A$2:$H$495,MATCH(1,('Extract '!$D$2:$D$495=Tableau2[[#This Row],[Désignation article]])*('Extract '!$E$2:$E$495=Tableau2[[#This Row],[Lot]]),0),6)</f>
        <v>3440</v>
      </c>
      <c r="J254" s="9" t="str">
        <f>+Tableau2[[#This Row],[UQ]]</f>
        <v>M</v>
      </c>
      <c r="K254" s="4" t="str">
        <f t="shared" si="19"/>
        <v>0</v>
      </c>
      <c r="L254" s="10" cm="1">
        <f t="array" ref="L254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6000</v>
      </c>
      <c r="M254" s="4">
        <f t="shared" si="20"/>
        <v>0</v>
      </c>
      <c r="N254" s="10" cm="1">
        <f t="array" ref="N25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54" s="4">
        <f t="shared" si="21"/>
        <v>6000</v>
      </c>
      <c r="P254" s="4">
        <f t="shared" si="22"/>
        <v>0</v>
      </c>
      <c r="Q254" s="4">
        <f t="shared" si="23"/>
        <v>0</v>
      </c>
    </row>
    <row r="255" spans="1:17" x14ac:dyDescent="0.3">
      <c r="A255" s="19">
        <v>20682</v>
      </c>
      <c r="B255" s="6" t="s">
        <v>147</v>
      </c>
      <c r="C255" s="6" t="s">
        <v>148</v>
      </c>
      <c r="D255" s="15">
        <v>3250</v>
      </c>
      <c r="E255" s="6" t="s">
        <v>11</v>
      </c>
      <c r="F255" s="16">
        <v>0</v>
      </c>
      <c r="G255" s="10" t="s">
        <v>213</v>
      </c>
      <c r="H255" s="4">
        <f t="shared" si="18"/>
        <v>3</v>
      </c>
      <c r="I255" s="10" cm="1">
        <f t="array" ref="I255">INDEX('Extract '!$A$2:$H$495,MATCH(1,('Extract '!$D$2:$D$495=Tableau2[[#This Row],[Désignation article]])*('Extract '!$E$2:$E$495=Tableau2[[#This Row],[Lot]]),0),6)</f>
        <v>803</v>
      </c>
      <c r="J255" s="9" t="str">
        <f>+Tableau2[[#This Row],[UQ]]</f>
        <v>M</v>
      </c>
      <c r="K255" s="4" t="str">
        <f t="shared" si="19"/>
        <v>0</v>
      </c>
      <c r="L255" s="10" cm="1">
        <f t="array" ref="L255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3250</v>
      </c>
      <c r="M255" s="4">
        <f t="shared" si="20"/>
        <v>0</v>
      </c>
      <c r="N255" s="10" cm="1">
        <f t="array" ref="N25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55" s="4">
        <f t="shared" si="21"/>
        <v>3250</v>
      </c>
      <c r="P255" s="4">
        <f t="shared" si="22"/>
        <v>0</v>
      </c>
      <c r="Q255" s="4">
        <f t="shared" si="23"/>
        <v>0</v>
      </c>
    </row>
    <row r="256" spans="1:17" x14ac:dyDescent="0.3">
      <c r="A256" s="19">
        <v>20547</v>
      </c>
      <c r="B256" s="6" t="s">
        <v>77</v>
      </c>
      <c r="C256" s="6" t="s">
        <v>82</v>
      </c>
      <c r="D256" s="15">
        <v>0</v>
      </c>
      <c r="E256" s="6" t="s">
        <v>11</v>
      </c>
      <c r="F256" s="16">
        <v>0</v>
      </c>
      <c r="G256" s="10" t="s">
        <v>213</v>
      </c>
      <c r="H256" s="4">
        <f t="shared" si="18"/>
        <v>2</v>
      </c>
      <c r="I256" s="10" cm="1">
        <f t="array" ref="I256">INDEX('Extract '!$A$2:$H$495,MATCH(1,('Extract '!$D$2:$D$495=Tableau2[[#This Row],[Désignation article]])*('Extract '!$E$2:$E$495=Tableau2[[#This Row],[Lot]]),0),6)</f>
        <v>0</v>
      </c>
      <c r="J256" s="9" t="str">
        <f>+Tableau2[[#This Row],[UQ]]</f>
        <v>M</v>
      </c>
      <c r="K256" s="4" t="str">
        <f t="shared" si="19"/>
        <v>0</v>
      </c>
      <c r="L256" s="10" cm="1">
        <f t="array" ref="L256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56" s="4">
        <f t="shared" si="20"/>
        <v>0</v>
      </c>
      <c r="N256" s="10" cm="1">
        <f t="array" ref="N256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56" s="4">
        <f t="shared" si="21"/>
        <v>0</v>
      </c>
      <c r="P256" s="4">
        <f t="shared" si="22"/>
        <v>0</v>
      </c>
      <c r="Q256" s="4">
        <f t="shared" si="23"/>
        <v>0</v>
      </c>
    </row>
    <row r="257" spans="1:17" x14ac:dyDescent="0.3">
      <c r="A257" s="19">
        <v>20682</v>
      </c>
      <c r="B257" s="6" t="s">
        <v>147</v>
      </c>
      <c r="C257" s="6" t="s">
        <v>82</v>
      </c>
      <c r="D257" s="15">
        <v>6014</v>
      </c>
      <c r="E257" s="6" t="s">
        <v>11</v>
      </c>
      <c r="F257" s="16">
        <v>0</v>
      </c>
      <c r="G257" s="10" t="s">
        <v>213</v>
      </c>
      <c r="H257" s="4">
        <f t="shared" si="18"/>
        <v>3</v>
      </c>
      <c r="I257" s="10" cm="1">
        <f t="array" ref="I257">INDEX('Extract '!$A$2:$H$495,MATCH(1,('Extract '!$D$2:$D$495=Tableau2[[#This Row],[Désignation article]])*('Extract '!$E$2:$E$495=Tableau2[[#This Row],[Lot]]),0),6)</f>
        <v>6014</v>
      </c>
      <c r="J257" s="9" t="str">
        <f>+Tableau2[[#This Row],[UQ]]</f>
        <v>M</v>
      </c>
      <c r="K257" s="4" t="str">
        <f t="shared" si="19"/>
        <v>0</v>
      </c>
      <c r="L257" s="10" cm="1">
        <f t="array" ref="L257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6014</v>
      </c>
      <c r="M257" s="4">
        <f t="shared" si="20"/>
        <v>0</v>
      </c>
      <c r="N257" s="10" cm="1">
        <f t="array" ref="N257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57" s="4">
        <f t="shared" si="21"/>
        <v>6014</v>
      </c>
      <c r="P257" s="4">
        <f t="shared" si="22"/>
        <v>0</v>
      </c>
      <c r="Q257" s="4">
        <f t="shared" si="23"/>
        <v>0</v>
      </c>
    </row>
    <row r="258" spans="1:17" x14ac:dyDescent="0.3">
      <c r="A258" s="19">
        <v>20549</v>
      </c>
      <c r="B258" s="6" t="s">
        <v>88</v>
      </c>
      <c r="C258" s="6" t="s">
        <v>105</v>
      </c>
      <c r="D258" s="15">
        <v>0</v>
      </c>
      <c r="E258" s="6" t="s">
        <v>11</v>
      </c>
      <c r="F258" s="16">
        <v>0</v>
      </c>
      <c r="G258" s="10" t="s">
        <v>213</v>
      </c>
      <c r="H258" s="4">
        <f t="shared" si="18"/>
        <v>2</v>
      </c>
      <c r="I258" s="10" cm="1">
        <f t="array" ref="I258">INDEX('Extract '!$A$2:$H$495,MATCH(1,('Extract '!$D$2:$D$495=Tableau2[[#This Row],[Désignation article]])*('Extract '!$E$2:$E$495=Tableau2[[#This Row],[Lot]]),0),6)</f>
        <v>0</v>
      </c>
      <c r="J258" s="9" t="str">
        <f>+Tableau2[[#This Row],[UQ]]</f>
        <v>M</v>
      </c>
      <c r="K258" s="4" t="str">
        <f t="shared" si="19"/>
        <v>0</v>
      </c>
      <c r="L258" s="10" cm="1">
        <f t="array" ref="L258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58" s="4">
        <f t="shared" si="20"/>
        <v>0</v>
      </c>
      <c r="N258" s="10" cm="1">
        <f t="array" ref="N258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58" s="4">
        <f t="shared" si="21"/>
        <v>0</v>
      </c>
      <c r="P258" s="4">
        <f t="shared" si="22"/>
        <v>0</v>
      </c>
      <c r="Q258" s="4">
        <f t="shared" si="23"/>
        <v>0</v>
      </c>
    </row>
    <row r="259" spans="1:17" x14ac:dyDescent="0.3">
      <c r="A259" s="19">
        <v>20684</v>
      </c>
      <c r="B259" s="6" t="s">
        <v>155</v>
      </c>
      <c r="C259" s="6" t="s">
        <v>105</v>
      </c>
      <c r="D259" s="15">
        <v>4120</v>
      </c>
      <c r="E259" s="6" t="s">
        <v>11</v>
      </c>
      <c r="F259" s="16">
        <v>0</v>
      </c>
      <c r="G259" s="10" t="s">
        <v>213</v>
      </c>
      <c r="H259" s="4">
        <f t="shared" ref="H259:H299" si="24">IF(I259=Q259,2,IF(I259&gt;Q259,3,IF(I259&lt;Q259,1)))</f>
        <v>2</v>
      </c>
      <c r="I259" s="10" cm="1">
        <f t="array" ref="I259">INDEX('Extract '!$A$2:$H$495,MATCH(1,('Extract '!$D$2:$D$495=Tableau2[[#This Row],[Désignation article]])*('Extract '!$E$2:$E$495=Tableau2[[#This Row],[Lot]]),0),6)</f>
        <v>897</v>
      </c>
      <c r="J259" s="9" t="str">
        <f>+Tableau2[[#This Row],[UQ]]</f>
        <v>M</v>
      </c>
      <c r="K259" s="4" t="str">
        <f t="shared" ref="K259:K299" si="25">IFERROR(IF(F259=0,"0",(F259/D259)*I259),"")</f>
        <v>0</v>
      </c>
      <c r="L259" s="10" cm="1">
        <f t="array" ref="L259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4120</v>
      </c>
      <c r="M259" s="4">
        <f t="shared" ref="M259:M299" si="26">IF(F259=0,0,(F259/D259)*L259)</f>
        <v>0</v>
      </c>
      <c r="N259" s="10" cm="1">
        <f t="array" ref="N259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897</v>
      </c>
      <c r="O259" s="4">
        <f t="shared" ref="O259:O299" si="27">L259-N259</f>
        <v>3223</v>
      </c>
      <c r="P259" s="4">
        <f t="shared" ref="P259:P299" si="28">IF(F259=0,0,(F259/D259)*O259)</f>
        <v>0</v>
      </c>
      <c r="Q259" s="4">
        <f t="shared" ref="Q259:Q299" si="29">IF(N259="",I259-L259,N259)</f>
        <v>897</v>
      </c>
    </row>
    <row r="260" spans="1:17" x14ac:dyDescent="0.3">
      <c r="A260" s="19">
        <v>20547</v>
      </c>
      <c r="B260" s="6" t="s">
        <v>77</v>
      </c>
      <c r="C260" s="6" t="s">
        <v>83</v>
      </c>
      <c r="D260" s="15">
        <v>0</v>
      </c>
      <c r="E260" s="6" t="s">
        <v>11</v>
      </c>
      <c r="F260" s="16">
        <v>0</v>
      </c>
      <c r="G260" s="10" t="s">
        <v>213</v>
      </c>
      <c r="H260" s="4">
        <f t="shared" si="24"/>
        <v>2</v>
      </c>
      <c r="I260" s="10" cm="1">
        <f t="array" ref="I260">INDEX('Extract '!$A$2:$H$495,MATCH(1,('Extract '!$D$2:$D$495=Tableau2[[#This Row],[Désignation article]])*('Extract '!$E$2:$E$495=Tableau2[[#This Row],[Lot]]),0),6)</f>
        <v>0</v>
      </c>
      <c r="J260" s="9" t="str">
        <f>+Tableau2[[#This Row],[UQ]]</f>
        <v>M</v>
      </c>
      <c r="K260" s="4" t="str">
        <f t="shared" si="25"/>
        <v>0</v>
      </c>
      <c r="L260" s="10" cm="1">
        <f t="array" ref="L260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60" s="4">
        <f t="shared" si="26"/>
        <v>0</v>
      </c>
      <c r="N260" s="10" cm="1">
        <f t="array" ref="N26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60" s="4">
        <f t="shared" si="27"/>
        <v>0</v>
      </c>
      <c r="P260" s="4">
        <f t="shared" si="28"/>
        <v>0</v>
      </c>
      <c r="Q260" s="4">
        <f t="shared" si="29"/>
        <v>0</v>
      </c>
    </row>
    <row r="261" spans="1:17" x14ac:dyDescent="0.3">
      <c r="A261" s="19">
        <v>20682</v>
      </c>
      <c r="B261" s="6" t="s">
        <v>147</v>
      </c>
      <c r="C261" s="6" t="s">
        <v>83</v>
      </c>
      <c r="D261" s="15">
        <v>6035</v>
      </c>
      <c r="E261" s="6" t="s">
        <v>11</v>
      </c>
      <c r="F261" s="16">
        <v>0</v>
      </c>
      <c r="G261" s="10" t="s">
        <v>213</v>
      </c>
      <c r="H261" s="4">
        <f t="shared" si="24"/>
        <v>3</v>
      </c>
      <c r="I261" s="10" cm="1">
        <f t="array" ref="I261">INDEX('Extract '!$A$2:$H$495,MATCH(1,('Extract '!$D$2:$D$495=Tableau2[[#This Row],[Désignation article]])*('Extract '!$E$2:$E$495=Tableau2[[#This Row],[Lot]]),0),6)</f>
        <v>2262</v>
      </c>
      <c r="J261" s="9" t="str">
        <f>+Tableau2[[#This Row],[UQ]]</f>
        <v>M</v>
      </c>
      <c r="K261" s="4" t="str">
        <f t="shared" si="25"/>
        <v>0</v>
      </c>
      <c r="L261" s="10" cm="1">
        <f t="array" ref="L26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6035</v>
      </c>
      <c r="M261" s="4">
        <f t="shared" si="26"/>
        <v>0</v>
      </c>
      <c r="N261" s="10" cm="1">
        <f t="array" ref="N26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61" s="4">
        <f t="shared" si="27"/>
        <v>6035</v>
      </c>
      <c r="P261" s="4">
        <f t="shared" si="28"/>
        <v>0</v>
      </c>
      <c r="Q261" s="4">
        <f t="shared" si="29"/>
        <v>0</v>
      </c>
    </row>
    <row r="262" spans="1:17" x14ac:dyDescent="0.3">
      <c r="A262" s="19">
        <v>20692</v>
      </c>
      <c r="B262" s="6" t="s">
        <v>173</v>
      </c>
      <c r="C262" s="6" t="s">
        <v>177</v>
      </c>
      <c r="D262" s="15">
        <v>408</v>
      </c>
      <c r="E262" s="6" t="s">
        <v>11</v>
      </c>
      <c r="F262" s="16">
        <v>0</v>
      </c>
      <c r="G262" s="10" t="s">
        <v>213</v>
      </c>
      <c r="H262" s="4">
        <f t="shared" si="24"/>
        <v>3</v>
      </c>
      <c r="I262" s="10" cm="1">
        <f t="array" ref="I262">INDEX('Extract '!$A$2:$H$495,MATCH(1,('Extract '!$D$2:$D$495=Tableau2[[#This Row],[Désignation article]])*('Extract '!$E$2:$E$495=Tableau2[[#This Row],[Lot]]),0),6)</f>
        <v>408</v>
      </c>
      <c r="J262" s="9" t="str">
        <f>+Tableau2[[#This Row],[UQ]]</f>
        <v>M</v>
      </c>
      <c r="K262" s="4" t="str">
        <f t="shared" si="25"/>
        <v>0</v>
      </c>
      <c r="L262" s="10" cm="1">
        <f t="array" ref="L262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62" s="4">
        <f t="shared" si="26"/>
        <v>0</v>
      </c>
      <c r="N262" s="10" cm="1">
        <f t="array" ref="N26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62" s="4">
        <f t="shared" si="27"/>
        <v>0</v>
      </c>
      <c r="P262" s="4">
        <f t="shared" si="28"/>
        <v>0</v>
      </c>
      <c r="Q262" s="4">
        <f t="shared" si="29"/>
        <v>0</v>
      </c>
    </row>
    <row r="263" spans="1:17" x14ac:dyDescent="0.3">
      <c r="A263" s="19">
        <v>20684</v>
      </c>
      <c r="B263" s="6" t="s">
        <v>155</v>
      </c>
      <c r="C263" s="6" t="s">
        <v>159</v>
      </c>
      <c r="D263" s="15">
        <v>0</v>
      </c>
      <c r="E263" s="6" t="s">
        <v>11</v>
      </c>
      <c r="F263" s="16">
        <v>0</v>
      </c>
      <c r="G263" s="10" t="s">
        <v>213</v>
      </c>
      <c r="H263" s="4">
        <f t="shared" si="24"/>
        <v>2</v>
      </c>
      <c r="I263" s="10" cm="1">
        <f t="array" ref="I263">INDEX('Extract '!$A$2:$H$495,MATCH(1,('Extract '!$D$2:$D$495=Tableau2[[#This Row],[Désignation article]])*('Extract '!$E$2:$E$495=Tableau2[[#This Row],[Lot]]),0),6)</f>
        <v>0</v>
      </c>
      <c r="J263" s="9" t="str">
        <f>+Tableau2[[#This Row],[UQ]]</f>
        <v>M</v>
      </c>
      <c r="K263" s="4" t="str">
        <f t="shared" si="25"/>
        <v>0</v>
      </c>
      <c r="L263" s="10" t="e" cm="1" vm="4">
        <f t="array" aca="1" ref="L263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263" s="4">
        <f t="shared" si="26"/>
        <v>0</v>
      </c>
      <c r="N263" s="10" cm="1">
        <f t="array" ref="N263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63" s="4" t="e" vm="2">
        <f t="shared" ca="1" si="27"/>
        <v>#VALUE!</v>
      </c>
      <c r="P263" s="4">
        <f t="shared" si="28"/>
        <v>0</v>
      </c>
      <c r="Q263" s="4">
        <f t="shared" si="29"/>
        <v>0</v>
      </c>
    </row>
    <row r="264" spans="1:17" x14ac:dyDescent="0.3">
      <c r="A264" s="19">
        <v>20684</v>
      </c>
      <c r="B264" s="6" t="s">
        <v>155</v>
      </c>
      <c r="C264" s="6" t="s">
        <v>160</v>
      </c>
      <c r="D264" s="15">
        <v>259</v>
      </c>
      <c r="E264" s="6" t="s">
        <v>11</v>
      </c>
      <c r="F264" s="16">
        <v>0</v>
      </c>
      <c r="G264" s="10" t="s">
        <v>213</v>
      </c>
      <c r="H264" s="4">
        <f t="shared" si="24"/>
        <v>2</v>
      </c>
      <c r="I264" s="10" cm="1">
        <f t="array" ref="I264">INDEX('Extract '!$A$2:$H$495,MATCH(1,('Extract '!$D$2:$D$495=Tableau2[[#This Row],[Désignation article]])*('Extract '!$E$2:$E$495=Tableau2[[#This Row],[Lot]]),0),6)</f>
        <v>0</v>
      </c>
      <c r="J264" s="9" t="str">
        <f>+Tableau2[[#This Row],[UQ]]</f>
        <v>M</v>
      </c>
      <c r="K264" s="4" t="str">
        <f t="shared" si="25"/>
        <v>0</v>
      </c>
      <c r="L264" s="10" t="e" cm="1" vm="1">
        <f t="array" aca="1" ref="L264" ca="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#VALUE!</v>
      </c>
      <c r="M264" s="4">
        <f t="shared" si="26"/>
        <v>0</v>
      </c>
      <c r="N264" s="10" cm="1">
        <f t="array" ref="N26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64" s="4" t="e" vm="2">
        <f t="shared" ca="1" si="27"/>
        <v>#VALUE!</v>
      </c>
      <c r="P264" s="4">
        <f t="shared" si="28"/>
        <v>0</v>
      </c>
      <c r="Q264" s="4">
        <f t="shared" si="29"/>
        <v>0</v>
      </c>
    </row>
    <row r="265" spans="1:17" x14ac:dyDescent="0.3">
      <c r="A265" s="19">
        <v>20684</v>
      </c>
      <c r="B265" s="6" t="s">
        <v>155</v>
      </c>
      <c r="C265" s="6" t="s">
        <v>161</v>
      </c>
      <c r="D265" s="15">
        <v>865</v>
      </c>
      <c r="E265" s="6" t="s">
        <v>11</v>
      </c>
      <c r="F265" s="16">
        <v>0</v>
      </c>
      <c r="G265" s="10" t="s">
        <v>213</v>
      </c>
      <c r="H265" s="4">
        <f t="shared" si="24"/>
        <v>3</v>
      </c>
      <c r="I265" s="10" cm="1">
        <f t="array" ref="I265">INDEX('Extract '!$A$2:$H$495,MATCH(1,('Extract '!$D$2:$D$495=Tableau2[[#This Row],[Désignation article]])*('Extract '!$E$2:$E$495=Tableau2[[#This Row],[Lot]]),0),6)</f>
        <v>865</v>
      </c>
      <c r="J265" s="9" t="str">
        <f>+Tableau2[[#This Row],[UQ]]</f>
        <v>M</v>
      </c>
      <c r="K265" s="4" t="str">
        <f t="shared" si="25"/>
        <v>0</v>
      </c>
      <c r="L265" s="10" cm="1">
        <f t="array" ref="L265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65" s="4">
        <f t="shared" si="26"/>
        <v>0</v>
      </c>
      <c r="N265" s="10" cm="1">
        <f t="array" ref="N26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65" s="4">
        <f t="shared" si="27"/>
        <v>0</v>
      </c>
      <c r="P265" s="4">
        <f t="shared" si="28"/>
        <v>0</v>
      </c>
      <c r="Q265" s="4">
        <f t="shared" si="29"/>
        <v>0</v>
      </c>
    </row>
    <row r="266" spans="1:17" x14ac:dyDescent="0.3">
      <c r="A266" s="19">
        <v>20547</v>
      </c>
      <c r="B266" s="6" t="s">
        <v>77</v>
      </c>
      <c r="C266" s="6" t="s">
        <v>84</v>
      </c>
      <c r="D266" s="15">
        <v>0</v>
      </c>
      <c r="E266" s="6" t="s">
        <v>11</v>
      </c>
      <c r="F266" s="16">
        <v>0</v>
      </c>
      <c r="G266" s="10" t="s">
        <v>213</v>
      </c>
      <c r="H266" s="4">
        <f t="shared" si="24"/>
        <v>2</v>
      </c>
      <c r="I266" s="10" cm="1">
        <f t="array" ref="I266">INDEX('Extract '!$A$2:$H$495,MATCH(1,('Extract '!$D$2:$D$495=Tableau2[[#This Row],[Désignation article]])*('Extract '!$E$2:$E$495=Tableau2[[#This Row],[Lot]]),0),6)</f>
        <v>0</v>
      </c>
      <c r="J266" s="9" t="str">
        <f>+Tableau2[[#This Row],[UQ]]</f>
        <v>M</v>
      </c>
      <c r="K266" s="4" t="str">
        <f t="shared" si="25"/>
        <v>0</v>
      </c>
      <c r="L266" s="10" cm="1">
        <f t="array" ref="L266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66" s="4">
        <f t="shared" si="26"/>
        <v>0</v>
      </c>
      <c r="N266" s="10" cm="1">
        <f t="array" ref="N266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66" s="4">
        <f t="shared" si="27"/>
        <v>0</v>
      </c>
      <c r="P266" s="4">
        <f t="shared" si="28"/>
        <v>0</v>
      </c>
      <c r="Q266" s="4">
        <f t="shared" si="29"/>
        <v>0</v>
      </c>
    </row>
    <row r="267" spans="1:17" x14ac:dyDescent="0.3">
      <c r="A267" s="19">
        <v>20682</v>
      </c>
      <c r="B267" s="6" t="s">
        <v>147</v>
      </c>
      <c r="C267" s="6" t="s">
        <v>84</v>
      </c>
      <c r="D267" s="15">
        <v>3884</v>
      </c>
      <c r="E267" s="6" t="s">
        <v>11</v>
      </c>
      <c r="F267" s="16">
        <v>0</v>
      </c>
      <c r="G267" s="10" t="s">
        <v>213</v>
      </c>
      <c r="H267" s="4">
        <f t="shared" si="24"/>
        <v>2</v>
      </c>
      <c r="I267" s="10" cm="1">
        <f t="array" ref="I267">INDEX('Extract '!$A$2:$H$495,MATCH(1,('Extract '!$D$2:$D$495=Tableau2[[#This Row],[Désignation article]])*('Extract '!$E$2:$E$495=Tableau2[[#This Row],[Lot]]),0),6)</f>
        <v>0</v>
      </c>
      <c r="J267" s="9" t="str">
        <f>+Tableau2[[#This Row],[UQ]]</f>
        <v>M</v>
      </c>
      <c r="K267" s="4" t="str">
        <f t="shared" si="25"/>
        <v>0</v>
      </c>
      <c r="L267" s="10" cm="1">
        <f t="array" ref="L267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67" s="4">
        <f t="shared" si="26"/>
        <v>0</v>
      </c>
      <c r="N267" s="10" cm="1">
        <f t="array" ref="N267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67" s="4">
        <f t="shared" si="27"/>
        <v>0</v>
      </c>
      <c r="P267" s="4">
        <f t="shared" si="28"/>
        <v>0</v>
      </c>
      <c r="Q267" s="4">
        <f t="shared" si="29"/>
        <v>0</v>
      </c>
    </row>
    <row r="268" spans="1:17" x14ac:dyDescent="0.3">
      <c r="A268" s="19">
        <v>20549</v>
      </c>
      <c r="B268" s="6" t="s">
        <v>88</v>
      </c>
      <c r="C268" s="6" t="s">
        <v>106</v>
      </c>
      <c r="D268" s="15">
        <v>0</v>
      </c>
      <c r="E268" s="6" t="s">
        <v>11</v>
      </c>
      <c r="F268" s="16">
        <v>0</v>
      </c>
      <c r="G268" s="10" t="s">
        <v>213</v>
      </c>
      <c r="H268" s="4">
        <f t="shared" si="24"/>
        <v>2</v>
      </c>
      <c r="I268" s="10" cm="1">
        <f t="array" ref="I268">INDEX('Extract '!$A$2:$H$495,MATCH(1,('Extract '!$D$2:$D$495=Tableau2[[#This Row],[Désignation article]])*('Extract '!$E$2:$E$495=Tableau2[[#This Row],[Lot]]),0),6)</f>
        <v>0</v>
      </c>
      <c r="J268" s="9" t="str">
        <f>+Tableau2[[#This Row],[UQ]]</f>
        <v>M</v>
      </c>
      <c r="K268" s="4" t="str">
        <f t="shared" si="25"/>
        <v>0</v>
      </c>
      <c r="L268" s="10" cm="1">
        <f t="array" ref="L268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68" s="4">
        <f t="shared" si="26"/>
        <v>0</v>
      </c>
      <c r="N268" s="10" cm="1">
        <f t="array" ref="N268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68" s="4">
        <f t="shared" si="27"/>
        <v>0</v>
      </c>
      <c r="P268" s="4">
        <f t="shared" si="28"/>
        <v>0</v>
      </c>
      <c r="Q268" s="4">
        <f t="shared" si="29"/>
        <v>0</v>
      </c>
    </row>
    <row r="269" spans="1:17" x14ac:dyDescent="0.3">
      <c r="A269" s="19">
        <v>20684</v>
      </c>
      <c r="B269" s="6" t="s">
        <v>155</v>
      </c>
      <c r="C269" s="6" t="s">
        <v>106</v>
      </c>
      <c r="D269" s="15">
        <v>0</v>
      </c>
      <c r="E269" s="6" t="s">
        <v>11</v>
      </c>
      <c r="F269" s="16">
        <v>0</v>
      </c>
      <c r="G269" s="10" t="s">
        <v>213</v>
      </c>
      <c r="H269" s="4">
        <f t="shared" si="24"/>
        <v>2</v>
      </c>
      <c r="I269" s="10" cm="1">
        <f t="array" ref="I269">INDEX('Extract '!$A$2:$H$495,MATCH(1,('Extract '!$D$2:$D$495=Tableau2[[#This Row],[Désignation article]])*('Extract '!$E$2:$E$495=Tableau2[[#This Row],[Lot]]),0),6)</f>
        <v>0</v>
      </c>
      <c r="J269" s="9" t="str">
        <f>+Tableau2[[#This Row],[UQ]]</f>
        <v>M</v>
      </c>
      <c r="K269" s="4" t="str">
        <f t="shared" si="25"/>
        <v>0</v>
      </c>
      <c r="L269" s="10" cm="1">
        <f t="array" ref="L269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69" s="4">
        <f t="shared" si="26"/>
        <v>0</v>
      </c>
      <c r="N269" s="10" cm="1">
        <f t="array" ref="N269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69" s="4">
        <f t="shared" si="27"/>
        <v>0</v>
      </c>
      <c r="P269" s="4">
        <f t="shared" si="28"/>
        <v>0</v>
      </c>
      <c r="Q269" s="4">
        <f t="shared" si="29"/>
        <v>0</v>
      </c>
    </row>
    <row r="270" spans="1:17" x14ac:dyDescent="0.3">
      <c r="A270" s="19">
        <v>20549</v>
      </c>
      <c r="B270" s="6" t="s">
        <v>88</v>
      </c>
      <c r="C270" s="6" t="s">
        <v>107</v>
      </c>
      <c r="D270" s="15">
        <v>0</v>
      </c>
      <c r="E270" s="6" t="s">
        <v>11</v>
      </c>
      <c r="F270" s="16">
        <v>0</v>
      </c>
      <c r="G270" s="10" t="s">
        <v>213</v>
      </c>
      <c r="H270" s="4">
        <f t="shared" si="24"/>
        <v>2</v>
      </c>
      <c r="I270" s="10" cm="1">
        <f t="array" ref="I270">INDEX('Extract '!$A$2:$H$495,MATCH(1,('Extract '!$D$2:$D$495=Tableau2[[#This Row],[Désignation article]])*('Extract '!$E$2:$E$495=Tableau2[[#This Row],[Lot]]),0),6)</f>
        <v>0</v>
      </c>
      <c r="J270" s="9" t="str">
        <f>+Tableau2[[#This Row],[UQ]]</f>
        <v>M</v>
      </c>
      <c r="K270" s="4" t="str">
        <f t="shared" si="25"/>
        <v>0</v>
      </c>
      <c r="L270" s="10" cm="1">
        <f t="array" ref="L270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70" s="4">
        <f t="shared" si="26"/>
        <v>0</v>
      </c>
      <c r="N270" s="10" cm="1">
        <f t="array" ref="N27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70" s="4">
        <f t="shared" si="27"/>
        <v>0</v>
      </c>
      <c r="P270" s="4">
        <f t="shared" si="28"/>
        <v>0</v>
      </c>
      <c r="Q270" s="4">
        <f t="shared" si="29"/>
        <v>0</v>
      </c>
    </row>
    <row r="271" spans="1:17" x14ac:dyDescent="0.3">
      <c r="A271" s="19">
        <v>20684</v>
      </c>
      <c r="B271" s="6" t="s">
        <v>155</v>
      </c>
      <c r="C271" s="6" t="s">
        <v>107</v>
      </c>
      <c r="D271" s="15">
        <v>2000</v>
      </c>
      <c r="E271" s="6" t="s">
        <v>11</v>
      </c>
      <c r="F271" s="16">
        <v>0</v>
      </c>
      <c r="G271" s="10" t="s">
        <v>213</v>
      </c>
      <c r="H271" s="4">
        <f t="shared" si="24"/>
        <v>3</v>
      </c>
      <c r="I271" s="10" cm="1">
        <f t="array" ref="I271">INDEX('Extract '!$A$2:$H$495,MATCH(1,('Extract '!$D$2:$D$495=Tableau2[[#This Row],[Désignation article]])*('Extract '!$E$2:$E$495=Tableau2[[#This Row],[Lot]]),0),6)</f>
        <v>896</v>
      </c>
      <c r="J271" s="9" t="str">
        <f>+Tableau2[[#This Row],[UQ]]</f>
        <v>M</v>
      </c>
      <c r="K271" s="4" t="str">
        <f t="shared" si="25"/>
        <v>0</v>
      </c>
      <c r="L271" s="10" cm="1">
        <f t="array" ref="L27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5015</v>
      </c>
      <c r="M271" s="4">
        <f t="shared" si="26"/>
        <v>0</v>
      </c>
      <c r="N271" s="10" cm="1">
        <f t="array" ref="N27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71" s="4">
        <f t="shared" si="27"/>
        <v>5015</v>
      </c>
      <c r="P271" s="4">
        <f t="shared" si="28"/>
        <v>0</v>
      </c>
      <c r="Q271" s="4">
        <f t="shared" si="29"/>
        <v>0</v>
      </c>
    </row>
    <row r="272" spans="1:17" x14ac:dyDescent="0.3">
      <c r="A272" s="19">
        <v>20682</v>
      </c>
      <c r="B272" s="6" t="s">
        <v>147</v>
      </c>
      <c r="C272" s="6" t="s">
        <v>149</v>
      </c>
      <c r="D272" s="15">
        <v>0</v>
      </c>
      <c r="E272" s="6" t="s">
        <v>11</v>
      </c>
      <c r="F272" s="16">
        <v>0</v>
      </c>
      <c r="G272" s="10" t="s">
        <v>213</v>
      </c>
      <c r="H272" s="4">
        <f t="shared" si="24"/>
        <v>2</v>
      </c>
      <c r="I272" s="10" cm="1">
        <f t="array" ref="I272">INDEX('Extract '!$A$2:$H$495,MATCH(1,('Extract '!$D$2:$D$495=Tableau2[[#This Row],[Désignation article]])*('Extract '!$E$2:$E$495=Tableau2[[#This Row],[Lot]]),0),6)</f>
        <v>0</v>
      </c>
      <c r="J272" s="9" t="str">
        <f>+Tableau2[[#This Row],[UQ]]</f>
        <v>M</v>
      </c>
      <c r="K272" s="4" t="str">
        <f t="shared" si="25"/>
        <v>0</v>
      </c>
      <c r="L272" s="10" cm="1">
        <f t="array" ref="L272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72" s="4">
        <f t="shared" si="26"/>
        <v>0</v>
      </c>
      <c r="N272" s="10" cm="1">
        <f t="array" ref="N27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72" s="4">
        <f t="shared" si="27"/>
        <v>0</v>
      </c>
      <c r="P272" s="4">
        <f t="shared" si="28"/>
        <v>0</v>
      </c>
      <c r="Q272" s="4">
        <f t="shared" si="29"/>
        <v>0</v>
      </c>
    </row>
    <row r="273" spans="1:17" x14ac:dyDescent="0.3">
      <c r="A273" s="19">
        <v>20682</v>
      </c>
      <c r="B273" s="6" t="s">
        <v>147</v>
      </c>
      <c r="C273" s="6" t="s">
        <v>150</v>
      </c>
      <c r="D273" s="15">
        <v>6000</v>
      </c>
      <c r="E273" s="6" t="s">
        <v>11</v>
      </c>
      <c r="F273" s="16">
        <v>0</v>
      </c>
      <c r="G273" s="10" t="s">
        <v>213</v>
      </c>
      <c r="H273" s="4" t="e" vm="2">
        <f t="shared" ca="1" si="24"/>
        <v>#VALUE!</v>
      </c>
      <c r="I273" s="10" cm="1">
        <f t="array" ref="I273">INDEX('Extract '!$A$2:$H$495,MATCH(1,('Extract '!$D$2:$D$495=Tableau2[[#This Row],[Désignation article]])*('Extract '!$E$2:$E$495=Tableau2[[#This Row],[Lot]]),0),6)</f>
        <v>581</v>
      </c>
      <c r="J273" s="9" t="str">
        <f>+Tableau2[[#This Row],[UQ]]</f>
        <v>M</v>
      </c>
      <c r="K273" s="4" t="str">
        <f t="shared" si="25"/>
        <v>0</v>
      </c>
      <c r="L273" s="10" cm="1">
        <f t="array" ref="L273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6000</v>
      </c>
      <c r="M273" s="4">
        <f t="shared" si="26"/>
        <v>0</v>
      </c>
      <c r="N273" s="10" t="e" cm="1" vm="1">
        <f t="array" aca="1" ref="N273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273" s="4" t="e" vm="2">
        <f t="shared" ca="1" si="27"/>
        <v>#VALUE!</v>
      </c>
      <c r="P273" s="4">
        <f t="shared" si="28"/>
        <v>0</v>
      </c>
      <c r="Q273" s="4" t="e" vm="2">
        <f t="shared" ca="1" si="29"/>
        <v>#VALUE!</v>
      </c>
    </row>
    <row r="274" spans="1:17" x14ac:dyDescent="0.3">
      <c r="A274" s="19">
        <v>20547</v>
      </c>
      <c r="B274" s="6" t="s">
        <v>77</v>
      </c>
      <c r="C274" s="6" t="s">
        <v>85</v>
      </c>
      <c r="D274" s="15">
        <v>0</v>
      </c>
      <c r="E274" s="6" t="s">
        <v>11</v>
      </c>
      <c r="F274" s="16">
        <v>0</v>
      </c>
      <c r="G274" s="10" t="s">
        <v>213</v>
      </c>
      <c r="H274" s="4">
        <f t="shared" si="24"/>
        <v>2</v>
      </c>
      <c r="I274" s="10" cm="1">
        <f t="array" ref="I274">INDEX('Extract '!$A$2:$H$495,MATCH(1,('Extract '!$D$2:$D$495=Tableau2[[#This Row],[Désignation article]])*('Extract '!$E$2:$E$495=Tableau2[[#This Row],[Lot]]),0),6)</f>
        <v>0</v>
      </c>
      <c r="J274" s="9" t="str">
        <f>+Tableau2[[#This Row],[UQ]]</f>
        <v>M</v>
      </c>
      <c r="K274" s="4" t="str">
        <f t="shared" si="25"/>
        <v>0</v>
      </c>
      <c r="L274" s="10" cm="1">
        <f t="array" ref="L274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74" s="4">
        <f t="shared" si="26"/>
        <v>0</v>
      </c>
      <c r="N274" s="10" cm="1">
        <f t="array" ref="N27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74" s="4">
        <f t="shared" si="27"/>
        <v>0</v>
      </c>
      <c r="P274" s="4">
        <f t="shared" si="28"/>
        <v>0</v>
      </c>
      <c r="Q274" s="4">
        <f t="shared" si="29"/>
        <v>0</v>
      </c>
    </row>
    <row r="275" spans="1:17" x14ac:dyDescent="0.3">
      <c r="A275" s="19">
        <v>20682</v>
      </c>
      <c r="B275" s="6" t="s">
        <v>147</v>
      </c>
      <c r="C275" s="6" t="s">
        <v>85</v>
      </c>
      <c r="D275" s="15">
        <v>6000</v>
      </c>
      <c r="E275" s="6" t="s">
        <v>11</v>
      </c>
      <c r="F275" s="16">
        <v>0</v>
      </c>
      <c r="G275" s="10" t="s">
        <v>213</v>
      </c>
      <c r="H275" s="4">
        <f t="shared" si="24"/>
        <v>2</v>
      </c>
      <c r="I275" s="10" cm="1">
        <f t="array" ref="I275">INDEX('Extract '!$A$2:$H$495,MATCH(1,('Extract '!$D$2:$D$495=Tableau2[[#This Row],[Désignation article]])*('Extract '!$E$2:$E$495=Tableau2[[#This Row],[Lot]]),0),6)</f>
        <v>0</v>
      </c>
      <c r="J275" s="9" t="str">
        <f>+Tableau2[[#This Row],[UQ]]</f>
        <v>M</v>
      </c>
      <c r="K275" s="4" t="str">
        <f t="shared" si="25"/>
        <v>0</v>
      </c>
      <c r="L275" s="10" cm="1">
        <f t="array" ref="L275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6000</v>
      </c>
      <c r="M275" s="4">
        <f t="shared" si="26"/>
        <v>0</v>
      </c>
      <c r="N275" s="10" cm="1">
        <f t="array" ref="N27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75" s="4">
        <f t="shared" si="27"/>
        <v>6000</v>
      </c>
      <c r="P275" s="4">
        <f t="shared" si="28"/>
        <v>0</v>
      </c>
      <c r="Q275" s="4">
        <f t="shared" si="29"/>
        <v>0</v>
      </c>
    </row>
    <row r="276" spans="1:17" x14ac:dyDescent="0.3">
      <c r="A276" s="19">
        <v>20549</v>
      </c>
      <c r="B276" s="6" t="s">
        <v>88</v>
      </c>
      <c r="C276" s="6" t="s">
        <v>108</v>
      </c>
      <c r="D276" s="15">
        <v>0</v>
      </c>
      <c r="E276" s="6" t="s">
        <v>11</v>
      </c>
      <c r="F276" s="16">
        <v>0</v>
      </c>
      <c r="G276" s="10" t="s">
        <v>213</v>
      </c>
      <c r="H276" s="4">
        <f t="shared" si="24"/>
        <v>2</v>
      </c>
      <c r="I276" s="10" cm="1">
        <f t="array" ref="I276">INDEX('Extract '!$A$2:$H$495,MATCH(1,('Extract '!$D$2:$D$495=Tableau2[[#This Row],[Désignation article]])*('Extract '!$E$2:$E$495=Tableau2[[#This Row],[Lot]]),0),6)</f>
        <v>0</v>
      </c>
      <c r="J276" s="9" t="str">
        <f>+Tableau2[[#This Row],[UQ]]</f>
        <v>M</v>
      </c>
      <c r="K276" s="4" t="str">
        <f t="shared" si="25"/>
        <v>0</v>
      </c>
      <c r="L276" s="10" cm="1">
        <f t="array" ref="L276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76" s="4">
        <f t="shared" si="26"/>
        <v>0</v>
      </c>
      <c r="N276" s="10" cm="1">
        <f t="array" ref="N276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76" s="4">
        <f t="shared" si="27"/>
        <v>0</v>
      </c>
      <c r="P276" s="4">
        <f t="shared" si="28"/>
        <v>0</v>
      </c>
      <c r="Q276" s="4">
        <f t="shared" si="29"/>
        <v>0</v>
      </c>
    </row>
    <row r="277" spans="1:17" x14ac:dyDescent="0.3">
      <c r="A277" s="19">
        <v>20684</v>
      </c>
      <c r="B277" s="6" t="s">
        <v>155</v>
      </c>
      <c r="C277" s="6" t="s">
        <v>108</v>
      </c>
      <c r="D277" s="15">
        <v>2000</v>
      </c>
      <c r="E277" s="6" t="s">
        <v>11</v>
      </c>
      <c r="F277" s="16">
        <v>0</v>
      </c>
      <c r="G277" s="10" t="s">
        <v>213</v>
      </c>
      <c r="H277" s="4" t="e" vm="2">
        <f t="shared" ca="1" si="24"/>
        <v>#VALUE!</v>
      </c>
      <c r="I277" s="10" cm="1">
        <f t="array" ref="I277">INDEX('Extract '!$A$2:$H$495,MATCH(1,('Extract '!$D$2:$D$495=Tableau2[[#This Row],[Désignation article]])*('Extract '!$E$2:$E$495=Tableau2[[#This Row],[Lot]]),0),6)</f>
        <v>960</v>
      </c>
      <c r="J277" s="9" t="str">
        <f>+Tableau2[[#This Row],[UQ]]</f>
        <v>M</v>
      </c>
      <c r="K277" s="4" t="str">
        <f t="shared" si="25"/>
        <v>0</v>
      </c>
      <c r="L277" s="10" cm="1">
        <f t="array" ref="L277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4512</v>
      </c>
      <c r="M277" s="4">
        <f t="shared" si="26"/>
        <v>0</v>
      </c>
      <c r="N277" s="10" t="e" cm="1" vm="3">
        <f t="array" aca="1" ref="N277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277" s="4" t="e" vm="2">
        <f t="shared" ca="1" si="27"/>
        <v>#VALUE!</v>
      </c>
      <c r="P277" s="4">
        <f t="shared" si="28"/>
        <v>0</v>
      </c>
      <c r="Q277" s="4" t="e" vm="2">
        <f t="shared" ca="1" si="29"/>
        <v>#VALUE!</v>
      </c>
    </row>
    <row r="278" spans="1:17" x14ac:dyDescent="0.3">
      <c r="A278" s="19">
        <v>20682</v>
      </c>
      <c r="B278" s="6" t="s">
        <v>147</v>
      </c>
      <c r="C278" s="6" t="s">
        <v>151</v>
      </c>
      <c r="D278" s="15">
        <v>6000</v>
      </c>
      <c r="E278" s="6" t="s">
        <v>11</v>
      </c>
      <c r="F278" s="16">
        <v>0</v>
      </c>
      <c r="G278" s="10" t="s">
        <v>213</v>
      </c>
      <c r="H278" s="4">
        <f t="shared" si="24"/>
        <v>3</v>
      </c>
      <c r="I278" s="10" cm="1">
        <f t="array" ref="I278">INDEX('Extract '!$A$2:$H$495,MATCH(1,('Extract '!$D$2:$D$495=Tableau2[[#This Row],[Désignation article]])*('Extract '!$E$2:$E$495=Tableau2[[#This Row],[Lot]]),0),6)</f>
        <v>6000</v>
      </c>
      <c r="J278" s="9" t="str">
        <f>+Tableau2[[#This Row],[UQ]]</f>
        <v>M</v>
      </c>
      <c r="K278" s="4" t="str">
        <f t="shared" si="25"/>
        <v>0</v>
      </c>
      <c r="L278" s="10" cm="1">
        <f t="array" ref="L278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78" s="4">
        <f t="shared" si="26"/>
        <v>0</v>
      </c>
      <c r="N278" s="10" cm="1">
        <f t="array" ref="N278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78" s="4">
        <f t="shared" si="27"/>
        <v>0</v>
      </c>
      <c r="P278" s="4">
        <f t="shared" si="28"/>
        <v>0</v>
      </c>
      <c r="Q278" s="4">
        <f t="shared" si="29"/>
        <v>0</v>
      </c>
    </row>
    <row r="279" spans="1:17" x14ac:dyDescent="0.3">
      <c r="A279" s="19">
        <v>20691</v>
      </c>
      <c r="B279" s="6" t="s">
        <v>167</v>
      </c>
      <c r="C279" s="6" t="s">
        <v>171</v>
      </c>
      <c r="D279" s="15">
        <v>0</v>
      </c>
      <c r="E279" s="6" t="s">
        <v>11</v>
      </c>
      <c r="F279" s="16">
        <v>0</v>
      </c>
      <c r="G279" s="10" t="s">
        <v>213</v>
      </c>
      <c r="H279" s="4">
        <f t="shared" si="24"/>
        <v>2</v>
      </c>
      <c r="I279" s="10" cm="1">
        <f t="array" ref="I279">INDEX('Extract '!$A$2:$H$495,MATCH(1,('Extract '!$D$2:$D$495=Tableau2[[#This Row],[Désignation article]])*('Extract '!$E$2:$E$495=Tableau2[[#This Row],[Lot]]),0),6)</f>
        <v>0</v>
      </c>
      <c r="J279" s="9" t="str">
        <f>+Tableau2[[#This Row],[UQ]]</f>
        <v>M</v>
      </c>
      <c r="K279" s="4" t="str">
        <f t="shared" si="25"/>
        <v>0</v>
      </c>
      <c r="L279" s="10" cm="1">
        <f t="array" ref="L279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79" s="4">
        <f t="shared" si="26"/>
        <v>0</v>
      </c>
      <c r="N279" s="10" cm="1">
        <f t="array" ref="N279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79" s="4">
        <f t="shared" si="27"/>
        <v>0</v>
      </c>
      <c r="P279" s="4">
        <f t="shared" si="28"/>
        <v>0</v>
      </c>
      <c r="Q279" s="4">
        <f t="shared" si="29"/>
        <v>0</v>
      </c>
    </row>
    <row r="280" spans="1:17" x14ac:dyDescent="0.3">
      <c r="A280" s="19">
        <v>20549</v>
      </c>
      <c r="B280" s="6" t="s">
        <v>88</v>
      </c>
      <c r="C280" s="6" t="s">
        <v>109</v>
      </c>
      <c r="D280" s="15">
        <v>0</v>
      </c>
      <c r="E280" s="6" t="s">
        <v>11</v>
      </c>
      <c r="F280" s="16">
        <v>0</v>
      </c>
      <c r="G280" s="10" t="s">
        <v>213</v>
      </c>
      <c r="H280" s="4">
        <f t="shared" si="24"/>
        <v>2</v>
      </c>
      <c r="I280" s="10" cm="1">
        <f t="array" ref="I280">INDEX('Extract '!$A$2:$H$495,MATCH(1,('Extract '!$D$2:$D$495=Tableau2[[#This Row],[Désignation article]])*('Extract '!$E$2:$E$495=Tableau2[[#This Row],[Lot]]),0),6)</f>
        <v>0</v>
      </c>
      <c r="J280" s="9" t="str">
        <f>+Tableau2[[#This Row],[UQ]]</f>
        <v>M</v>
      </c>
      <c r="K280" s="4" t="str">
        <f t="shared" si="25"/>
        <v>0</v>
      </c>
      <c r="L280" s="10" cm="1">
        <f t="array" ref="L280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80" s="4">
        <f t="shared" si="26"/>
        <v>0</v>
      </c>
      <c r="N280" s="10" cm="1">
        <f t="array" ref="N28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80" s="4">
        <f t="shared" si="27"/>
        <v>0</v>
      </c>
      <c r="P280" s="4">
        <f t="shared" si="28"/>
        <v>0</v>
      </c>
      <c r="Q280" s="4">
        <f t="shared" si="29"/>
        <v>0</v>
      </c>
    </row>
    <row r="281" spans="1:17" x14ac:dyDescent="0.3">
      <c r="A281" s="19">
        <v>20684</v>
      </c>
      <c r="B281" s="6" t="s">
        <v>155</v>
      </c>
      <c r="C281" s="6" t="s">
        <v>109</v>
      </c>
      <c r="D281" s="15">
        <v>4025</v>
      </c>
      <c r="E281" s="6" t="s">
        <v>11</v>
      </c>
      <c r="F281" s="16">
        <v>0</v>
      </c>
      <c r="G281" s="10" t="s">
        <v>213</v>
      </c>
      <c r="H281" s="4">
        <f t="shared" si="24"/>
        <v>2</v>
      </c>
      <c r="I281" s="10" cm="1">
        <f t="array" ref="I281">INDEX('Extract '!$A$2:$H$495,MATCH(1,('Extract '!$D$2:$D$495=Tableau2[[#This Row],[Désignation article]])*('Extract '!$E$2:$E$495=Tableau2[[#This Row],[Lot]]),0),6)</f>
        <v>0</v>
      </c>
      <c r="J281" s="9" t="str">
        <f>+Tableau2[[#This Row],[UQ]]</f>
        <v>M</v>
      </c>
      <c r="K281" s="4" t="str">
        <f t="shared" si="25"/>
        <v>0</v>
      </c>
      <c r="L281" s="10" cm="1">
        <f t="array" ref="L28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81" s="4">
        <f t="shared" si="26"/>
        <v>0</v>
      </c>
      <c r="N281" s="10" cm="1">
        <f t="array" ref="N28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81" s="4">
        <f t="shared" si="27"/>
        <v>0</v>
      </c>
      <c r="P281" s="4">
        <f t="shared" si="28"/>
        <v>0</v>
      </c>
      <c r="Q281" s="4">
        <f t="shared" si="29"/>
        <v>0</v>
      </c>
    </row>
    <row r="282" spans="1:17" x14ac:dyDescent="0.3">
      <c r="A282" s="19">
        <v>20556</v>
      </c>
      <c r="B282" s="6" t="s">
        <v>21</v>
      </c>
      <c r="C282" s="6" t="s">
        <v>193</v>
      </c>
      <c r="D282" s="15">
        <v>0</v>
      </c>
      <c r="E282" s="6" t="s">
        <v>11</v>
      </c>
      <c r="F282" s="16">
        <v>0</v>
      </c>
      <c r="G282" s="10" t="s">
        <v>213</v>
      </c>
      <c r="H282" s="4">
        <f t="shared" si="24"/>
        <v>2</v>
      </c>
      <c r="I282" s="10" cm="1">
        <f t="array" ref="I282">INDEX('Extract '!$A$2:$H$495,MATCH(1,('Extract '!$D$2:$D$495=Tableau2[[#This Row],[Désignation article]])*('Extract '!$E$2:$E$495=Tableau2[[#This Row],[Lot]]),0),6)</f>
        <v>0</v>
      </c>
      <c r="J282" s="9" t="str">
        <f>+Tableau2[[#This Row],[UQ]]</f>
        <v>M</v>
      </c>
      <c r="K282" s="4" t="str">
        <f t="shared" si="25"/>
        <v>0</v>
      </c>
      <c r="L282" s="10" cm="1">
        <f t="array" ref="L282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82" s="4">
        <f t="shared" si="26"/>
        <v>0</v>
      </c>
      <c r="N282" s="10" cm="1">
        <f t="array" ref="N28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82" s="4">
        <f t="shared" si="27"/>
        <v>0</v>
      </c>
      <c r="P282" s="4">
        <f t="shared" si="28"/>
        <v>0</v>
      </c>
      <c r="Q282" s="4">
        <f t="shared" si="29"/>
        <v>0</v>
      </c>
    </row>
    <row r="283" spans="1:17" x14ac:dyDescent="0.3">
      <c r="A283" s="19">
        <v>20691</v>
      </c>
      <c r="B283" s="6" t="s">
        <v>167</v>
      </c>
      <c r="C283" s="6" t="s">
        <v>193</v>
      </c>
      <c r="D283" s="15">
        <v>6023</v>
      </c>
      <c r="E283" s="6" t="s">
        <v>11</v>
      </c>
      <c r="F283" s="16">
        <v>0</v>
      </c>
      <c r="G283" s="10" t="s">
        <v>213</v>
      </c>
      <c r="H283" s="4">
        <f t="shared" si="24"/>
        <v>3</v>
      </c>
      <c r="I283" s="10" cm="1">
        <f t="array" ref="I283">INDEX('Extract '!$A$2:$H$495,MATCH(1,('Extract '!$D$2:$D$495=Tableau2[[#This Row],[Désignation article]])*('Extract '!$E$2:$E$495=Tableau2[[#This Row],[Lot]]),0),6)</f>
        <v>1201</v>
      </c>
      <c r="J283" s="9" t="str">
        <f>+Tableau2[[#This Row],[UQ]]</f>
        <v>M</v>
      </c>
      <c r="K283" s="4" t="str">
        <f t="shared" si="25"/>
        <v>0</v>
      </c>
      <c r="L283" s="10" cm="1">
        <f t="array" ref="L283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6023</v>
      </c>
      <c r="M283" s="4">
        <f t="shared" si="26"/>
        <v>0</v>
      </c>
      <c r="N283" s="10" cm="1">
        <f t="array" ref="N283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83" s="4">
        <f t="shared" si="27"/>
        <v>6023</v>
      </c>
      <c r="P283" s="4">
        <f t="shared" si="28"/>
        <v>0</v>
      </c>
      <c r="Q283" s="4">
        <f t="shared" si="29"/>
        <v>0</v>
      </c>
    </row>
    <row r="284" spans="1:17" x14ac:dyDescent="0.3">
      <c r="A284" s="19">
        <v>20547</v>
      </c>
      <c r="B284" s="6" t="s">
        <v>77</v>
      </c>
      <c r="C284" s="6" t="s">
        <v>86</v>
      </c>
      <c r="D284" s="15">
        <v>0</v>
      </c>
      <c r="E284" s="6" t="s">
        <v>11</v>
      </c>
      <c r="F284" s="16">
        <v>0</v>
      </c>
      <c r="G284" s="10" t="s">
        <v>213</v>
      </c>
      <c r="H284" s="4">
        <f t="shared" si="24"/>
        <v>2</v>
      </c>
      <c r="I284" s="10" cm="1">
        <f t="array" ref="I284">INDEX('Extract '!$A$2:$H$495,MATCH(1,('Extract '!$D$2:$D$495=Tableau2[[#This Row],[Désignation article]])*('Extract '!$E$2:$E$495=Tableau2[[#This Row],[Lot]]),0),6)</f>
        <v>0</v>
      </c>
      <c r="J284" s="9" t="str">
        <f>+Tableau2[[#This Row],[UQ]]</f>
        <v>M</v>
      </c>
      <c r="K284" s="4" t="str">
        <f t="shared" si="25"/>
        <v>0</v>
      </c>
      <c r="L284" s="10" cm="1">
        <f t="array" ref="L284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84" s="4">
        <f t="shared" si="26"/>
        <v>0</v>
      </c>
      <c r="N284" s="10" cm="1">
        <f t="array" ref="N28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84" s="4">
        <f t="shared" si="27"/>
        <v>0</v>
      </c>
      <c r="P284" s="4">
        <f t="shared" si="28"/>
        <v>0</v>
      </c>
      <c r="Q284" s="4">
        <f t="shared" si="29"/>
        <v>0</v>
      </c>
    </row>
    <row r="285" spans="1:17" x14ac:dyDescent="0.3">
      <c r="A285" s="19">
        <v>20682</v>
      </c>
      <c r="B285" s="6" t="s">
        <v>147</v>
      </c>
      <c r="C285" s="6" t="s">
        <v>86</v>
      </c>
      <c r="D285" s="15">
        <v>6035</v>
      </c>
      <c r="E285" s="6" t="s">
        <v>11</v>
      </c>
      <c r="F285" s="16">
        <v>0</v>
      </c>
      <c r="G285" s="10" t="s">
        <v>213</v>
      </c>
      <c r="H285" s="4">
        <f t="shared" si="24"/>
        <v>2</v>
      </c>
      <c r="I285" s="10" cm="1">
        <f t="array" ref="I285">INDEX('Extract '!$A$2:$H$495,MATCH(1,('Extract '!$D$2:$D$495=Tableau2[[#This Row],[Désignation article]])*('Extract '!$E$2:$E$495=Tableau2[[#This Row],[Lot]]),0),6)</f>
        <v>0</v>
      </c>
      <c r="J285" s="9" t="str">
        <f>+Tableau2[[#This Row],[UQ]]</f>
        <v>M</v>
      </c>
      <c r="K285" s="4" t="str">
        <f t="shared" si="25"/>
        <v>0</v>
      </c>
      <c r="L285" s="10" cm="1">
        <f t="array" ref="L285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85" s="4">
        <f t="shared" si="26"/>
        <v>0</v>
      </c>
      <c r="N285" s="10" cm="1">
        <f t="array" ref="N28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85" s="4">
        <f t="shared" si="27"/>
        <v>0</v>
      </c>
      <c r="P285" s="4">
        <f t="shared" si="28"/>
        <v>0</v>
      </c>
      <c r="Q285" s="4">
        <f t="shared" si="29"/>
        <v>0</v>
      </c>
    </row>
    <row r="286" spans="1:17" x14ac:dyDescent="0.3">
      <c r="A286" s="19">
        <v>20556</v>
      </c>
      <c r="B286" s="6" t="s">
        <v>21</v>
      </c>
      <c r="C286" s="6" t="s">
        <v>217</v>
      </c>
      <c r="D286" s="15">
        <v>6063</v>
      </c>
      <c r="E286" s="6" t="s">
        <v>11</v>
      </c>
      <c r="F286" s="16">
        <v>14066</v>
      </c>
      <c r="G286" s="10" t="s">
        <v>213</v>
      </c>
      <c r="H286" s="4">
        <f t="shared" si="24"/>
        <v>2</v>
      </c>
      <c r="I286" s="10" cm="1">
        <f t="array" ref="I286">INDEX('Extract '!$A$2:$H$495,MATCH(1,('Extract '!$D$2:$D$495=Tableau2[[#This Row],[Désignation article]])*('Extract '!$E$2:$E$495=Tableau2[[#This Row],[Lot]]),0),6)</f>
        <v>0</v>
      </c>
      <c r="J286" s="9" t="str">
        <f>+Tableau2[[#This Row],[UQ]]</f>
        <v>M</v>
      </c>
      <c r="K286" s="4">
        <f t="shared" si="25"/>
        <v>0</v>
      </c>
      <c r="L286" s="10" cm="1">
        <f t="array" ref="L286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86" s="4">
        <f t="shared" si="26"/>
        <v>0</v>
      </c>
      <c r="N286" s="10" cm="1">
        <f t="array" ref="N286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86" s="4">
        <f t="shared" si="27"/>
        <v>0</v>
      </c>
      <c r="P286" s="4">
        <f t="shared" si="28"/>
        <v>0</v>
      </c>
      <c r="Q286" s="4">
        <f t="shared" si="29"/>
        <v>0</v>
      </c>
    </row>
    <row r="287" spans="1:17" x14ac:dyDescent="0.3">
      <c r="A287" s="19">
        <v>20556</v>
      </c>
      <c r="B287" s="6" t="s">
        <v>21</v>
      </c>
      <c r="C287" s="6" t="s">
        <v>194</v>
      </c>
      <c r="D287" s="15">
        <v>0</v>
      </c>
      <c r="E287" s="6" t="s">
        <v>11</v>
      </c>
      <c r="F287" s="16">
        <v>0</v>
      </c>
      <c r="G287" s="10" t="s">
        <v>213</v>
      </c>
      <c r="H287" s="4">
        <f t="shared" si="24"/>
        <v>2</v>
      </c>
      <c r="I287" s="10" cm="1">
        <f t="array" ref="I287">INDEX('Extract '!$A$2:$H$495,MATCH(1,('Extract '!$D$2:$D$495=Tableau2[[#This Row],[Désignation article]])*('Extract '!$E$2:$E$495=Tableau2[[#This Row],[Lot]]),0),6)</f>
        <v>0</v>
      </c>
      <c r="J287" s="9" t="str">
        <f>+Tableau2[[#This Row],[UQ]]</f>
        <v>M</v>
      </c>
      <c r="K287" s="4" t="str">
        <f t="shared" si="25"/>
        <v>0</v>
      </c>
      <c r="L287" s="10" cm="1">
        <f t="array" ref="L287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87" s="4">
        <f t="shared" si="26"/>
        <v>0</v>
      </c>
      <c r="N287" s="10" cm="1">
        <f t="array" ref="N287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87" s="4">
        <f t="shared" si="27"/>
        <v>0</v>
      </c>
      <c r="P287" s="4">
        <f t="shared" si="28"/>
        <v>0</v>
      </c>
      <c r="Q287" s="4">
        <f t="shared" si="29"/>
        <v>0</v>
      </c>
    </row>
    <row r="288" spans="1:17" x14ac:dyDescent="0.3">
      <c r="A288" s="19">
        <v>20691</v>
      </c>
      <c r="B288" s="6" t="s">
        <v>167</v>
      </c>
      <c r="C288" s="6" t="s">
        <v>194</v>
      </c>
      <c r="D288" s="15">
        <v>6023</v>
      </c>
      <c r="E288" s="6" t="s">
        <v>11</v>
      </c>
      <c r="F288" s="16">
        <v>0</v>
      </c>
      <c r="G288" s="10" t="s">
        <v>213</v>
      </c>
      <c r="H288" s="4" t="e" vm="2">
        <f t="shared" ca="1" si="24"/>
        <v>#VALUE!</v>
      </c>
      <c r="I288" s="10" cm="1">
        <f t="array" ref="I288">INDEX('Extract '!$A$2:$H$495,MATCH(1,('Extract '!$D$2:$D$495=Tableau2[[#This Row],[Désignation article]])*('Extract '!$E$2:$E$495=Tableau2[[#This Row],[Lot]]),0),6)</f>
        <v>1431</v>
      </c>
      <c r="J288" s="9" t="str">
        <f>+Tableau2[[#This Row],[UQ]]</f>
        <v>M</v>
      </c>
      <c r="K288" s="4" t="str">
        <f t="shared" si="25"/>
        <v>0</v>
      </c>
      <c r="L288" s="10" cm="1">
        <f t="array" ref="L288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6023</v>
      </c>
      <c r="M288" s="4">
        <f t="shared" si="26"/>
        <v>0</v>
      </c>
      <c r="N288" s="10" t="e" cm="1" vm="1">
        <f t="array" aca="1" ref="N288" ca="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#VALUE!</v>
      </c>
      <c r="O288" s="4" t="e" vm="2">
        <f t="shared" ca="1" si="27"/>
        <v>#VALUE!</v>
      </c>
      <c r="P288" s="4">
        <f t="shared" si="28"/>
        <v>0</v>
      </c>
      <c r="Q288" s="4" t="e" vm="2">
        <f t="shared" ca="1" si="29"/>
        <v>#VALUE!</v>
      </c>
    </row>
    <row r="289" spans="1:17" x14ac:dyDescent="0.3">
      <c r="A289" s="19">
        <v>20549</v>
      </c>
      <c r="B289" s="6" t="s">
        <v>88</v>
      </c>
      <c r="C289" s="6" t="s">
        <v>110</v>
      </c>
      <c r="D289" s="15">
        <v>0</v>
      </c>
      <c r="E289" s="6" t="s">
        <v>11</v>
      </c>
      <c r="F289" s="16">
        <v>0</v>
      </c>
      <c r="G289" s="10" t="s">
        <v>213</v>
      </c>
      <c r="H289" s="4">
        <f t="shared" si="24"/>
        <v>2</v>
      </c>
      <c r="I289" s="10" cm="1">
        <f t="array" ref="I289">INDEX('Extract '!$A$2:$H$495,MATCH(1,('Extract '!$D$2:$D$495=Tableau2[[#This Row],[Désignation article]])*('Extract '!$E$2:$E$495=Tableau2[[#This Row],[Lot]]),0),6)</f>
        <v>0</v>
      </c>
      <c r="J289" s="9" t="str">
        <f>+Tableau2[[#This Row],[UQ]]</f>
        <v>M</v>
      </c>
      <c r="K289" s="4" t="str">
        <f t="shared" si="25"/>
        <v>0</v>
      </c>
      <c r="L289" s="10" cm="1">
        <f t="array" ref="L289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89" s="4">
        <f t="shared" si="26"/>
        <v>0</v>
      </c>
      <c r="N289" s="10" cm="1">
        <f t="array" ref="N289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89" s="4">
        <f t="shared" si="27"/>
        <v>0</v>
      </c>
      <c r="P289" s="4">
        <f t="shared" si="28"/>
        <v>0</v>
      </c>
      <c r="Q289" s="4">
        <f t="shared" si="29"/>
        <v>0</v>
      </c>
    </row>
    <row r="290" spans="1:17" x14ac:dyDescent="0.3">
      <c r="A290" s="19">
        <v>20684</v>
      </c>
      <c r="B290" s="6" t="s">
        <v>155</v>
      </c>
      <c r="C290" s="6" t="s">
        <v>110</v>
      </c>
      <c r="D290" s="15">
        <v>6000</v>
      </c>
      <c r="E290" s="6" t="s">
        <v>11</v>
      </c>
      <c r="F290" s="16">
        <v>0</v>
      </c>
      <c r="G290" s="10" t="s">
        <v>213</v>
      </c>
      <c r="H290" s="4">
        <f t="shared" si="24"/>
        <v>3</v>
      </c>
      <c r="I290" s="10" cm="1">
        <f t="array" ref="I290">INDEX('Extract '!$A$2:$H$495,MATCH(1,('Extract '!$D$2:$D$495=Tableau2[[#This Row],[Désignation article]])*('Extract '!$E$2:$E$495=Tableau2[[#This Row],[Lot]]),0),6)</f>
        <v>465</v>
      </c>
      <c r="J290" s="9" t="str">
        <f>+Tableau2[[#This Row],[UQ]]</f>
        <v>M</v>
      </c>
      <c r="K290" s="4" t="str">
        <f t="shared" si="25"/>
        <v>0</v>
      </c>
      <c r="L290" s="10" cm="1">
        <f t="array" ref="L290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6000</v>
      </c>
      <c r="M290" s="4">
        <f t="shared" si="26"/>
        <v>0</v>
      </c>
      <c r="N290" s="10" cm="1">
        <f t="array" ref="N290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90" s="4">
        <f t="shared" si="27"/>
        <v>6000</v>
      </c>
      <c r="P290" s="4">
        <f t="shared" si="28"/>
        <v>0</v>
      </c>
      <c r="Q290" s="4">
        <f t="shared" si="29"/>
        <v>0</v>
      </c>
    </row>
    <row r="291" spans="1:17" x14ac:dyDescent="0.3">
      <c r="A291" s="19">
        <v>20557</v>
      </c>
      <c r="B291" s="6" t="s">
        <v>24</v>
      </c>
      <c r="C291" s="6" t="s">
        <v>119</v>
      </c>
      <c r="D291" s="15">
        <v>0</v>
      </c>
      <c r="E291" s="6" t="s">
        <v>11</v>
      </c>
      <c r="F291" s="16">
        <v>0</v>
      </c>
      <c r="G291" s="10" t="s">
        <v>213</v>
      </c>
      <c r="H291" s="4">
        <f t="shared" si="24"/>
        <v>2</v>
      </c>
      <c r="I291" s="10" cm="1">
        <f t="array" ref="I291">INDEX('Extract '!$A$2:$H$495,MATCH(1,('Extract '!$D$2:$D$495=Tableau2[[#This Row],[Désignation article]])*('Extract '!$E$2:$E$495=Tableau2[[#This Row],[Lot]]),0),6)</f>
        <v>0</v>
      </c>
      <c r="J291" s="9" t="str">
        <f>+Tableau2[[#This Row],[UQ]]</f>
        <v>M</v>
      </c>
      <c r="K291" s="4" t="str">
        <f t="shared" si="25"/>
        <v>0</v>
      </c>
      <c r="L291" s="10" cm="1">
        <f t="array" ref="L291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91" s="4">
        <f t="shared" si="26"/>
        <v>0</v>
      </c>
      <c r="N291" s="10" cm="1">
        <f t="array" ref="N291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91" s="4">
        <f t="shared" si="27"/>
        <v>0</v>
      </c>
      <c r="P291" s="4">
        <f t="shared" si="28"/>
        <v>0</v>
      </c>
      <c r="Q291" s="4">
        <f t="shared" si="29"/>
        <v>0</v>
      </c>
    </row>
    <row r="292" spans="1:17" s="5" customFormat="1" x14ac:dyDescent="0.3">
      <c r="A292" s="19">
        <v>20692</v>
      </c>
      <c r="B292" s="6" t="s">
        <v>173</v>
      </c>
      <c r="C292" s="6" t="s">
        <v>119</v>
      </c>
      <c r="D292" s="15">
        <v>3976</v>
      </c>
      <c r="E292" s="6" t="s">
        <v>11</v>
      </c>
      <c r="F292" s="16">
        <v>0</v>
      </c>
      <c r="G292" s="10" t="s">
        <v>213</v>
      </c>
      <c r="H292" s="4">
        <f t="shared" si="24"/>
        <v>2</v>
      </c>
      <c r="I292" s="10" cm="1">
        <f t="array" ref="I292">INDEX('Extract '!$A$2:$H$495,MATCH(1,('Extract '!$D$2:$D$495=Tableau2[[#This Row],[Désignation article]])*('Extract '!$E$2:$E$495=Tableau2[[#This Row],[Lot]]),0),6)</f>
        <v>289</v>
      </c>
      <c r="J292" s="9" t="str">
        <f>+Tableau2[[#This Row],[UQ]]</f>
        <v>M</v>
      </c>
      <c r="K292" s="4" t="str">
        <f t="shared" si="25"/>
        <v>0</v>
      </c>
      <c r="L292" s="10" cm="1">
        <f t="array" ref="L292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3976</v>
      </c>
      <c r="M292" s="4">
        <f t="shared" si="26"/>
        <v>0</v>
      </c>
      <c r="N292" s="10" cm="1">
        <f t="array" ref="N292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289</v>
      </c>
      <c r="O292" s="4">
        <f t="shared" si="27"/>
        <v>3687</v>
      </c>
      <c r="P292" s="4">
        <f t="shared" si="28"/>
        <v>0</v>
      </c>
      <c r="Q292" s="4">
        <f t="shared" si="29"/>
        <v>289</v>
      </c>
    </row>
    <row r="293" spans="1:17" x14ac:dyDescent="0.3">
      <c r="A293" s="19">
        <v>20547</v>
      </c>
      <c r="B293" s="6" t="s">
        <v>77</v>
      </c>
      <c r="C293" s="6" t="s">
        <v>232</v>
      </c>
      <c r="D293" s="15">
        <v>0</v>
      </c>
      <c r="E293" s="6" t="s">
        <v>11</v>
      </c>
      <c r="F293" s="16">
        <v>0</v>
      </c>
      <c r="G293" s="10" t="s">
        <v>213</v>
      </c>
      <c r="H293" s="4">
        <f t="shared" si="24"/>
        <v>2</v>
      </c>
      <c r="I293" s="10" cm="1">
        <f t="array" ref="I293">INDEX('Extract '!$A$2:$H$495,MATCH(1,('Extract '!$D$2:$D$495=Tableau2[[#This Row],[Désignation article]])*('Extract '!$E$2:$E$495=Tableau2[[#This Row],[Lot]]),0),6)</f>
        <v>0</v>
      </c>
      <c r="J293" s="4" t="str">
        <f>+Tableau2[[#This Row],[UQ]]</f>
        <v>M</v>
      </c>
      <c r="K293" s="4" t="str">
        <f t="shared" si="25"/>
        <v>0</v>
      </c>
      <c r="L293" s="10" cm="1">
        <f t="array" ref="L293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93" s="4">
        <f t="shared" si="26"/>
        <v>0</v>
      </c>
      <c r="N293" s="10" cm="1">
        <f t="array" ref="N293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93" s="4">
        <f t="shared" si="27"/>
        <v>0</v>
      </c>
      <c r="P293" s="4">
        <f t="shared" si="28"/>
        <v>0</v>
      </c>
      <c r="Q293" s="4">
        <f t="shared" si="29"/>
        <v>0</v>
      </c>
    </row>
    <row r="294" spans="1:17" s="5" customFormat="1" x14ac:dyDescent="0.3">
      <c r="A294" s="19">
        <v>20557</v>
      </c>
      <c r="B294" s="6" t="s">
        <v>24</v>
      </c>
      <c r="C294" s="6" t="s">
        <v>245</v>
      </c>
      <c r="D294" s="2">
        <v>2718</v>
      </c>
      <c r="E294" s="3" t="s">
        <v>11</v>
      </c>
      <c r="F294" s="4">
        <v>10655</v>
      </c>
      <c r="G294" s="10" t="s">
        <v>213</v>
      </c>
      <c r="H294" s="4">
        <f t="shared" si="24"/>
        <v>2</v>
      </c>
      <c r="I294" s="10" cm="1">
        <f t="array" ref="I294">INDEX('Extract '!$A$2:$H$495,MATCH(1,('Extract '!$D$2:$D$495=Tableau2[[#This Row],[Désignation article]])*('Extract '!$E$2:$E$495=Tableau2[[#This Row],[Lot]]),0),6)</f>
        <v>0</v>
      </c>
      <c r="J294" s="4" t="str">
        <f>+Tableau2[[#This Row],[UQ]]</f>
        <v>M</v>
      </c>
      <c r="K294" s="4">
        <f t="shared" si="25"/>
        <v>0</v>
      </c>
      <c r="L294" s="10" cm="1">
        <f t="array" ref="L294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94" s="4">
        <f t="shared" si="26"/>
        <v>0</v>
      </c>
      <c r="N294" s="10" cm="1">
        <f t="array" ref="N294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94" s="4">
        <f t="shared" si="27"/>
        <v>0</v>
      </c>
      <c r="P294" s="4">
        <f t="shared" si="28"/>
        <v>0</v>
      </c>
      <c r="Q294" s="4">
        <f t="shared" si="29"/>
        <v>0</v>
      </c>
    </row>
    <row r="295" spans="1:17" x14ac:dyDescent="0.3">
      <c r="A295" s="19">
        <v>20692</v>
      </c>
      <c r="B295" s="6" t="s">
        <v>173</v>
      </c>
      <c r="C295" s="6" t="s">
        <v>245</v>
      </c>
      <c r="D295" s="2">
        <v>2718</v>
      </c>
      <c r="E295" s="3" t="s">
        <v>11</v>
      </c>
      <c r="F295" s="4">
        <v>0</v>
      </c>
      <c r="G295" s="10" t="s">
        <v>213</v>
      </c>
      <c r="H295" s="4">
        <f t="shared" si="24"/>
        <v>3</v>
      </c>
      <c r="I295" s="10" cm="1">
        <f t="array" ref="I295">INDEX('Extract '!$A$2:$H$495,MATCH(1,('Extract '!$D$2:$D$495=Tableau2[[#This Row],[Désignation article]])*('Extract '!$E$2:$E$495=Tableau2[[#This Row],[Lot]]),0),6)</f>
        <v>2718</v>
      </c>
      <c r="J295" s="4" t="str">
        <f>+Tableau2[[#This Row],[UQ]]</f>
        <v>M</v>
      </c>
      <c r="K295" s="4" t="str">
        <f t="shared" si="25"/>
        <v>0</v>
      </c>
      <c r="L295" s="10" cm="1">
        <f t="array" ref="L295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2718</v>
      </c>
      <c r="M295" s="4">
        <f t="shared" si="26"/>
        <v>0</v>
      </c>
      <c r="N295" s="10" cm="1">
        <f t="array" ref="N295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95" s="4">
        <f t="shared" si="27"/>
        <v>2718</v>
      </c>
      <c r="P295" s="4">
        <f t="shared" si="28"/>
        <v>0</v>
      </c>
      <c r="Q295" s="4">
        <f t="shared" si="29"/>
        <v>0</v>
      </c>
    </row>
    <row r="296" spans="1:17" x14ac:dyDescent="0.3">
      <c r="A296" s="5">
        <v>20557</v>
      </c>
      <c r="B296" s="6" t="s">
        <v>24</v>
      </c>
      <c r="C296" s="6" t="s">
        <v>233</v>
      </c>
      <c r="D296" s="15">
        <v>5018</v>
      </c>
      <c r="E296" s="6" t="s">
        <v>11</v>
      </c>
      <c r="F296" s="16">
        <v>19570</v>
      </c>
      <c r="G296" s="10" t="s">
        <v>213</v>
      </c>
      <c r="H296" s="16">
        <f t="shared" si="24"/>
        <v>3</v>
      </c>
      <c r="I296" s="10" cm="1">
        <f t="array" ref="I296">INDEX('Extract '!$A$2:$H$495,MATCH(1,('Extract '!$D$2:$D$495=Tableau2[[#This Row],[Désignation article]])*('Extract '!$E$2:$E$495=Tableau2[[#This Row],[Lot]]),0),6)</f>
        <v>5018</v>
      </c>
      <c r="J296" s="16" t="str">
        <f>+Tableau2[[#This Row],[UQ]]</f>
        <v>M</v>
      </c>
      <c r="K296" s="16">
        <f t="shared" si="25"/>
        <v>19570</v>
      </c>
      <c r="L296" s="10" cm="1">
        <f t="array" ref="L296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96" s="16">
        <f t="shared" si="26"/>
        <v>0</v>
      </c>
      <c r="N296" s="10" cm="1">
        <f t="array" ref="N296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96" s="16">
        <f t="shared" si="27"/>
        <v>0</v>
      </c>
      <c r="P296" s="16">
        <f t="shared" si="28"/>
        <v>0</v>
      </c>
      <c r="Q296" s="16">
        <f t="shared" si="29"/>
        <v>0</v>
      </c>
    </row>
    <row r="297" spans="1:17" x14ac:dyDescent="0.3">
      <c r="A297" s="25">
        <v>20692</v>
      </c>
      <c r="B297" s="22" t="s">
        <v>173</v>
      </c>
      <c r="C297" s="22" t="s">
        <v>233</v>
      </c>
      <c r="D297" s="2">
        <v>5018</v>
      </c>
      <c r="E297" s="3" t="s">
        <v>11</v>
      </c>
      <c r="F297" s="4">
        <v>0</v>
      </c>
      <c r="G297" s="10" t="s">
        <v>213</v>
      </c>
      <c r="H297" s="16">
        <f t="shared" si="24"/>
        <v>3</v>
      </c>
      <c r="I297" s="10" cm="1">
        <f t="array" ref="I297">INDEX('Extract '!$A$2:$H$495,MATCH(1,('Extract '!$D$2:$D$495=Tableau2[[#This Row],[Désignation article]])*('Extract '!$E$2:$E$495=Tableau2[[#This Row],[Lot]]),0),6)</f>
        <v>218</v>
      </c>
      <c r="J297" s="16" t="str">
        <f>+Tableau2[[#This Row],[UQ]]</f>
        <v>M</v>
      </c>
      <c r="K297" s="16" t="str">
        <f t="shared" si="25"/>
        <v>0</v>
      </c>
      <c r="L297" s="10" cm="1">
        <f t="array" ref="L297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97" s="16">
        <f t="shared" si="26"/>
        <v>0</v>
      </c>
      <c r="N297" s="10" cm="1">
        <f t="array" ref="N297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97" s="16">
        <f t="shared" si="27"/>
        <v>0</v>
      </c>
      <c r="P297" s="16">
        <f t="shared" si="28"/>
        <v>0</v>
      </c>
      <c r="Q297" s="16">
        <f t="shared" si="29"/>
        <v>0</v>
      </c>
    </row>
    <row r="298" spans="1:17" x14ac:dyDescent="0.3">
      <c r="A298" s="19">
        <v>20682</v>
      </c>
      <c r="B298" s="6" t="s">
        <v>147</v>
      </c>
      <c r="C298" s="6" t="s">
        <v>152</v>
      </c>
      <c r="D298" s="15">
        <v>6000</v>
      </c>
      <c r="E298" s="6" t="s">
        <v>11</v>
      </c>
      <c r="F298" s="16">
        <v>0</v>
      </c>
      <c r="G298" s="10" t="s">
        <v>213</v>
      </c>
      <c r="H298" s="4">
        <f t="shared" si="24"/>
        <v>3</v>
      </c>
      <c r="I298" s="10" cm="1">
        <f t="array" ref="I298">INDEX('Extract '!$A$2:$H$495,MATCH(1,('Extract '!$D$2:$D$495=Tableau2[[#This Row],[Désignation article]])*('Extract '!$E$2:$E$495=Tableau2[[#This Row],[Lot]]),0),6)</f>
        <v>6000</v>
      </c>
      <c r="J298" s="9" t="str">
        <f>+Tableau2[[#This Row],[UQ]]</f>
        <v>M</v>
      </c>
      <c r="K298" s="4" t="str">
        <f t="shared" si="25"/>
        <v>0</v>
      </c>
      <c r="L298" s="10" cm="1">
        <f t="array" ref="L298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6000</v>
      </c>
      <c r="M298" s="4">
        <f t="shared" si="26"/>
        <v>0</v>
      </c>
      <c r="N298" s="10" cm="1">
        <f t="array" ref="N298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98" s="4">
        <f t="shared" si="27"/>
        <v>6000</v>
      </c>
      <c r="P298" s="4">
        <f t="shared" si="28"/>
        <v>0</v>
      </c>
      <c r="Q298" s="4">
        <f t="shared" si="29"/>
        <v>0</v>
      </c>
    </row>
    <row r="299" spans="1:17" x14ac:dyDescent="0.3">
      <c r="A299" s="19">
        <v>20682</v>
      </c>
      <c r="B299" s="6" t="s">
        <v>147</v>
      </c>
      <c r="C299" s="6" t="s">
        <v>153</v>
      </c>
      <c r="D299" s="15">
        <v>6053</v>
      </c>
      <c r="E299" s="6" t="s">
        <v>11</v>
      </c>
      <c r="F299" s="16">
        <v>0</v>
      </c>
      <c r="G299" s="10" t="s">
        <v>213</v>
      </c>
      <c r="H299" s="4">
        <f t="shared" si="24"/>
        <v>3</v>
      </c>
      <c r="I299" s="10" cm="1">
        <f t="array" ref="I299">INDEX('Extract '!$A$2:$H$495,MATCH(1,('Extract '!$D$2:$D$495=Tableau2[[#This Row],[Désignation article]])*('Extract '!$E$2:$E$495=Tableau2[[#This Row],[Lot]]),0),6)</f>
        <v>6053</v>
      </c>
      <c r="J299" s="9" t="str">
        <f>+Tableau2[[#This Row],[UQ]]</f>
        <v>M</v>
      </c>
      <c r="K299" s="4" t="str">
        <f t="shared" si="25"/>
        <v>0</v>
      </c>
      <c r="L299" s="10" cm="1">
        <f t="array" ref="L299">_xlfn._xlws.FILTER('Entrée-Sortie'!$F$3:$F$291,('Entrée-Sortie'!$C$3:$C$291=Tableau2[[#This Row],[Article]])*('Entrée-Sortie'!$B$3:$B$291="Sortie")*('Entrée-Sortie'!$A$3:$A$291=MAX(_xlfn._xlws.FILTER('Entrée-Sortie'!$A$3:$A$291,('Entrée-Sortie'!$C$3:$C$291=Tableau2[[#This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article]])*('Entrée-Sortie'!$B$3:$B$291="Sortie"),0))),0)</f>
        <v>0</v>
      </c>
      <c r="M299" s="4">
        <f t="shared" si="26"/>
        <v>0</v>
      </c>
      <c r="N299" s="10" cm="1">
        <f t="array" ref="N299">_xlfn._xlws.FILTER('Entrée-Sortie'!$F$3:$F$291,('Entrée-Sortie'!$C$3:$C$291=Tableau2[[#This Row],[Article]])*('Entrée-Sortie'!$B$3:$B$291="Retour")*('Entrée-Sortie'!$A$3:$A$291=MAX(_xlfn._xlws.FILTER('Entrée-Sortie'!$A$3:$A$291,('Entrée-Sortie'!$C$3:$C$291=Tableau2[[#This Row],[Article]])*('Entrée-Sortie'!$E$3:$E$291=Tableau2[[#This Row],[Lot]])*('Entrée-Sortie'!$D$3:$D$291=Tableau2[[#This Row],[Désignation article]])*('Entrée-Sortie'!$B$3:$B$291="Retour"),0))),0)</f>
        <v>0</v>
      </c>
      <c r="O299" s="4">
        <f t="shared" si="27"/>
        <v>0</v>
      </c>
      <c r="P299" s="4">
        <f t="shared" si="28"/>
        <v>0</v>
      </c>
      <c r="Q299" s="4">
        <f t="shared" si="29"/>
        <v>0</v>
      </c>
    </row>
  </sheetData>
  <phoneticPr fontId="1" type="noConversion"/>
  <conditionalFormatting sqref="Q3:Q325 I3:I325">
    <cfRule type="expression" dxfId="53" priority="10">
      <formula>$Q3&lt;&gt;$I3</formula>
    </cfRule>
  </conditionalFormatting>
  <conditionalFormatting sqref="A3:F325">
    <cfRule type="expression" dxfId="52" priority="6">
      <formula>COUNTIF($B3,"*VENDU*")</formula>
    </cfRule>
  </conditionalFormatting>
  <conditionalFormatting sqref="B3:F325">
    <cfRule type="expression" dxfId="51" priority="5">
      <formula>COUNTIF($B3,"*HORS STOCK*")</formula>
    </cfRule>
  </conditionalFormatting>
  <conditionalFormatting sqref="A3:G325">
    <cfRule type="expression" dxfId="50" priority="401">
      <formula>$G3="NOK"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10" id="{CDD18404-3CB4-47C4-92D2-CE64AE9FC6A4}">
            <x14:iconSet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" iconId="1"/>
              <x14:cfIcon iconSet="3Symbols" iconId="2"/>
              <x14:cfIcon iconSet="3Symbols" iconId="0"/>
            </x14:iconSet>
          </x14:cfRule>
          <xm:sqref>H3:H325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D033BF8-604B-43BA-83FD-886335E66571}">
          <x14:formula1>
            <xm:f>OFFSET(LISTE!$A$2,0,0,COUNTA(LISTE!$A:$A)-1)</xm:f>
          </x14:formula1>
          <xm:sqref>G3:G299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rgb="FF7030A0"/>
  </sheetPr>
  <dimension ref="A2:G291"/>
  <sheetViews>
    <sheetView zoomScaleNormal="100" workbookViewId="0">
      <pane ySplit="2" topLeftCell="A3" activePane="bottomLeft" state="frozen"/>
      <selection pane="bottomLeft" activeCell="A2" sqref="A2"/>
    </sheetView>
  </sheetViews>
  <sheetFormatPr baseColWidth="10" defaultColWidth="11.5546875" defaultRowHeight="14.4" x14ac:dyDescent="0.3"/>
  <cols>
    <col min="1" max="1" width="11.88671875" style="1" customWidth="1"/>
    <col min="2" max="2" width="10.44140625" style="1" customWidth="1"/>
    <col min="3" max="3" width="12.33203125" style="1" customWidth="1"/>
    <col min="4" max="4" width="48.5546875" style="1" customWidth="1"/>
    <col min="5" max="5" width="16.44140625" style="1" bestFit="1" customWidth="1"/>
    <col min="6" max="6" width="22.6640625" style="1" customWidth="1"/>
    <col min="7" max="7" width="8.33203125" style="5" customWidth="1"/>
    <col min="8" max="8" width="11.5546875" style="1"/>
    <col min="9" max="9" width="13.6640625" style="1" bestFit="1" customWidth="1"/>
    <col min="10" max="16384" width="11.5546875" style="1"/>
  </cols>
  <sheetData>
    <row r="2" spans="1:7" x14ac:dyDescent="0.3">
      <c r="A2" s="7" t="s">
        <v>199</v>
      </c>
      <c r="B2" s="7" t="s">
        <v>200</v>
      </c>
      <c r="C2" s="7" t="s">
        <v>201</v>
      </c>
      <c r="D2" s="7" t="s">
        <v>202</v>
      </c>
      <c r="E2" s="7" t="s">
        <v>203</v>
      </c>
      <c r="F2" s="7" t="s">
        <v>204</v>
      </c>
      <c r="G2" s="7" t="s">
        <v>5</v>
      </c>
    </row>
    <row r="3" spans="1:7" x14ac:dyDescent="0.3">
      <c r="A3" s="13">
        <v>44386</v>
      </c>
      <c r="B3" s="14" t="s">
        <v>195</v>
      </c>
      <c r="C3" s="1">
        <f>IFERROR(INDEX(Tableau2[[Article]:[Lot]],MATCH(Tableau1[[#This Row],[DESIGNATION ARTICLE]],Tableau2[Désignation article],0),1),"")</f>
        <v>20681</v>
      </c>
      <c r="D3" s="9" t="str" cm="1">
        <f t="array" ref="D3">IFERROR(INDEX(_xlfn._xlws.SORT(_xlfn._xlws.FILTER(Tableau2[Désignation article],Tableau2[Lot]=Tableau1[[#This Row],[LOT]]),1,-1),1),"")</f>
        <v>VENDU 48FO SILEC G657A2 M6 AERO SOUT</v>
      </c>
      <c r="E3" s="12" t="s">
        <v>69</v>
      </c>
      <c r="F3" s="11">
        <v>6180</v>
      </c>
      <c r="G3" s="5" t="str">
        <f>IF(Tableau1[[#This Row],[QTE ENTREE/SORTIE]]&lt;&gt;"","M","")</f>
        <v>M</v>
      </c>
    </row>
    <row r="4" spans="1:7" x14ac:dyDescent="0.3">
      <c r="A4" s="14">
        <v>44386</v>
      </c>
      <c r="B4" s="14" t="s">
        <v>195</v>
      </c>
      <c r="C4" s="9">
        <f>IFERROR(INDEX(Tableau2[[Article]:[Lot]],MATCH(Tableau1[[#This Row],[DESIGNATION ARTICLE]],Tableau2[Désignation article],0),1),"")</f>
        <v>20678</v>
      </c>
      <c r="D4" s="9" t="str" cm="1">
        <f t="array" ref="D4">IFERROR(INDEX(_xlfn._xlws.SORT(_xlfn._xlws.FILTER(Tableau2[Désignation article],Tableau2[Lot]=Tableau1[[#This Row],[LOT]]),1,-1),1),"")</f>
        <v>VENDU 12FO SILEC G657A2 M6 AERO SOUT</v>
      </c>
      <c r="E4" s="12" t="s">
        <v>31</v>
      </c>
      <c r="F4" s="11">
        <v>6000</v>
      </c>
      <c r="G4" s="5" t="str">
        <f>IF(Tableau1[[#This Row],[QTE ENTREE/SORTIE]]&lt;&gt;"","M","")</f>
        <v>M</v>
      </c>
    </row>
    <row r="5" spans="1:7" x14ac:dyDescent="0.3">
      <c r="A5" s="14">
        <v>44386</v>
      </c>
      <c r="B5" s="14" t="s">
        <v>196</v>
      </c>
      <c r="C5" s="9">
        <f>IFERROR(INDEX(Tableau2[[Article]:[Lot]],MATCH(Tableau1[[#This Row],[DESIGNATION ARTICLE]],Tableau2[Désignation article],0),1),"")</f>
        <v>20678</v>
      </c>
      <c r="D5" s="9" t="str" cm="1">
        <f t="array" ref="D5">IFERROR(INDEX(_xlfn._xlws.SORT(_xlfn._xlws.FILTER(Tableau2[Désignation article],Tableau2[Lot]=Tableau1[[#This Row],[LOT]]),1,-1),1),"")</f>
        <v>VENDU 12FO SILEC G657A2 M6 AERO SOUT</v>
      </c>
      <c r="E5" s="12" t="s">
        <v>46</v>
      </c>
      <c r="F5" s="11">
        <v>0</v>
      </c>
      <c r="G5" s="5" t="str">
        <f>IF(Tableau1[[#This Row],[QTE ENTREE/SORTIE]]&lt;&gt;"","M","")</f>
        <v>M</v>
      </c>
    </row>
    <row r="6" spans="1:7" x14ac:dyDescent="0.3">
      <c r="A6" s="14">
        <v>44389</v>
      </c>
      <c r="B6" s="14" t="s">
        <v>195</v>
      </c>
      <c r="C6" s="9">
        <f>IFERROR(INDEX(Tableau2[[Article]:[Lot]],MATCH(Tableau1[[#This Row],[DESIGNATION ARTICLE]],Tableau2[Désignation article],0),1),"")</f>
        <v>20681</v>
      </c>
      <c r="D6" s="9" t="str" cm="1">
        <f t="array" ref="D6">IFERROR(INDEX(_xlfn._xlws.SORT(_xlfn._xlws.FILTER(Tableau2[Désignation article],Tableau2[Lot]=Tableau1[[#This Row],[LOT]]),1,-1),1),"")</f>
        <v>VENDU 48FO SILEC G657A2 M6 AERO SOUT</v>
      </c>
      <c r="E6" s="12" t="s">
        <v>68</v>
      </c>
      <c r="F6" s="11">
        <v>6000</v>
      </c>
      <c r="G6" s="5" t="str">
        <f>IF(Tableau1[[#This Row],[QTE ENTREE/SORTIE]]&lt;&gt;"","M","")</f>
        <v>M</v>
      </c>
    </row>
    <row r="7" spans="1:7" x14ac:dyDescent="0.3">
      <c r="A7" s="14">
        <v>44389</v>
      </c>
      <c r="B7" s="14" t="s">
        <v>195</v>
      </c>
      <c r="C7" s="9">
        <f>IFERROR(INDEX(Tableau2[[Article]:[Lot]],MATCH(Tableau1[[#This Row],[DESIGNATION ARTICLE]],Tableau2[Désignation article],0),1),"")</f>
        <v>20681</v>
      </c>
      <c r="D7" s="9" t="str" cm="1">
        <f t="array" ref="D7">IFERROR(INDEX(_xlfn._xlws.SORT(_xlfn._xlws.FILTER(Tableau2[Désignation article],Tableau2[Lot]=Tableau1[[#This Row],[LOT]]),1,-1),1),"")</f>
        <v>VENDU 48FO SILEC G657A2 M6 AERO SOUT</v>
      </c>
      <c r="E7" s="12" t="s">
        <v>73</v>
      </c>
      <c r="F7" s="11">
        <v>6000</v>
      </c>
      <c r="G7" s="5" t="str">
        <f>IF(Tableau1[[#This Row],[QTE ENTREE/SORTIE]]&lt;&gt;"","M","")</f>
        <v>M</v>
      </c>
    </row>
    <row r="8" spans="1:7" x14ac:dyDescent="0.3">
      <c r="A8" s="14">
        <v>44389</v>
      </c>
      <c r="B8" s="14" t="s">
        <v>195</v>
      </c>
      <c r="C8" s="9">
        <f>IFERROR(INDEX(Tableau2[[Article]:[Lot]],MATCH(Tableau1[[#This Row],[DESIGNATION ARTICLE]],Tableau2[Désignation article],0),1),"")</f>
        <v>21231</v>
      </c>
      <c r="D8" s="9" t="str" cm="1">
        <f t="array" ref="D8">IFERROR(INDEX(_xlfn._xlws.SORT(_xlfn._xlws.FILTER(Tableau2[Désignation article],Tableau2[Lot]=Tableau1[[#This Row],[LOT]]),1,-1),1),"")</f>
        <v>VENDU 12FO ZTT G657A2 M12 AERO SOUT</v>
      </c>
      <c r="E8" s="12" t="s">
        <v>125</v>
      </c>
      <c r="F8" s="11">
        <v>51</v>
      </c>
      <c r="G8" s="5" t="str">
        <f>IF(Tableau1[[#This Row],[QTE ENTREE/SORTIE]]&lt;&gt;"","M","")</f>
        <v>M</v>
      </c>
    </row>
    <row r="9" spans="1:7" x14ac:dyDescent="0.3">
      <c r="A9" s="14">
        <v>44400</v>
      </c>
      <c r="B9" s="14" t="s">
        <v>195</v>
      </c>
      <c r="C9" s="9">
        <f>IFERROR(INDEX(Tableau2[[Article]:[Lot]],MATCH(Tableau1[[#This Row],[DESIGNATION ARTICLE]],Tableau2[Désignation article],0),1),"")</f>
        <v>20682</v>
      </c>
      <c r="D9" s="9" t="str" cm="1">
        <f t="array" ref="D9">IFERROR(INDEX(_xlfn._xlws.SORT(_xlfn._xlws.FILTER(Tableau2[Désignation article],Tableau2[Lot]=Tableau1[[#This Row],[LOT]]),1,-1),1),"")</f>
        <v>VENDU 72FO SILEC G657A2 M6 AERO SOUT</v>
      </c>
      <c r="E9" s="12" t="s">
        <v>85</v>
      </c>
      <c r="F9" s="11">
        <v>6000</v>
      </c>
      <c r="G9" s="5" t="str">
        <f>IF(Tableau1[[#This Row],[QTE ENTREE/SORTIE]]&lt;&gt;"","M","")</f>
        <v>M</v>
      </c>
    </row>
    <row r="10" spans="1:7" x14ac:dyDescent="0.3">
      <c r="A10" s="14">
        <v>44400</v>
      </c>
      <c r="B10" s="14" t="s">
        <v>195</v>
      </c>
      <c r="C10" s="9">
        <f>IFERROR(INDEX(Tableau2[[Article]:[Lot]],MATCH(Tableau1[[#This Row],[DESIGNATION ARTICLE]],Tableau2[Désignation article],0),1),"")</f>
        <v>20679</v>
      </c>
      <c r="D10" s="9" t="str" cm="1">
        <f t="array" ref="D10">IFERROR(INDEX(_xlfn._xlws.SORT(_xlfn._xlws.FILTER(Tableau2[Désignation article],Tableau2[Lot]=Tableau1[[#This Row],[LOT]]),1,-1),1),"")</f>
        <v>VENDU 24FO SILEC G657A2 M6 AERO SOUT</v>
      </c>
      <c r="E10" s="12" t="s">
        <v>56</v>
      </c>
      <c r="F10" s="11">
        <v>6000</v>
      </c>
      <c r="G10" s="5" t="str">
        <f>IF(Tableau1[[#This Row],[QTE ENTREE/SORTIE]]&lt;&gt;"","M","")</f>
        <v>M</v>
      </c>
    </row>
    <row r="11" spans="1:7" x14ac:dyDescent="0.3">
      <c r="A11" s="14">
        <v>44426</v>
      </c>
      <c r="B11" s="14" t="s">
        <v>195</v>
      </c>
      <c r="C11" s="9">
        <f>IFERROR(INDEX(Tableau2[[Article]:[Lot]],MATCH(Tableau1[[#This Row],[DESIGNATION ARTICLE]],Tableau2[Désignation article],0),1),"")</f>
        <v>20682</v>
      </c>
      <c r="D11" s="9" t="str" cm="1">
        <f t="array" ref="D11">IFERROR(INDEX(_xlfn._xlws.SORT(_xlfn._xlws.FILTER(Tableau2[Désignation article],Tableau2[Lot]=Tableau1[[#This Row],[LOT]]),1,-1),1),"")</f>
        <v>VENDU 72FO SILEC G657A2 M6 AERO SOUT</v>
      </c>
      <c r="E11" s="12" t="s">
        <v>78</v>
      </c>
      <c r="F11" s="11">
        <v>5761</v>
      </c>
      <c r="G11" s="5" t="str">
        <f>IF(Tableau1[[#This Row],[QTE ENTREE/SORTIE]]&lt;&gt;"","M","")</f>
        <v>M</v>
      </c>
    </row>
    <row r="12" spans="1:7" x14ac:dyDescent="0.3">
      <c r="A12" s="14">
        <v>44448</v>
      </c>
      <c r="B12" s="14" t="s">
        <v>195</v>
      </c>
      <c r="C12" s="9">
        <f>IFERROR(INDEX(Tableau2[[Article]:[Lot]],MATCH(Tableau1[[#This Row],[DESIGNATION ARTICLE]],Tableau2[Désignation article],0),1),"")</f>
        <v>20546</v>
      </c>
      <c r="D12" s="9" t="str" cm="1">
        <f t="array" ref="D12">IFERROR(INDEX(_xlfn._xlws.SORT(_xlfn._xlws.FILTER(Tableau2[Désignation article],Tableau2[Lot]=Tableau1[[#This Row],[LOT]]),1,-1),1),"")</f>
        <v>CABLE 48FO SILEC G657A2 M6 AERO SOUT</v>
      </c>
      <c r="E12" s="12" t="s">
        <v>70</v>
      </c>
      <c r="F12" s="11">
        <v>6180</v>
      </c>
      <c r="G12" s="5" t="str">
        <f>IF(Tableau1[[#This Row],[QTE ENTREE/SORTIE]]&lt;&gt;"","M","")</f>
        <v>M</v>
      </c>
    </row>
    <row r="13" spans="1:7" x14ac:dyDescent="0.3">
      <c r="A13" s="14">
        <v>44407</v>
      </c>
      <c r="B13" s="14" t="s">
        <v>195</v>
      </c>
      <c r="C13" s="9">
        <f>IFERROR(INDEX(Tableau2[[Article]:[Lot]],MATCH(Tableau1[[#This Row],[DESIGNATION ARTICLE]],Tableau2[Désignation article],0),1),"")</f>
        <v>20689</v>
      </c>
      <c r="D13" s="9" t="str" cm="1">
        <f t="array" ref="D13">IFERROR(INDEX(_xlfn._xlws.SORT(_xlfn._xlws.FILTER(Tableau2[Désignation article],Tableau2[Lot]=Tableau1[[#This Row],[LOT]]),1,-1),1),"")</f>
        <v>VENDU 72FO SILEC G657A2 M12 AERO SOUT</v>
      </c>
      <c r="E13" s="12" t="s">
        <v>187</v>
      </c>
      <c r="F13" s="11">
        <v>3070</v>
      </c>
      <c r="G13" s="5" t="str">
        <f>IF(Tableau1[[#This Row],[QTE ENTREE/SORTIE]]&lt;&gt;"","M","")</f>
        <v>M</v>
      </c>
    </row>
    <row r="14" spans="1:7" x14ac:dyDescent="0.3">
      <c r="A14" s="14">
        <v>44392</v>
      </c>
      <c r="B14" s="14" t="s">
        <v>195</v>
      </c>
      <c r="C14" s="9">
        <f>IFERROR(INDEX(Tableau2[[Article]:[Lot]],MATCH(Tableau1[[#This Row],[DESIGNATION ARTICLE]],Tableau2[Désignation article],0),1),"")</f>
        <v>20678</v>
      </c>
      <c r="D14" s="9" t="str" cm="1">
        <f t="array" ref="D14">IFERROR(INDEX(_xlfn._xlws.SORT(_xlfn._xlws.FILTER(Tableau2[Désignation article],Tableau2[Lot]=Tableau1[[#This Row],[LOT]]),1,-1),1),"")</f>
        <v>VENDU 12FO SILEC G657A2 M6 AERO SOUT</v>
      </c>
      <c r="E14" s="12" t="s">
        <v>45</v>
      </c>
      <c r="F14" s="11">
        <v>6122</v>
      </c>
      <c r="G14" s="5" t="str">
        <f>IF(Tableau1[[#This Row],[QTE ENTREE/SORTIE]]&lt;&gt;"","M","")</f>
        <v>M</v>
      </c>
    </row>
    <row r="15" spans="1:7" x14ac:dyDescent="0.3">
      <c r="A15" s="14">
        <v>44382</v>
      </c>
      <c r="B15" s="14" t="s">
        <v>195</v>
      </c>
      <c r="C15" s="9">
        <f>IFERROR(INDEX(Tableau2[[Article]:[Lot]],MATCH(Tableau1[[#This Row],[DESIGNATION ARTICLE]],Tableau2[Désignation article],0),1),"")</f>
        <v>20681</v>
      </c>
      <c r="D15" s="9" t="str" cm="1">
        <f t="array" ref="D15">IFERROR(INDEX(_xlfn._xlws.SORT(_xlfn._xlws.FILTER(Tableau2[Désignation article],Tableau2[Lot]=Tableau1[[#This Row],[LOT]]),1,-1),1),"")</f>
        <v>VENDU 48FO SILEC G657A2 M6 AERO SOUT</v>
      </c>
      <c r="E15" s="12" t="s">
        <v>63</v>
      </c>
      <c r="F15" s="11">
        <v>6000</v>
      </c>
      <c r="G15" s="5" t="str">
        <f>IF(Tableau1[[#This Row],[QTE ENTREE/SORTIE]]&lt;&gt;"","M","")</f>
        <v>M</v>
      </c>
    </row>
    <row r="16" spans="1:7" x14ac:dyDescent="0.3">
      <c r="A16" s="14">
        <v>44382</v>
      </c>
      <c r="B16" s="14" t="s">
        <v>195</v>
      </c>
      <c r="C16" s="9">
        <f>IFERROR(INDEX(Tableau2[[Article]:[Lot]],MATCH(Tableau1[[#This Row],[DESIGNATION ARTICLE]],Tableau2[Désignation article],0),1),"")</f>
        <v>20684</v>
      </c>
      <c r="D16" s="9" t="str" cm="1">
        <f t="array" ref="D16">IFERROR(INDEX(_xlfn._xlws.SORT(_xlfn._xlws.FILTER(Tableau2[Désignation article],Tableau2[Lot]=Tableau1[[#This Row],[LOT]]),1,-1),1),"")</f>
        <v>VENDU 144FO SILEC G657A2 M6 AERO SOUT</v>
      </c>
      <c r="E16" s="12" t="s">
        <v>109</v>
      </c>
      <c r="F16" s="11">
        <v>4025</v>
      </c>
      <c r="G16" s="5" t="str">
        <f>IF(Tableau1[[#This Row],[QTE ENTREE/SORTIE]]&lt;&gt;"","M","")</f>
        <v>M</v>
      </c>
    </row>
    <row r="17" spans="1:7" x14ac:dyDescent="0.3">
      <c r="A17" s="14">
        <v>44384</v>
      </c>
      <c r="B17" s="14" t="s">
        <v>195</v>
      </c>
      <c r="C17" s="9">
        <f>IFERROR(INDEX(Tableau2[[Article]:[Lot]],MATCH(Tableau1[[#This Row],[DESIGNATION ARTICLE]],Tableau2[Désignation article],0),1),"")</f>
        <v>20678</v>
      </c>
      <c r="D17" s="9" t="str" cm="1">
        <f t="array" ref="D17">IFERROR(INDEX(_xlfn._xlws.SORT(_xlfn._xlws.FILTER(Tableau2[Désignation article],Tableau2[Lot]=Tableau1[[#This Row],[LOT]]),1,-1),1),"")</f>
        <v>VENDU 12FO SILEC G657A2 M6 AERO SOUT</v>
      </c>
      <c r="E17" s="12" t="s">
        <v>42</v>
      </c>
      <c r="F17" s="11">
        <v>6003</v>
      </c>
      <c r="G17" s="5" t="str">
        <f>IF(Tableau1[[#This Row],[QTE ENTREE/SORTIE]]&lt;&gt;"","M","")</f>
        <v>M</v>
      </c>
    </row>
    <row r="18" spans="1:7" x14ac:dyDescent="0.3">
      <c r="A18" s="14">
        <v>44384</v>
      </c>
      <c r="B18" s="14" t="s">
        <v>195</v>
      </c>
      <c r="C18" s="9">
        <f>IFERROR(INDEX(Tableau2[[Article]:[Lot]],MATCH(Tableau1[[#This Row],[DESIGNATION ARTICLE]],Tableau2[Désignation article],0),1),"")</f>
        <v>20681</v>
      </c>
      <c r="D18" s="9" t="str" cm="1">
        <f t="array" ref="D18">IFERROR(INDEX(_xlfn._xlws.SORT(_xlfn._xlws.FILTER(Tableau2[Désignation article],Tableau2[Lot]=Tableau1[[#This Row],[LOT]]),1,-1),1),"")</f>
        <v>VENDU 48FO SILEC G657A2 M6 AERO SOUT</v>
      </c>
      <c r="E18" s="12" t="s">
        <v>66</v>
      </c>
      <c r="F18" s="11">
        <v>6180</v>
      </c>
      <c r="G18" s="5" t="str">
        <f>IF(Tableau1[[#This Row],[QTE ENTREE/SORTIE]]&lt;&gt;"","M","")</f>
        <v>M</v>
      </c>
    </row>
    <row r="19" spans="1:7" x14ac:dyDescent="0.3">
      <c r="A19" s="14">
        <v>44397</v>
      </c>
      <c r="B19" s="14" t="s">
        <v>195</v>
      </c>
      <c r="C19" s="9">
        <f>IFERROR(INDEX(Tableau2[[Article]:[Lot]],MATCH(Tableau1[[#This Row],[DESIGNATION ARTICLE]],Tableau2[Désignation article],0),1),"")</f>
        <v>20684</v>
      </c>
      <c r="D19" s="9" t="str" cm="1">
        <f t="array" ref="D19">IFERROR(INDEX(_xlfn._xlws.SORT(_xlfn._xlws.FILTER(Tableau2[Désignation article],Tableau2[Lot]=Tableau1[[#This Row],[LOT]]),1,-1),1),"")</f>
        <v>VENDU 144FO SILEC G657A2 M6 AERO SOUT</v>
      </c>
      <c r="E19" s="12" t="s">
        <v>160</v>
      </c>
      <c r="F19" s="11">
        <v>0</v>
      </c>
      <c r="G19" s="5" t="str">
        <f>IF(Tableau1[[#This Row],[QTE ENTREE/SORTIE]]&lt;&gt;"","M","")</f>
        <v>M</v>
      </c>
    </row>
    <row r="20" spans="1:7" x14ac:dyDescent="0.3">
      <c r="A20" s="14">
        <v>44369</v>
      </c>
      <c r="B20" s="14" t="s">
        <v>195</v>
      </c>
      <c r="C20" s="9">
        <f>IFERROR(INDEX(Tableau2[[Article]:[Lot]],MATCH(Tableau1[[#This Row],[DESIGNATION ARTICLE]],Tableau2[Désignation article],0),1),"")</f>
        <v>20678</v>
      </c>
      <c r="D20" s="9" t="str" cm="1">
        <f t="array" ref="D20">IFERROR(INDEX(_xlfn._xlws.SORT(_xlfn._xlws.FILTER(Tableau2[Désignation article],Tableau2[Lot]=Tableau1[[#This Row],[LOT]]),1,-1),1),"")</f>
        <v>VENDU 12FO SILEC G657A2 M6 AERO SOUT</v>
      </c>
      <c r="E20" s="12" t="s">
        <v>33</v>
      </c>
      <c r="F20" s="11">
        <v>0</v>
      </c>
      <c r="G20" s="5" t="str">
        <f>IF(Tableau1[[#This Row],[QTE ENTREE/SORTIE]]&lt;&gt;"","M","")</f>
        <v>M</v>
      </c>
    </row>
    <row r="21" spans="1:7" x14ac:dyDescent="0.3">
      <c r="A21" s="14">
        <v>44294</v>
      </c>
      <c r="B21" s="14" t="s">
        <v>195</v>
      </c>
      <c r="C21" s="9">
        <f>IFERROR(INDEX(Tableau2[[Article]:[Lot]],MATCH(Tableau1[[#This Row],[DESIGNATION ARTICLE]],Tableau2[Désignation article],0),1),"")</f>
        <v>20678</v>
      </c>
      <c r="D21" s="9" t="str" cm="1">
        <f t="array" ref="D21">IFERROR(INDEX(_xlfn._xlws.SORT(_xlfn._xlws.FILTER(Tableau2[Désignation article],Tableau2[Lot]=Tableau1[[#This Row],[LOT]]),1,-1),1),"")</f>
        <v>VENDU 12FO SILEC G657A2 M6 AERO SOUT</v>
      </c>
      <c r="E21" s="12" t="s">
        <v>43</v>
      </c>
      <c r="F21" s="11">
        <v>0</v>
      </c>
      <c r="G21" s="5" t="str">
        <f>IF(Tableau1[[#This Row],[QTE ENTREE/SORTIE]]&lt;&gt;"","M","")</f>
        <v>M</v>
      </c>
    </row>
    <row r="22" spans="1:7" x14ac:dyDescent="0.3">
      <c r="A22" s="14">
        <v>44294</v>
      </c>
      <c r="B22" s="14" t="s">
        <v>195</v>
      </c>
      <c r="C22" s="9">
        <f>IFERROR(INDEX(Tableau2[[Article]:[Lot]],MATCH(Tableau1[[#This Row],[DESIGNATION ARTICLE]],Tableau2[Désignation article],0),1),"")</f>
        <v>20678</v>
      </c>
      <c r="D22" s="9" t="str" cm="1">
        <f t="array" ref="D22">IFERROR(INDEX(_xlfn._xlws.SORT(_xlfn._xlws.FILTER(Tableau2[Désignation article],Tableau2[Lot]=Tableau1[[#This Row],[LOT]]),1,-1),1),"")</f>
        <v>VENDU 12FO SILEC G657A2 M6 AERO SOUT</v>
      </c>
      <c r="E22" s="12" t="s">
        <v>44</v>
      </c>
      <c r="F22" s="11">
        <v>0</v>
      </c>
      <c r="G22" s="5" t="str">
        <f>IF(Tableau1[[#This Row],[QTE ENTREE/SORTIE]]&lt;&gt;"","M","")</f>
        <v>M</v>
      </c>
    </row>
    <row r="23" spans="1:7" x14ac:dyDescent="0.3">
      <c r="A23" s="14">
        <v>44294</v>
      </c>
      <c r="B23" s="14" t="s">
        <v>195</v>
      </c>
      <c r="C23" s="9">
        <f>IFERROR(INDEX(Tableau2[[Article]:[Lot]],MATCH(Tableau1[[#This Row],[DESIGNATION ARTICLE]],Tableau2[Désignation article],0),1),"")</f>
        <v>20681</v>
      </c>
      <c r="D23" s="9" t="str" cm="1">
        <f t="array" ref="D23">IFERROR(INDEX(_xlfn._xlws.SORT(_xlfn._xlws.FILTER(Tableau2[Désignation article],Tableau2[Lot]=Tableau1[[#This Row],[LOT]]),1,-1),1),"")</f>
        <v>VENDU 48FO SILEC G657A2 M6 AERO SOUT</v>
      </c>
      <c r="E23" s="12" t="s">
        <v>142</v>
      </c>
      <c r="F23" s="11">
        <v>0</v>
      </c>
      <c r="G23" s="5" t="str">
        <f>IF(Tableau1[[#This Row],[QTE ENTREE/SORTIE]]&lt;&gt;"","M","")</f>
        <v>M</v>
      </c>
    </row>
    <row r="24" spans="1:7" x14ac:dyDescent="0.3">
      <c r="A24" s="14">
        <v>44294</v>
      </c>
      <c r="B24" s="14" t="s">
        <v>195</v>
      </c>
      <c r="C24" s="9">
        <f>IFERROR(INDEX(Tableau2[[Article]:[Lot]],MATCH(Tableau1[[#This Row],[DESIGNATION ARTICLE]],Tableau2[Désignation article],0),1),"")</f>
        <v>20681</v>
      </c>
      <c r="D24" s="9" t="str" cm="1">
        <f t="array" ref="D24">IFERROR(INDEX(_xlfn._xlws.SORT(_xlfn._xlws.FILTER(Tableau2[Désignation article],Tableau2[Lot]=Tableau1[[#This Row],[LOT]]),1,-1),1),"")</f>
        <v>VENDU 48FO SILEC G657A2 M6 AERO SOUT</v>
      </c>
      <c r="E24" s="12" t="s">
        <v>143</v>
      </c>
      <c r="F24" s="11">
        <v>0</v>
      </c>
      <c r="G24" s="5" t="str">
        <f>IF(Tableau1[[#This Row],[QTE ENTREE/SORTIE]]&lt;&gt;"","M","")</f>
        <v>M</v>
      </c>
    </row>
    <row r="25" spans="1:7" x14ac:dyDescent="0.3">
      <c r="A25" s="14">
        <v>44397</v>
      </c>
      <c r="B25" s="14" t="s">
        <v>195</v>
      </c>
      <c r="C25" s="9">
        <f>IFERROR(INDEX(Tableau2[[Article]:[Lot]],MATCH(Tableau1[[#This Row],[DESIGNATION ARTICLE]],Tableau2[Désignation article],0),1),"")</f>
        <v>20681</v>
      </c>
      <c r="D25" s="9" t="str" cm="1">
        <f t="array" ref="D25">IFERROR(INDEX(_xlfn._xlws.SORT(_xlfn._xlws.FILTER(Tableau2[Désignation article],Tableau2[Lot]=Tableau1[[#This Row],[LOT]]),1,-1),1),"")</f>
        <v>VENDU 48FO SILEC G657A2 M6 AERO SOUT</v>
      </c>
      <c r="E25" s="12" t="s">
        <v>144</v>
      </c>
      <c r="F25" s="11">
        <v>0</v>
      </c>
      <c r="G25" s="5" t="str">
        <f>IF(Tableau1[[#This Row],[QTE ENTREE/SORTIE]]&lt;&gt;"","M","")</f>
        <v>M</v>
      </c>
    </row>
    <row r="26" spans="1:7" x14ac:dyDescent="0.3">
      <c r="A26" s="14">
        <v>44369</v>
      </c>
      <c r="B26" s="14" t="s">
        <v>195</v>
      </c>
      <c r="C26" s="9">
        <f>IFERROR(INDEX(Tableau2[[Article]:[Lot]],MATCH(Tableau1[[#This Row],[DESIGNATION ARTICLE]],Tableau2[Désignation article],0),1),"")</f>
        <v>20679</v>
      </c>
      <c r="D26" s="9" t="str" cm="1">
        <f t="array" ref="D26">IFERROR(INDEX(_xlfn._xlws.SORT(_xlfn._xlws.FILTER(Tableau2[Désignation article],Tableau2[Lot]=Tableau1[[#This Row],[LOT]]),1,-1),1),"")</f>
        <v>VENDU 24FO SILEC G657A2 M6 AERO SOUT</v>
      </c>
      <c r="E26" s="12" t="s">
        <v>135</v>
      </c>
      <c r="F26" s="11">
        <v>0</v>
      </c>
      <c r="G26" s="5" t="str">
        <f>IF(Tableau1[[#This Row],[QTE ENTREE/SORTIE]]&lt;&gt;"","M","")</f>
        <v>M</v>
      </c>
    </row>
    <row r="27" spans="1:7" x14ac:dyDescent="0.3">
      <c r="A27" s="14">
        <v>44397</v>
      </c>
      <c r="B27" s="14" t="s">
        <v>195</v>
      </c>
      <c r="C27" s="9">
        <f>IFERROR(INDEX(Tableau2[[Article]:[Lot]],MATCH(Tableau1[[#This Row],[DESIGNATION ARTICLE]],Tableau2[Désignation article],0),1),"")</f>
        <v>20678</v>
      </c>
      <c r="D27" s="9" t="str" cm="1">
        <f t="array" ref="D27">IFERROR(INDEX(_xlfn._xlws.SORT(_xlfn._xlws.FILTER(Tableau2[Désignation article],Tableau2[Lot]=Tableau1[[#This Row],[LOT]]),1,-1),1),"")</f>
        <v>VENDU 12FO SILEC G657A2 M6 AERO SOUT</v>
      </c>
      <c r="E27" s="12" t="s">
        <v>46</v>
      </c>
      <c r="F27" s="11">
        <v>0</v>
      </c>
      <c r="G27" s="5" t="str">
        <f>IF(Tableau1[[#This Row],[QTE ENTREE/SORTIE]]&lt;&gt;"","M","")</f>
        <v>M</v>
      </c>
    </row>
    <row r="28" spans="1:7" x14ac:dyDescent="0.3">
      <c r="A28" s="14">
        <v>44369</v>
      </c>
      <c r="B28" s="14" t="s">
        <v>195</v>
      </c>
      <c r="C28" s="9">
        <f>IFERROR(INDEX(Tableau2[[Article]:[Lot]],MATCH(Tableau1[[#This Row],[DESIGNATION ARTICLE]],Tableau2[Désignation article],0),1),"")</f>
        <v>20681</v>
      </c>
      <c r="D28" s="9" t="str" cm="1">
        <f t="array" ref="D28">IFERROR(INDEX(_xlfn._xlws.SORT(_xlfn._xlws.FILTER(Tableau2[Désignation article],Tableau2[Lot]=Tableau1[[#This Row],[LOT]]),1,-1),1),"")</f>
        <v>VENDU 48FO SILEC G657A2 M6 AERO SOUT</v>
      </c>
      <c r="E28" s="12" t="s">
        <v>74</v>
      </c>
      <c r="F28" s="11">
        <v>0</v>
      </c>
      <c r="G28" s="5" t="str">
        <f>IF(Tableau1[[#This Row],[QTE ENTREE/SORTIE]]&lt;&gt;"","M","")</f>
        <v>M</v>
      </c>
    </row>
    <row r="29" spans="1:7" x14ac:dyDescent="0.3">
      <c r="A29" s="14">
        <v>44369</v>
      </c>
      <c r="B29" s="14" t="s">
        <v>195</v>
      </c>
      <c r="C29" s="9">
        <f>IFERROR(INDEX(Tableau2[[Article]:[Lot]],MATCH(Tableau1[[#This Row],[DESIGNATION ARTICLE]],Tableau2[Désignation article],0),1),"")</f>
        <v>20689</v>
      </c>
      <c r="D29" s="9" t="str" cm="1">
        <f t="array" ref="D29">IFERROR(INDEX(_xlfn._xlws.SORT(_xlfn._xlws.FILTER(Tableau2[Désignation article],Tableau2[Lot]=Tableau1[[#This Row],[LOT]]),1,-1),1),"")</f>
        <v>VENDU 72FO SILEC G657A2 M12 AERO SOUT</v>
      </c>
      <c r="E29" s="12" t="s">
        <v>114</v>
      </c>
      <c r="F29" s="11">
        <v>0</v>
      </c>
      <c r="G29" s="5" t="str">
        <f>IF(Tableau1[[#This Row],[QTE ENTREE/SORTIE]]&lt;&gt;"","M","")</f>
        <v>M</v>
      </c>
    </row>
    <row r="30" spans="1:7" x14ac:dyDescent="0.3">
      <c r="A30" s="14">
        <v>44294</v>
      </c>
      <c r="B30" s="14" t="s">
        <v>195</v>
      </c>
      <c r="C30" s="9">
        <f>IFERROR(INDEX(Tableau2[[Article]:[Lot]],MATCH(Tableau1[[#This Row],[DESIGNATION ARTICLE]],Tableau2[Désignation article],0),1),"")</f>
        <v>20692</v>
      </c>
      <c r="D30" s="9" t="str" cm="1">
        <f t="array" ref="D30">IFERROR(INDEX(_xlfn._xlws.SORT(_xlfn._xlws.FILTER(Tableau2[Désignation article],Tableau2[Lot]=Tableau1[[#This Row],[LOT]]),1,-1),1),"")</f>
        <v>VENDU 288FO SILEC G657A2 M12 AERO SOUT</v>
      </c>
      <c r="E30" s="12" t="s">
        <v>175</v>
      </c>
      <c r="F30" s="11">
        <v>0</v>
      </c>
      <c r="G30" s="5" t="str">
        <f>IF(Tableau1[[#This Row],[QTE ENTREE/SORTIE]]&lt;&gt;"","M","")</f>
        <v>M</v>
      </c>
    </row>
    <row r="31" spans="1:7" x14ac:dyDescent="0.3">
      <c r="A31" s="14">
        <v>44294</v>
      </c>
      <c r="B31" s="14" t="s">
        <v>195</v>
      </c>
      <c r="C31" s="9">
        <f>IFERROR(INDEX(Tableau2[[Article]:[Lot]],MATCH(Tableau1[[#This Row],[DESIGNATION ARTICLE]],Tableau2[Désignation article],0),1),"")</f>
        <v>20679</v>
      </c>
      <c r="D31" s="9" t="str" cm="1">
        <f t="array" ref="D31">IFERROR(INDEX(_xlfn._xlws.SORT(_xlfn._xlws.FILTER(Tableau2[Désignation article],Tableau2[Lot]=Tableau1[[#This Row],[LOT]]),1,-1),1),"")</f>
        <v>VENDU 24FO SILEC G657A2 M6 AERO SOUT</v>
      </c>
      <c r="E31" s="12" t="s">
        <v>62</v>
      </c>
      <c r="F31" s="11">
        <v>0</v>
      </c>
      <c r="G31" s="5" t="str">
        <f>IF(Tableau1[[#This Row],[QTE ENTREE/SORTIE]]&lt;&gt;"","M","")</f>
        <v>M</v>
      </c>
    </row>
    <row r="32" spans="1:7" x14ac:dyDescent="0.3">
      <c r="A32" s="14">
        <v>44369</v>
      </c>
      <c r="B32" s="14" t="s">
        <v>195</v>
      </c>
      <c r="C32" s="9">
        <f>IFERROR(INDEX(Tableau2[[Article]:[Lot]],MATCH(Tableau1[[#This Row],[DESIGNATION ARTICLE]],Tableau2[Désignation article],0),1),"")</f>
        <v>20692</v>
      </c>
      <c r="D32" s="9" t="str" cm="1">
        <f t="array" ref="D32">IFERROR(INDEX(_xlfn._xlws.SORT(_xlfn._xlws.FILTER(Tableau2[Désignation article],Tableau2[Lot]=Tableau1[[#This Row],[LOT]]),1,-1),1),"")</f>
        <v>VENDU 288FO SILEC G657A2 M12 AERO SOUT</v>
      </c>
      <c r="E32" s="12" t="s">
        <v>115</v>
      </c>
      <c r="F32" s="11">
        <v>0</v>
      </c>
      <c r="G32" s="5" t="str">
        <f>IF(Tableau1[[#This Row],[QTE ENTREE/SORTIE]]&lt;&gt;"","M","")</f>
        <v>M</v>
      </c>
    </row>
    <row r="33" spans="1:7" x14ac:dyDescent="0.3">
      <c r="A33" s="14">
        <v>44294</v>
      </c>
      <c r="B33" s="14" t="s">
        <v>195</v>
      </c>
      <c r="C33" s="9">
        <f>IFERROR(INDEX(Tableau2[[Article]:[Lot]],MATCH(Tableau1[[#This Row],[DESIGNATION ARTICLE]],Tableau2[Désignation article],0),1),"")</f>
        <v>20692</v>
      </c>
      <c r="D33" s="9" t="str" cm="1">
        <f t="array" ref="D33">IFERROR(INDEX(_xlfn._xlws.SORT(_xlfn._xlws.FILTER(Tableau2[Désignation article],Tableau2[Lot]=Tableau1[[#This Row],[LOT]]),1,-1),1),"")</f>
        <v>VENDU 288FO SILEC G657A2 M12 AERO SOUT</v>
      </c>
      <c r="E33" s="12" t="s">
        <v>118</v>
      </c>
      <c r="F33" s="11">
        <v>0</v>
      </c>
      <c r="G33" s="5" t="str">
        <f>IF(Tableau1[[#This Row],[QTE ENTREE/SORTIE]]&lt;&gt;"","M","")</f>
        <v>M</v>
      </c>
    </row>
    <row r="34" spans="1:7" x14ac:dyDescent="0.3">
      <c r="A34" s="14">
        <v>44397</v>
      </c>
      <c r="B34" s="14" t="s">
        <v>195</v>
      </c>
      <c r="C34" s="9">
        <f>IFERROR(INDEX(Tableau2[[Article]:[Lot]],MATCH(Tableau1[[#This Row],[DESIGNATION ARTICLE]],Tableau2[Désignation article],0),1),"")</f>
        <v>20682</v>
      </c>
      <c r="D34" s="9" t="str" cm="1">
        <f t="array" ref="D34">IFERROR(INDEX(_xlfn._xlws.SORT(_xlfn._xlws.FILTER(Tableau2[Désignation article],Tableau2[Lot]=Tableau1[[#This Row],[LOT]]),1,-1),1),"")</f>
        <v>VENDU 72FO SILEC G657A2 M6 AERO SOUT</v>
      </c>
      <c r="E34" s="12" t="s">
        <v>80</v>
      </c>
      <c r="F34" s="11">
        <v>0</v>
      </c>
      <c r="G34" s="5" t="str">
        <f>IF(Tableau1[[#This Row],[QTE ENTREE/SORTIE]]&lt;&gt;"","M","")</f>
        <v>M</v>
      </c>
    </row>
    <row r="35" spans="1:7" x14ac:dyDescent="0.3">
      <c r="A35" s="14">
        <v>44294</v>
      </c>
      <c r="B35" s="14" t="s">
        <v>195</v>
      </c>
      <c r="C35" s="9">
        <f>IFERROR(INDEX(Tableau2[[Article]:[Lot]],MATCH(Tableau1[[#This Row],[DESIGNATION ARTICLE]],Tableau2[Désignation article],0),1),"")</f>
        <v>20682</v>
      </c>
      <c r="D35" s="9" t="str" cm="1">
        <f t="array" ref="D35">IFERROR(INDEX(_xlfn._xlws.SORT(_xlfn._xlws.FILTER(Tableau2[Désignation article],Tableau2[Lot]=Tableau1[[#This Row],[LOT]]),1,-1),1),"")</f>
        <v>VENDU 72FO SILEC G657A2 M6 AERO SOUT</v>
      </c>
      <c r="E35" s="12" t="s">
        <v>149</v>
      </c>
      <c r="F35" s="11">
        <v>0</v>
      </c>
      <c r="G35" s="5" t="str">
        <f>IF(Tableau1[[#This Row],[QTE ENTREE/SORTIE]]&lt;&gt;"","M","")</f>
        <v>M</v>
      </c>
    </row>
    <row r="36" spans="1:7" x14ac:dyDescent="0.3">
      <c r="A36" s="14">
        <v>44301</v>
      </c>
      <c r="B36" s="12" t="s">
        <v>195</v>
      </c>
      <c r="C36" s="9">
        <f>IFERROR(INDEX(Tableau2[[Article]:[Lot]],MATCH(Tableau1[[#This Row],[DESIGNATION ARTICLE]],Tableau2[Désignation article],0),1),"")</f>
        <v>20697</v>
      </c>
      <c r="D36" s="9" t="str" cm="1">
        <f t="array" ref="D36">IFERROR(INDEX(_xlfn._xlws.SORT(_xlfn._xlws.FILTER(Tableau2[Désignation article],Tableau2[Lot]=Tableau1[[#This Row],[LOT]]),1,-1),1),"")</f>
        <v>VENDU 432FO DRAKA G657A2 M12 CONDUITE</v>
      </c>
      <c r="E36" s="12" t="s">
        <v>180</v>
      </c>
      <c r="F36" s="11">
        <v>2994</v>
      </c>
      <c r="G36" s="5" t="str">
        <f>IF(Tableau1[[#This Row],[QTE ENTREE/SORTIE]]&lt;&gt;"","M","")</f>
        <v>M</v>
      </c>
    </row>
    <row r="37" spans="1:7" x14ac:dyDescent="0.3">
      <c r="A37" s="14">
        <v>44235</v>
      </c>
      <c r="B37" s="14" t="s">
        <v>195</v>
      </c>
      <c r="C37" s="9">
        <f>IFERROR(INDEX(Tableau2[[Article]:[Lot]],MATCH(Tableau1[[#This Row],[DESIGNATION ARTICLE]],Tableau2[Désignation article],0),1),"")</f>
        <v>20684</v>
      </c>
      <c r="D37" s="9" t="str" cm="1">
        <f t="array" ref="D37">IFERROR(INDEX(_xlfn._xlws.SORT(_xlfn._xlws.FILTER(Tableau2[Désignation article],Tableau2[Lot]=Tableau1[[#This Row],[LOT]]),1,-1),1),"")</f>
        <v>VENDU 144FO SILEC G657A2 M6 AERO SOUT</v>
      </c>
      <c r="E37" s="12" t="s">
        <v>90</v>
      </c>
      <c r="F37" s="11">
        <v>2438</v>
      </c>
      <c r="G37" s="5" t="str">
        <f>IF(Tableau1[[#This Row],[QTE ENTREE/SORTIE]]&lt;&gt;"","M","")</f>
        <v>M</v>
      </c>
    </row>
    <row r="38" spans="1:7" x14ac:dyDescent="0.3">
      <c r="A38" s="14">
        <v>44270</v>
      </c>
      <c r="B38" s="14" t="s">
        <v>195</v>
      </c>
      <c r="C38" s="9">
        <f>IFERROR(INDEX(Tableau2[[Article]:[Lot]],MATCH(Tableau1[[#This Row],[DESIGNATION ARTICLE]],Tableau2[Désignation article],0),1),"")</f>
        <v>20678</v>
      </c>
      <c r="D38" s="9" t="str" cm="1">
        <f t="array" ref="D38">IFERROR(INDEX(_xlfn._xlws.SORT(_xlfn._xlws.FILTER(Tableau2[Désignation article],Tableau2[Lot]=Tableau1[[#This Row],[LOT]]),1,-1),1),"")</f>
        <v>VENDU 12FO SILEC G657A2 M6 AERO SOUT</v>
      </c>
      <c r="E38" s="12" t="s">
        <v>32</v>
      </c>
      <c r="F38" s="11">
        <v>900</v>
      </c>
      <c r="G38" s="5" t="str">
        <f>IF(Tableau1[[#This Row],[QTE ENTREE/SORTIE]]&lt;&gt;"","M","")</f>
        <v>M</v>
      </c>
    </row>
    <row r="39" spans="1:7" x14ac:dyDescent="0.3">
      <c r="A39" s="14">
        <v>44267</v>
      </c>
      <c r="B39" s="14" t="s">
        <v>195</v>
      </c>
      <c r="C39" s="9">
        <f>IFERROR(INDEX(Tableau2[[Article]:[Lot]],MATCH(Tableau1[[#This Row],[DESIGNATION ARTICLE]],Tableau2[Désignation article],0),1),"")</f>
        <v>20679</v>
      </c>
      <c r="D39" s="9" t="str" cm="1">
        <f t="array" ref="D39">IFERROR(INDEX(_xlfn._xlws.SORT(_xlfn._xlws.FILTER(Tableau2[Désignation article],Tableau2[Lot]=Tableau1[[#This Row],[LOT]]),1,-1),1),"")</f>
        <v>VENDU 24FO SILEC G657A2 M6 AERO SOUT</v>
      </c>
      <c r="E39" s="12" t="s">
        <v>50</v>
      </c>
      <c r="F39" s="11">
        <v>250</v>
      </c>
      <c r="G39" s="5" t="str">
        <f>IF(Tableau1[[#This Row],[QTE ENTREE/SORTIE]]&lt;&gt;"","M","")</f>
        <v>M</v>
      </c>
    </row>
    <row r="40" spans="1:7" x14ac:dyDescent="0.3">
      <c r="A40" s="14">
        <v>44253</v>
      </c>
      <c r="B40" s="14" t="s">
        <v>195</v>
      </c>
      <c r="C40" s="9">
        <f>IFERROR(INDEX(Tableau2[[Article]:[Lot]],MATCH(Tableau1[[#This Row],[DESIGNATION ARTICLE]],Tableau2[Désignation article],0),1),"")</f>
        <v>20679</v>
      </c>
      <c r="D40" s="9" t="str" cm="1">
        <f t="array" ref="D40">IFERROR(INDEX(_xlfn._xlws.SORT(_xlfn._xlws.FILTER(Tableau2[Désignation article],Tableau2[Lot]=Tableau1[[#This Row],[LOT]]),1,-1),1),"")</f>
        <v>VENDU 24FO SILEC G657A2 M6 AERO SOUT</v>
      </c>
      <c r="E40" s="12" t="s">
        <v>52</v>
      </c>
      <c r="F40" s="11">
        <v>5727</v>
      </c>
      <c r="G40" s="5" t="str">
        <f>IF(Tableau1[[#This Row],[QTE ENTREE/SORTIE]]&lt;&gt;"","M","")</f>
        <v>M</v>
      </c>
    </row>
    <row r="41" spans="1:7" x14ac:dyDescent="0.3">
      <c r="A41" s="14" t="s">
        <v>215</v>
      </c>
      <c r="B41" s="14" t="s">
        <v>195</v>
      </c>
      <c r="C41" s="9">
        <f>IFERROR(INDEX(Tableau2[[Article]:[Lot]],MATCH(Tableau1[[#This Row],[DESIGNATION ARTICLE]],Tableau2[Désignation article],0),1),"")</f>
        <v>20678</v>
      </c>
      <c r="D41" s="9" t="str" cm="1">
        <f t="array" ref="D41">IFERROR(INDEX(_xlfn._xlws.SORT(_xlfn._xlws.FILTER(Tableau2[Désignation article],Tableau2[Lot]=Tableau1[[#This Row],[LOT]]),1,-1),1),"")</f>
        <v>VENDU 12FO SILEC G657A2 M6 AERO SOUT</v>
      </c>
      <c r="E41" s="12" t="s">
        <v>35</v>
      </c>
      <c r="F41" s="11">
        <v>6029</v>
      </c>
      <c r="G41" s="5" t="str">
        <f>IF(Tableau1[[#This Row],[QTE ENTREE/SORTIE]]&lt;&gt;"","M","")</f>
        <v>M</v>
      </c>
    </row>
    <row r="42" spans="1:7" x14ac:dyDescent="0.3">
      <c r="A42" s="14">
        <v>44341</v>
      </c>
      <c r="B42" s="14" t="s">
        <v>195</v>
      </c>
      <c r="C42" s="9">
        <f>IFERROR(INDEX(Tableau2[[Article]:[Lot]],MATCH(Tableau1[[#This Row],[DESIGNATION ARTICLE]],Tableau2[Désignation article],0),1),"")</f>
        <v>20678</v>
      </c>
      <c r="D42" s="9" t="str" cm="1">
        <f t="array" ref="D42">IFERROR(INDEX(_xlfn._xlws.SORT(_xlfn._xlws.FILTER(Tableau2[Désignation article],Tableau2[Lot]=Tableau1[[#This Row],[LOT]]),1,-1),1),"")</f>
        <v>VENDU 12FO SILEC G657A2 M6 AERO SOUT</v>
      </c>
      <c r="E42" s="12" t="s">
        <v>36</v>
      </c>
      <c r="F42" s="11">
        <v>6027</v>
      </c>
      <c r="G42" s="5" t="str">
        <f>IF(Tableau1[[#This Row],[QTE ENTREE/SORTIE]]&lt;&gt;"","M","")</f>
        <v>M</v>
      </c>
    </row>
    <row r="43" spans="1:7" x14ac:dyDescent="0.3">
      <c r="A43" s="14">
        <v>44287</v>
      </c>
      <c r="B43" s="14" t="s">
        <v>195</v>
      </c>
      <c r="C43" s="9">
        <f>IFERROR(INDEX(Tableau2[[Article]:[Lot]],MATCH(Tableau1[[#This Row],[DESIGNATION ARTICLE]],Tableau2[Désignation article],0),1),"")</f>
        <v>20678</v>
      </c>
      <c r="D43" s="9" t="str" cm="1">
        <f t="array" ref="D43">IFERROR(INDEX(_xlfn._xlws.SORT(_xlfn._xlws.FILTER(Tableau2[Désignation article],Tableau2[Lot]=Tableau1[[#This Row],[LOT]]),1,-1),1),"")</f>
        <v>VENDU 12FO SILEC G657A2 M6 AERO SOUT</v>
      </c>
      <c r="E43" s="12" t="s">
        <v>38</v>
      </c>
      <c r="F43" s="11">
        <v>6000</v>
      </c>
      <c r="G43" s="5" t="str">
        <f>IF(Tableau1[[#This Row],[QTE ENTREE/SORTIE]]&lt;&gt;"","M","")</f>
        <v>M</v>
      </c>
    </row>
    <row r="44" spans="1:7" x14ac:dyDescent="0.3">
      <c r="A44" s="14">
        <v>44287</v>
      </c>
      <c r="B44" s="14" t="s">
        <v>195</v>
      </c>
      <c r="C44" s="9">
        <f>IFERROR(INDEX(Tableau2[[Article]:[Lot]],MATCH(Tableau1[[#This Row],[DESIGNATION ARTICLE]],Tableau2[Désignation article],0),1),"")</f>
        <v>20678</v>
      </c>
      <c r="D44" s="9" t="str" cm="1">
        <f t="array" ref="D44">IFERROR(INDEX(_xlfn._xlws.SORT(_xlfn._xlws.FILTER(Tableau2[Désignation article],Tableau2[Lot]=Tableau1[[#This Row],[LOT]]),1,-1),1),"")</f>
        <v>VENDU 12FO SILEC G657A2 M6 AERO SOUT</v>
      </c>
      <c r="E44" s="12" t="s">
        <v>40</v>
      </c>
      <c r="F44" s="11">
        <v>6016</v>
      </c>
      <c r="G44" s="5" t="str">
        <f>IF(Tableau1[[#This Row],[QTE ENTREE/SORTIE]]&lt;&gt;"","M","")</f>
        <v>M</v>
      </c>
    </row>
    <row r="45" spans="1:7" x14ac:dyDescent="0.3">
      <c r="A45" s="14">
        <v>44334</v>
      </c>
      <c r="B45" s="14" t="s">
        <v>195</v>
      </c>
      <c r="C45" s="9">
        <f>IFERROR(INDEX(Tableau2[[Article]:[Lot]],MATCH(Tableau1[[#This Row],[DESIGNATION ARTICLE]],Tableau2[Désignation article],0),1),"")</f>
        <v>20681</v>
      </c>
      <c r="D45" s="9" t="str" cm="1">
        <f t="array" ref="D45">IFERROR(INDEX(_xlfn._xlws.SORT(_xlfn._xlws.FILTER(Tableau2[Désignation article],Tableau2[Lot]=Tableau1[[#This Row],[LOT]]),1,-1),1),"")</f>
        <v>VENDU 48FO SILEC G657A2 M6 AERO SOUT</v>
      </c>
      <c r="E45" s="12" t="s">
        <v>64</v>
      </c>
      <c r="F45" s="11">
        <v>6180</v>
      </c>
      <c r="G45" s="5" t="str">
        <f>IF(Tableau1[[#This Row],[QTE ENTREE/SORTIE]]&lt;&gt;"","M","")</f>
        <v>M</v>
      </c>
    </row>
    <row r="46" spans="1:7" x14ac:dyDescent="0.3">
      <c r="A46" s="14">
        <v>44333</v>
      </c>
      <c r="B46" s="14" t="s">
        <v>195</v>
      </c>
      <c r="C46" s="9">
        <f>IFERROR(INDEX(Tableau2[[Article]:[Lot]],MATCH(Tableau1[[#This Row],[DESIGNATION ARTICLE]],Tableau2[Désignation article],0),1),"")</f>
        <v>20681</v>
      </c>
      <c r="D46" s="9" t="str" cm="1">
        <f t="array" ref="D46">IFERROR(INDEX(_xlfn._xlws.SORT(_xlfn._xlws.FILTER(Tableau2[Désignation article],Tableau2[Lot]=Tableau1[[#This Row],[LOT]]),1,-1),1),"")</f>
        <v>VENDU 48FO SILEC G657A2 M6 AERO SOUT</v>
      </c>
      <c r="E46" s="12" t="s">
        <v>65</v>
      </c>
      <c r="F46" s="11">
        <v>6180</v>
      </c>
      <c r="G46" s="5" t="str">
        <f>IF(Tableau1[[#This Row],[QTE ENTREE/SORTIE]]&lt;&gt;"","M","")</f>
        <v>M</v>
      </c>
    </row>
    <row r="47" spans="1:7" x14ac:dyDescent="0.3">
      <c r="A47" s="14">
        <v>44333</v>
      </c>
      <c r="B47" s="14" t="s">
        <v>195</v>
      </c>
      <c r="C47" s="9">
        <f>IFERROR(INDEX(Tableau2[[Article]:[Lot]],MATCH(Tableau1[[#This Row],[DESIGNATION ARTICLE]],Tableau2[Désignation article],0),1),"")</f>
        <v>20681</v>
      </c>
      <c r="D47" s="9" t="str" cm="1">
        <f t="array" ref="D47">IFERROR(INDEX(_xlfn._xlws.SORT(_xlfn._xlws.FILTER(Tableau2[Désignation article],Tableau2[Lot]=Tableau1[[#This Row],[LOT]]),1,-1),1),"")</f>
        <v>VENDU 48FO SILEC G657A2 M6 AERO SOUT</v>
      </c>
      <c r="E47" s="12" t="s">
        <v>67</v>
      </c>
      <c r="F47" s="11">
        <v>6000</v>
      </c>
      <c r="G47" s="5" t="str">
        <f>IF(Tableau1[[#This Row],[QTE ENTREE/SORTIE]]&lt;&gt;"","M","")</f>
        <v>M</v>
      </c>
    </row>
    <row r="48" spans="1:7" x14ac:dyDescent="0.3">
      <c r="A48" s="14">
        <v>44211</v>
      </c>
      <c r="B48" s="14" t="s">
        <v>195</v>
      </c>
      <c r="C48" s="9">
        <f>IFERROR(INDEX(Tableau2[[Article]:[Lot]],MATCH(Tableau1[[#This Row],[DESIGNATION ARTICLE]],Tableau2[Désignation article],0),1),"")</f>
        <v>20679</v>
      </c>
      <c r="D48" s="9" t="str" cm="1">
        <f t="array" ref="D48">IFERROR(INDEX(_xlfn._xlws.SORT(_xlfn._xlws.FILTER(Tableau2[Désignation article],Tableau2[Lot]=Tableau1[[#This Row],[LOT]]),1,-1),1),"")</f>
        <v>VENDU 24FO SILEC G657A2 M6 AERO SOUT</v>
      </c>
      <c r="E48" s="12" t="s">
        <v>134</v>
      </c>
      <c r="F48" s="11">
        <v>7700</v>
      </c>
      <c r="G48" s="5" t="str">
        <f>IF(Tableau1[[#This Row],[QTE ENTREE/SORTIE]]&lt;&gt;"","M","")</f>
        <v>M</v>
      </c>
    </row>
    <row r="49" spans="1:7" x14ac:dyDescent="0.3">
      <c r="A49" s="14">
        <v>44279</v>
      </c>
      <c r="B49" s="14" t="s">
        <v>195</v>
      </c>
      <c r="C49" s="9">
        <f>IFERROR(INDEX(Tableau2[[Article]:[Lot]],MATCH(Tableau1[[#This Row],[DESIGNATION ARTICLE]],Tableau2[Désignation article],0),1),"")</f>
        <v>20679</v>
      </c>
      <c r="D49" s="9" t="str" cm="1">
        <f t="array" ref="D49">IFERROR(INDEX(_xlfn._xlws.SORT(_xlfn._xlws.FILTER(Tableau2[Désignation article],Tableau2[Lot]=Tableau1[[#This Row],[LOT]]),1,-1),1),"")</f>
        <v>VENDU 24FO SILEC G657A2 M6 AERO SOUT</v>
      </c>
      <c r="E49" s="12" t="s">
        <v>136</v>
      </c>
      <c r="F49" s="11">
        <v>7000</v>
      </c>
      <c r="G49" s="5" t="str">
        <f>IF(Tableau1[[#This Row],[QTE ENTREE/SORTIE]]&lt;&gt;"","M","")</f>
        <v>M</v>
      </c>
    </row>
    <row r="50" spans="1:7" x14ac:dyDescent="0.3">
      <c r="A50" s="14">
        <v>44301</v>
      </c>
      <c r="B50" s="14" t="s">
        <v>195</v>
      </c>
      <c r="C50" s="9">
        <f>IFERROR(INDEX(Tableau2[[Article]:[Lot]],MATCH(Tableau1[[#This Row],[DESIGNATION ARTICLE]],Tableau2[Désignation article],0),1),"")</f>
        <v>20678</v>
      </c>
      <c r="D50" s="9" t="str" cm="1">
        <f t="array" ref="D50">IFERROR(INDEX(_xlfn._xlws.SORT(_xlfn._xlws.FILTER(Tableau2[Désignation article],Tableau2[Lot]=Tableau1[[#This Row],[LOT]]),1,-1),1),"")</f>
        <v>VENDU 12FO SILEC G657A2 M6 AERO SOUT</v>
      </c>
      <c r="E50" s="12" t="s">
        <v>46</v>
      </c>
      <c r="F50" s="11">
        <v>5609</v>
      </c>
      <c r="G50" s="5" t="str">
        <f>IF(Tableau1[[#This Row],[QTE ENTREE/SORTIE]]&lt;&gt;"","M","")</f>
        <v>M</v>
      </c>
    </row>
    <row r="51" spans="1:7" x14ac:dyDescent="0.3">
      <c r="A51" s="14">
        <v>44301</v>
      </c>
      <c r="B51" s="14" t="s">
        <v>195</v>
      </c>
      <c r="C51" s="9">
        <f>IFERROR(INDEX(Tableau2[[Article]:[Lot]],MATCH(Tableau1[[#This Row],[DESIGNATION ARTICLE]],Tableau2[Désignation article],0),1),"")</f>
        <v>20679</v>
      </c>
      <c r="D51" s="9" t="str" cm="1">
        <f t="array" ref="D51">IFERROR(INDEX(_xlfn._xlws.SORT(_xlfn._xlws.FILTER(Tableau2[Désignation article],Tableau2[Lot]=Tableau1[[#This Row],[LOT]]),1,-1),1),"")</f>
        <v>VENDU 24FO SILEC G657A2 M6 AERO SOUT</v>
      </c>
      <c r="E51" s="12" t="s">
        <v>137</v>
      </c>
      <c r="F51" s="11">
        <v>5899</v>
      </c>
      <c r="G51" s="5" t="str">
        <f>IF(Tableau1[[#This Row],[QTE ENTREE/SORTIE]]&lt;&gt;"","M","")</f>
        <v>M</v>
      </c>
    </row>
    <row r="52" spans="1:7" x14ac:dyDescent="0.3">
      <c r="A52" s="14">
        <v>44309</v>
      </c>
      <c r="B52" s="14" t="s">
        <v>195</v>
      </c>
      <c r="C52" s="9">
        <f>IFERROR(INDEX(Tableau2[[Article]:[Lot]],MATCH(Tableau1[[#This Row],[DESIGNATION ARTICLE]],Tableau2[Désignation article],0),1),"")</f>
        <v>20679</v>
      </c>
      <c r="D52" s="9" t="str" cm="1">
        <f t="array" ref="D52">IFERROR(INDEX(_xlfn._xlws.SORT(_xlfn._xlws.FILTER(Tableau2[Désignation article],Tableau2[Lot]=Tableau1[[#This Row],[LOT]]),1,-1),1),"")</f>
        <v>VENDU 24FO SILEC G657A2 M6 AERO SOUT</v>
      </c>
      <c r="E52" s="12" t="s">
        <v>138</v>
      </c>
      <c r="F52" s="11">
        <v>5946</v>
      </c>
      <c r="G52" s="5" t="str">
        <f>IF(Tableau1[[#This Row],[QTE ENTREE/SORTIE]]&lt;&gt;"","M","")</f>
        <v>M</v>
      </c>
    </row>
    <row r="53" spans="1:7" x14ac:dyDescent="0.3">
      <c r="A53" s="14">
        <v>44263</v>
      </c>
      <c r="B53" s="14" t="s">
        <v>195</v>
      </c>
      <c r="C53" s="9">
        <f>IFERROR(INDEX(Tableau2[[Article]:[Lot]],MATCH(Tableau1[[#This Row],[DESIGNATION ARTICLE]],Tableau2[Désignation article],0),1),"")</f>
        <v>20681</v>
      </c>
      <c r="D53" s="9" t="str" cm="1">
        <f t="array" ref="D53">IFERROR(INDEX(_xlfn._xlws.SORT(_xlfn._xlws.FILTER(Tableau2[Désignation article],Tableau2[Lot]=Tableau1[[#This Row],[LOT]]),1,-1),1),"")</f>
        <v>VENDU 48FO SILEC G657A2 M6 AERO SOUT</v>
      </c>
      <c r="E53" s="12" t="s">
        <v>75</v>
      </c>
      <c r="F53" s="11">
        <v>540</v>
      </c>
      <c r="G53" s="5" t="str">
        <f>IF(Tableau1[[#This Row],[QTE ENTREE/SORTIE]]&lt;&gt;"","M","")</f>
        <v>M</v>
      </c>
    </row>
    <row r="54" spans="1:7" x14ac:dyDescent="0.3">
      <c r="A54" s="14">
        <v>44263</v>
      </c>
      <c r="B54" s="14" t="s">
        <v>195</v>
      </c>
      <c r="C54" s="9">
        <f>IFERROR(INDEX(Tableau2[[Article]:[Lot]],MATCH(Tableau1[[#This Row],[DESIGNATION ARTICLE]],Tableau2[Désignation article],0),1),"")</f>
        <v>20689</v>
      </c>
      <c r="D54" s="9" t="str" cm="1">
        <f t="array" ref="D54">IFERROR(INDEX(_xlfn._xlws.SORT(_xlfn._xlws.FILTER(Tableau2[Désignation article],Tableau2[Lot]=Tableau1[[#This Row],[LOT]]),1,-1),1),"")</f>
        <v>VENDU 72FO SILEC G657A2 M12 AERO SOUT</v>
      </c>
      <c r="E54" s="12" t="s">
        <v>111</v>
      </c>
      <c r="F54" s="11">
        <v>5240</v>
      </c>
      <c r="G54" s="5" t="str">
        <f>IF(Tableau1[[#This Row],[QTE ENTREE/SORTIE]]&lt;&gt;"","M","")</f>
        <v>M</v>
      </c>
    </row>
    <row r="55" spans="1:7" x14ac:dyDescent="0.3">
      <c r="A55" s="14">
        <v>44232</v>
      </c>
      <c r="B55" s="14" t="s">
        <v>195</v>
      </c>
      <c r="C55" s="9">
        <f>IFERROR(INDEX(Tableau2[[Article]:[Lot]],MATCH(Tableau1[[#This Row],[DESIGNATION ARTICLE]],Tableau2[Désignation article],0),1),"")</f>
        <v>20689</v>
      </c>
      <c r="D55" s="9" t="str" cm="1">
        <f t="array" ref="D55">IFERROR(INDEX(_xlfn._xlws.SORT(_xlfn._xlws.FILTER(Tableau2[Désignation article],Tableau2[Lot]=Tableau1[[#This Row],[LOT]]),1,-1),1),"")</f>
        <v>VENDU 72FO SILEC G657A2 M12 AERO SOUT</v>
      </c>
      <c r="E55" s="12" t="s">
        <v>112</v>
      </c>
      <c r="F55" s="11">
        <v>246</v>
      </c>
      <c r="G55" s="5" t="str">
        <f>IF(Tableau1[[#This Row],[QTE ENTREE/SORTIE]]&lt;&gt;"","M","")</f>
        <v>M</v>
      </c>
    </row>
    <row r="56" spans="1:7" x14ac:dyDescent="0.3">
      <c r="A56" s="14">
        <v>44293</v>
      </c>
      <c r="B56" s="14" t="s">
        <v>195</v>
      </c>
      <c r="C56" s="9">
        <f>IFERROR(INDEX(Tableau2[[Article]:[Lot]],MATCH(Tableau1[[#This Row],[DESIGNATION ARTICLE]],Tableau2[Désignation article],0),1),"")</f>
        <v>20689</v>
      </c>
      <c r="D56" s="9" t="str" cm="1">
        <f t="array" ref="D56">IFERROR(INDEX(_xlfn._xlws.SORT(_xlfn._xlws.FILTER(Tableau2[Désignation article],Tableau2[Lot]=Tableau1[[#This Row],[LOT]]),1,-1),1),"")</f>
        <v>VENDU 72FO SILEC G657A2 M12 AERO SOUT</v>
      </c>
      <c r="E56" s="12" t="s">
        <v>113</v>
      </c>
      <c r="F56" s="11">
        <v>6020</v>
      </c>
      <c r="G56" s="5" t="str">
        <f>IF(Tableau1[[#This Row],[QTE ENTREE/SORTIE]]&lt;&gt;"","M","")</f>
        <v>M</v>
      </c>
    </row>
    <row r="57" spans="1:7" x14ac:dyDescent="0.3">
      <c r="A57" s="14">
        <v>44356</v>
      </c>
      <c r="B57" s="14" t="s">
        <v>195</v>
      </c>
      <c r="C57" s="9">
        <f>IFERROR(INDEX(Tableau2[[Article]:[Lot]],MATCH(Tableau1[[#This Row],[DESIGNATION ARTICLE]],Tableau2[Désignation article],0),1),"")</f>
        <v>20684</v>
      </c>
      <c r="D57" s="9" t="str" cm="1">
        <f t="array" ref="D57">IFERROR(INDEX(_xlfn._xlws.SORT(_xlfn._xlws.FILTER(Tableau2[Désignation article],Tableau2[Lot]=Tableau1[[#This Row],[LOT]]),1,-1),1),"")</f>
        <v>VENDU 144FO SILEC G657A2 M6 AERO SOUT</v>
      </c>
      <c r="E57" s="12" t="s">
        <v>99</v>
      </c>
      <c r="F57" s="11">
        <v>4000</v>
      </c>
      <c r="G57" s="5" t="str">
        <f>IF(Tableau1[[#This Row],[QTE ENTREE/SORTIE]]&lt;&gt;"","M","")</f>
        <v>M</v>
      </c>
    </row>
    <row r="58" spans="1:7" x14ac:dyDescent="0.3">
      <c r="A58" s="14">
        <v>44302</v>
      </c>
      <c r="B58" s="14" t="s">
        <v>195</v>
      </c>
      <c r="C58" s="9">
        <f>IFERROR(INDEX(Tableau2[[Article]:[Lot]],MATCH(Tableau1[[#This Row],[DESIGNATION ARTICLE]],Tableau2[Désignation article],0),1),"")</f>
        <v>20691</v>
      </c>
      <c r="D58" s="9" t="str" cm="1">
        <f t="array" ref="D58">IFERROR(INDEX(_xlfn._xlws.SORT(_xlfn._xlws.FILTER(Tableau2[Désignation article],Tableau2[Lot]=Tableau1[[#This Row],[LOT]]),1,-1),1),"")</f>
        <v>VENDU 144FO SILEC G657A2 M12 AERO SOUT</v>
      </c>
      <c r="E58" s="12" t="s">
        <v>168</v>
      </c>
      <c r="F58" s="11">
        <v>1437</v>
      </c>
      <c r="G58" s="5" t="str">
        <f>IF(Tableau1[[#This Row],[QTE ENTREE/SORTIE]]&lt;&gt;"","M","")</f>
        <v>M</v>
      </c>
    </row>
    <row r="59" spans="1:7" x14ac:dyDescent="0.3">
      <c r="A59" s="14">
        <v>44337</v>
      </c>
      <c r="B59" s="14" t="s">
        <v>195</v>
      </c>
      <c r="C59" s="9">
        <f>IFERROR(INDEX(Tableau2[[Article]:[Lot]],MATCH(Tableau1[[#This Row],[DESIGNATION ARTICLE]],Tableau2[Désignation article],0),1),"")</f>
        <v>20691</v>
      </c>
      <c r="D59" s="9" t="str" cm="1">
        <f t="array" ref="D59">IFERROR(INDEX(_xlfn._xlws.SORT(_xlfn._xlws.FILTER(Tableau2[Désignation article],Tableau2[Lot]=Tableau1[[#This Row],[LOT]]),1,-1),1),"")</f>
        <v>VENDU 144FO SILEC G657A2 M12 AERO SOUT</v>
      </c>
      <c r="E59" s="12" t="s">
        <v>170</v>
      </c>
      <c r="F59" s="11">
        <v>2029</v>
      </c>
      <c r="G59" s="5" t="str">
        <f>IF(Tableau1[[#This Row],[QTE ENTREE/SORTIE]]&lt;&gt;"","M","")</f>
        <v>M</v>
      </c>
    </row>
    <row r="60" spans="1:7" x14ac:dyDescent="0.3">
      <c r="A60" s="14">
        <v>44228</v>
      </c>
      <c r="B60" s="14" t="s">
        <v>195</v>
      </c>
      <c r="C60" s="9">
        <f>IFERROR(INDEX(Tableau2[[Article]:[Lot]],MATCH(Tableau1[[#This Row],[DESIGNATION ARTICLE]],Tableau2[Désignation article],0),1),"")</f>
        <v>20684</v>
      </c>
      <c r="D60" s="9" t="str" cm="1">
        <f t="array" ref="D60">IFERROR(INDEX(_xlfn._xlws.SORT(_xlfn._xlws.FILTER(Tableau2[Désignation article],Tableau2[Lot]=Tableau1[[#This Row],[LOT]]),1,-1),1),"")</f>
        <v>VENDU 144FO SILEC G657A2 M6 AERO SOUT</v>
      </c>
      <c r="E60" s="12" t="s">
        <v>104</v>
      </c>
      <c r="F60" s="11">
        <v>350</v>
      </c>
      <c r="G60" s="5" t="str">
        <f>IF(Tableau1[[#This Row],[QTE ENTREE/SORTIE]]&lt;&gt;"","M","")</f>
        <v>M</v>
      </c>
    </row>
    <row r="61" spans="1:7" x14ac:dyDescent="0.3">
      <c r="A61" s="14">
        <v>44267</v>
      </c>
      <c r="B61" s="14" t="s">
        <v>195</v>
      </c>
      <c r="C61" s="9">
        <f>IFERROR(INDEX(Tableau2[[Article]:[Lot]],MATCH(Tableau1[[#This Row],[DESIGNATION ARTICLE]],Tableau2[Désignation article],0),1),"")</f>
        <v>20684</v>
      </c>
      <c r="D61" s="9" t="str" cm="1">
        <f t="array" ref="D61">IFERROR(INDEX(_xlfn._xlws.SORT(_xlfn._xlws.FILTER(Tableau2[Désignation article],Tableau2[Lot]=Tableau1[[#This Row],[LOT]]),1,-1),1),"")</f>
        <v>VENDU 144FO SILEC G657A2 M6 AERO SOUT</v>
      </c>
      <c r="E61" s="12" t="s">
        <v>157</v>
      </c>
      <c r="F61" s="11">
        <v>268</v>
      </c>
      <c r="G61" s="5" t="str">
        <f>IF(Tableau1[[#This Row],[QTE ENTREE/SORTIE]]&lt;&gt;"","M","")</f>
        <v>M</v>
      </c>
    </row>
    <row r="62" spans="1:7" x14ac:dyDescent="0.3">
      <c r="A62" s="14">
        <v>44246</v>
      </c>
      <c r="B62" s="14" t="s">
        <v>195</v>
      </c>
      <c r="C62" s="9">
        <f>IFERROR(INDEX(Tableau2[[Article]:[Lot]],MATCH(Tableau1[[#This Row],[DESIGNATION ARTICLE]],Tableau2[Désignation article],0),1),"")</f>
        <v>20682</v>
      </c>
      <c r="D62" s="9" t="str" cm="1">
        <f t="array" ref="D62">IFERROR(INDEX(_xlfn._xlws.SORT(_xlfn._xlws.FILTER(Tableau2[Désignation article],Tableau2[Lot]=Tableau1[[#This Row],[LOT]]),1,-1),1),"")</f>
        <v>VENDU 72FO SILEC G657A2 M6 AERO SOUT</v>
      </c>
      <c r="E62" s="12" t="s">
        <v>80</v>
      </c>
      <c r="F62" s="11">
        <v>1038</v>
      </c>
      <c r="G62" s="5" t="str">
        <f>IF(Tableau1[[#This Row],[QTE ENTREE/SORTIE]]&lt;&gt;"","M","")</f>
        <v>M</v>
      </c>
    </row>
    <row r="63" spans="1:7" x14ac:dyDescent="0.3">
      <c r="A63" s="14">
        <v>44397</v>
      </c>
      <c r="B63" s="14" t="s">
        <v>195</v>
      </c>
      <c r="C63" s="9">
        <f>IFERROR(INDEX(Tableau2[[Article]:[Lot]],MATCH(Tableau1[[#This Row],[DESIGNATION ARTICLE]],Tableau2[Désignation article],0),1),"")</f>
        <v>20684</v>
      </c>
      <c r="D63" s="9" t="str" cm="1">
        <f t="array" ref="D63">IFERROR(INDEX(_xlfn._xlws.SORT(_xlfn._xlws.FILTER(Tableau2[Désignation article],Tableau2[Lot]=Tableau1[[#This Row],[LOT]]),1,-1),1),"")</f>
        <v>VENDU 144FO SILEC G657A2 M6 AERO SOUT</v>
      </c>
      <c r="E63" s="12" t="s">
        <v>160</v>
      </c>
      <c r="F63" s="11">
        <v>0</v>
      </c>
      <c r="G63" s="5" t="str">
        <f>IF(Tableau1[[#This Row],[QTE ENTREE/SORTIE]]&lt;&gt;"","M","")</f>
        <v>M</v>
      </c>
    </row>
    <row r="64" spans="1:7" x14ac:dyDescent="0.3">
      <c r="A64" s="14">
        <v>44309</v>
      </c>
      <c r="B64" s="14" t="s">
        <v>195</v>
      </c>
      <c r="C64" s="9">
        <f>IFERROR(INDEX(Tableau2[[Article]:[Lot]],MATCH(Tableau1[[#This Row],[DESIGNATION ARTICLE]],Tableau2[Désignation article],0),1),"")</f>
        <v>20682</v>
      </c>
      <c r="D64" s="9" t="str" cm="1">
        <f t="array" ref="D64">IFERROR(INDEX(_xlfn._xlws.SORT(_xlfn._xlws.FILTER(Tableau2[Désignation article],Tableau2[Lot]=Tableau1[[#This Row],[LOT]]),1,-1),1),"")</f>
        <v>VENDU 72FO SILEC G657A2 M6 AERO SOUT</v>
      </c>
      <c r="E64" s="12" t="s">
        <v>84</v>
      </c>
      <c r="F64" s="11">
        <v>6014</v>
      </c>
      <c r="G64" s="5" t="str">
        <f>IF(Tableau1[[#This Row],[QTE ENTREE/SORTIE]]&lt;&gt;"","M","")</f>
        <v>M</v>
      </c>
    </row>
    <row r="65" spans="1:7" x14ac:dyDescent="0.3">
      <c r="A65" s="14">
        <v>44295</v>
      </c>
      <c r="B65" s="14" t="s">
        <v>195</v>
      </c>
      <c r="C65" s="9">
        <f>IFERROR(INDEX(Tableau2[[Article]:[Lot]],MATCH(Tableau1[[#This Row],[DESIGNATION ARTICLE]],Tableau2[Désignation article],0),1),"")</f>
        <v>20684</v>
      </c>
      <c r="D65" s="9" t="str" cm="1">
        <f t="array" ref="D65">IFERROR(INDEX(_xlfn._xlws.SORT(_xlfn._xlws.FILTER(Tableau2[Désignation article],Tableau2[Lot]=Tableau1[[#This Row],[LOT]]),1,-1),1),"")</f>
        <v>VENDU 144FO SILEC G657A2 M6 AERO SOUT</v>
      </c>
      <c r="E65" s="12" t="s">
        <v>106</v>
      </c>
      <c r="F65" s="11">
        <v>3506</v>
      </c>
      <c r="G65" s="5" t="str">
        <f>IF(Tableau1[[#This Row],[QTE ENTREE/SORTIE]]&lt;&gt;"","M","")</f>
        <v>M</v>
      </c>
    </row>
    <row r="66" spans="1:7" x14ac:dyDescent="0.3">
      <c r="A66" s="14">
        <v>44301</v>
      </c>
      <c r="B66" s="14" t="s">
        <v>195</v>
      </c>
      <c r="C66" s="9">
        <f>IFERROR(INDEX(Tableau2[[Article]:[Lot]],MATCH(Tableau1[[#This Row],[DESIGNATION ARTICLE]],Tableau2[Désignation article],0),1),"")</f>
        <v>20684</v>
      </c>
      <c r="D66" s="9" t="str" cm="1">
        <f t="array" ref="D66">IFERROR(INDEX(_xlfn._xlws.SORT(_xlfn._xlws.FILTER(Tableau2[Désignation article],Tableau2[Lot]=Tableau1[[#This Row],[LOT]]),1,-1),1),"")</f>
        <v>VENDU 144FO SILEC G657A2 M6 AERO SOUT</v>
      </c>
      <c r="E66" s="12" t="s">
        <v>107</v>
      </c>
      <c r="F66" s="11">
        <v>5015</v>
      </c>
      <c r="G66" s="5" t="str">
        <f>IF(Tableau1[[#This Row],[QTE ENTREE/SORTIE]]&lt;&gt;"","M","")</f>
        <v>M</v>
      </c>
    </row>
    <row r="67" spans="1:7" x14ac:dyDescent="0.3">
      <c r="A67" s="14">
        <v>44341</v>
      </c>
      <c r="B67" s="14" t="s">
        <v>195</v>
      </c>
      <c r="C67" s="9">
        <f>IFERROR(INDEX(Tableau2[[Article]:[Lot]],MATCH(Tableau1[[#This Row],[DESIGNATION ARTICLE]],Tableau2[Désignation article],0),1),"")</f>
        <v>20682</v>
      </c>
      <c r="D67" s="9" t="str" cm="1">
        <f t="array" ref="D67">IFERROR(INDEX(_xlfn._xlws.SORT(_xlfn._xlws.FILTER(Tableau2[Désignation article],Tableau2[Lot]=Tableau1[[#This Row],[LOT]]),1,-1),1),"")</f>
        <v>VENDU 72FO SILEC G657A2 M6 AERO SOUT</v>
      </c>
      <c r="E67" s="12" t="s">
        <v>150</v>
      </c>
      <c r="F67" s="11">
        <v>6000</v>
      </c>
      <c r="G67" s="5" t="str">
        <f>IF(Tableau1[[#This Row],[QTE ENTREE/SORTIE]]&lt;&gt;"","M","")</f>
        <v>M</v>
      </c>
    </row>
    <row r="68" spans="1:7" x14ac:dyDescent="0.3">
      <c r="A68" s="14">
        <v>44341</v>
      </c>
      <c r="B68" s="14" t="s">
        <v>195</v>
      </c>
      <c r="C68" s="9">
        <f>IFERROR(INDEX(Tableau2[[Article]:[Lot]],MATCH(Tableau1[[#This Row],[DESIGNATION ARTICLE]],Tableau2[Désignation article],0),1),"")</f>
        <v>20684</v>
      </c>
      <c r="D68" s="9" t="str" cm="1">
        <f t="array" ref="D68">IFERROR(INDEX(_xlfn._xlws.SORT(_xlfn._xlws.FILTER(Tableau2[Désignation article],Tableau2[Lot]=Tableau1[[#This Row],[LOT]]),1,-1),1),"")</f>
        <v>VENDU 144FO SILEC G657A2 M6 AERO SOUT</v>
      </c>
      <c r="E68" s="12" t="s">
        <v>108</v>
      </c>
      <c r="F68" s="11">
        <v>4512</v>
      </c>
      <c r="G68" s="5" t="str">
        <f>IF(Tableau1[[#This Row],[QTE ENTREE/SORTIE]]&lt;&gt;"","M","")</f>
        <v>M</v>
      </c>
    </row>
    <row r="69" spans="1:7" x14ac:dyDescent="0.3">
      <c r="A69" s="14">
        <v>44301</v>
      </c>
      <c r="B69" s="14" t="s">
        <v>195</v>
      </c>
      <c r="C69" s="9">
        <f>IFERROR(INDEX(Tableau2[[Article]:[Lot]],MATCH(Tableau1[[#This Row],[DESIGNATION ARTICLE]],Tableau2[Désignation article],0),1),"")</f>
        <v>20692</v>
      </c>
      <c r="D69" s="9" t="str" cm="1">
        <f t="array" ref="D69">IFERROR(INDEX(_xlfn._xlws.SORT(_xlfn._xlws.FILTER(Tableau2[Désignation article],Tableau2[Lot]=Tableau1[[#This Row],[LOT]]),1,-1),1),"")</f>
        <v>VENDU 288FO SILEC G657A2 M12 AERO SOUT</v>
      </c>
      <c r="E69" s="12" t="s">
        <v>119</v>
      </c>
      <c r="F69" s="11">
        <v>3976</v>
      </c>
      <c r="G69" s="5" t="str">
        <f>IF(Tableau1[[#This Row],[QTE ENTREE/SORTIE]]&lt;&gt;"","M","")</f>
        <v>M</v>
      </c>
    </row>
    <row r="70" spans="1:7" x14ac:dyDescent="0.3">
      <c r="A70" s="14">
        <v>44295</v>
      </c>
      <c r="B70" s="14" t="s">
        <v>195</v>
      </c>
      <c r="C70" s="9">
        <f>IFERROR(INDEX(Tableau2[[Article]:[Lot]],MATCH(Tableau1[[#This Row],[DESIGNATION ARTICLE]],Tableau2[Désignation article],0),1),"")</f>
        <v>20678</v>
      </c>
      <c r="D70" s="9" t="str" cm="1">
        <f t="array" ref="D70">IFERROR(INDEX(_xlfn._xlws.SORT(_xlfn._xlws.FILTER(Tableau2[Désignation article],Tableau2[Lot]=Tableau1[[#This Row],[LOT]]),1,-1),1),"")</f>
        <v>VENDU 12FO SILEC G657A2 M6 AERO SOUT</v>
      </c>
      <c r="E70" s="12" t="s">
        <v>37</v>
      </c>
      <c r="F70" s="11">
        <v>6017</v>
      </c>
      <c r="G70" s="5" t="str">
        <f>IF(Tableau1[[#This Row],[QTE ENTREE/SORTIE]]&lt;&gt;"","M","")</f>
        <v>M</v>
      </c>
    </row>
    <row r="71" spans="1:7" x14ac:dyDescent="0.3">
      <c r="A71" s="14">
        <v>44344</v>
      </c>
      <c r="B71" s="14" t="s">
        <v>195</v>
      </c>
      <c r="C71" s="9">
        <f>IFERROR(INDEX(Tableau2[[Article]:[Lot]],MATCH(Tableau1[[#This Row],[DESIGNATION ARTICLE]],Tableau2[Désignation article],0),1),"")</f>
        <v>21231</v>
      </c>
      <c r="D71" s="9" t="str" cm="1">
        <f t="array" ref="D71">IFERROR(INDEX(_xlfn._xlws.SORT(_xlfn._xlws.FILTER(Tableau2[Désignation article],Tableau2[Lot]=Tableau1[[#This Row],[LOT]]),1,-1),1),"")</f>
        <v>VENDU 12FO ZTT G657A2 M12 AERO SOUT</v>
      </c>
      <c r="E71" s="12" t="s">
        <v>122</v>
      </c>
      <c r="F71" s="11">
        <v>4000</v>
      </c>
      <c r="G71" s="5" t="str">
        <f>IF(Tableau1[[#This Row],[QTE ENTREE/SORTIE]]&lt;&gt;"","M","")</f>
        <v>M</v>
      </c>
    </row>
    <row r="72" spans="1:7" x14ac:dyDescent="0.3">
      <c r="A72" s="14">
        <v>44351</v>
      </c>
      <c r="B72" s="14" t="s">
        <v>195</v>
      </c>
      <c r="C72" s="9">
        <f>IFERROR(INDEX(Tableau2[[Article]:[Lot]],MATCH(Tableau1[[#This Row],[DESIGNATION ARTICLE]],Tableau2[Désignation article],0),1),"")</f>
        <v>21231</v>
      </c>
      <c r="D72" s="9" t="str" cm="1">
        <f t="array" ref="D72">IFERROR(INDEX(_xlfn._xlws.SORT(_xlfn._xlws.FILTER(Tableau2[Désignation article],Tableau2[Lot]=Tableau1[[#This Row],[LOT]]),1,-1),1),"")</f>
        <v>VENDU 12FO ZTT G657A2 M12 AERO SOUT</v>
      </c>
      <c r="E72" s="12" t="s">
        <v>123</v>
      </c>
      <c r="F72" s="11">
        <v>1446</v>
      </c>
      <c r="G72" s="5" t="str">
        <f>IF(Tableau1[[#This Row],[QTE ENTREE/SORTIE]]&lt;&gt;"","M","")</f>
        <v>M</v>
      </c>
    </row>
    <row r="73" spans="1:7" x14ac:dyDescent="0.3">
      <c r="A73" s="14">
        <v>44358</v>
      </c>
      <c r="B73" s="14" t="s">
        <v>195</v>
      </c>
      <c r="C73" s="9">
        <f>IFERROR(INDEX(Tableau2[[Article]:[Lot]],MATCH(Tableau1[[#This Row],[DESIGNATION ARTICLE]],Tableau2[Désignation article],0),1),"")</f>
        <v>20549</v>
      </c>
      <c r="D73" s="9" t="str" cm="1">
        <f t="array" ref="D73">IFERROR(INDEX(_xlfn._xlws.SORT(_xlfn._xlws.FILTER(Tableau2[Désignation article],Tableau2[Lot]=Tableau1[[#This Row],[LOT]]),1,-1),1),"")</f>
        <v>CABLE 144FO SILEC G657A2 M6 AERO SOUT</v>
      </c>
      <c r="E73" s="12" t="s">
        <v>102</v>
      </c>
      <c r="F73" s="11">
        <v>4000</v>
      </c>
      <c r="G73" s="5" t="str">
        <f>IF(Tableau1[[#This Row],[QTE ENTREE/SORTIE]]&lt;&gt;"","M","")</f>
        <v>M</v>
      </c>
    </row>
    <row r="74" spans="1:7" x14ac:dyDescent="0.3">
      <c r="A74" s="14">
        <v>44377</v>
      </c>
      <c r="B74" s="14" t="s">
        <v>195</v>
      </c>
      <c r="C74" s="9">
        <f>IFERROR(INDEX(Tableau2[[Article]:[Lot]],MATCH(Tableau1[[#This Row],[DESIGNATION ARTICLE]],Tableau2[Désignation article],0),1),"")</f>
        <v>20684</v>
      </c>
      <c r="D74" s="9" t="str" cm="1">
        <f t="array" ref="D74">IFERROR(INDEX(_xlfn._xlws.SORT(_xlfn._xlws.FILTER(Tableau2[Désignation article],Tableau2[Lot]=Tableau1[[#This Row],[LOT]]),1,-1),1),"")</f>
        <v>VENDU 144FO SILEC G657A2 M6 AERO SOUT</v>
      </c>
      <c r="E74" s="12" t="s">
        <v>96</v>
      </c>
      <c r="F74" s="11">
        <v>4000</v>
      </c>
      <c r="G74" s="5" t="str">
        <f>IF(Tableau1[[#This Row],[QTE ENTREE/SORTIE]]&lt;&gt;"","M","")</f>
        <v>M</v>
      </c>
    </row>
    <row r="75" spans="1:7" x14ac:dyDescent="0.3">
      <c r="A75" s="14">
        <v>44377</v>
      </c>
      <c r="B75" s="14" t="s">
        <v>195</v>
      </c>
      <c r="C75" s="9">
        <f>IFERROR(INDEX(Tableau2[[Article]:[Lot]],MATCH(Tableau1[[#This Row],[DESIGNATION ARTICLE]],Tableau2[Désignation article],0),1),"")</f>
        <v>20682</v>
      </c>
      <c r="D75" s="9" t="str" cm="1">
        <f t="array" ref="D75">IFERROR(INDEX(_xlfn._xlws.SORT(_xlfn._xlws.FILTER(Tableau2[Désignation article],Tableau2[Lot]=Tableau1[[#This Row],[LOT]]),1,-1),1),"")</f>
        <v>VENDU 72FO SILEC G657A2 M6 AERO SOUT</v>
      </c>
      <c r="E75" s="12" t="s">
        <v>86</v>
      </c>
      <c r="F75" s="11">
        <v>6035</v>
      </c>
      <c r="G75" s="5" t="str">
        <f>IF(Tableau1[[#This Row],[QTE ENTREE/SORTIE]]&lt;&gt;"","M","")</f>
        <v>M</v>
      </c>
    </row>
    <row r="76" spans="1:7" x14ac:dyDescent="0.3">
      <c r="A76" s="14">
        <v>44377</v>
      </c>
      <c r="B76" s="14" t="s">
        <v>195</v>
      </c>
      <c r="C76" s="9">
        <f>IFERROR(INDEX(Tableau2[[Article]:[Lot]],MATCH(Tableau1[[#This Row],[DESIGNATION ARTICLE]],Tableau2[Désignation article],0),1),"")</f>
        <v>20681</v>
      </c>
      <c r="D76" s="9" t="str" cm="1">
        <f t="array" ref="D76">IFERROR(INDEX(_xlfn._xlws.SORT(_xlfn._xlws.FILTER(Tableau2[Désignation article],Tableau2[Lot]=Tableau1[[#This Row],[LOT]]),1,-1),1),"")</f>
        <v>VENDU 48FO SILEC G657A2 M6 AERO SOUT</v>
      </c>
      <c r="E76" s="12" t="s">
        <v>72</v>
      </c>
      <c r="F76" s="11">
        <v>6051</v>
      </c>
      <c r="G76" s="5" t="str">
        <f>IF(Tableau1[[#This Row],[QTE ENTREE/SORTIE]]&lt;&gt;"","M","")</f>
        <v>M</v>
      </c>
    </row>
    <row r="77" spans="1:7" x14ac:dyDescent="0.3">
      <c r="A77" s="14">
        <v>44377</v>
      </c>
      <c r="B77" s="14" t="s">
        <v>195</v>
      </c>
      <c r="C77" s="9">
        <f>IFERROR(INDEX(Tableau2[[Article]:[Lot]],MATCH(Tableau1[[#This Row],[DESIGNATION ARTICLE]],Tableau2[Désignation article],0),1),"")</f>
        <v>20679</v>
      </c>
      <c r="D77" s="9" t="str" cm="1">
        <f t="array" ref="D77">IFERROR(INDEX(_xlfn._xlws.SORT(_xlfn._xlws.FILTER(Tableau2[Désignation article],Tableau2[Lot]=Tableau1[[#This Row],[LOT]]),1,-1),1),"")</f>
        <v>VENDU 24FO SILEC G657A2 M6 AERO SOUT</v>
      </c>
      <c r="E77" s="12" t="s">
        <v>53</v>
      </c>
      <c r="F77" s="11">
        <v>6180</v>
      </c>
      <c r="G77" s="5" t="str">
        <f>IF(Tableau1[[#This Row],[QTE ENTREE/SORTIE]]&lt;&gt;"","M","")</f>
        <v>M</v>
      </c>
    </row>
    <row r="78" spans="1:7" x14ac:dyDescent="0.3">
      <c r="A78" s="14">
        <v>44377</v>
      </c>
      <c r="B78" s="14" t="s">
        <v>195</v>
      </c>
      <c r="C78" s="9">
        <f>IFERROR(INDEX(Tableau2[[Article]:[Lot]],MATCH(Tableau1[[#This Row],[DESIGNATION ARTICLE]],Tableau2[Désignation article],0),1),"")</f>
        <v>20678</v>
      </c>
      <c r="D78" s="9" t="str" cm="1">
        <f t="array" ref="D78">IFERROR(INDEX(_xlfn._xlws.SORT(_xlfn._xlws.FILTER(Tableau2[Désignation article],Tableau2[Lot]=Tableau1[[#This Row],[LOT]]),1,-1),1),"")</f>
        <v>VENDU 12FO SILEC G657A2 M6 AERO SOUT</v>
      </c>
      <c r="E78" s="12" t="s">
        <v>47</v>
      </c>
      <c r="F78" s="11">
        <v>6027</v>
      </c>
      <c r="G78" s="5" t="str">
        <f>IF(Tableau1[[#This Row],[QTE ENTREE/SORTIE]]&lt;&gt;"","M","")</f>
        <v>M</v>
      </c>
    </row>
    <row r="79" spans="1:7" x14ac:dyDescent="0.3">
      <c r="A79" s="14">
        <v>44119</v>
      </c>
      <c r="B79" s="14" t="s">
        <v>195</v>
      </c>
      <c r="C79" s="9">
        <f>IFERROR(INDEX(Tableau2[[Article]:[Lot]],MATCH(Tableau1[[#This Row],[DESIGNATION ARTICLE]],Tableau2[Désignation article],0),1),"")</f>
        <v>20678</v>
      </c>
      <c r="D79" s="9" t="str" cm="1">
        <f t="array" ref="D79">IFERROR(INDEX(_xlfn._xlws.SORT(_xlfn._xlws.FILTER(Tableau2[Désignation article],Tableau2[Lot]=Tableau1[[#This Row],[LOT]]),1,-1),1),"")</f>
        <v>VENDU 12FO SILEC G657A2 M6 AERO SOUT</v>
      </c>
      <c r="E79" s="12" t="s">
        <v>130</v>
      </c>
      <c r="F79" s="11">
        <v>0</v>
      </c>
      <c r="G79" s="5" t="str">
        <f>IF(Tableau1[[#This Row],[QTE ENTREE/SORTIE]]&lt;&gt;"","M","")</f>
        <v>M</v>
      </c>
    </row>
    <row r="80" spans="1:7" x14ac:dyDescent="0.3">
      <c r="A80" s="14">
        <v>44119</v>
      </c>
      <c r="B80" s="14" t="s">
        <v>195</v>
      </c>
      <c r="C80" s="9">
        <f>IFERROR(INDEX(Tableau2[[Article]:[Lot]],MATCH(Tableau1[[#This Row],[DESIGNATION ARTICLE]],Tableau2[Désignation article],0),1),"")</f>
        <v>20679</v>
      </c>
      <c r="D80" s="9" t="str" cm="1">
        <f t="array" ref="D80">IFERROR(INDEX(_xlfn._xlws.SORT(_xlfn._xlws.FILTER(Tableau2[Désignation article],Tableau2[Lot]=Tableau1[[#This Row],[LOT]]),1,-1),1),"")</f>
        <v>VENDU 24FO SILEC G657A2 M6 AERO SOUT</v>
      </c>
      <c r="E80" s="12" t="s">
        <v>54</v>
      </c>
      <c r="F80" s="11">
        <v>0</v>
      </c>
      <c r="G80" s="5" t="str">
        <f>IF(Tableau1[[#This Row],[QTE ENTREE/SORTIE]]&lt;&gt;"","M","")</f>
        <v>M</v>
      </c>
    </row>
    <row r="81" spans="1:7" x14ac:dyDescent="0.3">
      <c r="A81" s="14">
        <v>44225</v>
      </c>
      <c r="B81" s="14" t="s">
        <v>195</v>
      </c>
      <c r="C81" s="9">
        <f>IFERROR(INDEX(Tableau2[[Article]:[Lot]],MATCH(Tableau1[[#This Row],[DESIGNATION ARTICLE]],Tableau2[Désignation article],0),1),"")</f>
        <v>20691</v>
      </c>
      <c r="D81" s="9" t="str" cm="1">
        <f t="array" ref="D81">IFERROR(INDEX(_xlfn._xlws.SORT(_xlfn._xlws.FILTER(Tableau2[Désignation article],Tableau2[Lot]=Tableau1[[#This Row],[LOT]]),1,-1),1),"")</f>
        <v>VENDU 144FO SILEC G657A2 M12 AERO SOUT</v>
      </c>
      <c r="E81" s="12" t="s">
        <v>171</v>
      </c>
      <c r="F81" s="11">
        <v>0</v>
      </c>
      <c r="G81" s="5" t="str">
        <f>IF(Tableau1[[#This Row],[QTE ENTREE/SORTIE]]&lt;&gt;"","M","")</f>
        <v>M</v>
      </c>
    </row>
    <row r="82" spans="1:7" x14ac:dyDescent="0.3">
      <c r="A82" s="14">
        <v>44225</v>
      </c>
      <c r="B82" s="14" t="s">
        <v>195</v>
      </c>
      <c r="C82" s="9">
        <f>IFERROR(INDEX(Tableau2[[Article]:[Lot]],MATCH(Tableau1[[#This Row],[DESIGNATION ARTICLE]],Tableau2[Désignation article],0),1),"")</f>
        <v>20684</v>
      </c>
      <c r="D82" s="9" t="str" cm="1">
        <f t="array" ref="D82">IFERROR(INDEX(_xlfn._xlws.SORT(_xlfn._xlws.FILTER(Tableau2[Désignation article],Tableau2[Lot]=Tableau1[[#This Row],[LOT]]),1,-1),1),"")</f>
        <v>VENDU 144FO SILEC G657A2 M6 AERO SOUT</v>
      </c>
      <c r="E82" s="12" t="s">
        <v>159</v>
      </c>
      <c r="F82" s="11">
        <v>0</v>
      </c>
      <c r="G82" s="5" t="str">
        <f>IF(Tableau1[[#This Row],[QTE ENTREE/SORTIE]]&lt;&gt;"","M","")</f>
        <v>M</v>
      </c>
    </row>
    <row r="83" spans="1:7" x14ac:dyDescent="0.3">
      <c r="A83" s="14">
        <v>44225</v>
      </c>
      <c r="B83" s="14" t="s">
        <v>195</v>
      </c>
      <c r="C83" s="9">
        <f>IFERROR(INDEX(Tableau2[[Article]:[Lot]],MATCH(Tableau1[[#This Row],[DESIGNATION ARTICLE]],Tableau2[Désignation article],0),1),"")</f>
        <v>20684</v>
      </c>
      <c r="D83" s="9" t="str" cm="1">
        <f t="array" ref="D83">IFERROR(INDEX(_xlfn._xlws.SORT(_xlfn._xlws.FILTER(Tableau2[Désignation article],Tableau2[Lot]=Tableau1[[#This Row],[LOT]]),1,-1),1),"")</f>
        <v>VENDU 144FO SILEC G657A2 M6 AERO SOUT</v>
      </c>
      <c r="E83" s="12" t="s">
        <v>158</v>
      </c>
      <c r="F83" s="11">
        <v>0</v>
      </c>
      <c r="G83" s="5" t="str">
        <f>IF(Tableau1[[#This Row],[QTE ENTREE/SORTIE]]&lt;&gt;"","M","")</f>
        <v>M</v>
      </c>
    </row>
    <row r="84" spans="1:7" x14ac:dyDescent="0.3">
      <c r="A84" s="14">
        <v>44225</v>
      </c>
      <c r="B84" s="14" t="s">
        <v>195</v>
      </c>
      <c r="C84" s="9">
        <f>IFERROR(INDEX(Tableau2[[Article]:[Lot]],MATCH(Tableau1[[#This Row],[DESIGNATION ARTICLE]],Tableau2[Désignation article],0),1),"")</f>
        <v>20684</v>
      </c>
      <c r="D84" s="9" t="str" cm="1">
        <f t="array" ref="D84">IFERROR(INDEX(_xlfn._xlws.SORT(_xlfn._xlws.FILTER(Tableau2[Désignation article],Tableau2[Lot]=Tableau1[[#This Row],[LOT]]),1,-1),1),"")</f>
        <v>VENDU 144FO SILEC G657A2 M6 AERO SOUT</v>
      </c>
      <c r="E84" s="12" t="s">
        <v>156</v>
      </c>
      <c r="F84" s="11">
        <v>0</v>
      </c>
      <c r="G84" s="5" t="str">
        <f>IF(Tableau1[[#This Row],[QTE ENTREE/SORTIE]]&lt;&gt;"","M","")</f>
        <v>M</v>
      </c>
    </row>
    <row r="85" spans="1:7" x14ac:dyDescent="0.3">
      <c r="A85" s="14">
        <v>44225</v>
      </c>
      <c r="B85" s="14" t="s">
        <v>195</v>
      </c>
      <c r="C85" s="9">
        <f>IFERROR(INDEX(Tableau2[[Article]:[Lot]],MATCH(Tableau1[[#This Row],[DESIGNATION ARTICLE]],Tableau2[Désignation article],0),1),"")</f>
        <v>20678</v>
      </c>
      <c r="D85" s="9" t="str" cm="1">
        <f t="array" ref="D85">IFERROR(INDEX(_xlfn._xlws.SORT(_xlfn._xlws.FILTER(Tableau2[Désignation article],Tableau2[Lot]=Tableau1[[#This Row],[LOT]]),1,-1),1),"")</f>
        <v>VENDU 12FO SILEC G657A2 M6 AERO SOUT</v>
      </c>
      <c r="E85" s="12" t="s">
        <v>128</v>
      </c>
      <c r="F85" s="11">
        <v>0</v>
      </c>
      <c r="G85" s="5" t="str">
        <f>IF(Tableau1[[#This Row],[QTE ENTREE/SORTIE]]&lt;&gt;"","M","")</f>
        <v>M</v>
      </c>
    </row>
    <row r="86" spans="1:7" x14ac:dyDescent="0.3">
      <c r="A86" s="14">
        <v>44225</v>
      </c>
      <c r="B86" s="14" t="s">
        <v>195</v>
      </c>
      <c r="C86" s="9">
        <f>IFERROR(INDEX(Tableau2[[Article]:[Lot]],MATCH(Tableau1[[#This Row],[DESIGNATION ARTICLE]],Tableau2[Désignation article],0),1),"")</f>
        <v>20678</v>
      </c>
      <c r="D86" s="9" t="str" cm="1">
        <f t="array" ref="D86">IFERROR(INDEX(_xlfn._xlws.SORT(_xlfn._xlws.FILTER(Tableau2[Désignation article],Tableau2[Lot]=Tableau1[[#This Row],[LOT]]),1,-1),1),"")</f>
        <v>VENDU 12FO SILEC G657A2 M6 AERO SOUT</v>
      </c>
      <c r="E86" s="12" t="s">
        <v>129</v>
      </c>
      <c r="F86" s="11">
        <v>0</v>
      </c>
      <c r="G86" s="5" t="str">
        <f>IF(Tableau1[[#This Row],[QTE ENTREE/SORTIE]]&lt;&gt;"","M","")</f>
        <v>M</v>
      </c>
    </row>
    <row r="87" spans="1:7" x14ac:dyDescent="0.3">
      <c r="A87" s="14">
        <v>44225</v>
      </c>
      <c r="B87" s="14" t="s">
        <v>195</v>
      </c>
      <c r="C87" s="9">
        <f>IFERROR(INDEX(Tableau2[[Article]:[Lot]],MATCH(Tableau1[[#This Row],[DESIGNATION ARTICLE]],Tableau2[Désignation article],0),1),"")</f>
        <v>20679</v>
      </c>
      <c r="D87" s="9" t="str" cm="1">
        <f t="array" ref="D87">IFERROR(INDEX(_xlfn._xlws.SORT(_xlfn._xlws.FILTER(Tableau2[Désignation article],Tableau2[Lot]=Tableau1[[#This Row],[LOT]]),1,-1),1),"")</f>
        <v>VENDU 24FO SILEC G657A2 M6 AERO SOUT</v>
      </c>
      <c r="E87" s="12" t="s">
        <v>133</v>
      </c>
      <c r="F87" s="11">
        <v>0</v>
      </c>
      <c r="G87" s="5" t="str">
        <f>IF(Tableau1[[#This Row],[QTE ENTREE/SORTIE]]&lt;&gt;"","M","")</f>
        <v>M</v>
      </c>
    </row>
    <row r="88" spans="1:7" x14ac:dyDescent="0.3">
      <c r="A88" s="14">
        <v>44225</v>
      </c>
      <c r="B88" s="14" t="s">
        <v>195</v>
      </c>
      <c r="C88" s="9">
        <f>IFERROR(INDEX(Tableau2[[Article]:[Lot]],MATCH(Tableau1[[#This Row],[DESIGNATION ARTICLE]],Tableau2[Désignation article],0),1),"")</f>
        <v>20681</v>
      </c>
      <c r="D88" s="9" t="str" cm="1">
        <f t="array" ref="D88">IFERROR(INDEX(_xlfn._xlws.SORT(_xlfn._xlws.FILTER(Tableau2[Désignation article],Tableau2[Lot]=Tableau1[[#This Row],[LOT]]),1,-1),1),"")</f>
        <v>VENDU 48FO SILEC G657A2 M6 AERO SOUT</v>
      </c>
      <c r="E88" s="12" t="s">
        <v>145</v>
      </c>
      <c r="F88" s="11">
        <v>0</v>
      </c>
      <c r="G88" s="5" t="str">
        <f>IF(Tableau1[[#This Row],[QTE ENTREE/SORTIE]]&lt;&gt;"","M","")</f>
        <v>M</v>
      </c>
    </row>
    <row r="89" spans="1:7" x14ac:dyDescent="0.3">
      <c r="A89" s="14">
        <v>44225</v>
      </c>
      <c r="B89" s="14" t="s">
        <v>195</v>
      </c>
      <c r="C89" s="9">
        <f>IFERROR(INDEX(Tableau2[[Article]:[Lot]],MATCH(Tableau1[[#This Row],[DESIGNATION ARTICLE]],Tableau2[Désignation article],0),1),"")</f>
        <v>20689</v>
      </c>
      <c r="D89" s="9" t="str" cm="1">
        <f t="array" ref="D89">IFERROR(INDEX(_xlfn._xlws.SORT(_xlfn._xlws.FILTER(Tableau2[Désignation article],Tableau2[Lot]=Tableau1[[#This Row],[LOT]]),1,-1),1),"")</f>
        <v>VENDU 72FO SILEC G657A2 M12 AERO SOUT</v>
      </c>
      <c r="E89" s="12" t="s">
        <v>165</v>
      </c>
      <c r="F89" s="11">
        <v>0</v>
      </c>
      <c r="G89" s="5" t="str">
        <f>IF(Tableau1[[#This Row],[QTE ENTREE/SORTIE]]&lt;&gt;"","M","")</f>
        <v>M</v>
      </c>
    </row>
    <row r="90" spans="1:7" x14ac:dyDescent="0.3">
      <c r="A90" s="14">
        <v>44295</v>
      </c>
      <c r="B90" s="14" t="s">
        <v>195</v>
      </c>
      <c r="C90" s="9">
        <f>IFERROR(INDEX(Tableau2[[Article]:[Lot]],MATCH(Tableau1[[#This Row],[DESIGNATION ARTICLE]],Tableau2[Désignation article],0),1),"")</f>
        <v>20678</v>
      </c>
      <c r="D90" s="9" t="str" cm="1">
        <f t="array" ref="D90">IFERROR(INDEX(_xlfn._xlws.SORT(_xlfn._xlws.FILTER(Tableau2[Désignation article],Tableau2[Lot]=Tableau1[[#This Row],[LOT]]),1,-1),1),"")</f>
        <v>VENDU 12FO SILEC G657A2 M6 AERO SOUT</v>
      </c>
      <c r="E90" s="12" t="s">
        <v>33</v>
      </c>
      <c r="F90" s="11">
        <v>6015</v>
      </c>
      <c r="G90" s="5" t="str">
        <f>IF(Tableau1[[#This Row],[QTE ENTREE/SORTIE]]&lt;&gt;"","M","")</f>
        <v>M</v>
      </c>
    </row>
    <row r="91" spans="1:7" x14ac:dyDescent="0.3">
      <c r="A91" s="14">
        <v>44435</v>
      </c>
      <c r="B91" s="14" t="s">
        <v>196</v>
      </c>
      <c r="C91" s="9">
        <f>IFERROR(INDEX(Tableau2[[Article]:[Lot]],MATCH(Tableau1[[#This Row],[DESIGNATION ARTICLE]],Tableau2[Désignation article],0),1),"")</f>
        <v>20678</v>
      </c>
      <c r="D91" s="9" t="str" cm="1">
        <f t="array" ref="D91">IFERROR(INDEX(_xlfn._xlws.SORT(_xlfn._xlws.FILTER(Tableau2[Désignation article],Tableau2[Lot]=Tableau1[[#This Row],[LOT]]),1,-1),1),"")</f>
        <v>VENDU 12FO SILEC G657A2 M6 AERO SOUT</v>
      </c>
      <c r="E91" s="12" t="s">
        <v>34</v>
      </c>
      <c r="F91" s="11">
        <v>4046</v>
      </c>
      <c r="G91" s="5" t="str">
        <f>IF(Tableau1[[#This Row],[QTE ENTREE/SORTIE]]&lt;&gt;"","M","")</f>
        <v>M</v>
      </c>
    </row>
    <row r="92" spans="1:7" x14ac:dyDescent="0.3">
      <c r="A92" s="14">
        <v>44435</v>
      </c>
      <c r="B92" s="14" t="s">
        <v>196</v>
      </c>
      <c r="C92" s="9">
        <f>IFERROR(INDEX(Tableau2[[Article]:[Lot]],MATCH(Tableau1[[#This Row],[DESIGNATION ARTICLE]],Tableau2[Désignation article],0),1),"")</f>
        <v>20684</v>
      </c>
      <c r="D92" s="9" t="str" cm="1">
        <f t="array" ref="D92">IFERROR(INDEX(_xlfn._xlws.SORT(_xlfn._xlws.FILTER(Tableau2[Désignation article],Tableau2[Lot]=Tableau1[[#This Row],[LOT]]),1,-1),1),"")</f>
        <v>VENDU 144FO SILEC G657A2 M6 AERO SOUT</v>
      </c>
      <c r="E92" s="12" t="s">
        <v>95</v>
      </c>
      <c r="F92" s="11">
        <v>3234</v>
      </c>
      <c r="G92" s="5" t="str">
        <f>IF(Tableau1[[#This Row],[QTE ENTREE/SORTIE]]&lt;&gt;"","M","")</f>
        <v>M</v>
      </c>
    </row>
    <row r="93" spans="1:7" x14ac:dyDescent="0.3">
      <c r="A93" s="14">
        <v>44428</v>
      </c>
      <c r="B93" s="14" t="s">
        <v>195</v>
      </c>
      <c r="C93" s="9">
        <f>IFERROR(INDEX(Tableau2[[Article]:[Lot]],MATCH(Tableau1[[#This Row],[DESIGNATION ARTICLE]],Tableau2[Désignation article],0),1),"")</f>
        <v>20679</v>
      </c>
      <c r="D93" s="9" t="str" cm="1">
        <f t="array" ref="D93">IFERROR(INDEX(_xlfn._xlws.SORT(_xlfn._xlws.FILTER(Tableau2[Désignation article],Tableau2[Lot]=Tableau1[[#This Row],[LOT]]),1,-1),1),"")</f>
        <v>VENDU 24FO SILEC G657A2 M6 AERO SOUT</v>
      </c>
      <c r="E93" s="12" t="s">
        <v>48</v>
      </c>
      <c r="F93" s="11">
        <v>6000</v>
      </c>
      <c r="G93" s="5" t="str">
        <f>IF(Tableau1[[#This Row],[QTE ENTREE/SORTIE]]&lt;&gt;"","M","")</f>
        <v>M</v>
      </c>
    </row>
    <row r="94" spans="1:7" x14ac:dyDescent="0.3">
      <c r="A94" s="14">
        <v>44417</v>
      </c>
      <c r="B94" s="14" t="s">
        <v>195</v>
      </c>
      <c r="C94" s="9">
        <f>IFERROR(INDEX(Tableau2[[Article]:[Lot]],MATCH(Tableau1[[#This Row],[DESIGNATION ARTICLE]],Tableau2[Désignation article],0),1),"")</f>
        <v>20681</v>
      </c>
      <c r="D94" s="9" t="str" cm="1">
        <f t="array" ref="D94">IFERROR(INDEX(_xlfn._xlws.SORT(_xlfn._xlws.FILTER(Tableau2[Désignation article],Tableau2[Lot]=Tableau1[[#This Row],[LOT]]),1,-1),1),"")</f>
        <v>VENDU 48FO SILEC G657A2 M6 AERO SOUT</v>
      </c>
      <c r="E94" s="12" t="s">
        <v>71</v>
      </c>
      <c r="F94" s="11">
        <v>6180</v>
      </c>
      <c r="G94" s="5" t="str">
        <f>IF(Tableau1[[#This Row],[QTE ENTREE/SORTIE]]&lt;&gt;"","M","")</f>
        <v>M</v>
      </c>
    </row>
    <row r="95" spans="1:7" x14ac:dyDescent="0.3">
      <c r="A95" s="14">
        <v>44426</v>
      </c>
      <c r="B95" s="14" t="s">
        <v>195</v>
      </c>
      <c r="C95" s="9">
        <f>IFERROR(INDEX(Tableau2[[Article]:[Lot]],MATCH(Tableau1[[#This Row],[DESIGNATION ARTICLE]],Tableau2[Désignation article],0),1),"")</f>
        <v>20684</v>
      </c>
      <c r="D95" s="9" t="str" cm="1">
        <f t="array" ref="D95">IFERROR(INDEX(_xlfn._xlws.SORT(_xlfn._xlws.FILTER(Tableau2[Désignation article],Tableau2[Lot]=Tableau1[[#This Row],[LOT]]),1,-1),1),"")</f>
        <v>VENDU 144FO SILEC G657A2 M6 AERO SOUT</v>
      </c>
      <c r="E95" s="12" t="s">
        <v>91</v>
      </c>
      <c r="F95" s="11">
        <v>4035</v>
      </c>
      <c r="G95" s="5" t="str">
        <f>IF(Tableau1[[#This Row],[QTE ENTREE/SORTIE]]&lt;&gt;"","M","")</f>
        <v>M</v>
      </c>
    </row>
    <row r="96" spans="1:7" x14ac:dyDescent="0.3">
      <c r="A96" s="14">
        <v>44427</v>
      </c>
      <c r="B96" s="14" t="s">
        <v>195</v>
      </c>
      <c r="C96" s="9">
        <f>IFERROR(INDEX(Tableau2[[Article]:[Lot]],MATCH(Tableau1[[#This Row],[DESIGNATION ARTICLE]],Tableau2[Désignation article],0),1),"")</f>
        <v>20682</v>
      </c>
      <c r="D96" s="9" t="str" cm="1">
        <f t="array" ref="D96">IFERROR(INDEX(_xlfn._xlws.SORT(_xlfn._xlws.FILTER(Tableau2[Désignation article],Tableau2[Lot]=Tableau1[[#This Row],[LOT]]),1,-1),1),"")</f>
        <v>VENDU 72FO SILEC G657A2 M6 AERO SOUT</v>
      </c>
      <c r="E96" s="12" t="s">
        <v>79</v>
      </c>
      <c r="F96" s="11">
        <v>6018</v>
      </c>
      <c r="G96" s="5" t="str">
        <f>IF(Tableau1[[#This Row],[QTE ENTREE/SORTIE]]&lt;&gt;"","M","")</f>
        <v>M</v>
      </c>
    </row>
    <row r="97" spans="1:7" x14ac:dyDescent="0.3">
      <c r="A97" s="14">
        <v>44418</v>
      </c>
      <c r="B97" s="14" t="s">
        <v>195</v>
      </c>
      <c r="C97" s="9">
        <f>IFERROR(INDEX(Tableau2[[Article]:[Lot]],MATCH(Tableau1[[#This Row],[DESIGNATION ARTICLE]],Tableau2[Désignation article],0),1),"")</f>
        <v>20684</v>
      </c>
      <c r="D97" s="9" t="str" cm="1">
        <f t="array" ref="D97">IFERROR(INDEX(_xlfn._xlws.SORT(_xlfn._xlws.FILTER(Tableau2[Désignation article],Tableau2[Lot]=Tableau1[[#This Row],[LOT]]),1,-1),1),"")</f>
        <v>VENDU 144FO SILEC G657A2 M6 AERO SOUT</v>
      </c>
      <c r="E97" s="12" t="s">
        <v>110</v>
      </c>
      <c r="F97" s="11">
        <v>6000</v>
      </c>
      <c r="G97" s="5" t="str">
        <f>IF(Tableau1[[#This Row],[QTE ENTREE/SORTIE]]&lt;&gt;"","M","")</f>
        <v>M</v>
      </c>
    </row>
    <row r="98" spans="1:7" x14ac:dyDescent="0.3">
      <c r="A98" s="14">
        <v>44417</v>
      </c>
      <c r="B98" s="14" t="s">
        <v>195</v>
      </c>
      <c r="C98" s="9">
        <f>IFERROR(INDEX(Tableau2[[Article]:[Lot]],MATCH(Tableau1[[#This Row],[DESIGNATION ARTICLE]],Tableau2[Désignation article],0),1),"")</f>
        <v>20689</v>
      </c>
      <c r="D98" s="9" t="str" cm="1">
        <f t="array" ref="D98">IFERROR(INDEX(_xlfn._xlws.SORT(_xlfn._xlws.FILTER(Tableau2[Désignation article],Tableau2[Lot]=Tableau1[[#This Row],[LOT]]),1,-1),1),"")</f>
        <v>VENDU 72FO SILEC G657A2 M12 AERO SOUT</v>
      </c>
      <c r="E98" s="12" t="s">
        <v>216</v>
      </c>
      <c r="F98" s="11">
        <v>5000</v>
      </c>
      <c r="G98" s="5" t="str">
        <f>IF(Tableau1[[#This Row],[QTE ENTREE/SORTIE]]&lt;&gt;"","M","")</f>
        <v>M</v>
      </c>
    </row>
    <row r="99" spans="1:7" x14ac:dyDescent="0.3">
      <c r="A99" s="14">
        <v>44414</v>
      </c>
      <c r="B99" s="14" t="s">
        <v>196</v>
      </c>
      <c r="C99" s="9">
        <f>IFERROR(INDEX(Tableau2[[Article]:[Lot]],MATCH(Tableau1[[#This Row],[DESIGNATION ARTICLE]],Tableau2[Désignation article],0),1),"")</f>
        <v>20691</v>
      </c>
      <c r="D99" s="9" t="str" cm="1">
        <f t="array" ref="D99">IFERROR(INDEX(_xlfn._xlws.SORT(_xlfn._xlws.FILTER(Tableau2[Désignation article],Tableau2[Lot]=Tableau1[[#This Row],[LOT]]),1,-1),1),"")</f>
        <v>VENDU 144FO SILEC G657A2 M12 AERO SOUT</v>
      </c>
      <c r="E99" s="12" t="s">
        <v>170</v>
      </c>
      <c r="F99" s="11">
        <v>0</v>
      </c>
      <c r="G99" s="5" t="str">
        <f>IF(Tableau1[[#This Row],[QTE ENTREE/SORTIE]]&lt;&gt;"","M","")</f>
        <v>M</v>
      </c>
    </row>
    <row r="100" spans="1:7" x14ac:dyDescent="0.3">
      <c r="A100" s="14">
        <v>44426</v>
      </c>
      <c r="B100" s="14" t="s">
        <v>195</v>
      </c>
      <c r="C100" s="9">
        <f>IFERROR(INDEX(Tableau2[[Article]:[Lot]],MATCH(Tableau1[[#This Row],[DESIGNATION ARTICLE]],Tableau2[Désignation article],0),1),"")</f>
        <v>20679</v>
      </c>
      <c r="D100" s="9" t="str" cm="1">
        <f t="array" ref="D100">IFERROR(INDEX(_xlfn._xlws.SORT(_xlfn._xlws.FILTER(Tableau2[Désignation article],Tableau2[Lot]=Tableau1[[#This Row],[LOT]]),1,-1),1),"")</f>
        <v>VENDU 24FO SILEC G657A2 M6 AERO SOUT</v>
      </c>
      <c r="E100" s="12" t="s">
        <v>61</v>
      </c>
      <c r="F100" s="11">
        <v>6180</v>
      </c>
      <c r="G100" s="5" t="str">
        <f>IF(Tableau1[[#This Row],[QTE ENTREE/SORTIE]]&lt;&gt;"","M","")</f>
        <v>M</v>
      </c>
    </row>
    <row r="101" spans="1:7" x14ac:dyDescent="0.3">
      <c r="A101" s="14">
        <v>44448</v>
      </c>
      <c r="B101" s="14" t="s">
        <v>195</v>
      </c>
      <c r="C101" s="9">
        <f>IFERROR(INDEX(Tableau2[[Article]:[Lot]],MATCH(Tableau1[[#This Row],[DESIGNATION ARTICLE]],Tableau2[Désignation article],0),1),"")</f>
        <v>20691</v>
      </c>
      <c r="D101" s="9" t="str" cm="1">
        <f t="array" ref="D101">IFERROR(INDEX(_xlfn._xlws.SORT(_xlfn._xlws.FILTER(Tableau2[Désignation article],Tableau2[Lot]=Tableau1[[#This Row],[LOT]]),1,-1),1),"")</f>
        <v>VENDU 144FO SILEC G657A2 M12 AERO SOUT</v>
      </c>
      <c r="E101" s="12" t="s">
        <v>188</v>
      </c>
      <c r="F101" s="11">
        <v>2027</v>
      </c>
      <c r="G101" s="5" t="str">
        <f>IF(Tableau1[[#This Row],[QTE ENTREE/SORTIE]]&lt;&gt;"","M","")</f>
        <v>M</v>
      </c>
    </row>
    <row r="102" spans="1:7" x14ac:dyDescent="0.3">
      <c r="A102" s="14">
        <v>44453</v>
      </c>
      <c r="B102" s="14" t="s">
        <v>196</v>
      </c>
      <c r="C102" s="9">
        <f>IFERROR(INDEX(Tableau2[[Article]:[Lot]],MATCH(Tableau1[[#This Row],[DESIGNATION ARTICLE]],Tableau2[Désignation article],0),1),"")</f>
        <v>20689</v>
      </c>
      <c r="D102" s="9" t="str" cm="1">
        <f t="array" ref="D102">IFERROR(INDEX(_xlfn._xlws.SORT(_xlfn._xlws.FILTER(Tableau2[Désignation article],Tableau2[Lot]=Tableau1[[#This Row],[LOT]]),1,-1),1),"")</f>
        <v>VENDU 72FO SILEC G657A2 M12 AERO SOUT</v>
      </c>
      <c r="E102" s="12" t="s">
        <v>112</v>
      </c>
      <c r="F102" s="11">
        <v>0</v>
      </c>
      <c r="G102" s="5" t="str">
        <f>IF(Tableau1[[#This Row],[QTE ENTREE/SORTIE]]&lt;&gt;"","M","")</f>
        <v>M</v>
      </c>
    </row>
    <row r="103" spans="1:7" x14ac:dyDescent="0.3">
      <c r="A103" s="14">
        <v>44453</v>
      </c>
      <c r="B103" s="14" t="s">
        <v>195</v>
      </c>
      <c r="C103" s="9">
        <f>IFERROR(INDEX(Tableau2[[Article]:[Lot]],MATCH(Tableau1[[#This Row],[DESIGNATION ARTICLE]],Tableau2[Désignation article],0),1),"")</f>
        <v>20678</v>
      </c>
      <c r="D103" s="9" t="str" cm="1">
        <f t="array" ref="D103">IFERROR(INDEX(_xlfn._xlws.SORT(_xlfn._xlws.FILTER(Tableau2[Désignation article],Tableau2[Lot]=Tableau1[[#This Row],[LOT]]),1,-1),1),"")</f>
        <v>VENDU 12FO SILEC G657A2 M6 AERO SOUT</v>
      </c>
      <c r="E103" s="12" t="s">
        <v>34</v>
      </c>
      <c r="F103" s="11">
        <v>4046</v>
      </c>
      <c r="G103" s="5" t="str">
        <f>IF(Tableau1[[#This Row],[QTE ENTREE/SORTIE]]&lt;&gt;"","M","")</f>
        <v>M</v>
      </c>
    </row>
    <row r="104" spans="1:7" x14ac:dyDescent="0.3">
      <c r="A104" s="14">
        <v>44454</v>
      </c>
      <c r="B104" s="14" t="s">
        <v>195</v>
      </c>
      <c r="C104" s="9">
        <f>IFERROR(INDEX(Tableau2[[Article]:[Lot]],MATCH(Tableau1[[#This Row],[DESIGNATION ARTICLE]],Tableau2[Désignation article],0),1),"")</f>
        <v>20678</v>
      </c>
      <c r="D104" s="9" t="str" cm="1">
        <f t="array" ref="D104">IFERROR(INDEX(_xlfn._xlws.SORT(_xlfn._xlws.FILTER(Tableau2[Désignation article],Tableau2[Lot]=Tableau1[[#This Row],[LOT]]),1,-1),1),"")</f>
        <v>VENDU 12FO SILEC G657A2 M6 AERO SOUT</v>
      </c>
      <c r="E104" s="12" t="s">
        <v>41</v>
      </c>
      <c r="F104" s="11">
        <v>6180</v>
      </c>
      <c r="G104" s="5" t="str">
        <f>IF(Tableau1[[#This Row],[QTE ENTREE/SORTIE]]&lt;&gt;"","M","")</f>
        <v>M</v>
      </c>
    </row>
    <row r="105" spans="1:7" x14ac:dyDescent="0.3">
      <c r="A105" s="14">
        <v>44454</v>
      </c>
      <c r="B105" s="14" t="s">
        <v>196</v>
      </c>
      <c r="C105" s="9">
        <f>IFERROR(INDEX(Tableau2[[Article]:[Lot]],MATCH(Tableau1[[#This Row],[DESIGNATION ARTICLE]],Tableau2[Désignation article],0),1),"")</f>
        <v>20691</v>
      </c>
      <c r="D105" s="9" t="str" cm="1">
        <f t="array" ref="D105">IFERROR(INDEX(_xlfn._xlws.SORT(_xlfn._xlws.FILTER(Tableau2[Désignation article],Tableau2[Lot]=Tableau1[[#This Row],[LOT]]),1,-1),1),"")</f>
        <v>VENDU 144FO SILEC G657A2 M12 AERO SOUT</v>
      </c>
      <c r="E105" s="12" t="s">
        <v>188</v>
      </c>
      <c r="F105" s="11">
        <v>419</v>
      </c>
      <c r="G105" s="5" t="str">
        <f>IF(Tableau1[[#This Row],[QTE ENTREE/SORTIE]]&lt;&gt;"","M","")</f>
        <v>M</v>
      </c>
    </row>
    <row r="106" spans="1:7" x14ac:dyDescent="0.3">
      <c r="A106" s="14">
        <v>44453</v>
      </c>
      <c r="B106" s="14" t="s">
        <v>195</v>
      </c>
      <c r="C106" s="9">
        <f>IFERROR(INDEX(Tableau2[[Article]:[Lot]],MATCH(Tableau1[[#This Row],[DESIGNATION ARTICLE]],Tableau2[Désignation article],0),1),"")</f>
        <v>20678</v>
      </c>
      <c r="D106" s="9" t="str" cm="1">
        <f t="array" ref="D106">IFERROR(INDEX(_xlfn._xlws.SORT(_xlfn._xlws.FILTER(Tableau2[Désignation article],Tableau2[Lot]=Tableau1[[#This Row],[LOT]]),1,-1),1),"")</f>
        <v>VENDU 12FO SILEC G657A2 M6 AERO SOUT</v>
      </c>
      <c r="E106" s="12" t="s">
        <v>36</v>
      </c>
      <c r="F106" s="11">
        <v>0</v>
      </c>
      <c r="G106" s="5" t="str">
        <f>IF(Tableau1[[#This Row],[QTE ENTREE/SORTIE]]&lt;&gt;"","M","")</f>
        <v>M</v>
      </c>
    </row>
    <row r="107" spans="1:7" x14ac:dyDescent="0.3">
      <c r="A107" s="14">
        <v>44453</v>
      </c>
      <c r="B107" s="14" t="s">
        <v>195</v>
      </c>
      <c r="C107" s="9">
        <f>IFERROR(INDEX(Tableau2[[Article]:[Lot]],MATCH(Tableau1[[#This Row],[DESIGNATION ARTICLE]],Tableau2[Désignation article],0),1),"")</f>
        <v>20678</v>
      </c>
      <c r="D107" s="9" t="str" cm="1">
        <f t="array" ref="D107">IFERROR(INDEX(_xlfn._xlws.SORT(_xlfn._xlws.FILTER(Tableau2[Désignation article],Tableau2[Lot]=Tableau1[[#This Row],[LOT]]),1,-1),1),"")</f>
        <v>VENDU 12FO SILEC G657A2 M6 AERO SOUT</v>
      </c>
      <c r="E107" s="12" t="s">
        <v>37</v>
      </c>
      <c r="F107" s="11">
        <v>0</v>
      </c>
      <c r="G107" s="5" t="str">
        <f>IF(Tableau1[[#This Row],[QTE ENTREE/SORTIE]]&lt;&gt;"","M","")</f>
        <v>M</v>
      </c>
    </row>
    <row r="108" spans="1:7" x14ac:dyDescent="0.3">
      <c r="A108" s="14">
        <v>44453</v>
      </c>
      <c r="B108" s="14" t="s">
        <v>195</v>
      </c>
      <c r="C108" s="9">
        <f>IFERROR(INDEX(Tableau2[[Article]:[Lot]],MATCH(Tableau1[[#This Row],[DESIGNATION ARTICLE]],Tableau2[Désignation article],0),1),"")</f>
        <v>20679</v>
      </c>
      <c r="D108" s="9" t="str" cm="1">
        <f t="array" ref="D108">IFERROR(INDEX(_xlfn._xlws.SORT(_xlfn._xlws.FILTER(Tableau2[Désignation article],Tableau2[Lot]=Tableau1[[#This Row],[LOT]]),1,-1),1),"")</f>
        <v>VENDU 24FO SILEC G657A2 M6 AERO SOUT</v>
      </c>
      <c r="E108" s="12" t="s">
        <v>50</v>
      </c>
      <c r="F108" s="11">
        <v>0</v>
      </c>
      <c r="G108" s="5" t="str">
        <f>IF(Tableau1[[#This Row],[QTE ENTREE/SORTIE]]&lt;&gt;"","M","")</f>
        <v>M</v>
      </c>
    </row>
    <row r="109" spans="1:7" x14ac:dyDescent="0.3">
      <c r="A109" s="14">
        <v>44453</v>
      </c>
      <c r="B109" s="14" t="s">
        <v>195</v>
      </c>
      <c r="C109" s="9">
        <f>IFERROR(INDEX(Tableau2[[Article]:[Lot]],MATCH(Tableau1[[#This Row],[DESIGNATION ARTICLE]],Tableau2[Désignation article],0),1),"")</f>
        <v>20691</v>
      </c>
      <c r="D109" s="9" t="str" cm="1">
        <f t="array" ref="D109">IFERROR(INDEX(_xlfn._xlws.SORT(_xlfn._xlws.FILTER(Tableau2[Désignation article],Tableau2[Lot]=Tableau1[[#This Row],[LOT]]),1,-1),1),"")</f>
        <v>VENDU 144FO SILEC G657A2 M12 AERO SOUT</v>
      </c>
      <c r="E109" s="12" t="s">
        <v>170</v>
      </c>
      <c r="F109" s="11">
        <v>0</v>
      </c>
      <c r="G109" s="5" t="str">
        <f>IF(Tableau1[[#This Row],[QTE ENTREE/SORTIE]]&lt;&gt;"","M","")</f>
        <v>M</v>
      </c>
    </row>
    <row r="110" spans="1:7" x14ac:dyDescent="0.3">
      <c r="A110" s="14">
        <v>44453</v>
      </c>
      <c r="B110" s="14" t="s">
        <v>195</v>
      </c>
      <c r="C110" s="9">
        <f>IFERROR(INDEX(Tableau2[[Article]:[Lot]],MATCH(Tableau1[[#This Row],[DESIGNATION ARTICLE]],Tableau2[Désignation article],0),1),"")</f>
        <v>20684</v>
      </c>
      <c r="D110" s="9" t="str" cm="1">
        <f t="array" ref="D110">IFERROR(INDEX(_xlfn._xlws.SORT(_xlfn._xlws.FILTER(Tableau2[Désignation article],Tableau2[Lot]=Tableau1[[#This Row],[LOT]]),1,-1),1),"")</f>
        <v>VENDU 144FO SILEC G657A2 M6 AERO SOUT</v>
      </c>
      <c r="E110" s="12" t="s">
        <v>157</v>
      </c>
      <c r="F110" s="11">
        <v>0</v>
      </c>
      <c r="G110" s="5" t="str">
        <f>IF(Tableau1[[#This Row],[QTE ENTREE/SORTIE]]&lt;&gt;"","M","")</f>
        <v>M</v>
      </c>
    </row>
    <row r="111" spans="1:7" x14ac:dyDescent="0.3">
      <c r="A111" s="14">
        <v>44453</v>
      </c>
      <c r="B111" s="14" t="s">
        <v>195</v>
      </c>
      <c r="C111" s="9">
        <f>IFERROR(INDEX(Tableau2[[Article]:[Lot]],MATCH(Tableau1[[#This Row],[DESIGNATION ARTICLE]],Tableau2[Désignation article],0),1),"")</f>
        <v>20689</v>
      </c>
      <c r="D111" s="9" t="str" cm="1">
        <f t="array" ref="D111">IFERROR(INDEX(_xlfn._xlws.SORT(_xlfn._xlws.FILTER(Tableau2[Désignation article],Tableau2[Lot]=Tableau1[[#This Row],[LOT]]),1,-1),1),"")</f>
        <v>VENDU 72FO SILEC G657A2 M12 AERO SOUT</v>
      </c>
      <c r="E111" s="12" t="s">
        <v>112</v>
      </c>
      <c r="F111" s="11">
        <v>0</v>
      </c>
      <c r="G111" s="5" t="str">
        <f>IF(Tableau1[[#This Row],[QTE ENTREE/SORTIE]]&lt;&gt;"","M","")</f>
        <v>M</v>
      </c>
    </row>
    <row r="112" spans="1:7" x14ac:dyDescent="0.3">
      <c r="A112" s="14">
        <v>44463</v>
      </c>
      <c r="B112" s="14" t="s">
        <v>196</v>
      </c>
      <c r="C112" s="9">
        <f>IFERROR(INDEX(Tableau2[[Article]:[Lot]],MATCH(Tableau1[[#This Row],[DESIGNATION ARTICLE]],Tableau2[Désignation article],0),1),"")</f>
        <v>20678</v>
      </c>
      <c r="D112" s="9" t="str" cm="1">
        <f t="array" ref="D112">IFERROR(INDEX(_xlfn._xlws.SORT(_xlfn._xlws.FILTER(Tableau2[Désignation article],Tableau2[Lot]=Tableau1[[#This Row],[LOT]]),1,-1),1),"")</f>
        <v>VENDU 12FO SILEC G657A2 M6 AERO SOUT</v>
      </c>
      <c r="E112" s="12" t="s">
        <v>31</v>
      </c>
      <c r="F112" s="11">
        <v>0</v>
      </c>
      <c r="G112" s="5" t="str">
        <f>IF(Tableau1[[#This Row],[QTE ENTREE/SORTIE]]&lt;&gt;"","M","")</f>
        <v>M</v>
      </c>
    </row>
    <row r="113" spans="1:7" x14ac:dyDescent="0.3">
      <c r="A113" s="14">
        <v>44466</v>
      </c>
      <c r="B113" s="14" t="s">
        <v>195</v>
      </c>
      <c r="C113" s="9">
        <f>IFERROR(INDEX(Tableau2[[Article]:[Lot]],MATCH(Tableau1[[#This Row],[DESIGNATION ARTICLE]],Tableau2[Désignation article],0),1),"")</f>
        <v>20684</v>
      </c>
      <c r="D113" s="9" t="str" cm="1">
        <f t="array" ref="D113">IFERROR(INDEX(_xlfn._xlws.SORT(_xlfn._xlws.FILTER(Tableau2[Désignation article],Tableau2[Lot]=Tableau1[[#This Row],[LOT]]),1,-1),1),"")</f>
        <v>VENDU 144FO SILEC G657A2 M6 AERO SOUT</v>
      </c>
      <c r="E113" s="12" t="s">
        <v>89</v>
      </c>
      <c r="F113" s="11">
        <v>3780</v>
      </c>
      <c r="G113" s="5" t="str">
        <f>IF(Tableau1[[#This Row],[QTE ENTREE/SORTIE]]&lt;&gt;"","M","")</f>
        <v>M</v>
      </c>
    </row>
    <row r="114" spans="1:7" x14ac:dyDescent="0.3">
      <c r="A114" s="14">
        <v>44316</v>
      </c>
      <c r="B114" s="14" t="s">
        <v>195</v>
      </c>
      <c r="C114" s="9">
        <f>IFERROR(INDEX(Tableau2[[Article]:[Lot]],MATCH(Tableau1[[#This Row],[DESIGNATION ARTICLE]],Tableau2[Désignation article],0),1),"")</f>
        <v>20691</v>
      </c>
      <c r="D114" s="9" t="str" cm="1">
        <f t="array" ref="D114">IFERROR(INDEX(_xlfn._xlws.SORT(_xlfn._xlws.FILTER(Tableau2[Désignation article],Tableau2[Lot]=Tableau1[[#This Row],[LOT]]),1,-1),1),"")</f>
        <v>VENDU 144FO SILEC G657A2 M12 AERO SOUT</v>
      </c>
      <c r="E114" s="12" t="s">
        <v>169</v>
      </c>
      <c r="F114" s="11">
        <v>4000</v>
      </c>
      <c r="G114" s="5" t="str">
        <f>IF(Tableau1[[#This Row],[QTE ENTREE/SORTIE]]&lt;&gt;"","M","")</f>
        <v>M</v>
      </c>
    </row>
    <row r="115" spans="1:7" x14ac:dyDescent="0.3">
      <c r="A115" s="14">
        <v>44295</v>
      </c>
      <c r="B115" s="14" t="s">
        <v>195</v>
      </c>
      <c r="C115" s="9">
        <f>IFERROR(INDEX(Tableau2[[Article]:[Lot]],MATCH(Tableau1[[#This Row],[DESIGNATION ARTICLE]],Tableau2[Désignation article],0),1),"")</f>
        <v>20689</v>
      </c>
      <c r="D115" s="9" t="str" cm="1">
        <f t="array" ref="D115">IFERROR(INDEX(_xlfn._xlws.SORT(_xlfn._xlws.FILTER(Tableau2[Désignation article],Tableau2[Lot]=Tableau1[[#This Row],[LOT]]),1,-1),1),"")</f>
        <v>VENDU 72FO SILEC G657A2 M12 AERO SOUT</v>
      </c>
      <c r="E115" s="12" t="s">
        <v>114</v>
      </c>
      <c r="F115" s="11">
        <v>6019</v>
      </c>
      <c r="G115" s="5" t="str">
        <f>IF(Tableau1[[#This Row],[QTE ENTREE/SORTIE]]&lt;&gt;"","M","")</f>
        <v>M</v>
      </c>
    </row>
    <row r="116" spans="1:7" x14ac:dyDescent="0.3">
      <c r="A116" s="14">
        <v>44281</v>
      </c>
      <c r="B116" s="14" t="s">
        <v>195</v>
      </c>
      <c r="C116" s="9">
        <f>IFERROR(INDEX(Tableau2[[Article]:[Lot]],MATCH(Tableau1[[#This Row],[DESIGNATION ARTICLE]],Tableau2[Désignation article],0),1),"")</f>
        <v>20684</v>
      </c>
      <c r="D116" s="9" t="str" cm="1">
        <f t="array" ref="D116">IFERROR(INDEX(_xlfn._xlws.SORT(_xlfn._xlws.FILTER(Tableau2[Désignation article],Tableau2[Lot]=Tableau1[[#This Row],[LOT]]),1,-1),1),"")</f>
        <v>VENDU 144FO SILEC G657A2 M6 AERO SOUT</v>
      </c>
      <c r="E116" s="12" t="s">
        <v>103</v>
      </c>
      <c r="F116" s="11">
        <v>5353</v>
      </c>
      <c r="G116" s="5" t="str">
        <f>IF(Tableau1[[#This Row],[QTE ENTREE/SORTIE]]&lt;&gt;"","M","")</f>
        <v>M</v>
      </c>
    </row>
    <row r="117" spans="1:7" x14ac:dyDescent="0.3">
      <c r="A117" s="14">
        <v>44466</v>
      </c>
      <c r="B117" s="14" t="s">
        <v>195</v>
      </c>
      <c r="C117" s="9">
        <f>IFERROR(INDEX(Tableau2[[Article]:[Lot]],MATCH(Tableau1[[#This Row],[DESIGNATION ARTICLE]],Tableau2[Désignation article],0),1),"")</f>
        <v>20678</v>
      </c>
      <c r="D117" s="9" t="str" cm="1">
        <f t="array" ref="D117">IFERROR(INDEX(_xlfn._xlws.SORT(_xlfn._xlws.FILTER(Tableau2[Désignation article],Tableau2[Lot]=Tableau1[[#This Row],[LOT]]),1,-1),1),"")</f>
        <v>VENDU 12FO SILEC G657A2 M6 AERO SOUT</v>
      </c>
      <c r="E117" s="12" t="s">
        <v>31</v>
      </c>
      <c r="F117" s="11">
        <v>0</v>
      </c>
      <c r="G117" s="5" t="str">
        <f>IF(Tableau1[[#This Row],[QTE ENTREE/SORTIE]]&lt;&gt;"","M","")</f>
        <v>M</v>
      </c>
    </row>
    <row r="118" spans="1:7" x14ac:dyDescent="0.3">
      <c r="A118" s="14">
        <v>44470</v>
      </c>
      <c r="B118" s="14" t="s">
        <v>196</v>
      </c>
      <c r="C118" s="9">
        <f>IFERROR(INDEX(Tableau2[[Article]:[Lot]],MATCH(Tableau1[[#This Row],[DESIGNATION ARTICLE]],Tableau2[Désignation article],0),1),"")</f>
        <v>20684</v>
      </c>
      <c r="D118" s="9" t="str" cm="1">
        <f t="array" ref="D118">IFERROR(INDEX(_xlfn._xlws.SORT(_xlfn._xlws.FILTER(Tableau2[Désignation article],Tableau2[Lot]=Tableau1[[#This Row],[LOT]]),1,-1),1),"")</f>
        <v>VENDU 144FO SILEC G657A2 M6 AERO SOUT</v>
      </c>
      <c r="E118" s="12" t="s">
        <v>99</v>
      </c>
      <c r="F118" s="11">
        <v>0</v>
      </c>
      <c r="G118" s="5" t="str">
        <f>IF(Tableau1[[#This Row],[QTE ENTREE/SORTIE]]&lt;&gt;"","M","")</f>
        <v>M</v>
      </c>
    </row>
    <row r="119" spans="1:7" x14ac:dyDescent="0.3">
      <c r="A119" s="14">
        <v>44480</v>
      </c>
      <c r="B119" s="14" t="s">
        <v>195</v>
      </c>
      <c r="C119" s="9">
        <f>IFERROR(INDEX(Tableau2[[Article]:[Lot]],MATCH(Tableau1[[#This Row],[DESIGNATION ARTICLE]],Tableau2[Désignation article],0),1),"")</f>
        <v>20682</v>
      </c>
      <c r="D119" s="9" t="str" cm="1">
        <f t="array" ref="D119">IFERROR(INDEX(_xlfn._xlws.SORT(_xlfn._xlws.FILTER(Tableau2[Désignation article],Tableau2[Lot]=Tableau1[[#This Row],[LOT]]),1,-1),1),"")</f>
        <v>VENDU 72FO SILEC G657A2 M6 AERO SOUT</v>
      </c>
      <c r="E119" s="12" t="s">
        <v>83</v>
      </c>
      <c r="F119" s="11">
        <v>6035</v>
      </c>
      <c r="G119" s="5" t="str">
        <f>IF(Tableau1[[#This Row],[QTE ENTREE/SORTIE]]&lt;&gt;"","M","")</f>
        <v>M</v>
      </c>
    </row>
    <row r="120" spans="1:7" x14ac:dyDescent="0.3">
      <c r="A120" s="14">
        <v>44480</v>
      </c>
      <c r="B120" s="14" t="s">
        <v>195</v>
      </c>
      <c r="C120" s="9">
        <f>IFERROR(INDEX(Tableau2[[Article]:[Lot]],MATCH(Tableau1[[#This Row],[DESIGNATION ARTICLE]],Tableau2[Désignation article],0),1),"")</f>
        <v>20679</v>
      </c>
      <c r="D120" s="9" t="str" cm="1">
        <f t="array" ref="D120">IFERROR(INDEX(_xlfn._xlws.SORT(_xlfn._xlws.FILTER(Tableau2[Désignation article],Tableau2[Lot]=Tableau1[[#This Row],[LOT]]),1,-1),1),"")</f>
        <v>VENDU 24FO SILEC G657A2 M6 AERO SOUT</v>
      </c>
      <c r="E120" s="12" t="s">
        <v>60</v>
      </c>
      <c r="F120" s="11">
        <v>6000</v>
      </c>
      <c r="G120" s="5" t="str">
        <f>IF(Tableau1[[#This Row],[QTE ENTREE/SORTIE]]&lt;&gt;"","M","")</f>
        <v>M</v>
      </c>
    </row>
    <row r="121" spans="1:7" x14ac:dyDescent="0.3">
      <c r="A121" s="14">
        <v>44491</v>
      </c>
      <c r="B121" s="14" t="s">
        <v>195</v>
      </c>
      <c r="C121" s="9">
        <f>IFERROR(INDEX(Tableau2[[Article]:[Lot]],MATCH(Tableau1[[#This Row],[DESIGNATION ARTICLE]],Tableau2[Désignation article],0),1),"")</f>
        <v>20678</v>
      </c>
      <c r="D121" s="9" t="str" cm="1">
        <f t="array" ref="D121">IFERROR(INDEX(_xlfn._xlws.SORT(_xlfn._xlws.FILTER(Tableau2[Désignation article],Tableau2[Lot]=Tableau1[[#This Row],[LOT]]),1,-1),1),"")</f>
        <v>VENDU 12FO SILEC G657A2 M6 AERO SOUT</v>
      </c>
      <c r="E121" s="12" t="s">
        <v>39</v>
      </c>
      <c r="F121" s="11">
        <v>6180</v>
      </c>
      <c r="G121" s="5" t="str">
        <f>IF(Tableau1[[#This Row],[QTE ENTREE/SORTIE]]&lt;&gt;"","M","")</f>
        <v>M</v>
      </c>
    </row>
    <row r="122" spans="1:7" x14ac:dyDescent="0.3">
      <c r="A122" s="14">
        <v>44491</v>
      </c>
      <c r="B122" s="14" t="s">
        <v>195</v>
      </c>
      <c r="C122" s="9">
        <f>IFERROR(INDEX(Tableau2[[Article]:[Lot]],MATCH(Tableau1[[#This Row],[DESIGNATION ARTICLE]],Tableau2[Désignation article],0),1),"")</f>
        <v>20684</v>
      </c>
      <c r="D122" s="9" t="str" cm="1">
        <f t="array" ref="D122">IFERROR(INDEX(_xlfn._xlws.SORT(_xlfn._xlws.FILTER(Tableau2[Désignation article],Tableau2[Lot]=Tableau1[[#This Row],[LOT]]),1,-1),1),"")</f>
        <v>VENDU 144FO SILEC G657A2 M6 AERO SOUT</v>
      </c>
      <c r="E122" s="12" t="s">
        <v>105</v>
      </c>
      <c r="F122" s="11">
        <v>4120</v>
      </c>
      <c r="G122" s="5" t="str">
        <f>IF(Tableau1[[#This Row],[QTE ENTREE/SORTIE]]&lt;&gt;"","M","")</f>
        <v>M</v>
      </c>
    </row>
    <row r="123" spans="1:7" x14ac:dyDescent="0.3">
      <c r="A123" s="14">
        <v>44496</v>
      </c>
      <c r="B123" s="14" t="s">
        <v>195</v>
      </c>
      <c r="C123" s="9">
        <f>IFERROR(INDEX(Tableau2[[Article]:[Lot]],MATCH(Tableau1[[#This Row],[DESIGNATION ARTICLE]],Tableau2[Désignation article],0),1),"")</f>
        <v>20684</v>
      </c>
      <c r="D123" s="9" t="str" cm="1">
        <f t="array" ref="D123">IFERROR(INDEX(_xlfn._xlws.SORT(_xlfn._xlws.FILTER(Tableau2[Désignation article],Tableau2[Lot]=Tableau1[[#This Row],[LOT]]),1,-1),1),"")</f>
        <v>VENDU 144FO SILEC G657A2 M6 AERO SOUT</v>
      </c>
      <c r="E123" s="12" t="s">
        <v>95</v>
      </c>
      <c r="F123" s="11">
        <v>4036</v>
      </c>
      <c r="G123" s="5" t="str">
        <f>IF(Tableau1[[#This Row],[QTE ENTREE/SORTIE]]&lt;&gt;"","M","")</f>
        <v>M</v>
      </c>
    </row>
    <row r="124" spans="1:7" x14ac:dyDescent="0.3">
      <c r="A124" s="14">
        <v>44496</v>
      </c>
      <c r="B124" s="14" t="s">
        <v>196</v>
      </c>
      <c r="C124" s="9">
        <f>IFERROR(INDEX(Tableau2[[Article]:[Lot]],MATCH(Tableau1[[#This Row],[DESIGNATION ARTICLE]],Tableau2[Désignation article],0),1),"")</f>
        <v>20684</v>
      </c>
      <c r="D124" s="9" t="str" cm="1">
        <f t="array" ref="D124">IFERROR(INDEX(_xlfn._xlws.SORT(_xlfn._xlws.FILTER(Tableau2[Désignation article],Tableau2[Lot]=Tableau1[[#This Row],[LOT]]),1,-1),1),"")</f>
        <v>VENDU 144FO SILEC G657A2 M6 AERO SOUT</v>
      </c>
      <c r="E124" s="12" t="s">
        <v>105</v>
      </c>
      <c r="F124" s="11">
        <v>897</v>
      </c>
      <c r="G124" s="5" t="str">
        <f>IF(Tableau1[[#This Row],[QTE ENTREE/SORTIE]]&lt;&gt;"","M","")</f>
        <v>M</v>
      </c>
    </row>
    <row r="125" spans="1:7" x14ac:dyDescent="0.3">
      <c r="A125" s="14">
        <v>44522</v>
      </c>
      <c r="B125" s="14" t="s">
        <v>195</v>
      </c>
      <c r="C125" s="9">
        <f>IFERROR(INDEX(Tableau2[[Article]:[Lot]],MATCH(Tableau1[[#This Row],[DESIGNATION ARTICLE]],Tableau2[Désignation article],0),1),"")</f>
        <v>20678</v>
      </c>
      <c r="D125" s="9" t="str" cm="1">
        <f t="array" ref="D125">IFERROR(INDEX(_xlfn._xlws.SORT(_xlfn._xlws.FILTER(Tableau2[Désignation article],Tableau2[Lot]=Tableau1[[#This Row],[LOT]]),1,-1),1),"")</f>
        <v>VENDU 12FO SILEC G657A2 M6 AERO SOUT</v>
      </c>
      <c r="E125" s="12" t="s">
        <v>222</v>
      </c>
      <c r="F125" s="11">
        <v>8012</v>
      </c>
      <c r="G125" s="5" t="str">
        <f>IF(Tableau1[[#This Row],[QTE ENTREE/SORTIE]]&lt;&gt;"","M","")</f>
        <v>M</v>
      </c>
    </row>
    <row r="126" spans="1:7" x14ac:dyDescent="0.3">
      <c r="A126" s="14">
        <v>44519</v>
      </c>
      <c r="B126" s="14" t="s">
        <v>195</v>
      </c>
      <c r="C126" s="9">
        <f>IFERROR(INDEX(Tableau2[[Article]:[Lot]],MATCH(Tableau1[[#This Row],[DESIGNATION ARTICLE]],Tableau2[Désignation article],0),1),"")</f>
        <v>20678</v>
      </c>
      <c r="D126" s="9" t="str" cm="1">
        <f t="array" ref="D126">IFERROR(INDEX(_xlfn._xlws.SORT(_xlfn._xlws.FILTER(Tableau2[Désignation article],Tableau2[Lot]=Tableau1[[#This Row],[LOT]]),1,-1),1),"")</f>
        <v>VENDU 12FO SILEC G657A2 M6 AERO SOUT</v>
      </c>
      <c r="E126" s="12" t="s">
        <v>218</v>
      </c>
      <c r="F126" s="11">
        <v>5414</v>
      </c>
      <c r="G126" s="5" t="str">
        <f>IF(Tableau1[[#This Row],[QTE ENTREE/SORTIE]]&lt;&gt;"","M","")</f>
        <v>M</v>
      </c>
    </row>
    <row r="127" spans="1:7" x14ac:dyDescent="0.3">
      <c r="A127" s="14">
        <v>44524</v>
      </c>
      <c r="B127" s="14" t="s">
        <v>195</v>
      </c>
      <c r="C127" s="9">
        <f>IFERROR(INDEX(Tableau2[[Article]:[Lot]],MATCH(Tableau1[[#This Row],[DESIGNATION ARTICLE]],Tableau2[Désignation article],0),1),"")</f>
        <v>20692</v>
      </c>
      <c r="D127" s="9" t="str" cm="1">
        <f t="array" ref="D127">IFERROR(INDEX(_xlfn._xlws.SORT(_xlfn._xlws.FILTER(Tableau2[Désignation article],Tableau2[Lot]=Tableau1[[#This Row],[LOT]]),1,-1),1),"")</f>
        <v>VENDU 288FO SILEC G657A2 M12 AERO SOUT</v>
      </c>
      <c r="E127" s="12" t="s">
        <v>117</v>
      </c>
      <c r="F127" s="11">
        <v>4025</v>
      </c>
      <c r="G127" s="5" t="str">
        <f>IF(Tableau1[[#This Row],[QTE ENTREE/SORTIE]]&lt;&gt;"","M","")</f>
        <v>M</v>
      </c>
    </row>
    <row r="128" spans="1:7" x14ac:dyDescent="0.3">
      <c r="A128" s="14">
        <v>44524</v>
      </c>
      <c r="B128" s="14" t="s">
        <v>195</v>
      </c>
      <c r="C128" s="9">
        <f>IFERROR(INDEX(Tableau2[[Article]:[Lot]],MATCH(Tableau1[[#This Row],[DESIGNATION ARTICLE]],Tableau2[Désignation article],0),1),"")</f>
        <v>20684</v>
      </c>
      <c r="D128" s="9" t="str" cm="1">
        <f t="array" ref="D128">IFERROR(INDEX(_xlfn._xlws.SORT(_xlfn._xlws.FILTER(Tableau2[Désignation article],Tableau2[Lot]=Tableau1[[#This Row],[LOT]]),1,-1),1),"")</f>
        <v>VENDU 144FO SILEC G657A2 M6 AERO SOUT</v>
      </c>
      <c r="E128" s="12" t="s">
        <v>93</v>
      </c>
      <c r="F128" s="11">
        <v>4034</v>
      </c>
      <c r="G128" s="5" t="str">
        <f>IF(Tableau1[[#This Row],[QTE ENTREE/SORTIE]]&lt;&gt;"","M","")</f>
        <v>M</v>
      </c>
    </row>
    <row r="129" spans="1:7" x14ac:dyDescent="0.3">
      <c r="A129" s="14">
        <v>44524</v>
      </c>
      <c r="B129" s="14" t="s">
        <v>195</v>
      </c>
      <c r="C129" s="9">
        <f>IFERROR(INDEX(Tableau2[[Article]:[Lot]],MATCH(Tableau1[[#This Row],[DESIGNATION ARTICLE]],Tableau2[Désignation article],0),1),"")</f>
        <v>20682</v>
      </c>
      <c r="D129" s="9" t="str" cm="1">
        <f t="array" ref="D129">IFERROR(INDEX(_xlfn._xlws.SORT(_xlfn._xlws.FILTER(Tableau2[Désignation article],Tableau2[Lot]=Tableau1[[#This Row],[LOT]]),1,-1),1),"")</f>
        <v>VENDU 72FO SILEC G657A2 M6 AERO SOUT</v>
      </c>
      <c r="E129" s="12" t="s">
        <v>81</v>
      </c>
      <c r="F129" s="11">
        <v>6000</v>
      </c>
      <c r="G129" s="5" t="str">
        <f>IF(Tableau1[[#This Row],[QTE ENTREE/SORTIE]]&lt;&gt;"","M","")</f>
        <v>M</v>
      </c>
    </row>
    <row r="130" spans="1:7" x14ac:dyDescent="0.3">
      <c r="A130" s="14">
        <v>44524</v>
      </c>
      <c r="B130" s="14" t="s">
        <v>195</v>
      </c>
      <c r="C130" s="9">
        <f>IFERROR(INDEX(Tableau2[[Article]:[Lot]],MATCH(Tableau1[[#This Row],[DESIGNATION ARTICLE]],Tableau2[Désignation article],0),1),"")</f>
        <v>20679</v>
      </c>
      <c r="D130" s="9" t="str" cm="1">
        <f t="array" ref="D130">IFERROR(INDEX(_xlfn._xlws.SORT(_xlfn._xlws.FILTER(Tableau2[Désignation article],Tableau2[Lot]=Tableau1[[#This Row],[LOT]]),1,-1),1),"")</f>
        <v>VENDU 24FO SILEC G657A2 M6 AERO SOUT</v>
      </c>
      <c r="E130" s="12" t="s">
        <v>49</v>
      </c>
      <c r="F130" s="11">
        <v>6180</v>
      </c>
      <c r="G130" s="5" t="str">
        <f>IF(Tableau1[[#This Row],[QTE ENTREE/SORTIE]]&lt;&gt;"","M","")</f>
        <v>M</v>
      </c>
    </row>
    <row r="131" spans="1:7" x14ac:dyDescent="0.3">
      <c r="A131" s="14">
        <v>44524</v>
      </c>
      <c r="B131" s="14" t="s">
        <v>196</v>
      </c>
      <c r="C131" s="9">
        <f>IFERROR(INDEX(Tableau2[[Article]:[Lot]],MATCH(Tableau1[[#This Row],[DESIGNATION ARTICLE]],Tableau2[Désignation article],0),1),"")</f>
        <v>20682</v>
      </c>
      <c r="D131" s="9" t="str" cm="1">
        <f t="array" ref="D131">IFERROR(INDEX(_xlfn._xlws.SORT(_xlfn._xlws.FILTER(Tableau2[Désignation article],Tableau2[Lot]=Tableau1[[#This Row],[LOT]]),1,-1),1),"")</f>
        <v>VENDU 72FO SILEC G657A2 M6 AERO SOUT</v>
      </c>
      <c r="E131" s="12" t="s">
        <v>86</v>
      </c>
      <c r="F131" s="11">
        <v>0</v>
      </c>
      <c r="G131" s="5" t="str">
        <f>IF(Tableau1[[#This Row],[QTE ENTREE/SORTIE]]&lt;&gt;"","M","")</f>
        <v>M</v>
      </c>
    </row>
    <row r="132" spans="1:7" x14ac:dyDescent="0.3">
      <c r="A132" s="14">
        <v>44524</v>
      </c>
      <c r="B132" s="14" t="s">
        <v>196</v>
      </c>
      <c r="C132" s="9">
        <f>IFERROR(INDEX(Tableau2[[Article]:[Lot]],MATCH(Tableau1[[#This Row],[DESIGNATION ARTICLE]],Tableau2[Désignation article],0),1),"")</f>
        <v>20684</v>
      </c>
      <c r="D132" s="9" t="str" cm="1">
        <f t="array" ref="D132">IFERROR(INDEX(_xlfn._xlws.SORT(_xlfn._xlws.FILTER(Tableau2[Désignation article],Tableau2[Lot]=Tableau1[[#This Row],[LOT]]),1,-1),1),"")</f>
        <v>VENDU 144FO SILEC G657A2 M6 AERO SOUT</v>
      </c>
      <c r="E132" s="12" t="s">
        <v>96</v>
      </c>
      <c r="F132" s="11">
        <v>0</v>
      </c>
      <c r="G132" s="5" t="str">
        <f>IF(Tableau1[[#This Row],[QTE ENTREE/SORTIE]]&lt;&gt;"","M","")</f>
        <v>M</v>
      </c>
    </row>
    <row r="133" spans="1:7" x14ac:dyDescent="0.3">
      <c r="A133" s="14">
        <v>44529</v>
      </c>
      <c r="B133" s="14" t="s">
        <v>195</v>
      </c>
      <c r="C133" s="9">
        <f>IFERROR(INDEX(Tableau2[[Article]:[Lot]],MATCH(Tableau1[[#This Row],[DESIGNATION ARTICLE]],Tableau2[Désignation article],0),1),"")</f>
        <v>20691</v>
      </c>
      <c r="D133" s="9" t="str" cm="1">
        <f t="array" ref="D133">IFERROR(INDEX(_xlfn._xlws.SORT(_xlfn._xlws.FILTER(Tableau2[Désignation article],Tableau2[Lot]=Tableau1[[#This Row],[LOT]]),1,-1),1),"")</f>
        <v>VENDU 144FO SILEC G657A2 M12 AERO SOUT</v>
      </c>
      <c r="E133" s="12" t="s">
        <v>193</v>
      </c>
      <c r="F133" s="11">
        <v>6023</v>
      </c>
      <c r="G133" s="5" t="str">
        <f>IF(Tableau1[[#This Row],[QTE ENTREE/SORTIE]]&lt;&gt;"","M","")</f>
        <v>M</v>
      </c>
    </row>
    <row r="134" spans="1:7" x14ac:dyDescent="0.3">
      <c r="A134" s="14">
        <v>44536</v>
      </c>
      <c r="B134" s="12" t="s">
        <v>195</v>
      </c>
      <c r="C134" s="9">
        <f>IFERROR(INDEX(Tableau2[[Article]:[Lot]],MATCH(Tableau1[[#This Row],[DESIGNATION ARTICLE]],Tableau2[Désignation article],0),1),"")</f>
        <v>20697</v>
      </c>
      <c r="D134" s="9" t="str" cm="1">
        <f t="array" ref="D134">IFERROR(INDEX(_xlfn._xlws.SORT(_xlfn._xlws.FILTER(Tableau2[Désignation article],Tableau2[Lot]=Tableau1[[#This Row],[LOT]]),1,-1),1),"")</f>
        <v>VENDU 432FO DRAKA G657A2 M12 CONDUITE</v>
      </c>
      <c r="E134" s="12" t="s">
        <v>180</v>
      </c>
      <c r="F134" s="11">
        <v>2420</v>
      </c>
      <c r="G134" s="5" t="str">
        <f>IF(Tableau1[[#This Row],[QTE ENTREE/SORTIE]]&lt;&gt;"","M","")</f>
        <v>M</v>
      </c>
    </row>
    <row r="135" spans="1:7" x14ac:dyDescent="0.3">
      <c r="A135" s="14">
        <v>44536</v>
      </c>
      <c r="B135" s="12" t="s">
        <v>195</v>
      </c>
      <c r="C135" s="9">
        <f>IFERROR(INDEX(Tableau2[[Article]:[Lot]],MATCH(Tableau1[[#This Row],[DESIGNATION ARTICLE]],Tableau2[Désignation article],0),1),"")</f>
        <v>20697</v>
      </c>
      <c r="D135" s="9" t="str" cm="1">
        <f t="array" ref="D135">IFERROR(INDEX(_xlfn._xlws.SORT(_xlfn._xlws.FILTER(Tableau2[Désignation article],Tableau2[Lot]=Tableau1[[#This Row],[LOT]]),1,-1),1),"")</f>
        <v>VENDU 432FO DRAKA G657A2 M12 CONDUITE</v>
      </c>
      <c r="E135" s="12" t="s">
        <v>181</v>
      </c>
      <c r="F135" s="11">
        <v>2995</v>
      </c>
      <c r="G135" s="5" t="str">
        <f>IF(Tableau1[[#This Row],[QTE ENTREE/SORTIE]]&lt;&gt;"","M","")</f>
        <v>M</v>
      </c>
    </row>
    <row r="136" spans="1:7" x14ac:dyDescent="0.3">
      <c r="A136" s="14">
        <v>44538</v>
      </c>
      <c r="B136" s="14" t="s">
        <v>196</v>
      </c>
      <c r="C136" s="9">
        <f>IFERROR(INDEX(Tableau2[[Article]:[Lot]],MATCH(Tableau1[[#This Row],[DESIGNATION ARTICLE]],Tableau2[Désignation article],0),1),"")</f>
        <v>20678</v>
      </c>
      <c r="D136" s="9" t="str" cm="1">
        <f t="array" ref="D136">IFERROR(INDEX(_xlfn._xlws.SORT(_xlfn._xlws.FILTER(Tableau2[Désignation article],Tableau2[Lot]=Tableau1[[#This Row],[LOT]]),1,-1),1),"")</f>
        <v>VENDU 12FO SILEC G657A2 M6 AERO SOUT</v>
      </c>
      <c r="E136" s="12" t="s">
        <v>39</v>
      </c>
      <c r="F136" s="11">
        <v>0</v>
      </c>
      <c r="G136" s="5" t="str">
        <f>IF(Tableau1[[#This Row],[QTE ENTREE/SORTIE]]&lt;&gt;"","M","")</f>
        <v>M</v>
      </c>
    </row>
    <row r="137" spans="1:7" x14ac:dyDescent="0.3">
      <c r="A137" s="14">
        <v>44538</v>
      </c>
      <c r="B137" s="14" t="s">
        <v>195</v>
      </c>
      <c r="C137" s="9">
        <f>IFERROR(INDEX(Tableau2[[Article]:[Lot]],MATCH(Tableau1[[#This Row],[DESIGNATION ARTICLE]],Tableau2[Désignation article],0),1),"")</f>
        <v>20691</v>
      </c>
      <c r="D137" s="9" t="str" cm="1">
        <f t="array" ref="D137">IFERROR(INDEX(_xlfn._xlws.SORT(_xlfn._xlws.FILTER(Tableau2[Désignation article],Tableau2[Lot]=Tableau1[[#This Row],[LOT]]),1,-1),1),"")</f>
        <v>VENDU 144FO SILEC G657A2 M12 AERO SOUT</v>
      </c>
      <c r="E137" s="12" t="s">
        <v>189</v>
      </c>
      <c r="F137" s="11">
        <v>6062</v>
      </c>
      <c r="G137" s="5" t="str">
        <f>IF(Tableau1[[#This Row],[QTE ENTREE/SORTIE]]&lt;&gt;"","M","")</f>
        <v>M</v>
      </c>
    </row>
    <row r="138" spans="1:7" x14ac:dyDescent="0.3">
      <c r="A138" s="14">
        <v>44538</v>
      </c>
      <c r="B138" s="14" t="s">
        <v>195</v>
      </c>
      <c r="C138" s="9">
        <f>IFERROR(INDEX(Tableau2[[Article]:[Lot]],MATCH(Tableau1[[#This Row],[DESIGNATION ARTICLE]],Tableau2[Désignation article],0),1),"")</f>
        <v>20682</v>
      </c>
      <c r="D138" s="9" t="str" cm="1">
        <f t="array" ref="D138">IFERROR(INDEX(_xlfn._xlws.SORT(_xlfn._xlws.FILTER(Tableau2[Désignation article],Tableau2[Lot]=Tableau1[[#This Row],[LOT]]),1,-1),1),"")</f>
        <v>VENDU 72FO SILEC G657A2 M6 AERO SOUT</v>
      </c>
      <c r="E138" s="12" t="s">
        <v>86</v>
      </c>
      <c r="F138" s="11">
        <v>0</v>
      </c>
      <c r="G138" s="5" t="str">
        <f>IF(Tableau1[[#This Row],[QTE ENTREE/SORTIE]]&lt;&gt;"","M","")</f>
        <v>M</v>
      </c>
    </row>
    <row r="139" spans="1:7" x14ac:dyDescent="0.3">
      <c r="A139" s="14">
        <v>44538</v>
      </c>
      <c r="B139" s="14" t="s">
        <v>195</v>
      </c>
      <c r="C139" s="9">
        <f>IFERROR(INDEX(Tableau2[[Article]:[Lot]],MATCH(Tableau1[[#This Row],[DESIGNATION ARTICLE]],Tableau2[Désignation article],0),1),"")</f>
        <v>20678</v>
      </c>
      <c r="D139" s="9" t="str" cm="1">
        <f t="array" ref="D139">IFERROR(INDEX(_xlfn._xlws.SORT(_xlfn._xlws.FILTER(Tableau2[Désignation article],Tableau2[Lot]=Tableau1[[#This Row],[LOT]]),1,-1),1),"")</f>
        <v>VENDU 12FO SILEC G657A2 M6 AERO SOUT</v>
      </c>
      <c r="E139" s="12">
        <v>1019041539</v>
      </c>
      <c r="F139" s="11">
        <v>0</v>
      </c>
      <c r="G139" s="5" t="str">
        <f>IF(Tableau1[[#This Row],[QTE ENTREE/SORTIE]]&lt;&gt;"","M","")</f>
        <v>M</v>
      </c>
    </row>
    <row r="140" spans="1:7" x14ac:dyDescent="0.3">
      <c r="A140" s="14">
        <v>44538</v>
      </c>
      <c r="B140" s="14" t="s">
        <v>195</v>
      </c>
      <c r="C140" s="9">
        <f>IFERROR(INDEX(Tableau2[[Article]:[Lot]],MATCH(Tableau1[[#This Row],[DESIGNATION ARTICLE]],Tableau2[Désignation article],0),1),"")</f>
        <v>20684</v>
      </c>
      <c r="D140" s="9" t="str" cm="1">
        <f t="array" ref="D140">IFERROR(INDEX(_xlfn._xlws.SORT(_xlfn._xlws.FILTER(Tableau2[Désignation article],Tableau2[Lot]=Tableau1[[#This Row],[LOT]]),1,-1),1),"")</f>
        <v>VENDU 144FO SILEC G657A2 M6 AERO SOUT</v>
      </c>
      <c r="E140" s="12" t="s">
        <v>99</v>
      </c>
      <c r="F140" s="11">
        <v>0</v>
      </c>
      <c r="G140" s="5" t="str">
        <f>IF(Tableau1[[#This Row],[QTE ENTREE/SORTIE]]&lt;&gt;"","M","")</f>
        <v>M</v>
      </c>
    </row>
    <row r="141" spans="1:7" x14ac:dyDescent="0.3">
      <c r="A141" s="14">
        <v>44538</v>
      </c>
      <c r="B141" s="14" t="s">
        <v>195</v>
      </c>
      <c r="C141" s="9">
        <f>IFERROR(INDEX(Tableau2[[Article]:[Lot]],MATCH(Tableau1[[#This Row],[DESIGNATION ARTICLE]],Tableau2[Désignation article],0),1),"")</f>
        <v>20546</v>
      </c>
      <c r="D141" s="9" t="str" cm="1">
        <f t="array" ref="D141">IFERROR(INDEX(_xlfn._xlws.SORT(_xlfn._xlws.FILTER(Tableau2[Désignation article],Tableau2[Lot]=Tableau1[[#This Row],[LOT]]),1,-1),1),"")</f>
        <v>CABLE 48FO SILEC G657A2 M6 AERO SOUT</v>
      </c>
      <c r="E141" s="12" t="s">
        <v>70</v>
      </c>
      <c r="F141" s="11">
        <v>0</v>
      </c>
      <c r="G141" s="5" t="str">
        <f>IF(Tableau1[[#This Row],[QTE ENTREE/SORTIE]]&lt;&gt;"","M","")</f>
        <v>M</v>
      </c>
    </row>
    <row r="142" spans="1:7" x14ac:dyDescent="0.3">
      <c r="A142" s="14">
        <v>44538</v>
      </c>
      <c r="B142" s="14" t="s">
        <v>195</v>
      </c>
      <c r="C142" s="9">
        <f>IFERROR(INDEX(Tableau2[[Article]:[Lot]],MATCH(Tableau1[[#This Row],[DESIGNATION ARTICLE]],Tableau2[Désignation article],0),1),"")</f>
        <v>20684</v>
      </c>
      <c r="D142" s="9" t="str" cm="1">
        <f t="array" ref="D142">IFERROR(INDEX(_xlfn._xlws.SORT(_xlfn._xlws.FILTER(Tableau2[Désignation article],Tableau2[Lot]=Tableau1[[#This Row],[LOT]]),1,-1),1),"")</f>
        <v>VENDU 144FO SILEC G657A2 M6 AERO SOUT</v>
      </c>
      <c r="E142" s="12" t="s">
        <v>96</v>
      </c>
      <c r="F142" s="11">
        <v>0</v>
      </c>
      <c r="G142" s="5" t="str">
        <f>IF(Tableau1[[#This Row],[QTE ENTREE/SORTIE]]&lt;&gt;"","M","")</f>
        <v>M</v>
      </c>
    </row>
    <row r="143" spans="1:7" x14ac:dyDescent="0.3">
      <c r="A143" s="14">
        <v>44540</v>
      </c>
      <c r="B143" s="14" t="s">
        <v>196</v>
      </c>
      <c r="C143" s="9">
        <f>IFERROR(INDEX(Tableau2[[Article]:[Lot]],MATCH(Tableau1[[#This Row],[DESIGNATION ARTICLE]],Tableau2[Désignation article],0),1),"")</f>
        <v>20678</v>
      </c>
      <c r="D143" s="9" t="str" cm="1">
        <f t="array" ref="D143">IFERROR(INDEX(_xlfn._xlws.SORT(_xlfn._xlws.FILTER(Tableau2[Désignation article],Tableau2[Lot]=Tableau1[[#This Row],[LOT]]),1,-1),1),"")</f>
        <v>VENDU 12FO SILEC G657A2 M6 AERO SOUT</v>
      </c>
      <c r="E143" s="12" t="s">
        <v>40</v>
      </c>
      <c r="F143" s="11">
        <v>0</v>
      </c>
      <c r="G143" s="5" t="str">
        <f>IF(Tableau1[[#This Row],[QTE ENTREE/SORTIE]]&lt;&gt;"","M","")</f>
        <v>M</v>
      </c>
    </row>
    <row r="144" spans="1:7" x14ac:dyDescent="0.3">
      <c r="A144" s="14">
        <v>44540</v>
      </c>
      <c r="B144" s="14" t="s">
        <v>196</v>
      </c>
      <c r="C144" s="9">
        <f>IFERROR(INDEX(Tableau2[[Article]:[Lot]],MATCH(Tableau1[[#This Row],[DESIGNATION ARTICLE]],Tableau2[Désignation article],0),1),"")</f>
        <v>20679</v>
      </c>
      <c r="D144" s="9" t="str" cm="1">
        <f t="array" ref="D144">IFERROR(INDEX(_xlfn._xlws.SORT(_xlfn._xlws.FILTER(Tableau2[Désignation article],Tableau2[Lot]=Tableau1[[#This Row],[LOT]]),1,-1),1),"")</f>
        <v>VENDU 24FO SILEC G657A2 M6 AERO SOUT</v>
      </c>
      <c r="E144" s="12" t="s">
        <v>52</v>
      </c>
      <c r="F144" s="11">
        <v>0</v>
      </c>
      <c r="G144" s="5" t="str">
        <f>IF(Tableau1[[#This Row],[QTE ENTREE/SORTIE]]&lt;&gt;"","M","")</f>
        <v>M</v>
      </c>
    </row>
    <row r="145" spans="1:7" x14ac:dyDescent="0.3">
      <c r="A145" s="14">
        <v>44540</v>
      </c>
      <c r="B145" s="14" t="s">
        <v>196</v>
      </c>
      <c r="C145" s="9">
        <f>IFERROR(INDEX(Tableau2[[Article]:[Lot]],MATCH(Tableau1[[#This Row],[DESIGNATION ARTICLE]],Tableau2[Désignation article],0),1),"")</f>
        <v>20679</v>
      </c>
      <c r="D145" s="9" t="str" cm="1">
        <f t="array" ref="D145">IFERROR(INDEX(_xlfn._xlws.SORT(_xlfn._xlws.FILTER(Tableau2[Désignation article],Tableau2[Lot]=Tableau1[[#This Row],[LOT]]),1,-1),1),"")</f>
        <v>VENDU 24FO SILEC G657A2 M6 AERO SOUT</v>
      </c>
      <c r="E145" s="12" t="s">
        <v>139</v>
      </c>
      <c r="F145" s="11">
        <v>0</v>
      </c>
      <c r="G145" s="5" t="str">
        <f>IF(Tableau1[[#This Row],[QTE ENTREE/SORTIE]]&lt;&gt;"","M","")</f>
        <v>M</v>
      </c>
    </row>
    <row r="146" spans="1:7" x14ac:dyDescent="0.3">
      <c r="A146" s="14">
        <v>44544</v>
      </c>
      <c r="B146" s="14" t="s">
        <v>196</v>
      </c>
      <c r="C146" s="9">
        <f>IFERROR(INDEX(Tableau2[[Article]:[Lot]],MATCH(Tableau1[[#This Row],[DESIGNATION ARTICLE]],Tableau2[Désignation article],0),1),"")</f>
        <v>20691</v>
      </c>
      <c r="D146" s="9" t="str" cm="1">
        <f t="array" ref="D146">IFERROR(INDEX(_xlfn._xlws.SORT(_xlfn._xlws.FILTER(Tableau2[Désignation article],Tableau2[Lot]=Tableau1[[#This Row],[LOT]]),1,-1),1),"")</f>
        <v>VENDU 144FO SILEC G657A2 M12 AERO SOUT</v>
      </c>
      <c r="E146" s="12" t="s">
        <v>189</v>
      </c>
      <c r="F146" s="11">
        <v>325</v>
      </c>
      <c r="G146" s="5" t="str">
        <f>IF(Tableau1[[#This Row],[QTE ENTREE/SORTIE]]&lt;&gt;"","M","")</f>
        <v>M</v>
      </c>
    </row>
    <row r="147" spans="1:7" x14ac:dyDescent="0.3">
      <c r="A147" s="14">
        <v>44544</v>
      </c>
      <c r="B147" s="14" t="s">
        <v>195</v>
      </c>
      <c r="C147" s="9">
        <f>IFERROR(INDEX(Tableau2[[Article]:[Lot]],MATCH(Tableau1[[#This Row],[DESIGNATION ARTICLE]],Tableau2[Désignation article],0),1),"")</f>
        <v>20678</v>
      </c>
      <c r="D147" s="9" t="str" cm="1">
        <f t="array" ref="D147">IFERROR(INDEX(_xlfn._xlws.SORT(_xlfn._xlws.FILTER(Tableau2[Désignation article],Tableau2[Lot]=Tableau1[[#This Row],[LOT]]),1,-1),1),"")</f>
        <v>VENDU 12FO SILEC G657A2 M6 AERO SOUT</v>
      </c>
      <c r="E147" s="12" t="s">
        <v>221</v>
      </c>
      <c r="F147" s="11">
        <v>8014</v>
      </c>
      <c r="G147" s="5" t="str">
        <f>IF(Tableau1[[#This Row],[QTE ENTREE/SORTIE]]&lt;&gt;"","M","")</f>
        <v>M</v>
      </c>
    </row>
    <row r="148" spans="1:7" x14ac:dyDescent="0.3">
      <c r="A148" s="14">
        <v>44546</v>
      </c>
      <c r="B148" s="14" t="s">
        <v>196</v>
      </c>
      <c r="C148" s="9">
        <f>IFERROR(INDEX(Tableau2[[Article]:[Lot]],MATCH(Tableau1[[#This Row],[DESIGNATION ARTICLE]],Tableau2[Désignation article],0),1),"")</f>
        <v>20678</v>
      </c>
      <c r="D148" s="9" t="str" cm="1">
        <f t="array" ref="D148">IFERROR(INDEX(_xlfn._xlws.SORT(_xlfn._xlws.FILTER(Tableau2[Désignation article],Tableau2[Lot]=Tableau1[[#This Row],[LOT]]),1,-1),1),"")</f>
        <v>VENDU 12FO SILEC G657A2 M6 AERO SOUT</v>
      </c>
      <c r="E148" s="12" t="s">
        <v>34</v>
      </c>
      <c r="F148" s="11">
        <v>0</v>
      </c>
      <c r="G148" s="5" t="str">
        <f>IF(Tableau1[[#This Row],[QTE ENTREE/SORTIE]]&lt;&gt;"","M","")</f>
        <v>M</v>
      </c>
    </row>
    <row r="149" spans="1:7" x14ac:dyDescent="0.3">
      <c r="A149" s="14">
        <v>44546</v>
      </c>
      <c r="B149" s="14" t="s">
        <v>196</v>
      </c>
      <c r="C149" s="9">
        <f>IFERROR(INDEX(Tableau2[[Article]:[Lot]],MATCH(Tableau1[[#This Row],[DESIGNATION ARTICLE]],Tableau2[Désignation article],0),1),"")</f>
        <v>20678</v>
      </c>
      <c r="D149" s="9" t="str" cm="1">
        <f t="array" ref="D149">IFERROR(INDEX(_xlfn._xlws.SORT(_xlfn._xlws.FILTER(Tableau2[Désignation article],Tableau2[Lot]=Tableau1[[#This Row],[LOT]]),1,-1),1),"")</f>
        <v>VENDU 12FO SILEC G657A2 M6 AERO SOUT</v>
      </c>
      <c r="E149" s="12" t="s">
        <v>32</v>
      </c>
      <c r="F149" s="11">
        <v>0</v>
      </c>
      <c r="G149" s="5" t="str">
        <f>IF(Tableau1[[#This Row],[QTE ENTREE/SORTIE]]&lt;&gt;"","M","")</f>
        <v>M</v>
      </c>
    </row>
    <row r="150" spans="1:7" x14ac:dyDescent="0.3">
      <c r="A150" s="14">
        <v>44546</v>
      </c>
      <c r="B150" s="14" t="s">
        <v>196</v>
      </c>
      <c r="C150" s="9">
        <f>IFERROR(INDEX(Tableau2[[Article]:[Lot]],MATCH(Tableau1[[#This Row],[DESIGNATION ARTICLE]],Tableau2[Désignation article],0),1),"")</f>
        <v>20681</v>
      </c>
      <c r="D150" s="9" t="str" cm="1">
        <f t="array" ref="D150">IFERROR(INDEX(_xlfn._xlws.SORT(_xlfn._xlws.FILTER(Tableau2[Désignation article],Tableau2[Lot]=Tableau1[[#This Row],[LOT]]),1,-1),1),"")</f>
        <v>VENDU 48FO SILEC G657A2 M6 AERO SOUT</v>
      </c>
      <c r="E150" s="12" t="s">
        <v>67</v>
      </c>
      <c r="F150" s="11">
        <v>0</v>
      </c>
      <c r="G150" s="5" t="str">
        <f>IF(Tableau1[[#This Row],[QTE ENTREE/SORTIE]]&lt;&gt;"","M","")</f>
        <v>M</v>
      </c>
    </row>
    <row r="151" spans="1:7" x14ac:dyDescent="0.3">
      <c r="A151" s="14">
        <v>44552</v>
      </c>
      <c r="B151" s="14" t="s">
        <v>196</v>
      </c>
      <c r="C151" s="9">
        <f>IFERROR(INDEX(Tableau2[[Article]:[Lot]],MATCH(Tableau1[[#This Row],[DESIGNATION ARTICLE]],Tableau2[Désignation article],0),1),"")</f>
        <v>20684</v>
      </c>
      <c r="D151" s="9" t="str" cm="1">
        <f t="array" ref="D151">IFERROR(INDEX(_xlfn._xlws.SORT(_xlfn._xlws.FILTER(Tableau2[Désignation article],Tableau2[Lot]=Tableau1[[#This Row],[LOT]]),1,-1),1),"")</f>
        <v>VENDU 144FO SILEC G657A2 M6 AERO SOUT</v>
      </c>
      <c r="E151" s="12" t="s">
        <v>106</v>
      </c>
      <c r="F151" s="11">
        <v>0</v>
      </c>
      <c r="G151" s="5" t="str">
        <f>IF(Tableau1[[#This Row],[QTE ENTREE/SORTIE]]&lt;&gt;"","M","")</f>
        <v>M</v>
      </c>
    </row>
    <row r="152" spans="1:7" x14ac:dyDescent="0.3">
      <c r="A152" s="14">
        <v>44553</v>
      </c>
      <c r="B152" s="14" t="s">
        <v>195</v>
      </c>
      <c r="C152" s="9">
        <f>IFERROR(INDEX(Tableau2[[Article]:[Lot]],MATCH(Tableau1[[#This Row],[DESIGNATION ARTICLE]],Tableau2[Désignation article],0),1),"")</f>
        <v>20678</v>
      </c>
      <c r="D152" s="9" t="str" cm="1">
        <f t="array" ref="D152">IFERROR(INDEX(_xlfn._xlws.SORT(_xlfn._xlws.FILTER(Tableau2[Désignation article],Tableau2[Lot]=Tableau1[[#This Row],[LOT]]),1,-1),1),"")</f>
        <v>VENDU 12FO SILEC G657A2 M6 AERO SOUT</v>
      </c>
      <c r="E152" s="12" t="s">
        <v>39</v>
      </c>
      <c r="F152" s="11">
        <v>0</v>
      </c>
      <c r="G152" s="5" t="str">
        <f>IF(Tableau1[[#This Row],[QTE ENTREE/SORTIE]]&lt;&gt;"","M","")</f>
        <v>M</v>
      </c>
    </row>
    <row r="153" spans="1:7" x14ac:dyDescent="0.3">
      <c r="A153" s="14">
        <v>44553</v>
      </c>
      <c r="B153" s="14" t="s">
        <v>195</v>
      </c>
      <c r="C153" s="9">
        <f>IFERROR(INDEX(Tableau2[[Article]:[Lot]],MATCH(Tableau1[[#This Row],[DESIGNATION ARTICLE]],Tableau2[Désignation article],0),1),"")</f>
        <v>20678</v>
      </c>
      <c r="D153" s="9" t="str" cm="1">
        <f t="array" ref="D153">IFERROR(INDEX(_xlfn._xlws.SORT(_xlfn._xlws.FILTER(Tableau2[Désignation article],Tableau2[Lot]=Tableau1[[#This Row],[LOT]]),1,-1),1),"")</f>
        <v>VENDU 12FO SILEC G657A2 M6 AERO SOUT</v>
      </c>
      <c r="E153" s="12" t="s">
        <v>40</v>
      </c>
      <c r="F153" s="11">
        <v>0</v>
      </c>
      <c r="G153" s="5" t="str">
        <f>IF(Tableau1[[#This Row],[QTE ENTREE/SORTIE]]&lt;&gt;"","M","")</f>
        <v>M</v>
      </c>
    </row>
    <row r="154" spans="1:7" x14ac:dyDescent="0.3">
      <c r="A154" s="14">
        <v>44553</v>
      </c>
      <c r="B154" s="14" t="s">
        <v>195</v>
      </c>
      <c r="C154" s="9">
        <f>IFERROR(INDEX(Tableau2[[Article]:[Lot]],MATCH(Tableau1[[#This Row],[DESIGNATION ARTICLE]],Tableau2[Désignation article],0),1),"")</f>
        <v>20678</v>
      </c>
      <c r="D154" s="9" t="str" cm="1">
        <f t="array" ref="D154">IFERROR(INDEX(_xlfn._xlws.SORT(_xlfn._xlws.FILTER(Tableau2[Désignation article],Tableau2[Lot]=Tableau1[[#This Row],[LOT]]),1,-1),1),"")</f>
        <v>VENDU 12FO SILEC G657A2 M6 AERO SOUT</v>
      </c>
      <c r="E154" s="12" t="s">
        <v>32</v>
      </c>
      <c r="F154" s="11">
        <v>0</v>
      </c>
      <c r="G154" s="5" t="str">
        <f>IF(Tableau1[[#This Row],[QTE ENTREE/SORTIE]]&lt;&gt;"","M","")</f>
        <v>M</v>
      </c>
    </row>
    <row r="155" spans="1:7" x14ac:dyDescent="0.3">
      <c r="A155" s="14">
        <v>44553</v>
      </c>
      <c r="B155" s="14" t="s">
        <v>195</v>
      </c>
      <c r="C155" s="9">
        <f>IFERROR(INDEX(Tableau2[[Article]:[Lot]],MATCH(Tableau1[[#This Row],[DESIGNATION ARTICLE]],Tableau2[Désignation article],0),1),"")</f>
        <v>20681</v>
      </c>
      <c r="D155" s="9" t="str" cm="1">
        <f t="array" ref="D155">IFERROR(INDEX(_xlfn._xlws.SORT(_xlfn._xlws.FILTER(Tableau2[Désignation article],Tableau2[Lot]=Tableau1[[#This Row],[LOT]]),1,-1),1),"")</f>
        <v>VENDU 48FO SILEC G657A2 M6 AERO SOUT</v>
      </c>
      <c r="E155" s="12" t="s">
        <v>67</v>
      </c>
      <c r="F155" s="11">
        <v>0</v>
      </c>
      <c r="G155" s="5" t="str">
        <f>IF(Tableau1[[#This Row],[QTE ENTREE/SORTIE]]&lt;&gt;"","M","")</f>
        <v>M</v>
      </c>
    </row>
    <row r="156" spans="1:7" x14ac:dyDescent="0.3">
      <c r="A156" s="14">
        <v>44553</v>
      </c>
      <c r="B156" s="14" t="s">
        <v>195</v>
      </c>
      <c r="C156" s="9">
        <f>IFERROR(INDEX(Tableau2[[Article]:[Lot]],MATCH(Tableau1[[#This Row],[DESIGNATION ARTICLE]],Tableau2[Désignation article],0),1),"")</f>
        <v>20678</v>
      </c>
      <c r="D156" s="9" t="str" cm="1">
        <f t="array" ref="D156">IFERROR(INDEX(_xlfn._xlws.SORT(_xlfn._xlws.FILTER(Tableau2[Désignation article],Tableau2[Lot]=Tableau1[[#This Row],[LOT]]),1,-1),1),"")</f>
        <v>VENDU 12FO SILEC G657A2 M6 AERO SOUT</v>
      </c>
      <c r="E156" s="12" t="s">
        <v>34</v>
      </c>
      <c r="F156" s="11">
        <v>0</v>
      </c>
      <c r="G156" s="5" t="str">
        <f>IF(Tableau1[[#This Row],[QTE ENTREE/SORTIE]]&lt;&gt;"","M","")</f>
        <v>M</v>
      </c>
    </row>
    <row r="157" spans="1:7" x14ac:dyDescent="0.3">
      <c r="A157" s="14">
        <v>44553</v>
      </c>
      <c r="B157" s="14" t="s">
        <v>195</v>
      </c>
      <c r="C157" s="9">
        <f>IFERROR(INDEX(Tableau2[[Article]:[Lot]],MATCH(Tableau1[[#This Row],[DESIGNATION ARTICLE]],Tableau2[Désignation article],0),1),"")</f>
        <v>20679</v>
      </c>
      <c r="D157" s="9" t="str" cm="1">
        <f t="array" ref="D157">IFERROR(INDEX(_xlfn._xlws.SORT(_xlfn._xlws.FILTER(Tableau2[Désignation article],Tableau2[Lot]=Tableau1[[#This Row],[LOT]]),1,-1),1),"")</f>
        <v>VENDU 24FO SILEC G657A2 M6 AERO SOUT</v>
      </c>
      <c r="E157" s="12" t="s">
        <v>52</v>
      </c>
      <c r="F157" s="11">
        <v>0</v>
      </c>
      <c r="G157" s="5" t="str">
        <f>IF(Tableau1[[#This Row],[QTE ENTREE/SORTIE]]&lt;&gt;"","M","")</f>
        <v>M</v>
      </c>
    </row>
    <row r="158" spans="1:7" x14ac:dyDescent="0.3">
      <c r="A158" s="14">
        <v>44553</v>
      </c>
      <c r="B158" s="14" t="s">
        <v>195</v>
      </c>
      <c r="C158" s="9">
        <f>IFERROR(INDEX(Tableau2[[Article]:[Lot]],MATCH(Tableau1[[#This Row],[DESIGNATION ARTICLE]],Tableau2[Désignation article],0),1),"")</f>
        <v>20679</v>
      </c>
      <c r="D158" s="9" t="str" cm="1">
        <f t="array" ref="D158">IFERROR(INDEX(_xlfn._xlws.SORT(_xlfn._xlws.FILTER(Tableau2[Désignation article],Tableau2[Lot]=Tableau1[[#This Row],[LOT]]),1,-1),1),"")</f>
        <v>VENDU 24FO SILEC G657A2 M6 AERO SOUT</v>
      </c>
      <c r="E158" s="12" t="s">
        <v>139</v>
      </c>
      <c r="F158" s="11">
        <v>0</v>
      </c>
      <c r="G158" s="5" t="str">
        <f>IF(Tableau1[[#This Row],[QTE ENTREE/SORTIE]]&lt;&gt;"","M","")</f>
        <v>M</v>
      </c>
    </row>
    <row r="159" spans="1:7" x14ac:dyDescent="0.3">
      <c r="A159" s="14">
        <v>44553</v>
      </c>
      <c r="B159" s="14" t="s">
        <v>196</v>
      </c>
      <c r="C159" s="9">
        <f>IFERROR(INDEX(Tableau2[[Article]:[Lot]],MATCH(Tableau1[[#This Row],[DESIGNATION ARTICLE]],Tableau2[Désignation article],0),1),"")</f>
        <v>20679</v>
      </c>
      <c r="D159" s="9" t="str" cm="1">
        <f t="array" ref="D159">IFERROR(INDEX(_xlfn._xlws.SORT(_xlfn._xlws.FILTER(Tableau2[Désignation article],Tableau2[Lot]=Tableau1[[#This Row],[LOT]]),1,-1),1),"")</f>
        <v>VENDU 24FO SILEC G657A2 M6 AERO SOUT</v>
      </c>
      <c r="E159" s="12" t="s">
        <v>60</v>
      </c>
      <c r="F159" s="11">
        <v>0</v>
      </c>
      <c r="G159" s="5" t="str">
        <f>IF(Tableau1[[#This Row],[QTE ENTREE/SORTIE]]&lt;&gt;"","M","")</f>
        <v>M</v>
      </c>
    </row>
    <row r="160" spans="1:7" x14ac:dyDescent="0.3">
      <c r="A160" s="14">
        <v>44553</v>
      </c>
      <c r="B160" s="14" t="s">
        <v>195</v>
      </c>
      <c r="C160" s="9">
        <f>IFERROR(INDEX(Tableau2[[Article]:[Lot]],MATCH(Tableau1[[#This Row],[DESIGNATION ARTICLE]],Tableau2[Désignation article],0),1),"")</f>
        <v>20679</v>
      </c>
      <c r="D160" s="9" t="str" cm="1">
        <f t="array" ref="D160">IFERROR(INDEX(_xlfn._xlws.SORT(_xlfn._xlws.FILTER(Tableau2[Désignation article],Tableau2[Lot]=Tableau1[[#This Row],[LOT]]),1,-1),1),"")</f>
        <v>VENDU 24FO SILEC G657A2 M6 AERO SOUT</v>
      </c>
      <c r="E160" s="12" t="s">
        <v>51</v>
      </c>
      <c r="F160" s="11">
        <v>6180</v>
      </c>
      <c r="G160" s="5" t="str">
        <f>IF(Tableau1[[#This Row],[QTE ENTREE/SORTIE]]&lt;&gt;"","M","")</f>
        <v>M</v>
      </c>
    </row>
    <row r="161" spans="1:7" x14ac:dyDescent="0.3">
      <c r="A161" s="14">
        <v>44553</v>
      </c>
      <c r="B161" s="14" t="s">
        <v>195</v>
      </c>
      <c r="C161" s="9">
        <f>IFERROR(INDEX(Tableau2[[Article]:[Lot]],MATCH(Tableau1[[#This Row],[DESIGNATION ARTICLE]],Tableau2[Désignation article],0),1),"")</f>
        <v>20681</v>
      </c>
      <c r="D161" s="9" t="str" cm="1">
        <f t="array" ref="D161">IFERROR(INDEX(_xlfn._xlws.SORT(_xlfn._xlws.FILTER(Tableau2[Désignation article],Tableau2[Lot]=Tableau1[[#This Row],[LOT]]),1,-1),1),"")</f>
        <v>VENDU 48FO SILEC G657A2 M6 AERO SOUT</v>
      </c>
      <c r="E161" s="12" t="s">
        <v>92</v>
      </c>
      <c r="F161" s="11">
        <v>4120</v>
      </c>
      <c r="G161" s="5" t="str">
        <f>IF(Tableau1[[#This Row],[QTE ENTREE/SORTIE]]&lt;&gt;"","M","")</f>
        <v>M</v>
      </c>
    </row>
    <row r="162" spans="1:7" x14ac:dyDescent="0.3">
      <c r="A162" s="14">
        <v>44554</v>
      </c>
      <c r="B162" s="14" t="s">
        <v>195</v>
      </c>
      <c r="C162" s="9">
        <f>IFERROR(INDEX(Tableau2[[Article]:[Lot]],MATCH(Tableau1[[#This Row],[DESIGNATION ARTICLE]],Tableau2[Désignation article],0),1),"")</f>
        <v>20678</v>
      </c>
      <c r="D162" s="9" t="str" cm="1">
        <f t="array" ref="D162">IFERROR(INDEX(_xlfn._xlws.SORT(_xlfn._xlws.FILTER(Tableau2[Désignation article],Tableau2[Lot]=Tableau1[[#This Row],[LOT]]),1,-1),1),"")</f>
        <v>VENDU 12FO SILEC G657A2 M6 AERO SOUT</v>
      </c>
      <c r="E162" s="12" t="s">
        <v>219</v>
      </c>
      <c r="F162" s="11">
        <v>8012</v>
      </c>
      <c r="G162" s="5" t="str">
        <f>IF(Tableau1[[#This Row],[QTE ENTREE/SORTIE]]&lt;&gt;"","M","")</f>
        <v>M</v>
      </c>
    </row>
    <row r="163" spans="1:7" x14ac:dyDescent="0.3">
      <c r="A163" s="14">
        <v>44564</v>
      </c>
      <c r="B163" s="14" t="s">
        <v>195</v>
      </c>
      <c r="C163" s="9">
        <f>IFERROR(INDEX(Tableau2[[Article]:[Lot]],MATCH(Tableau1[[#This Row],[DESIGNATION ARTICLE]],Tableau2[Désignation article],0),1),"")</f>
        <v>20692</v>
      </c>
      <c r="D163" s="9" t="str" cm="1">
        <f t="array" ref="D163">IFERROR(INDEX(_xlfn._xlws.SORT(_xlfn._xlws.FILTER(Tableau2[Désignation article],Tableau2[Lot]=Tableau1[[#This Row],[LOT]]),1,-1),1),"")</f>
        <v>VENDU 288FO SILEC G657A2 M12 AERO SOUT</v>
      </c>
      <c r="E163" s="12" t="s">
        <v>176</v>
      </c>
      <c r="F163" s="11">
        <v>156</v>
      </c>
      <c r="G163" s="5" t="str">
        <f>IF(Tableau1[[#This Row],[QTE ENTREE/SORTIE]]&lt;&gt;"","M","")</f>
        <v>M</v>
      </c>
    </row>
    <row r="164" spans="1:7" x14ac:dyDescent="0.3">
      <c r="A164" s="14">
        <v>44564</v>
      </c>
      <c r="B164" s="14" t="s">
        <v>195</v>
      </c>
      <c r="C164" s="9">
        <f>IFERROR(INDEX(Tableau2[[Article]:[Lot]],MATCH(Tableau1[[#This Row],[DESIGNATION ARTICLE]],Tableau2[Désignation article],0),1),"")</f>
        <v>20681</v>
      </c>
      <c r="D164" s="9" t="str" cm="1">
        <f t="array" ref="D164">IFERROR(INDEX(_xlfn._xlws.SORT(_xlfn._xlws.FILTER(Tableau2[Désignation article],Tableau2[Lot]=Tableau1[[#This Row],[LOT]]),1,-1),1),"")</f>
        <v>VENDU 48FO SILEC G657A2 M6 AERO SOUT</v>
      </c>
      <c r="E164" s="12" t="s">
        <v>225</v>
      </c>
      <c r="F164" s="11">
        <v>6000</v>
      </c>
      <c r="G164" s="5" t="str">
        <f>IF(Tableau1[[#This Row],[QTE ENTREE/SORTIE]]&lt;&gt;"","M","")</f>
        <v>M</v>
      </c>
    </row>
    <row r="165" spans="1:7" x14ac:dyDescent="0.3">
      <c r="A165" s="14">
        <v>44564</v>
      </c>
      <c r="B165" s="14" t="s">
        <v>195</v>
      </c>
      <c r="C165" s="9">
        <f>IFERROR(INDEX(Tableau2[[Article]:[Lot]],MATCH(Tableau1[[#This Row],[DESIGNATION ARTICLE]],Tableau2[Désignation article],0),1),"")</f>
        <v>20679</v>
      </c>
      <c r="D165" s="9" t="str" cm="1">
        <f t="array" ref="D165">IFERROR(INDEX(_xlfn._xlws.SORT(_xlfn._xlws.FILTER(Tableau2[Désignation article],Tableau2[Lot]=Tableau1[[#This Row],[LOT]]),1,-1),1),"")</f>
        <v>VENDU 24FO SILEC G657A2 M6 AERO SOUT</v>
      </c>
      <c r="E165" s="12" t="s">
        <v>57</v>
      </c>
      <c r="F165" s="11">
        <v>6180</v>
      </c>
      <c r="G165" s="5" t="str">
        <f>IF(Tableau1[[#This Row],[QTE ENTREE/SORTIE]]&lt;&gt;"","M","")</f>
        <v>M</v>
      </c>
    </row>
    <row r="166" spans="1:7" x14ac:dyDescent="0.3">
      <c r="A166" s="14">
        <v>44566</v>
      </c>
      <c r="B166" s="14" t="s">
        <v>195</v>
      </c>
      <c r="C166" s="9">
        <f>IFERROR(INDEX(Tableau2[[Article]:[Lot]],MATCH(Tableau1[[#This Row],[DESIGNATION ARTICLE]],Tableau2[Désignation article],0),1),"")</f>
        <v>20684</v>
      </c>
      <c r="D166" s="9" t="str" cm="1">
        <f t="array" ref="D166">IFERROR(INDEX(_xlfn._xlws.SORT(_xlfn._xlws.FILTER(Tableau2[Désignation article],Tableau2[Lot]=Tableau1[[#This Row],[LOT]]),1,-1),1),"")</f>
        <v>VENDU 144FO SILEC G657A2 M6 AERO SOUT</v>
      </c>
      <c r="E166" s="12" t="s">
        <v>101</v>
      </c>
      <c r="F166" s="11">
        <v>4038</v>
      </c>
      <c r="G166" s="5" t="str">
        <f>IF(Tableau1[[#This Row],[QTE ENTREE/SORTIE]]&lt;&gt;"","M","")</f>
        <v>M</v>
      </c>
    </row>
    <row r="167" spans="1:7" x14ac:dyDescent="0.3">
      <c r="A167" s="14">
        <v>44571</v>
      </c>
      <c r="B167" s="14" t="s">
        <v>195</v>
      </c>
      <c r="C167" s="9">
        <f>IFERROR(INDEX(Tableau2[[Article]:[Lot]],MATCH(Tableau1[[#This Row],[DESIGNATION ARTICLE]],Tableau2[Désignation article],0),1),"")</f>
        <v>20691</v>
      </c>
      <c r="D167" s="9" t="str" cm="1">
        <f t="array" ref="D167">IFERROR(INDEX(_xlfn._xlws.SORT(_xlfn._xlws.FILTER(Tableau2[Désignation article],Tableau2[Lot]=Tableau1[[#This Row],[LOT]]),1,-1),1),"")</f>
        <v>VENDU 144FO SILEC G657A2 M12 AERO SOUT</v>
      </c>
      <c r="E167" s="12" t="s">
        <v>190</v>
      </c>
      <c r="F167" s="11">
        <v>7017</v>
      </c>
      <c r="G167" s="5" t="str">
        <f>IF(Tableau1[[#This Row],[QTE ENTREE/SORTIE]]&lt;&gt;"","M","")</f>
        <v>M</v>
      </c>
    </row>
    <row r="168" spans="1:7" x14ac:dyDescent="0.3">
      <c r="A168" s="14">
        <v>44571</v>
      </c>
      <c r="B168" s="14" t="s">
        <v>195</v>
      </c>
      <c r="C168" s="9">
        <f>IFERROR(INDEX(Tableau2[[Article]:[Lot]],MATCH(Tableau1[[#This Row],[DESIGNATION ARTICLE]],Tableau2[Désignation article],0),1),"")</f>
        <v>20678</v>
      </c>
      <c r="D168" s="9" t="str" cm="1">
        <f t="array" ref="D168">IFERROR(INDEX(_xlfn._xlws.SORT(_xlfn._xlws.FILTER(Tableau2[Désignation article],Tableau2[Lot]=Tableau1[[#This Row],[LOT]]),1,-1),1),"")</f>
        <v>VENDU 12FO SILEC G657A2 M6 AERO SOUT</v>
      </c>
      <c r="E168" s="12" t="s">
        <v>220</v>
      </c>
      <c r="F168" s="11">
        <v>8011</v>
      </c>
      <c r="G168" s="5" t="str">
        <f>IF(Tableau1[[#This Row],[QTE ENTREE/SORTIE]]&lt;&gt;"","M","")</f>
        <v>M</v>
      </c>
    </row>
    <row r="169" spans="1:7" x14ac:dyDescent="0.3">
      <c r="A169" s="14">
        <v>44575</v>
      </c>
      <c r="B169" s="14" t="s">
        <v>196</v>
      </c>
      <c r="C169" s="9">
        <f>IFERROR(INDEX(Tableau2[[Article]:[Lot]],MATCH(Tableau1[[#This Row],[DESIGNATION ARTICLE]],Tableau2[Désignation article],0),1),"")</f>
        <v>20691</v>
      </c>
      <c r="D169" s="9" t="str" cm="1">
        <f t="array" ref="D169">IFERROR(INDEX(_xlfn._xlws.SORT(_xlfn._xlws.FILTER(Tableau2[Désignation article],Tableau2[Lot]=Tableau1[[#This Row],[LOT]]),1,-1),1),"")</f>
        <v>VENDU 144FO SILEC G657A2 M12 AERO SOUT</v>
      </c>
      <c r="E169" s="12" t="s">
        <v>190</v>
      </c>
      <c r="F169" s="11">
        <v>0</v>
      </c>
      <c r="G169" s="5" t="str">
        <f>IF(Tableau1[[#This Row],[QTE ENTREE/SORTIE]]&lt;&gt;"","M","")</f>
        <v>M</v>
      </c>
    </row>
    <row r="170" spans="1:7" x14ac:dyDescent="0.3">
      <c r="A170" s="14">
        <v>44578</v>
      </c>
      <c r="B170" s="14" t="s">
        <v>195</v>
      </c>
      <c r="C170" s="9">
        <f>IFERROR(INDEX(Tableau2[[Article]:[Lot]],MATCH(Tableau1[[#This Row],[DESIGNATION ARTICLE]],Tableau2[Désignation article],0),1),"")</f>
        <v>20691</v>
      </c>
      <c r="D170" s="9" t="str" cm="1">
        <f t="array" ref="D170">IFERROR(INDEX(_xlfn._xlws.SORT(_xlfn._xlws.FILTER(Tableau2[Désignation article],Tableau2[Lot]=Tableau1[[#This Row],[LOT]]),1,-1),1),"")</f>
        <v>VENDU 144FO SILEC G657A2 M12 AERO SOUT</v>
      </c>
      <c r="E170" s="12" t="s">
        <v>194</v>
      </c>
      <c r="F170" s="11">
        <v>6023</v>
      </c>
      <c r="G170" s="5" t="str">
        <f>IF(Tableau1[[#This Row],[QTE ENTREE/SORTIE]]&lt;&gt;"","M","")</f>
        <v>M</v>
      </c>
    </row>
    <row r="171" spans="1:7" x14ac:dyDescent="0.3">
      <c r="A171" s="14">
        <v>44585</v>
      </c>
      <c r="B171" s="14" t="s">
        <v>195</v>
      </c>
      <c r="C171" s="9">
        <f>IFERROR(INDEX(Tableau2[[Article]:[Lot]],MATCH(Tableau1[[#This Row],[DESIGNATION ARTICLE]],Tableau2[Désignation article],0),1),"")</f>
        <v>20691</v>
      </c>
      <c r="D171" s="9" t="str" cm="1">
        <f t="array" ref="D171">IFERROR(INDEX(_xlfn._xlws.SORT(_xlfn._xlws.FILTER(Tableau2[Désignation article],Tableau2[Lot]=Tableau1[[#This Row],[LOT]]),1,-1),1),"")</f>
        <v>VENDU 144FO SILEC G657A2 M12 AERO SOUT</v>
      </c>
      <c r="E171" s="12" t="s">
        <v>191</v>
      </c>
      <c r="F171" s="11">
        <v>5647</v>
      </c>
      <c r="G171" s="5" t="str">
        <f>IF(Tableau1[[#This Row],[QTE ENTREE/SORTIE]]&lt;&gt;"","M","")</f>
        <v>M</v>
      </c>
    </row>
    <row r="172" spans="1:7" x14ac:dyDescent="0.3">
      <c r="A172" s="14">
        <v>44585</v>
      </c>
      <c r="B172" s="14" t="s">
        <v>195</v>
      </c>
      <c r="C172" s="9">
        <f>IFERROR(INDEX(Tableau2[[Article]:[Lot]],MATCH(Tableau1[[#This Row],[DESIGNATION ARTICLE]],Tableau2[Désignation article],0),1),"")</f>
        <v>20684</v>
      </c>
      <c r="D172" s="9" t="str" cm="1">
        <f t="array" ref="D172">IFERROR(INDEX(_xlfn._xlws.SORT(_xlfn._xlws.FILTER(Tableau2[Désignation article],Tableau2[Lot]=Tableau1[[#This Row],[LOT]]),1,-1),1),"")</f>
        <v>VENDU 144FO SILEC G657A2 M6 AERO SOUT</v>
      </c>
      <c r="E172" s="12" t="s">
        <v>106</v>
      </c>
      <c r="F172" s="11">
        <v>0</v>
      </c>
      <c r="G172" s="5" t="str">
        <f>IF(Tableau1[[#This Row],[QTE ENTREE/SORTIE]]&lt;&gt;"","M","")</f>
        <v>M</v>
      </c>
    </row>
    <row r="173" spans="1:7" x14ac:dyDescent="0.3">
      <c r="A173" s="14">
        <v>44585</v>
      </c>
      <c r="B173" s="14" t="s">
        <v>195</v>
      </c>
      <c r="C173" s="9">
        <f>IFERROR(INDEX(Tableau2[[Article]:[Lot]],MATCH(Tableau1[[#This Row],[DESIGNATION ARTICLE]],Tableau2[Désignation article],0),1),"")</f>
        <v>20691</v>
      </c>
      <c r="D173" s="9" t="str" cm="1">
        <f t="array" ref="D173">IFERROR(INDEX(_xlfn._xlws.SORT(_xlfn._xlws.FILTER(Tableau2[Désignation article],Tableau2[Lot]=Tableau1[[#This Row],[LOT]]),1,-1),1),"")</f>
        <v>VENDU 144FO SILEC G657A2 M12 AERO SOUT</v>
      </c>
      <c r="E173" s="12" t="s">
        <v>190</v>
      </c>
      <c r="F173" s="11">
        <v>0</v>
      </c>
      <c r="G173" s="5" t="str">
        <f>IF(Tableau1[[#This Row],[QTE ENTREE/SORTIE]]&lt;&gt;"","M","")</f>
        <v>M</v>
      </c>
    </row>
    <row r="174" spans="1:7" x14ac:dyDescent="0.3">
      <c r="A174" s="14">
        <v>44585</v>
      </c>
      <c r="B174" s="14" t="s">
        <v>195</v>
      </c>
      <c r="C174" s="9">
        <f>IFERROR(INDEX(Tableau2[[Article]:[Lot]],MATCH(Tableau1[[#This Row],[DESIGNATION ARTICLE]],Tableau2[Désignation article],0),1),"")</f>
        <v>20679</v>
      </c>
      <c r="D174" s="9" t="str" cm="1">
        <f t="array" ref="D174">IFERROR(INDEX(_xlfn._xlws.SORT(_xlfn._xlws.FILTER(Tableau2[Désignation article],Tableau2[Lot]=Tableau1[[#This Row],[LOT]]),1,-1),1),"")</f>
        <v>VENDU 24FO SILEC G657A2 M6 AERO SOUT</v>
      </c>
      <c r="E174" s="12" t="s">
        <v>60</v>
      </c>
      <c r="F174" s="11">
        <v>0</v>
      </c>
      <c r="G174" s="5" t="str">
        <f>IF(Tableau1[[#This Row],[QTE ENTREE/SORTIE]]&lt;&gt;"","M","")</f>
        <v>M</v>
      </c>
    </row>
    <row r="175" spans="1:7" x14ac:dyDescent="0.3">
      <c r="A175" s="14">
        <v>44586</v>
      </c>
      <c r="B175" s="14" t="s">
        <v>195</v>
      </c>
      <c r="C175" s="9">
        <f>IFERROR(INDEX(Tableau2[[Article]:[Lot]],MATCH(Tableau1[[#This Row],[DESIGNATION ARTICLE]],Tableau2[Désignation article],0),1),"")</f>
        <v>20681</v>
      </c>
      <c r="D175" s="9" t="str" cm="1">
        <f t="array" ref="D175">IFERROR(INDEX(_xlfn._xlws.SORT(_xlfn._xlws.FILTER(Tableau2[Désignation article],Tableau2[Lot]=Tableau1[[#This Row],[LOT]]),1,-1),1),"")</f>
        <v>VENDU 48FO SILEC G657A2 M6 AERO SOUT</v>
      </c>
      <c r="E175" s="12" t="s">
        <v>237</v>
      </c>
      <c r="F175" s="11">
        <v>6180</v>
      </c>
      <c r="G175" s="5" t="str">
        <f>IF(Tableau1[[#This Row],[QTE ENTREE/SORTIE]]&lt;&gt;"","M","")</f>
        <v>M</v>
      </c>
    </row>
    <row r="176" spans="1:7" x14ac:dyDescent="0.3">
      <c r="A176" s="14">
        <v>44587</v>
      </c>
      <c r="B176" s="14" t="s">
        <v>195</v>
      </c>
      <c r="C176" s="9">
        <f>IFERROR(INDEX(Tableau2[[Article]:[Lot]],MATCH(Tableau1[[#This Row],[DESIGNATION ARTICLE]],Tableau2[Désignation article],0),1),"")</f>
        <v>20681</v>
      </c>
      <c r="D176" s="9" t="str" cm="1">
        <f t="array" ref="D176">IFERROR(INDEX(_xlfn._xlws.SORT(_xlfn._xlws.FILTER(Tableau2[Désignation article],Tableau2[Lot]=Tableau1[[#This Row],[LOT]]),1,-1),1),"")</f>
        <v>VENDU 48FO SILEC G657A2 M6 AERO SOUT</v>
      </c>
      <c r="E176" s="12" t="s">
        <v>236</v>
      </c>
      <c r="F176" s="11">
        <v>6180</v>
      </c>
      <c r="G176" s="5" t="str">
        <f>IF(Tableau1[[#This Row],[QTE ENTREE/SORTIE]]&lt;&gt;"","M","")</f>
        <v>M</v>
      </c>
    </row>
    <row r="177" spans="1:7" x14ac:dyDescent="0.3">
      <c r="A177" s="14">
        <v>44587</v>
      </c>
      <c r="B177" s="14" t="s">
        <v>195</v>
      </c>
      <c r="C177" s="9">
        <f>IFERROR(INDEX(Tableau2[[Article]:[Lot]],MATCH(Tableau1[[#This Row],[DESIGNATION ARTICLE]],Tableau2[Désignation article],0),1),"")</f>
        <v>20678</v>
      </c>
      <c r="D177" s="9" t="str" cm="1">
        <f t="array" ref="D177">IFERROR(INDEX(_xlfn._xlws.SORT(_xlfn._xlws.FILTER(Tableau2[Désignation article],Tableau2[Lot]=Tableau1[[#This Row],[LOT]]),1,-1),1),"")</f>
        <v>VENDU 12FO SILEC G657A2 M6 AERO SOUT</v>
      </c>
      <c r="E177" s="12" t="s">
        <v>235</v>
      </c>
      <c r="F177" s="11">
        <v>6000</v>
      </c>
      <c r="G177" s="5" t="str">
        <f>IF(Tableau1[[#This Row],[QTE ENTREE/SORTIE]]&lt;&gt;"","M","")</f>
        <v>M</v>
      </c>
    </row>
    <row r="178" spans="1:7" x14ac:dyDescent="0.3">
      <c r="A178" s="14">
        <v>44589</v>
      </c>
      <c r="B178" s="14" t="s">
        <v>195</v>
      </c>
      <c r="C178" s="9">
        <f>IFERROR(INDEX(Tableau2[[Article]:[Lot]],MATCH(Tableau1[[#This Row],[DESIGNATION ARTICLE]],Tableau2[Désignation article],0),1),"")</f>
        <v>20682</v>
      </c>
      <c r="D178" s="9" t="str" cm="1">
        <f t="array" ref="D178">IFERROR(INDEX(_xlfn._xlws.SORT(_xlfn._xlws.FILTER(Tableau2[Désignation article],Tableau2[Lot]=Tableau1[[#This Row],[LOT]]),1,-1),1),"")</f>
        <v>VENDU 72FO SILEC G657A2 M6 AERO SOUT</v>
      </c>
      <c r="E178" s="12" t="s">
        <v>148</v>
      </c>
      <c r="F178" s="11">
        <v>3250</v>
      </c>
      <c r="G178" s="5" t="str">
        <f>IF(Tableau1[[#This Row],[QTE ENTREE/SORTIE]]&lt;&gt;"","M","")</f>
        <v>M</v>
      </c>
    </row>
    <row r="179" spans="1:7" x14ac:dyDescent="0.3">
      <c r="A179" s="14">
        <v>44589</v>
      </c>
      <c r="B179" s="14" t="s">
        <v>196</v>
      </c>
      <c r="C179" s="9">
        <f>IFERROR(INDEX(Tableau2[[Article]:[Lot]],MATCH(Tableau1[[#This Row],[DESIGNATION ARTICLE]],Tableau2[Désignation article],0),1),"")</f>
        <v>20691</v>
      </c>
      <c r="D179" s="9" t="str" cm="1">
        <f t="array" ref="D179">IFERROR(INDEX(_xlfn._xlws.SORT(_xlfn._xlws.FILTER(Tableau2[Désignation article],Tableau2[Lot]=Tableau1[[#This Row],[LOT]]),1,-1),1),"")</f>
        <v>VENDU 144FO SILEC G657A2 M12 AERO SOUT</v>
      </c>
      <c r="E179" s="12" t="s">
        <v>191</v>
      </c>
      <c r="F179" s="11">
        <v>2771</v>
      </c>
      <c r="G179" s="5" t="str">
        <f>IF(Tableau1[[#This Row],[QTE ENTREE/SORTIE]]&lt;&gt;"","M","")</f>
        <v>M</v>
      </c>
    </row>
    <row r="180" spans="1:7" x14ac:dyDescent="0.3">
      <c r="A180" s="14">
        <v>44589</v>
      </c>
      <c r="B180" s="14" t="s">
        <v>196</v>
      </c>
      <c r="C180" s="9">
        <f>IFERROR(INDEX(Tableau2[[Article]:[Lot]],MATCH(Tableau1[[#This Row],[DESIGNATION ARTICLE]],Tableau2[Désignation article],0),1),"")</f>
        <v>20691</v>
      </c>
      <c r="D180" s="9" t="str" cm="1">
        <f t="array" ref="D180">IFERROR(INDEX(_xlfn._xlws.SORT(_xlfn._xlws.FILTER(Tableau2[Désignation article],Tableau2[Lot]=Tableau1[[#This Row],[LOT]]),1,-1),1),"")</f>
        <v>VENDU 144FO SILEC G657A2 M12 AERO SOUT</v>
      </c>
      <c r="E180" s="12" t="s">
        <v>194</v>
      </c>
      <c r="F180" s="11">
        <v>1431</v>
      </c>
      <c r="G180" s="5" t="str">
        <f>IF(Tableau1[[#This Row],[QTE ENTREE/SORTIE]]&lt;&gt;"","M","")</f>
        <v>M</v>
      </c>
    </row>
    <row r="181" spans="1:7" x14ac:dyDescent="0.3">
      <c r="A181" s="14">
        <v>44596</v>
      </c>
      <c r="B181" s="14" t="s">
        <v>196</v>
      </c>
      <c r="C181" s="9">
        <f>IFERROR(INDEX(Tableau2[[Article]:[Lot]],MATCH(Tableau1[[#This Row],[DESIGNATION ARTICLE]],Tableau2[Désignation article],0),1),"")</f>
        <v>20679</v>
      </c>
      <c r="D181" s="9" t="str" cm="1">
        <f t="array" ref="D181">IFERROR(INDEX(_xlfn._xlws.SORT(_xlfn._xlws.FILTER(Tableau2[Désignation article],Tableau2[Lot]=Tableau1[[#This Row],[LOT]]),1,-1),1),"")</f>
        <v>VENDU 24FO SILEC G657A2 M6 AERO SOUT</v>
      </c>
      <c r="E181" s="12" t="s">
        <v>136</v>
      </c>
      <c r="F181" s="11">
        <v>0</v>
      </c>
      <c r="G181" s="5" t="str">
        <f>IF(Tableau1[[#This Row],[QTE ENTREE/SORTIE]]&lt;&gt;"","M","")</f>
        <v>M</v>
      </c>
    </row>
    <row r="182" spans="1:7" x14ac:dyDescent="0.3">
      <c r="A182" s="14">
        <v>44603</v>
      </c>
      <c r="B182" s="14" t="s">
        <v>195</v>
      </c>
      <c r="C182" s="9">
        <f>IFERROR(INDEX(Tableau2[[Article]:[Lot]],MATCH(Tableau1[[#This Row],[DESIGNATION ARTICLE]],Tableau2[Désignation article],0),1),"")</f>
        <v>20678</v>
      </c>
      <c r="D182" s="9" t="str" cm="1">
        <f t="array" ref="D182">IFERROR(INDEX(_xlfn._xlws.SORT(_xlfn._xlws.FILTER(Tableau2[Désignation article],Tableau2[Lot]=Tableau1[[#This Row],[LOT]]),1,-1),1),"")</f>
        <v>VENDU 12FO SILEC G657A2 M6 AERO SOUT</v>
      </c>
      <c r="E182" s="12" t="s">
        <v>234</v>
      </c>
      <c r="F182" s="11">
        <v>6000</v>
      </c>
      <c r="G182" s="5" t="str">
        <f>IF(Tableau1[[#This Row],[QTE ENTREE/SORTIE]]&lt;&gt;"","M","")</f>
        <v>M</v>
      </c>
    </row>
    <row r="183" spans="1:7" x14ac:dyDescent="0.3">
      <c r="A183" s="14">
        <v>44603</v>
      </c>
      <c r="B183" s="14" t="s">
        <v>196</v>
      </c>
      <c r="C183" s="9">
        <f>IFERROR(INDEX(Tableau2[[Article]:[Lot]],MATCH(Tableau1[[#This Row],[DESIGNATION ARTICLE]],Tableau2[Désignation article],0),1),"")</f>
        <v>20678</v>
      </c>
      <c r="D183" s="9" t="str" cm="1">
        <f t="array" ref="D183">IFERROR(INDEX(_xlfn._xlws.SORT(_xlfn._xlws.FILTER(Tableau2[Désignation article],Tableau2[Lot]=Tableau1[[#This Row],[LOT]]),1,-1),1),"")</f>
        <v>VENDU 12FO SILEC G657A2 M6 AERO SOUT</v>
      </c>
      <c r="E183" s="12" t="s">
        <v>219</v>
      </c>
      <c r="F183" s="11">
        <v>0</v>
      </c>
      <c r="G183" s="5" t="str">
        <f>IF(Tableau1[[#This Row],[QTE ENTREE/SORTIE]]&lt;&gt;"","M","")</f>
        <v>M</v>
      </c>
    </row>
    <row r="184" spans="1:7" x14ac:dyDescent="0.3">
      <c r="A184" s="14">
        <v>44603</v>
      </c>
      <c r="B184" s="14" t="s">
        <v>196</v>
      </c>
      <c r="C184" s="9">
        <f>IFERROR(INDEX(Tableau2[[Article]:[Lot]],MATCH(Tableau1[[#This Row],[DESIGNATION ARTICLE]],Tableau2[Désignation article],0),1),"")</f>
        <v>20549</v>
      </c>
      <c r="D184" s="9" t="str" cm="1">
        <f t="array" ref="D184">IFERROR(INDEX(_xlfn._xlws.SORT(_xlfn._xlws.FILTER(Tableau2[Désignation article],Tableau2[Lot]=Tableau1[[#This Row],[LOT]]),1,-1),1),"")</f>
        <v>CABLE 144FO SILEC G657A2 M6 AERO SOUT</v>
      </c>
      <c r="E184" s="12" t="s">
        <v>102</v>
      </c>
      <c r="F184" s="11">
        <v>0</v>
      </c>
      <c r="G184" s="5" t="str">
        <f>IF(Tableau1[[#This Row],[QTE ENTREE/SORTIE]]&lt;&gt;"","M","")</f>
        <v>M</v>
      </c>
    </row>
    <row r="185" spans="1:7" x14ac:dyDescent="0.3">
      <c r="A185" s="14">
        <v>44603</v>
      </c>
      <c r="B185" s="14" t="s">
        <v>196</v>
      </c>
      <c r="C185" s="9">
        <f>IFERROR(INDEX(Tableau2[[Article]:[Lot]],MATCH(Tableau1[[#This Row],[DESIGNATION ARTICLE]],Tableau2[Désignation article],0),1),"")</f>
        <v>20678</v>
      </c>
      <c r="D185" s="9" t="str" cm="1">
        <f t="array" ref="D185">IFERROR(INDEX(_xlfn._xlws.SORT(_xlfn._xlws.FILTER(Tableau2[Désignation article],Tableau2[Lot]=Tableau1[[#This Row],[LOT]]),1,-1),1),"")</f>
        <v>VENDU 12FO SILEC G657A2 M6 AERO SOUT</v>
      </c>
      <c r="E185" s="12" t="s">
        <v>219</v>
      </c>
      <c r="F185" s="11">
        <v>0</v>
      </c>
      <c r="G185" s="5" t="str">
        <f>IF(Tableau1[[#This Row],[QTE ENTREE/SORTIE]]&lt;&gt;"","M","")</f>
        <v>M</v>
      </c>
    </row>
    <row r="186" spans="1:7" x14ac:dyDescent="0.3">
      <c r="A186" s="14">
        <v>44608</v>
      </c>
      <c r="B186" s="14" t="s">
        <v>195</v>
      </c>
      <c r="C186" s="9">
        <f>IFERROR(INDEX(Tableau2[[Article]:[Lot]],MATCH(Tableau1[[#This Row],[DESIGNATION ARTICLE]],Tableau2[Désignation article],0),1),"")</f>
        <v>20549</v>
      </c>
      <c r="D186" s="9" t="str" cm="1">
        <f t="array" ref="D186">IFERROR(INDEX(_xlfn._xlws.SORT(_xlfn._xlws.FILTER(Tableau2[Désignation article],Tableau2[Lot]=Tableau1[[#This Row],[LOT]]),1,-1),1),"")</f>
        <v>CABLE 144FO SILEC G657A2 M6 AERO SOUT</v>
      </c>
      <c r="E186" s="12" t="s">
        <v>102</v>
      </c>
      <c r="F186" s="11">
        <v>0</v>
      </c>
      <c r="G186" s="5" t="str">
        <f>IF(Tableau1[[#This Row],[QTE ENTREE/SORTIE]]&lt;&gt;"","M","")</f>
        <v>M</v>
      </c>
    </row>
    <row r="187" spans="1:7" x14ac:dyDescent="0.3">
      <c r="A187" s="14">
        <v>44608</v>
      </c>
      <c r="B187" s="14" t="s">
        <v>195</v>
      </c>
      <c r="C187" s="9">
        <f>IFERROR(INDEX(Tableau2[[Article]:[Lot]],MATCH(Tableau1[[#This Row],[DESIGNATION ARTICLE]],Tableau2[Désignation article],0),1),"")</f>
        <v>20678</v>
      </c>
      <c r="D187" s="9" t="str" cm="1">
        <f t="array" ref="D187">IFERROR(INDEX(_xlfn._xlws.SORT(_xlfn._xlws.FILTER(Tableau2[Désignation article],Tableau2[Lot]=Tableau1[[#This Row],[LOT]]),1,-1),1),"")</f>
        <v>VENDU 12FO SILEC G657A2 M6 AERO SOUT</v>
      </c>
      <c r="E187" s="12" t="s">
        <v>219</v>
      </c>
      <c r="F187" s="11">
        <v>0</v>
      </c>
      <c r="G187" s="5" t="str">
        <f>IF(Tableau1[[#This Row],[QTE ENTREE/SORTIE]]&lt;&gt;"","M","")</f>
        <v>M</v>
      </c>
    </row>
    <row r="188" spans="1:7" x14ac:dyDescent="0.3">
      <c r="A188" s="14">
        <v>44608</v>
      </c>
      <c r="B188" s="14" t="s">
        <v>195</v>
      </c>
      <c r="C188" s="9">
        <f>IFERROR(INDEX(Tableau2[[Article]:[Lot]],MATCH(Tableau1[[#This Row],[DESIGNATION ARTICLE]],Tableau2[Désignation article],0),1),"")</f>
        <v>20679</v>
      </c>
      <c r="D188" s="9" t="str" cm="1">
        <f t="array" ref="D188">IFERROR(INDEX(_xlfn._xlws.SORT(_xlfn._xlws.FILTER(Tableau2[Désignation article],Tableau2[Lot]=Tableau1[[#This Row],[LOT]]),1,-1),1),"")</f>
        <v>VENDU 24FO SILEC G657A2 M6 AERO SOUT</v>
      </c>
      <c r="E188" s="12" t="s">
        <v>136</v>
      </c>
      <c r="F188" s="11">
        <v>0</v>
      </c>
      <c r="G188" s="5" t="str">
        <f>IF(Tableau1[[#This Row],[QTE ENTREE/SORTIE]]&lt;&gt;"","M","")</f>
        <v>M</v>
      </c>
    </row>
    <row r="189" spans="1:7" x14ac:dyDescent="0.3">
      <c r="A189" s="14">
        <v>44610</v>
      </c>
      <c r="B189" s="14" t="s">
        <v>196</v>
      </c>
      <c r="C189" s="9">
        <f>IFERROR(INDEX(Tableau2[[Article]:[Lot]],MATCH(Tableau1[[#This Row],[DESIGNATION ARTICLE]],Tableau2[Désignation article],0),1),"")</f>
        <v>20679</v>
      </c>
      <c r="D189" s="9" t="str" cm="1">
        <f t="array" ref="D189">IFERROR(INDEX(_xlfn._xlws.SORT(_xlfn._xlws.FILTER(Tableau2[Désignation article],Tableau2[Lot]=Tableau1[[#This Row],[LOT]]),1,-1),1),"")</f>
        <v>VENDU 24FO SILEC G657A2 M6 AERO SOUT</v>
      </c>
      <c r="E189" s="12" t="s">
        <v>56</v>
      </c>
      <c r="F189" s="11">
        <v>0</v>
      </c>
      <c r="G189" s="5" t="str">
        <f>IF(Tableau1[[#This Row],[QTE ENTREE/SORTIE]]&lt;&gt;"","M","")</f>
        <v>M</v>
      </c>
    </row>
    <row r="190" spans="1:7" x14ac:dyDescent="0.3">
      <c r="A190" s="14">
        <v>44613</v>
      </c>
      <c r="B190" s="14" t="s">
        <v>195</v>
      </c>
      <c r="C190" s="9">
        <f>IFERROR(INDEX(Tableau2[[Article]:[Lot]],MATCH(Tableau1[[#This Row],[DESIGNATION ARTICLE]],Tableau2[Désignation article],0),1),"")</f>
        <v>20679</v>
      </c>
      <c r="D190" s="9" t="str" cm="1">
        <f t="array" ref="D190">IFERROR(INDEX(_xlfn._xlws.SORT(_xlfn._xlws.FILTER(Tableau2[Désignation article],Tableau2[Lot]=Tableau1[[#This Row],[LOT]]),1,-1),1),"")</f>
        <v>VENDU 24FO SILEC G657A2 M6 AERO SOUT</v>
      </c>
      <c r="E190" s="12" t="s">
        <v>55</v>
      </c>
      <c r="F190" s="11">
        <v>6180</v>
      </c>
      <c r="G190" s="5" t="str">
        <f>IF(Tableau1[[#This Row],[QTE ENTREE/SORTIE]]&lt;&gt;"","M","")</f>
        <v>M</v>
      </c>
    </row>
    <row r="191" spans="1:7" x14ac:dyDescent="0.3">
      <c r="A191" s="14">
        <v>44620</v>
      </c>
      <c r="B191" s="14" t="s">
        <v>195</v>
      </c>
      <c r="C191" s="9">
        <f>IFERROR(INDEX(Tableau2[[Article]:[Lot]],MATCH(Tableau1[[#This Row],[DESIGNATION ARTICLE]],Tableau2[Désignation article],0),1),"")</f>
        <v>20679</v>
      </c>
      <c r="D191" s="9" t="str" cm="1">
        <f t="array" ref="D191">IFERROR(INDEX(_xlfn._xlws.SORT(_xlfn._xlws.FILTER(Tableau2[Désignation article],Tableau2[Lot]=Tableau1[[#This Row],[LOT]]),1,-1),1),"")</f>
        <v>VENDU 24FO SILEC G657A2 M6 AERO SOUT</v>
      </c>
      <c r="E191" s="12" t="s">
        <v>59</v>
      </c>
      <c r="F191" s="11">
        <v>6180</v>
      </c>
      <c r="G191" s="19" t="str">
        <f>IF(Tableau1[[#This Row],[QTE ENTREE/SORTIE]]&lt;&gt;"","M","")</f>
        <v>M</v>
      </c>
    </row>
    <row r="192" spans="1:7" x14ac:dyDescent="0.3">
      <c r="A192" s="14">
        <v>44623</v>
      </c>
      <c r="B192" s="14" t="s">
        <v>195</v>
      </c>
      <c r="C192" s="9">
        <f>IFERROR(INDEX(Tableau2[[Article]:[Lot]],MATCH(Tableau1[[#This Row],[DESIGNATION ARTICLE]],Tableau2[Désignation article],0),1),"")</f>
        <v>20556</v>
      </c>
      <c r="D192" s="9" t="str" cm="1">
        <f t="array" ref="D192">IFERROR(INDEX(_xlfn._xlws.SORT(_xlfn._xlws.FILTER(Tableau2[Désignation article],Tableau2[Lot]=Tableau1[[#This Row],[LOT]]),1,-1),1),"")</f>
        <v>CABLE 144FO SILEC G657A2 M12 AERO SOUT</v>
      </c>
      <c r="E192" s="12" t="s">
        <v>192</v>
      </c>
      <c r="F192" s="11">
        <v>7000</v>
      </c>
      <c r="G192" s="19" t="str">
        <f>IF(Tableau1[[#This Row],[QTE ENTREE/SORTIE]]&lt;&gt;"","M","")</f>
        <v>M</v>
      </c>
    </row>
    <row r="193" spans="1:7" x14ac:dyDescent="0.3">
      <c r="A193" s="14">
        <v>44623</v>
      </c>
      <c r="B193" s="14" t="s">
        <v>195</v>
      </c>
      <c r="C193" s="9">
        <f>IFERROR(INDEX(Tableau2[[Article]:[Lot]],MATCH(Tableau1[[#This Row],[DESIGNATION ARTICLE]],Tableau2[Désignation article],0),1),"")</f>
        <v>20556</v>
      </c>
      <c r="D193" s="9" t="str" cm="1">
        <f t="array" ref="D193">IFERROR(INDEX(_xlfn._xlws.SORT(_xlfn._xlws.FILTER(Tableau2[Désignation article],Tableau2[Lot]=Tableau1[[#This Row],[LOT]]),1,-1),1),"")</f>
        <v>CABLE 144FO SILEC G657A2 M12 AERO SOUT</v>
      </c>
      <c r="E193" s="12" t="s">
        <v>217</v>
      </c>
      <c r="F193" s="11">
        <v>6063</v>
      </c>
      <c r="G193" s="19" t="str">
        <f>IF(Tableau1[[#This Row],[QTE ENTREE/SORTIE]]&lt;&gt;"","M","")</f>
        <v>M</v>
      </c>
    </row>
    <row r="194" spans="1:7" x14ac:dyDescent="0.3">
      <c r="A194" s="14">
        <v>44624</v>
      </c>
      <c r="B194" s="14" t="s">
        <v>196</v>
      </c>
      <c r="C194" s="9">
        <f>IFERROR(INDEX(Tableau2[[Article]:[Lot]],MATCH(Tableau1[[#This Row],[DESIGNATION ARTICLE]],Tableau2[Désignation article],0),1),"")</f>
        <v>20681</v>
      </c>
      <c r="D194" s="9" t="str" cm="1">
        <f t="array" ref="D194">IFERROR(INDEX(_xlfn._xlws.SORT(_xlfn._xlws.FILTER(Tableau2[Désignation article],Tableau2[Lot]=Tableau1[[#This Row],[LOT]]),1,-1),1),"")</f>
        <v>VENDU 48FO SILEC G657A2 M6 AERO SOUT</v>
      </c>
      <c r="E194" s="12" t="s">
        <v>73</v>
      </c>
      <c r="F194" s="11">
        <v>0</v>
      </c>
      <c r="G194" s="19" t="str">
        <f>IF(Tableau1[[#This Row],[QTE ENTREE/SORTIE]]&lt;&gt;"","M","")</f>
        <v>M</v>
      </c>
    </row>
    <row r="195" spans="1:7" x14ac:dyDescent="0.3">
      <c r="A195" s="14">
        <v>44627</v>
      </c>
      <c r="B195" s="14" t="s">
        <v>195</v>
      </c>
      <c r="C195" s="9">
        <f>IFERROR(INDEX(Tableau2[[Article]:[Lot]],MATCH(Tableau1[[#This Row],[DESIGNATION ARTICLE]],Tableau2[Désignation article],0),1),"")</f>
        <v>20684</v>
      </c>
      <c r="D195" s="9" t="str" cm="1">
        <f t="array" ref="D195">IFERROR(INDEX(_xlfn._xlws.SORT(_xlfn._xlws.FILTER(Tableau2[Désignation article],Tableau2[Lot]=Tableau1[[#This Row],[LOT]]),1,-1),1),"")</f>
        <v>VENDU 144FO SILEC G657A2 M6 AERO SOUT</v>
      </c>
      <c r="E195" s="12" t="s">
        <v>94</v>
      </c>
      <c r="F195" s="11">
        <v>4120</v>
      </c>
      <c r="G195" s="19" t="str">
        <f>IF(Tableau1[[#This Row],[QTE ENTREE/SORTIE]]&lt;&gt;"","M","")</f>
        <v>M</v>
      </c>
    </row>
    <row r="196" spans="1:7" x14ac:dyDescent="0.3">
      <c r="A196" s="14">
        <v>44627</v>
      </c>
      <c r="B196" s="14" t="s">
        <v>195</v>
      </c>
      <c r="C196" s="9">
        <f>IFERROR(INDEX(Tableau2[[Article]:[Lot]],MATCH(Tableau1[[#This Row],[DESIGNATION ARTICLE]],Tableau2[Désignation article],0),1),"")</f>
        <v>20678</v>
      </c>
      <c r="D196" s="9" t="str" cm="1">
        <f t="array" ref="D196">IFERROR(INDEX(_xlfn._xlws.SORT(_xlfn._xlws.FILTER(Tableau2[Désignation article],Tableau2[Lot]=Tableau1[[#This Row],[LOT]]),1,-1),1),"")</f>
        <v>VENDU 12FO SILEC G657A2 M6 AERO SOUT</v>
      </c>
      <c r="E196" s="12" t="s">
        <v>241</v>
      </c>
      <c r="F196" s="11">
        <v>600</v>
      </c>
      <c r="G196" s="19" t="str">
        <f>IF(Tableau1[[#This Row],[QTE ENTREE/SORTIE]]&lt;&gt;"","M","")</f>
        <v>M</v>
      </c>
    </row>
    <row r="197" spans="1:7" x14ac:dyDescent="0.3">
      <c r="A197" s="14">
        <v>44631</v>
      </c>
      <c r="B197" s="14" t="s">
        <v>196</v>
      </c>
      <c r="C197" s="9">
        <f>IFERROR(INDEX(Tableau2[[Article]:[Lot]],MATCH(Tableau1[[#This Row],[DESIGNATION ARTICLE]],Tableau2[Désignation article],0),1),"")</f>
        <v>20684</v>
      </c>
      <c r="D197" s="9" t="str" cm="1">
        <f t="array" ref="D197">IFERROR(INDEX(_xlfn._xlws.SORT(_xlfn._xlws.FILTER(Tableau2[Désignation article],Tableau2[Lot]=Tableau1[[#This Row],[LOT]]),1,-1),1),"")</f>
        <v>VENDU 144FO SILEC G657A2 M6 AERO SOUT</v>
      </c>
      <c r="E197" s="12" t="s">
        <v>109</v>
      </c>
      <c r="F197" s="11">
        <v>0</v>
      </c>
      <c r="G197" s="19" t="str">
        <f>IF(Tableau1[[#This Row],[QTE ENTREE/SORTIE]]&lt;&gt;"","M","")</f>
        <v>M</v>
      </c>
    </row>
    <row r="198" spans="1:7" x14ac:dyDescent="0.3">
      <c r="A198" s="14">
        <v>44634</v>
      </c>
      <c r="B198" s="14" t="s">
        <v>196</v>
      </c>
      <c r="C198" s="9">
        <f>IFERROR(INDEX(Tableau2[[Article]:[Lot]],MATCH(Tableau1[[#This Row],[DESIGNATION ARTICLE]],Tableau2[Désignation article],0),1),"")</f>
        <v>20681</v>
      </c>
      <c r="D198" s="9" t="str" cm="1">
        <f t="array" ref="D198">IFERROR(INDEX(_xlfn._xlws.SORT(_xlfn._xlws.FILTER(Tableau2[Désignation article],Tableau2[Lot]=Tableau1[[#This Row],[LOT]]),1,-1),1),"")</f>
        <v>VENDU 48FO SILEC G657A2 M6 AERO SOUT</v>
      </c>
      <c r="E198" s="12" t="s">
        <v>72</v>
      </c>
      <c r="F198" s="11">
        <v>0</v>
      </c>
      <c r="G198" s="19" t="str">
        <f>IF(Tableau1[[#This Row],[QTE ENTREE/SORTIE]]&lt;&gt;"","M","")</f>
        <v>M</v>
      </c>
    </row>
    <row r="199" spans="1:7" x14ac:dyDescent="0.3">
      <c r="A199" s="14">
        <v>44634</v>
      </c>
      <c r="B199" s="14" t="s">
        <v>196</v>
      </c>
      <c r="C199" s="9">
        <f>IFERROR(INDEX(Tableau2[[Article]:[Lot]],MATCH(Tableau1[[#This Row],[DESIGNATION ARTICLE]],Tableau2[Désignation article],0),1),"")</f>
        <v>20679</v>
      </c>
      <c r="D199" s="9" t="str" cm="1">
        <f t="array" ref="D199">IFERROR(INDEX(_xlfn._xlws.SORT(_xlfn._xlws.FILTER(Tableau2[Désignation article],Tableau2[Lot]=Tableau1[[#This Row],[LOT]]),1,-1),1),"")</f>
        <v>VENDU 24FO SILEC G657A2 M6 AERO SOUT</v>
      </c>
      <c r="E199" s="12" t="s">
        <v>49</v>
      </c>
      <c r="F199" s="11">
        <v>0</v>
      </c>
      <c r="G199" s="19" t="str">
        <f>IF(Tableau1[[#This Row],[QTE ENTREE/SORTIE]]&lt;&gt;"","M","")</f>
        <v>M</v>
      </c>
    </row>
    <row r="200" spans="1:7" x14ac:dyDescent="0.3">
      <c r="A200" s="14">
        <v>44634</v>
      </c>
      <c r="B200" s="14" t="s">
        <v>196</v>
      </c>
      <c r="C200" s="9">
        <f>IFERROR(INDEX(Tableau2[[Article]:[Lot]],MATCH(Tableau1[[#This Row],[DESIGNATION ARTICLE]],Tableau2[Désignation article],0),1),"")</f>
        <v>20678</v>
      </c>
      <c r="D200" s="9" t="str" cm="1">
        <f t="array" ref="D200">IFERROR(INDEX(_xlfn._xlws.SORT(_xlfn._xlws.FILTER(Tableau2[Désignation article],Tableau2[Lot]=Tableau1[[#This Row],[LOT]]),1,-1),1),"")</f>
        <v>VENDU 12FO SILEC G657A2 M6 AERO SOUT</v>
      </c>
      <c r="E200" s="12" t="s">
        <v>47</v>
      </c>
      <c r="F200" s="11">
        <v>0</v>
      </c>
      <c r="G200" s="19" t="str">
        <f>IF(Tableau1[[#This Row],[QTE ENTREE/SORTIE]]&lt;&gt;"","M","")</f>
        <v>M</v>
      </c>
    </row>
    <row r="201" spans="1:7" x14ac:dyDescent="0.3">
      <c r="A201" s="14">
        <v>44634</v>
      </c>
      <c r="B201" s="14" t="s">
        <v>195</v>
      </c>
      <c r="C201" s="9">
        <f>IFERROR(INDEX(Tableau2[[Article]:[Lot]],MATCH(Tableau1[[#This Row],[DESIGNATION ARTICLE]],Tableau2[Désignation article],0),1),"")</f>
        <v>20678</v>
      </c>
      <c r="D201" s="9" t="str" cm="1">
        <f t="array" ref="D201">IFERROR(INDEX(_xlfn._xlws.SORT(_xlfn._xlws.FILTER(Tableau2[Désignation article],Tableau2[Lot]=Tableau1[[#This Row],[LOT]]),1,-1),1),"")</f>
        <v>VENDU 12FO SILEC G657A2 M6 AERO SOUT</v>
      </c>
      <c r="E201" s="12" t="s">
        <v>241</v>
      </c>
      <c r="F201" s="11">
        <v>5578</v>
      </c>
      <c r="G201" s="19" t="str">
        <f>IF(Tableau1[[#This Row],[QTE ENTREE/SORTIE]]&lt;&gt;"","M","")</f>
        <v>M</v>
      </c>
    </row>
    <row r="202" spans="1:7" x14ac:dyDescent="0.3">
      <c r="A202" s="14">
        <v>44634</v>
      </c>
      <c r="B202" s="14" t="s">
        <v>195</v>
      </c>
      <c r="C202" s="9">
        <f>IFERROR(INDEX(Tableau2[[Article]:[Lot]],MATCH(Tableau1[[#This Row],[DESIGNATION ARTICLE]],Tableau2[Désignation article],0),1),"")</f>
        <v>20679</v>
      </c>
      <c r="D202" s="9" t="str" cm="1">
        <f t="array" ref="D202">IFERROR(INDEX(_xlfn._xlws.SORT(_xlfn._xlws.FILTER(Tableau2[Désignation article],Tableau2[Lot]=Tableau1[[#This Row],[LOT]]),1,-1),1),"")</f>
        <v>VENDU 24FO SILEC G657A2 M6 AERO SOUT</v>
      </c>
      <c r="E202" s="12" t="s">
        <v>58</v>
      </c>
      <c r="F202" s="11">
        <v>6180</v>
      </c>
      <c r="G202" s="19" t="str">
        <f>IF(Tableau1[[#This Row],[QTE ENTREE/SORTIE]]&lt;&gt;"","M","")</f>
        <v>M</v>
      </c>
    </row>
    <row r="203" spans="1:7" x14ac:dyDescent="0.3">
      <c r="A203" s="14">
        <v>44635</v>
      </c>
      <c r="B203" s="14" t="s">
        <v>195</v>
      </c>
      <c r="C203" s="9">
        <f>IFERROR(INDEX(Tableau2[[Article]:[Lot]],MATCH(Tableau1[[#This Row],[DESIGNATION ARTICLE]],Tableau2[Désignation article],0),1),"")</f>
        <v>20681</v>
      </c>
      <c r="D203" s="9" t="str" cm="1">
        <f t="array" ref="D203">IFERROR(INDEX(_xlfn._xlws.SORT(_xlfn._xlws.FILTER(Tableau2[Désignation article],Tableau2[Lot]=Tableau1[[#This Row],[LOT]]),1,-1),1),"")</f>
        <v>VENDU 48FO SILEC G657A2 M6 AERO SOUT</v>
      </c>
      <c r="E203" s="12" t="s">
        <v>73</v>
      </c>
      <c r="F203" s="11">
        <v>0</v>
      </c>
      <c r="G203" s="19" t="str">
        <f>IF(Tableau1[[#This Row],[QTE ENTREE/SORTIE]]&lt;&gt;"","M","")</f>
        <v>M</v>
      </c>
    </row>
    <row r="204" spans="1:7" x14ac:dyDescent="0.3">
      <c r="A204" s="14">
        <v>44635</v>
      </c>
      <c r="B204" s="14" t="s">
        <v>195</v>
      </c>
      <c r="C204" s="9">
        <f>IFERROR(INDEX(Tableau2[[Article]:[Lot]],MATCH(Tableau1[[#This Row],[DESIGNATION ARTICLE]],Tableau2[Désignation article],0),1),"")</f>
        <v>20679</v>
      </c>
      <c r="D204" s="9" t="str" cm="1">
        <f t="array" ref="D204">IFERROR(INDEX(_xlfn._xlws.SORT(_xlfn._xlws.FILTER(Tableau2[Désignation article],Tableau2[Lot]=Tableau1[[#This Row],[LOT]]),1,-1),1),"")</f>
        <v>VENDU 24FO SILEC G657A2 M6 AERO SOUT</v>
      </c>
      <c r="E204" s="12" t="s">
        <v>56</v>
      </c>
      <c r="F204" s="11">
        <v>0</v>
      </c>
      <c r="G204" s="19" t="str">
        <f>IF(Tableau1[[#This Row],[QTE ENTREE/SORTIE]]&lt;&gt;"","M","")</f>
        <v>M</v>
      </c>
    </row>
    <row r="205" spans="1:7" x14ac:dyDescent="0.3">
      <c r="A205" s="14">
        <v>44635</v>
      </c>
      <c r="B205" s="14" t="s">
        <v>195</v>
      </c>
      <c r="C205" s="9">
        <f>IFERROR(INDEX(Tableau2[[Article]:[Lot]],MATCH(Tableau1[[#This Row],[DESIGNATION ARTICLE]],Tableau2[Désignation article],0),1),"")</f>
        <v>20684</v>
      </c>
      <c r="D205" s="9" t="str" cm="1">
        <f t="array" ref="D205">IFERROR(INDEX(_xlfn._xlws.SORT(_xlfn._xlws.FILTER(Tableau2[Désignation article],Tableau2[Lot]=Tableau1[[#This Row],[LOT]]),1,-1),1),"")</f>
        <v>VENDU 144FO SILEC G657A2 M6 AERO SOUT</v>
      </c>
      <c r="E205" s="12" t="s">
        <v>109</v>
      </c>
      <c r="F205" s="11">
        <v>0</v>
      </c>
      <c r="G205" s="19" t="str">
        <f>IF(Tableau1[[#This Row],[QTE ENTREE/SORTIE]]&lt;&gt;"","M","")</f>
        <v>M</v>
      </c>
    </row>
    <row r="206" spans="1:7" x14ac:dyDescent="0.3">
      <c r="A206" s="14">
        <v>44635</v>
      </c>
      <c r="B206" s="14" t="s">
        <v>195</v>
      </c>
      <c r="C206" s="9">
        <f>IFERROR(INDEX(Tableau2[[Article]:[Lot]],MATCH(Tableau1[[#This Row],[DESIGNATION ARTICLE]],Tableau2[Désignation article],0),1),"")</f>
        <v>20681</v>
      </c>
      <c r="D206" s="9" t="str" cm="1">
        <f t="array" ref="D206">IFERROR(INDEX(_xlfn._xlws.SORT(_xlfn._xlws.FILTER(Tableau2[Désignation article],Tableau2[Lot]=Tableau1[[#This Row],[LOT]]),1,-1),1),"")</f>
        <v>VENDU 48FO SILEC G657A2 M6 AERO SOUT</v>
      </c>
      <c r="E206" s="12" t="s">
        <v>72</v>
      </c>
      <c r="F206" s="11">
        <v>0</v>
      </c>
      <c r="G206" s="19" t="str">
        <f>IF(Tableau1[[#This Row],[QTE ENTREE/SORTIE]]&lt;&gt;"","M","")</f>
        <v>M</v>
      </c>
    </row>
    <row r="207" spans="1:7" x14ac:dyDescent="0.3">
      <c r="A207" s="14">
        <v>44635</v>
      </c>
      <c r="B207" s="14" t="s">
        <v>195</v>
      </c>
      <c r="C207" s="9">
        <f>IFERROR(INDEX(Tableau2[[Article]:[Lot]],MATCH(Tableau1[[#This Row],[DESIGNATION ARTICLE]],Tableau2[Désignation article],0),1),"")</f>
        <v>20679</v>
      </c>
      <c r="D207" s="9" t="str" cm="1">
        <f t="array" ref="D207">IFERROR(INDEX(_xlfn._xlws.SORT(_xlfn._xlws.FILTER(Tableau2[Désignation article],Tableau2[Lot]=Tableau1[[#This Row],[LOT]]),1,-1),1),"")</f>
        <v>VENDU 24FO SILEC G657A2 M6 AERO SOUT</v>
      </c>
      <c r="E207" s="12" t="s">
        <v>49</v>
      </c>
      <c r="F207" s="11">
        <v>111</v>
      </c>
      <c r="G207" s="19" t="str">
        <f>IF(Tableau1[[#This Row],[QTE ENTREE/SORTIE]]&lt;&gt;"","M","")</f>
        <v>M</v>
      </c>
    </row>
    <row r="208" spans="1:7" x14ac:dyDescent="0.3">
      <c r="A208" s="14">
        <v>44635</v>
      </c>
      <c r="B208" s="14" t="s">
        <v>195</v>
      </c>
      <c r="C208" s="9">
        <f>IFERROR(INDEX(Tableau2[[Article]:[Lot]],MATCH(Tableau1[[#This Row],[DESIGNATION ARTICLE]],Tableau2[Désignation article],0),1),"")</f>
        <v>20678</v>
      </c>
      <c r="D208" s="9" t="str" cm="1">
        <f t="array" ref="D208">IFERROR(INDEX(_xlfn._xlws.SORT(_xlfn._xlws.FILTER(Tableau2[Désignation article],Tableau2[Lot]=Tableau1[[#This Row],[LOT]]),1,-1),1),"")</f>
        <v>VENDU 12FO SILEC G657A2 M6 AERO SOUT</v>
      </c>
      <c r="E208" s="12" t="s">
        <v>47</v>
      </c>
      <c r="F208" s="11">
        <v>0</v>
      </c>
      <c r="G208" s="19" t="str">
        <f>IF(Tableau1[[#This Row],[QTE ENTREE/SORTIE]]&lt;&gt;"","M","")</f>
        <v>M</v>
      </c>
    </row>
    <row r="209" spans="1:7" x14ac:dyDescent="0.3">
      <c r="A209" s="14">
        <v>44635</v>
      </c>
      <c r="B209" s="14" t="s">
        <v>196</v>
      </c>
      <c r="C209" s="9">
        <f>IFERROR(INDEX(Tableau2[[Article]:[Lot]],MATCH(Tableau1[[#This Row],[DESIGNATION ARTICLE]],Tableau2[Désignation article],0),1),"")</f>
        <v>20678</v>
      </c>
      <c r="D209" s="9" t="str" cm="1">
        <f t="array" ref="D209">IFERROR(INDEX(_xlfn._xlws.SORT(_xlfn._xlws.FILTER(Tableau2[Désignation article],Tableau2[Lot]=Tableau1[[#This Row],[LOT]]),1,-1),1),"")</f>
        <v>VENDU 12FO SILEC G657A2 M6 AERO SOUT</v>
      </c>
      <c r="E209" s="12" t="s">
        <v>38</v>
      </c>
      <c r="F209" s="11">
        <v>0</v>
      </c>
      <c r="G209" s="19" t="str">
        <f>IF(Tableau1[[#This Row],[QTE ENTREE/SORTIE]]&lt;&gt;"","M","")</f>
        <v>M</v>
      </c>
    </row>
    <row r="210" spans="1:7" x14ac:dyDescent="0.3">
      <c r="A210" s="14">
        <v>44635</v>
      </c>
      <c r="B210" s="14" t="s">
        <v>196</v>
      </c>
      <c r="C210" s="9">
        <f>IFERROR(INDEX(Tableau2[[Article]:[Lot]],MATCH(Tableau1[[#This Row],[DESIGNATION ARTICLE]],Tableau2[Désignation article],0),1),"")</f>
        <v>20679</v>
      </c>
      <c r="D210" s="9" t="str" cm="1">
        <f t="array" ref="D210">IFERROR(INDEX(_xlfn._xlws.SORT(_xlfn._xlws.FILTER(Tableau2[Désignation article],Tableau2[Lot]=Tableau1[[#This Row],[LOT]]),1,-1),1),"")</f>
        <v>VENDU 24FO SILEC G657A2 M6 AERO SOUT</v>
      </c>
      <c r="E210" s="12" t="s">
        <v>61</v>
      </c>
      <c r="F210" s="11">
        <v>0</v>
      </c>
      <c r="G210" s="19" t="str">
        <f>IF(Tableau1[[#This Row],[QTE ENTREE/SORTIE]]&lt;&gt;"","M","")</f>
        <v>M</v>
      </c>
    </row>
    <row r="211" spans="1:7" x14ac:dyDescent="0.3">
      <c r="A211" s="14">
        <v>44636</v>
      </c>
      <c r="B211" s="14" t="s">
        <v>195</v>
      </c>
      <c r="C211" s="9">
        <f>IFERROR(INDEX(Tableau2[[Article]:[Lot]],MATCH(Tableau1[[#This Row],[DESIGNATION ARTICLE]],Tableau2[Désignation article],0),1),"")</f>
        <v>20699</v>
      </c>
      <c r="D211" s="9" t="str" cm="1">
        <f t="array" ref="D211">IFERROR(INDEX(_xlfn._xlws.SORT(_xlfn._xlws.FILTER(Tableau2[Désignation article],Tableau2[Lot]=Tableau1[[#This Row],[LOT]]),1,-1),1),"")</f>
        <v>VENDU 720FO DRAKA G657A2 M12 CONDUITE</v>
      </c>
      <c r="E211" s="12" t="s">
        <v>184</v>
      </c>
      <c r="F211" s="11">
        <v>1800</v>
      </c>
      <c r="G211" s="19" t="str">
        <f>IF(Tableau1[[#This Row],[QTE ENTREE/SORTIE]]&lt;&gt;"","M","")</f>
        <v>M</v>
      </c>
    </row>
    <row r="212" spans="1:7" x14ac:dyDescent="0.3">
      <c r="A212" s="14">
        <v>44638</v>
      </c>
      <c r="B212" s="14" t="s">
        <v>196</v>
      </c>
      <c r="C212" s="9">
        <f>IFERROR(INDEX(Tableau2[[Article]:[Lot]],MATCH(Tableau1[[#This Row],[DESIGNATION ARTICLE]],Tableau2[Désignation article],0),1),"")</f>
        <v>20682</v>
      </c>
      <c r="D212" s="9" t="str" cm="1">
        <f t="array" ref="D212">IFERROR(INDEX(_xlfn._xlws.SORT(_xlfn._xlws.FILTER(Tableau2[Désignation article],Tableau2[Lot]=Tableau1[[#This Row],[LOT]]),1,-1),1),"")</f>
        <v>VENDU 72FO SILEC G657A2 M6 AERO SOUT</v>
      </c>
      <c r="E212" s="12" t="s">
        <v>84</v>
      </c>
      <c r="F212" s="11">
        <v>0</v>
      </c>
      <c r="G212" s="19" t="str">
        <f>IF(Tableau1[[#This Row],[QTE ENTREE/SORTIE]]&lt;&gt;"","M","")</f>
        <v>M</v>
      </c>
    </row>
    <row r="213" spans="1:7" x14ac:dyDescent="0.3">
      <c r="A213" s="14">
        <v>44645</v>
      </c>
      <c r="B213" s="14" t="s">
        <v>196</v>
      </c>
      <c r="C213" s="9">
        <f>IFERROR(INDEX(Tableau2[[Article]:[Lot]],MATCH(Tableau1[[#This Row],[DESIGNATION ARTICLE]],Tableau2[Désignation article],0),1),"")</f>
        <v>20678</v>
      </c>
      <c r="D213" s="9" t="str" cm="1">
        <f t="array" ref="D213">IFERROR(INDEX(_xlfn._xlws.SORT(_xlfn._xlws.FILTER(Tableau2[Désignation article],Tableau2[Lot]=Tableau1[[#This Row],[LOT]]),1,-1),1),"")</f>
        <v>VENDU 12FO SILEC G657A2 M6 AERO SOUT</v>
      </c>
      <c r="E213" s="12" t="s">
        <v>242</v>
      </c>
      <c r="F213" s="11">
        <v>0</v>
      </c>
      <c r="G213" s="19" t="str">
        <f>IF(Tableau1[[#This Row],[QTE ENTREE/SORTIE]]&lt;&gt;"","M","")</f>
        <v>M</v>
      </c>
    </row>
    <row r="214" spans="1:7" x14ac:dyDescent="0.3">
      <c r="A214" s="14">
        <v>44648</v>
      </c>
      <c r="B214" s="14" t="s">
        <v>195</v>
      </c>
      <c r="C214" s="9">
        <f>IFERROR(INDEX(Tableau2[[Article]:[Lot]],MATCH(Tableau1[[#This Row],[DESIGNATION ARTICLE]],Tableau2[Désignation article],0),1),"")</f>
        <v>20678</v>
      </c>
      <c r="D214" s="9" t="str" cm="1">
        <f t="array" ref="D214">IFERROR(INDEX(_xlfn._xlws.SORT(_xlfn._xlws.FILTER(Tableau2[Désignation article],Tableau2[Lot]=Tableau1[[#This Row],[LOT]]),1,-1),1),"")</f>
        <v>VENDU 12FO SILEC G657A2 M6 AERO SOUT</v>
      </c>
      <c r="E214" s="12" t="s">
        <v>242</v>
      </c>
      <c r="F214" s="11">
        <v>6000</v>
      </c>
      <c r="G214" s="19" t="str">
        <f>IF(Tableau1[[#This Row],[QTE ENTREE/SORTIE]]&lt;&gt;"","M","")</f>
        <v>M</v>
      </c>
    </row>
    <row r="215" spans="1:7" s="21" customFormat="1" x14ac:dyDescent="0.3">
      <c r="A215" s="14">
        <v>44649</v>
      </c>
      <c r="B215" s="14" t="s">
        <v>196</v>
      </c>
      <c r="C215" s="9">
        <f>IFERROR(INDEX(Tableau2[[Article]:[Lot]],MATCH(Tableau1[[#This Row],[DESIGNATION ARTICLE]],Tableau2[Désignation article],0),1),"")</f>
        <v>20682</v>
      </c>
      <c r="D215" s="9" t="str" cm="1">
        <f t="array" ref="D215">IFERROR(INDEX(_xlfn._xlws.SORT(_xlfn._xlws.FILTER(Tableau2[Désignation article],Tableau2[Lot]=Tableau1[[#This Row],[LOT]]),1,-1),1),"")</f>
        <v>VENDU 72FO SILEC G657A2 M6 AERO SOUT</v>
      </c>
      <c r="E215" s="12" t="s">
        <v>78</v>
      </c>
      <c r="F215" s="11">
        <v>844</v>
      </c>
      <c r="G215" s="19" t="str">
        <f>IF(Tableau1[[#This Row],[QTE ENTREE/SORTIE]]&lt;&gt;"","M","")</f>
        <v>M</v>
      </c>
    </row>
    <row r="216" spans="1:7" s="21" customFormat="1" x14ac:dyDescent="0.3">
      <c r="A216" s="14">
        <v>44649</v>
      </c>
      <c r="B216" s="14" t="s">
        <v>196</v>
      </c>
      <c r="C216" s="9">
        <f>IFERROR(INDEX(Tableau2[[Article]:[Lot]],MATCH(Tableau1[[#This Row],[DESIGNATION ARTICLE]],Tableau2[Désignation article],0),1),"")</f>
        <v>20681</v>
      </c>
      <c r="D216" s="9" t="str" cm="1">
        <f t="array" ref="D216">IFERROR(INDEX(_xlfn._xlws.SORT(_xlfn._xlws.FILTER(Tableau2[Désignation article],Tableau2[Lot]=Tableau1[[#This Row],[LOT]]),1,-1),1),"")</f>
        <v>VENDU 48FO SILEC G657A2 M6 AERO SOUT</v>
      </c>
      <c r="E216" s="12" t="s">
        <v>65</v>
      </c>
      <c r="F216" s="11">
        <v>0</v>
      </c>
      <c r="G216" s="19" t="str">
        <f>IF(Tableau1[[#This Row],[QTE ENTREE/SORTIE]]&lt;&gt;"","M","")</f>
        <v>M</v>
      </c>
    </row>
    <row r="217" spans="1:7" s="21" customFormat="1" x14ac:dyDescent="0.3">
      <c r="A217" s="14">
        <v>44649</v>
      </c>
      <c r="B217" s="14" t="s">
        <v>196</v>
      </c>
      <c r="C217" s="9">
        <f>IFERROR(INDEX(Tableau2[[Article]:[Lot]],MATCH(Tableau1[[#This Row],[DESIGNATION ARTICLE]],Tableau2[Désignation article],0),1),"")</f>
        <v>20692</v>
      </c>
      <c r="D217" s="9" t="str" cm="1">
        <f t="array" ref="D217">IFERROR(INDEX(_xlfn._xlws.SORT(_xlfn._xlws.FILTER(Tableau2[Désignation article],Tableau2[Lot]=Tableau1[[#This Row],[LOT]]),1,-1),1),"")</f>
        <v>VENDU 288FO SILEC G657A2 M12 AERO SOUT</v>
      </c>
      <c r="E217" s="12" t="s">
        <v>119</v>
      </c>
      <c r="F217" s="11">
        <v>289</v>
      </c>
      <c r="G217" s="19" t="str">
        <f>IF(Tableau1[[#This Row],[QTE ENTREE/SORTIE]]&lt;&gt;"","M","")</f>
        <v>M</v>
      </c>
    </row>
    <row r="218" spans="1:7" s="21" customFormat="1" x14ac:dyDescent="0.3">
      <c r="A218" s="14">
        <v>44649</v>
      </c>
      <c r="B218" s="14" t="s">
        <v>196</v>
      </c>
      <c r="C218" s="9">
        <f>IFERROR(INDEX(Tableau2[[Article]:[Lot]],MATCH(Tableau1[[#This Row],[DESIGNATION ARTICLE]],Tableau2[Désignation article],0),1),"")</f>
        <v>20684</v>
      </c>
      <c r="D218" s="9" t="str" cm="1">
        <f t="array" ref="D218">IFERROR(INDEX(_xlfn._xlws.SORT(_xlfn._xlws.FILTER(Tableau2[Désignation article],Tableau2[Lot]=Tableau1[[#This Row],[LOT]]),1,-1),1),"")</f>
        <v>VENDU 144FO SILEC G657A2 M6 AERO SOUT</v>
      </c>
      <c r="E218" s="12" t="s">
        <v>104</v>
      </c>
      <c r="F218" s="11">
        <v>344</v>
      </c>
      <c r="G218" s="19" t="str">
        <f>IF(Tableau1[[#This Row],[QTE ENTREE/SORTIE]]&lt;&gt;"","M","")</f>
        <v>M</v>
      </c>
    </row>
    <row r="219" spans="1:7" s="21" customFormat="1" x14ac:dyDescent="0.3">
      <c r="A219" s="14">
        <v>44649</v>
      </c>
      <c r="B219" s="14" t="s">
        <v>196</v>
      </c>
      <c r="C219" s="9">
        <f>IFERROR(INDEX(Tableau2[[Article]:[Lot]],MATCH(Tableau1[[#This Row],[DESIGNATION ARTICLE]],Tableau2[Désignation article],0),1),"")</f>
        <v>20684</v>
      </c>
      <c r="D219" s="9" t="str" cm="1">
        <f t="array" ref="D219">IFERROR(INDEX(_xlfn._xlws.SORT(_xlfn._xlws.FILTER(Tableau2[Désignation article],Tableau2[Lot]=Tableau1[[#This Row],[LOT]]),1,-1),1),"")</f>
        <v>VENDU 144FO SILEC G657A2 M6 AERO SOUT</v>
      </c>
      <c r="E219" s="12" t="s">
        <v>108</v>
      </c>
      <c r="F219" s="11">
        <v>960</v>
      </c>
      <c r="G219" s="19" t="str">
        <f>IF(Tableau1[[#This Row],[QTE ENTREE/SORTIE]]&lt;&gt;"","M","")</f>
        <v>M</v>
      </c>
    </row>
    <row r="220" spans="1:7" s="21" customFormat="1" x14ac:dyDescent="0.3">
      <c r="A220" s="14">
        <v>44649</v>
      </c>
      <c r="B220" s="14" t="s">
        <v>196</v>
      </c>
      <c r="C220" s="9">
        <f>IFERROR(INDEX(Tableau2[[Article]:[Lot]],MATCH(Tableau1[[#This Row],[DESIGNATION ARTICLE]],Tableau2[Désignation article],0),1),"")</f>
        <v>20682</v>
      </c>
      <c r="D220" s="9" t="str" cm="1">
        <f t="array" ref="D220">IFERROR(INDEX(_xlfn._xlws.SORT(_xlfn._xlws.FILTER(Tableau2[Désignation article],Tableau2[Lot]=Tableau1[[#This Row],[LOT]]),1,-1),1),"")</f>
        <v>VENDU 72FO SILEC G657A2 M6 AERO SOUT</v>
      </c>
      <c r="E220" s="12" t="s">
        <v>150</v>
      </c>
      <c r="F220" s="11">
        <v>581</v>
      </c>
      <c r="G220" s="19" t="str">
        <f>IF(Tableau1[[#This Row],[QTE ENTREE/SORTIE]]&lt;&gt;"","M","")</f>
        <v>M</v>
      </c>
    </row>
    <row r="221" spans="1:7" s="21" customFormat="1" x14ac:dyDescent="0.3">
      <c r="A221" s="14">
        <v>44649</v>
      </c>
      <c r="B221" s="14" t="s">
        <v>196</v>
      </c>
      <c r="C221" s="9">
        <f>IFERROR(INDEX(Tableau2[[Article]:[Lot]],MATCH(Tableau1[[#This Row],[DESIGNATION ARTICLE]],Tableau2[Désignation article],0),1),"")</f>
        <v>20691</v>
      </c>
      <c r="D221" s="9" t="str" cm="1">
        <f t="array" ref="D221">IFERROR(INDEX(_xlfn._xlws.SORT(_xlfn._xlws.FILTER(Tableau2[Désignation article],Tableau2[Lot]=Tableau1[[#This Row],[LOT]]),1,-1),1),"")</f>
        <v>VENDU 144FO SILEC G657A2 M12 AERO SOUT</v>
      </c>
      <c r="E221" s="12" t="s">
        <v>168</v>
      </c>
      <c r="F221" s="11">
        <v>876</v>
      </c>
      <c r="G221" s="19" t="str">
        <f>IF(Tableau1[[#This Row],[QTE ENTREE/SORTIE]]&lt;&gt;"","M","")</f>
        <v>M</v>
      </c>
    </row>
    <row r="222" spans="1:7" s="21" customFormat="1" x14ac:dyDescent="0.3">
      <c r="A222" s="14">
        <v>44649</v>
      </c>
      <c r="B222" s="14" t="s">
        <v>196</v>
      </c>
      <c r="C222" s="9">
        <f>IFERROR(INDEX(Tableau2[[Article]:[Lot]],MATCH(Tableau1[[#This Row],[DESIGNATION ARTICLE]],Tableau2[Désignation article],0),1),"")</f>
        <v>20684</v>
      </c>
      <c r="D222" s="9" t="str" cm="1">
        <f t="array" ref="D222">IFERROR(INDEX(_xlfn._xlws.SORT(_xlfn._xlws.FILTER(Tableau2[Désignation article],Tableau2[Lot]=Tableau1[[#This Row],[LOT]]),1,-1),1),"")</f>
        <v>VENDU 144FO SILEC G657A2 M6 AERO SOUT</v>
      </c>
      <c r="E222" s="12" t="s">
        <v>90</v>
      </c>
      <c r="F222" s="11">
        <v>944</v>
      </c>
      <c r="G222" s="19" t="str">
        <f>IF(Tableau1[[#This Row],[QTE ENTREE/SORTIE]]&lt;&gt;"","M","")</f>
        <v>M</v>
      </c>
    </row>
    <row r="223" spans="1:7" s="21" customFormat="1" x14ac:dyDescent="0.3">
      <c r="A223" s="14">
        <v>44649</v>
      </c>
      <c r="B223" s="14" t="s">
        <v>196</v>
      </c>
      <c r="C223" s="9">
        <f>IFERROR(INDEX(Tableau2[[Article]:[Lot]],MATCH(Tableau1[[#This Row],[DESIGNATION ARTICLE]],Tableau2[Désignation article],0),1),"")</f>
        <v>20689</v>
      </c>
      <c r="D223" s="9" t="str" cm="1">
        <f t="array" ref="D223">IFERROR(INDEX(_xlfn._xlws.SORT(_xlfn._xlws.FILTER(Tableau2[Désignation article],Tableau2[Lot]=Tableau1[[#This Row],[LOT]]),1,-1),1),"")</f>
        <v>VENDU 72FO SILEC G657A2 M12 AERO SOUT</v>
      </c>
      <c r="E223" s="12" t="s">
        <v>111</v>
      </c>
      <c r="F223" s="11">
        <v>1643</v>
      </c>
      <c r="G223" s="19" t="str">
        <f>IF(Tableau1[[#This Row],[QTE ENTREE/SORTIE]]&lt;&gt;"","M","")</f>
        <v>M</v>
      </c>
    </row>
    <row r="224" spans="1:7" s="21" customFormat="1" x14ac:dyDescent="0.3">
      <c r="A224" s="14">
        <v>44649</v>
      </c>
      <c r="B224" s="14" t="s">
        <v>196</v>
      </c>
      <c r="C224" s="9">
        <f>IFERROR(INDEX(Tableau2[[Article]:[Lot]],MATCH(Tableau1[[#This Row],[DESIGNATION ARTICLE]],Tableau2[Désignation article],0),1),"")</f>
        <v>20689</v>
      </c>
      <c r="D224" s="9" t="str" cm="1">
        <f t="array" ref="D224">IFERROR(INDEX(_xlfn._xlws.SORT(_xlfn._xlws.FILTER(Tableau2[Désignation article],Tableau2[Lot]=Tableau1[[#This Row],[LOT]]),1,-1),1),"")</f>
        <v>VENDU 72FO SILEC G657A2 M12 AERO SOUT</v>
      </c>
      <c r="E224" s="12" t="s">
        <v>113</v>
      </c>
      <c r="F224" s="11">
        <v>2387</v>
      </c>
      <c r="G224" s="19" t="str">
        <f>IF(Tableau1[[#This Row],[QTE ENTREE/SORTIE]]&lt;&gt;"","M","")</f>
        <v>M</v>
      </c>
    </row>
    <row r="225" spans="1:7" s="21" customFormat="1" x14ac:dyDescent="0.3">
      <c r="A225" s="14">
        <v>44649</v>
      </c>
      <c r="B225" s="14" t="s">
        <v>196</v>
      </c>
      <c r="C225" s="9">
        <f>IFERROR(INDEX(Tableau2[[Article]:[Lot]],MATCH(Tableau1[[#This Row],[DESIGNATION ARTICLE]],Tableau2[Désignation article],0),1),"")</f>
        <v>20684</v>
      </c>
      <c r="D225" s="9" t="str" cm="1">
        <f t="array" ref="D225">IFERROR(INDEX(_xlfn._xlws.SORT(_xlfn._xlws.FILTER(Tableau2[Désignation article],Tableau2[Lot]=Tableau1[[#This Row],[LOT]]),1,-1),1),"")</f>
        <v>VENDU 144FO SILEC G657A2 M6 AERO SOUT</v>
      </c>
      <c r="E225" s="12" t="s">
        <v>91</v>
      </c>
      <c r="F225" s="11">
        <v>676</v>
      </c>
      <c r="G225" s="19" t="str">
        <f>IF(Tableau1[[#This Row],[QTE ENTREE/SORTIE]]&lt;&gt;"","M","")</f>
        <v>M</v>
      </c>
    </row>
    <row r="226" spans="1:7" s="21" customFormat="1" x14ac:dyDescent="0.3">
      <c r="A226" s="14">
        <v>44649</v>
      </c>
      <c r="B226" s="14" t="s">
        <v>196</v>
      </c>
      <c r="C226" s="9">
        <f>IFERROR(INDEX(Tableau2[[Article]:[Lot]],MATCH(Tableau1[[#This Row],[DESIGNATION ARTICLE]],Tableau2[Désignation article],0),1),"")</f>
        <v>20684</v>
      </c>
      <c r="D226" s="9" t="str" cm="1">
        <f t="array" ref="D226">IFERROR(INDEX(_xlfn._xlws.SORT(_xlfn._xlws.FILTER(Tableau2[Désignation article],Tableau2[Lot]=Tableau1[[#This Row],[LOT]]),1,-1),1),"")</f>
        <v>VENDU 144FO SILEC G657A2 M6 AERO SOUT</v>
      </c>
      <c r="E226" s="12" t="s">
        <v>101</v>
      </c>
      <c r="F226" s="11">
        <v>312</v>
      </c>
      <c r="G226" s="19" t="str">
        <f>IF(Tableau1[[#This Row],[QTE ENTREE/SORTIE]]&lt;&gt;"","M","")</f>
        <v>M</v>
      </c>
    </row>
    <row r="227" spans="1:7" s="21" customFormat="1" x14ac:dyDescent="0.3">
      <c r="A227" s="14">
        <v>44649</v>
      </c>
      <c r="B227" s="14" t="s">
        <v>196</v>
      </c>
      <c r="C227" s="9">
        <f>IFERROR(INDEX(Tableau2[[Article]:[Lot]],MATCH(Tableau1[[#This Row],[DESIGNATION ARTICLE]],Tableau2[Désignation article],0),1),"")</f>
        <v>20689</v>
      </c>
      <c r="D227" s="9" t="str" cm="1">
        <f t="array" ref="D227">IFERROR(INDEX(_xlfn._xlws.SORT(_xlfn._xlws.FILTER(Tableau2[Désignation article],Tableau2[Lot]=Tableau1[[#This Row],[LOT]]),1,-1),1),"")</f>
        <v>VENDU 72FO SILEC G657A2 M12 AERO SOUT</v>
      </c>
      <c r="E227" s="12" t="s">
        <v>216</v>
      </c>
      <c r="F227" s="11">
        <v>722</v>
      </c>
      <c r="G227" s="19" t="str">
        <f>IF(Tableau1[[#This Row],[QTE ENTREE/SORTIE]]&lt;&gt;"","M","")</f>
        <v>M</v>
      </c>
    </row>
    <row r="228" spans="1:7" s="21" customFormat="1" x14ac:dyDescent="0.3">
      <c r="A228" s="14">
        <v>44649</v>
      </c>
      <c r="B228" s="14" t="s">
        <v>196</v>
      </c>
      <c r="C228" s="9">
        <f>IFERROR(INDEX(Tableau2[[Article]:[Lot]],MATCH(Tableau1[[#This Row],[DESIGNATION ARTICLE]],Tableau2[Désignation article],0),1),"")</f>
        <v>20681</v>
      </c>
      <c r="D228" s="9" t="str" cm="1">
        <f t="array" ref="D228">IFERROR(INDEX(_xlfn._xlws.SORT(_xlfn._xlws.FILTER(Tableau2[Désignation article],Tableau2[Lot]=Tableau1[[#This Row],[LOT]]),1,-1),1),"")</f>
        <v>VENDU 48FO SILEC G657A2 M6 AERO SOUT</v>
      </c>
      <c r="E228" s="12" t="s">
        <v>63</v>
      </c>
      <c r="F228" s="11">
        <v>206</v>
      </c>
      <c r="G228" s="19" t="str">
        <f>IF(Tableau1[[#This Row],[QTE ENTREE/SORTIE]]&lt;&gt;"","M","")</f>
        <v>M</v>
      </c>
    </row>
    <row r="229" spans="1:7" s="21" customFormat="1" x14ac:dyDescent="0.3">
      <c r="A229" s="14">
        <v>44649</v>
      </c>
      <c r="B229" s="14" t="s">
        <v>196</v>
      </c>
      <c r="C229" s="9">
        <f>IFERROR(INDEX(Tableau2[[Article]:[Lot]],MATCH(Tableau1[[#This Row],[DESIGNATION ARTICLE]],Tableau2[Désignation article],0),1),"")</f>
        <v>20689</v>
      </c>
      <c r="D229" s="9" t="str" cm="1">
        <f t="array" ref="D229">IFERROR(INDEX(_xlfn._xlws.SORT(_xlfn._xlws.FILTER(Tableau2[Désignation article],Tableau2[Lot]=Tableau1[[#This Row],[LOT]]),1,-1),1),"")</f>
        <v>VENDU 72FO SILEC G657A2 M12 AERO SOUT</v>
      </c>
      <c r="E229" s="12" t="s">
        <v>187</v>
      </c>
      <c r="F229" s="11">
        <v>332</v>
      </c>
      <c r="G229" s="19" t="str">
        <f>IF(Tableau1[[#This Row],[QTE ENTREE/SORTIE]]&lt;&gt;"","M","")</f>
        <v>M</v>
      </c>
    </row>
    <row r="230" spans="1:7" s="21" customFormat="1" x14ac:dyDescent="0.3">
      <c r="A230" s="14">
        <v>44649</v>
      </c>
      <c r="B230" s="14" t="s">
        <v>196</v>
      </c>
      <c r="C230" s="9">
        <f>IFERROR(INDEX(Tableau2[[Article]:[Lot]],MATCH(Tableau1[[#This Row],[DESIGNATION ARTICLE]],Tableau2[Désignation article],0),1),"")</f>
        <v>20681</v>
      </c>
      <c r="D230" s="9" t="str" cm="1">
        <f t="array" ref="D230">IFERROR(INDEX(_xlfn._xlws.SORT(_xlfn._xlws.FILTER(Tableau2[Désignation article],Tableau2[Lot]=Tableau1[[#This Row],[LOT]]),1,-1),1),"")</f>
        <v>VENDU 48FO SILEC G657A2 M6 AERO SOUT</v>
      </c>
      <c r="E230" s="12" t="s">
        <v>68</v>
      </c>
      <c r="F230" s="11">
        <v>1575</v>
      </c>
      <c r="G230" s="19" t="str">
        <f>IF(Tableau1[[#This Row],[QTE ENTREE/SORTIE]]&lt;&gt;"","M","")</f>
        <v>M</v>
      </c>
    </row>
    <row r="231" spans="1:7" x14ac:dyDescent="0.3">
      <c r="A231" s="14">
        <v>44652</v>
      </c>
      <c r="B231" s="14" t="s">
        <v>196</v>
      </c>
      <c r="C231" s="9">
        <f>IFERROR(INDEX(Tableau2[[Article]:[Lot]],MATCH(Tableau1[[#This Row],[DESIGNATION ARTICLE]],Tableau2[Désignation article],0),1),"")</f>
        <v>20678</v>
      </c>
      <c r="D231" s="9" t="str" cm="1">
        <f t="array" ref="D231">IFERROR(INDEX(_xlfn._xlws.SORT(_xlfn._xlws.FILTER(Tableau2[Désignation article],Tableau2[Lot]=Tableau1[[#This Row],[LOT]]),1,-1),1),"")</f>
        <v>VENDU 12FO SILEC G657A2 M6 AERO SOUT</v>
      </c>
      <c r="E231" s="12" t="s">
        <v>222</v>
      </c>
      <c r="F231" s="11">
        <v>0</v>
      </c>
      <c r="G231" s="19" t="str">
        <f>IF(Tableau1[[#This Row],[QTE ENTREE/SORTIE]]&lt;&gt;"","M","")</f>
        <v>M</v>
      </c>
    </row>
    <row r="232" spans="1:7" x14ac:dyDescent="0.3">
      <c r="A232" s="14">
        <v>44655</v>
      </c>
      <c r="B232" s="14" t="s">
        <v>195</v>
      </c>
      <c r="C232" s="9">
        <f>IFERROR(INDEX(Tableau2[[Article]:[Lot]],MATCH(Tableau1[[#This Row],[DESIGNATION ARTICLE]],Tableau2[Désignation article],0),1),"")</f>
        <v>20682</v>
      </c>
      <c r="D232" s="9" t="str" cm="1">
        <f t="array" ref="D232">IFERROR(INDEX(_xlfn._xlws.SORT(_xlfn._xlws.FILTER(Tableau2[Désignation article],Tableau2[Lot]=Tableau1[[#This Row],[LOT]]),1,-1),1),"")</f>
        <v>VENDU 72FO SILEC G657A2 M6 AERO SOUT</v>
      </c>
      <c r="E232" s="12" t="s">
        <v>78</v>
      </c>
      <c r="F232" s="11">
        <v>844</v>
      </c>
      <c r="G232" s="19" t="str">
        <f>IF(Tableau1[[#This Row],[QTE ENTREE/SORTIE]]&lt;&gt;"","M","")</f>
        <v>M</v>
      </c>
    </row>
    <row r="233" spans="1:7" x14ac:dyDescent="0.3">
      <c r="A233" s="14">
        <v>44655</v>
      </c>
      <c r="B233" s="14" t="s">
        <v>195</v>
      </c>
      <c r="C233" s="9">
        <f>IFERROR(INDEX(Tableau2[[Article]:[Lot]],MATCH(Tableau1[[#This Row],[DESIGNATION ARTICLE]],Tableau2[Désignation article],0),1),"")</f>
        <v>20678</v>
      </c>
      <c r="D233" s="9" t="str" cm="1">
        <f t="array" ref="D233">IFERROR(INDEX(_xlfn._xlws.SORT(_xlfn._xlws.FILTER(Tableau2[Désignation article],Tableau2[Lot]=Tableau1[[#This Row],[LOT]]),1,-1),1),"")</f>
        <v>VENDU 12FO SILEC G657A2 M6 AERO SOUT</v>
      </c>
      <c r="E233" s="12" t="s">
        <v>218</v>
      </c>
      <c r="F233" s="11">
        <v>0</v>
      </c>
      <c r="G233" s="19" t="str">
        <f>IF(Tableau1[[#This Row],[QTE ENTREE/SORTIE]]&lt;&gt;"","M","")</f>
        <v>M</v>
      </c>
    </row>
    <row r="234" spans="1:7" x14ac:dyDescent="0.3">
      <c r="A234" s="14">
        <v>44658</v>
      </c>
      <c r="B234" s="14" t="s">
        <v>195</v>
      </c>
      <c r="C234" s="9">
        <f>IFERROR(INDEX(Tableau2[[Article]:[Lot]],MATCH(Tableau1[[#This Row],[DESIGNATION ARTICLE]],Tableau2[Désignation article],0),1),"")</f>
        <v>20679</v>
      </c>
      <c r="D234" s="9" t="str" cm="1">
        <f t="array" ref="D234">IFERROR(INDEX(_xlfn._xlws.SORT(_xlfn._xlws.FILTER(Tableau2[Désignation article],Tableau2[Lot]=Tableau1[[#This Row],[LOT]]),1,-1),1),"")</f>
        <v>VENDU 24FO SILEC G657A2 M6 AERO SOUT</v>
      </c>
      <c r="E234" s="12" t="s">
        <v>61</v>
      </c>
      <c r="F234" s="11">
        <v>0</v>
      </c>
      <c r="G234" s="19" t="str">
        <f>IF(Tableau1[[#This Row],[QTE ENTREE/SORTIE]]&lt;&gt;"","M","")</f>
        <v>M</v>
      </c>
    </row>
    <row r="235" spans="1:7" x14ac:dyDescent="0.3">
      <c r="A235" s="14">
        <v>44658</v>
      </c>
      <c r="B235" s="14" t="s">
        <v>195</v>
      </c>
      <c r="C235" s="9">
        <f>IFERROR(INDEX(Tableau2[[Article]:[Lot]],MATCH(Tableau1[[#This Row],[DESIGNATION ARTICLE]],Tableau2[Désignation article],0),1),"")</f>
        <v>20678</v>
      </c>
      <c r="D235" s="9" t="str" cm="1">
        <f t="array" ref="D235">IFERROR(INDEX(_xlfn._xlws.SORT(_xlfn._xlws.FILTER(Tableau2[Désignation article],Tableau2[Lot]=Tableau1[[#This Row],[LOT]]),1,-1),1),"")</f>
        <v>VENDU 12FO SILEC G657A2 M6 AERO SOUT</v>
      </c>
      <c r="E235" s="12" t="s">
        <v>38</v>
      </c>
      <c r="F235" s="11">
        <v>0</v>
      </c>
      <c r="G235" s="19" t="str">
        <f>IF(Tableau1[[#This Row],[QTE ENTREE/SORTIE]]&lt;&gt;"","M","")</f>
        <v>M</v>
      </c>
    </row>
    <row r="236" spans="1:7" x14ac:dyDescent="0.3">
      <c r="A236" s="14">
        <v>44658</v>
      </c>
      <c r="B236" s="14" t="s">
        <v>195</v>
      </c>
      <c r="C236" s="9">
        <f>IFERROR(INDEX(Tableau2[[Article]:[Lot]],MATCH(Tableau1[[#This Row],[DESIGNATION ARTICLE]],Tableau2[Désignation article],0),1),"")</f>
        <v>20682</v>
      </c>
      <c r="D236" s="9" t="str" cm="1">
        <f t="array" ref="D236">IFERROR(INDEX(_xlfn._xlws.SORT(_xlfn._xlws.FILTER(Tableau2[Désignation article],Tableau2[Lot]=Tableau1[[#This Row],[LOT]]),1,-1),1),"")</f>
        <v>VENDU 72FO SILEC G657A2 M6 AERO SOUT</v>
      </c>
      <c r="E236" s="12" t="s">
        <v>84</v>
      </c>
      <c r="F236" s="11">
        <v>0</v>
      </c>
      <c r="G236" s="19" t="str">
        <f>IF(Tableau1[[#This Row],[QTE ENTREE/SORTIE]]&lt;&gt;"","M","")</f>
        <v>M</v>
      </c>
    </row>
    <row r="237" spans="1:7" x14ac:dyDescent="0.3">
      <c r="A237" s="14">
        <v>44658</v>
      </c>
      <c r="B237" s="14" t="s">
        <v>195</v>
      </c>
      <c r="C237" s="9">
        <f>IFERROR(INDEX(Tableau2[[Article]:[Lot]],MATCH(Tableau1[[#This Row],[DESIGNATION ARTICLE]],Tableau2[Désignation article],0),1),"")</f>
        <v>20678</v>
      </c>
      <c r="D237" s="9" t="str" cm="1">
        <f t="array" ref="D237">IFERROR(INDEX(_xlfn._xlws.SORT(_xlfn._xlws.FILTER(Tableau2[Désignation article],Tableau2[Lot]=Tableau1[[#This Row],[LOT]]),1,-1),1),"")</f>
        <v>VENDU 12FO SILEC G657A2 M6 AERO SOUT</v>
      </c>
      <c r="E237" s="12" t="s">
        <v>220</v>
      </c>
      <c r="F237" s="11">
        <v>0</v>
      </c>
      <c r="G237" s="19" t="str">
        <f>IF(Tableau1[[#This Row],[QTE ENTREE/SORTIE]]&lt;&gt;"","M","")</f>
        <v>M</v>
      </c>
    </row>
    <row r="238" spans="1:7" x14ac:dyDescent="0.3">
      <c r="A238" s="14">
        <v>44658</v>
      </c>
      <c r="B238" s="14" t="s">
        <v>195</v>
      </c>
      <c r="C238" s="9">
        <f>IFERROR(INDEX(Tableau2[[Article]:[Lot]],MATCH(Tableau1[[#This Row],[DESIGNATION ARTICLE]],Tableau2[Désignation article],0),1),"")</f>
        <v>20678</v>
      </c>
      <c r="D238" s="9" t="str" cm="1">
        <f t="array" ref="D238">IFERROR(INDEX(_xlfn._xlws.SORT(_xlfn._xlws.FILTER(Tableau2[Désignation article],Tableau2[Lot]=Tableau1[[#This Row],[LOT]]),1,-1),1),"")</f>
        <v>VENDU 12FO SILEC G657A2 M6 AERO SOUT</v>
      </c>
      <c r="E238" s="12" t="s">
        <v>222</v>
      </c>
      <c r="F238" s="11">
        <v>0</v>
      </c>
      <c r="G238" s="19" t="str">
        <f>IF(Tableau1[[#This Row],[QTE ENTREE/SORTIE]]&lt;&gt;"","M","")</f>
        <v>M</v>
      </c>
    </row>
    <row r="239" spans="1:7" x14ac:dyDescent="0.3">
      <c r="A239" s="14">
        <v>44658</v>
      </c>
      <c r="B239" s="14" t="s">
        <v>195</v>
      </c>
      <c r="C239" s="9">
        <f>IFERROR(INDEX(Tableau2[[Article]:[Lot]],MATCH(Tableau1[[#This Row],[DESIGNATION ARTICLE]],Tableau2[Désignation article],0),1),"")</f>
        <v>20681</v>
      </c>
      <c r="D239" s="9" t="str" cm="1">
        <f t="array" ref="D239">IFERROR(INDEX(_xlfn._xlws.SORT(_xlfn._xlws.FILTER(Tableau2[Désignation article],Tableau2[Lot]=Tableau1[[#This Row],[LOT]]),1,-1),1),"")</f>
        <v>VENDU 48FO SILEC G657A2 M6 AERO SOUT</v>
      </c>
      <c r="E239" s="12" t="s">
        <v>65</v>
      </c>
      <c r="F239" s="11">
        <v>0</v>
      </c>
      <c r="G239" s="19" t="str">
        <f>IF(Tableau1[[#This Row],[QTE ENTREE/SORTIE]]&lt;&gt;"","M","")</f>
        <v>M</v>
      </c>
    </row>
    <row r="240" spans="1:7" x14ac:dyDescent="0.3">
      <c r="A240" s="14">
        <v>44658</v>
      </c>
      <c r="B240" s="14" t="s">
        <v>195</v>
      </c>
      <c r="C240" s="9">
        <f>IFERROR(INDEX(Tableau2[[Article]:[Lot]],MATCH(Tableau1[[#This Row],[DESIGNATION ARTICLE]],Tableau2[Désignation article],0),1),"")</f>
        <v>20678</v>
      </c>
      <c r="D240" s="9" t="str" cm="1">
        <f t="array" ref="D240">IFERROR(INDEX(_xlfn._xlws.SORT(_xlfn._xlws.FILTER(Tableau2[Désignation article],Tableau2[Lot]=Tableau1[[#This Row],[LOT]]),1,-1),1),"")</f>
        <v>VENDU 12FO SILEC G657A2 M6 AERO SOUT</v>
      </c>
      <c r="E240" s="12" t="s">
        <v>218</v>
      </c>
      <c r="F240" s="11">
        <v>0</v>
      </c>
      <c r="G240" s="19" t="str">
        <f>IF(Tableau1[[#This Row],[QTE ENTREE/SORTIE]]&lt;&gt;"","M","")</f>
        <v>M</v>
      </c>
    </row>
    <row r="241" spans="1:7" x14ac:dyDescent="0.3">
      <c r="A241" s="14">
        <v>44659</v>
      </c>
      <c r="B241" s="14" t="s">
        <v>195</v>
      </c>
      <c r="C241" s="9">
        <f>IFERROR(INDEX(Tableau2[[Article]:[Lot]],MATCH(Tableau1[[#This Row],[DESIGNATION ARTICLE]],Tableau2[Désignation article],0),1),"")</f>
        <v>20678</v>
      </c>
      <c r="D241" s="9" t="str" cm="1">
        <f t="array" ref="D241">IFERROR(INDEX(_xlfn._xlws.SORT(_xlfn._xlws.FILTER(Tableau2[Désignation article],Tableau2[Lot]=Tableau1[[#This Row],[LOT]]),1,-1),1),"")</f>
        <v>VENDU 12FO SILEC G657A2 M6 AERO SOUT</v>
      </c>
      <c r="E241" s="12" t="s">
        <v>238</v>
      </c>
      <c r="F241" s="11">
        <v>6177</v>
      </c>
      <c r="G241" s="19" t="str">
        <f>IF(Tableau1[[#This Row],[QTE ENTREE/SORTIE]]&lt;&gt;"","M","")</f>
        <v>M</v>
      </c>
    </row>
    <row r="242" spans="1:7" x14ac:dyDescent="0.3">
      <c r="A242" s="14">
        <v>44662</v>
      </c>
      <c r="B242" s="14" t="s">
        <v>195</v>
      </c>
      <c r="C242" s="9">
        <f>IFERROR(INDEX(Tableau2[[Article]:[Lot]],MATCH(Tableau1[[#This Row],[DESIGNATION ARTICLE]],Tableau2[Désignation article],0),1),"")</f>
        <v>20678</v>
      </c>
      <c r="D242" s="9" t="str" cm="1">
        <f t="array" ref="D242">IFERROR(INDEX(_xlfn._xlws.SORT(_xlfn._xlws.FILTER(Tableau2[Désignation article],Tableau2[Lot]=Tableau1[[#This Row],[LOT]]),1,-1),1),"")</f>
        <v>VENDU 12FO SILEC G657A2 M6 AERO SOUT</v>
      </c>
      <c r="E242" s="12" t="s">
        <v>239</v>
      </c>
      <c r="F242" s="11">
        <v>6000</v>
      </c>
      <c r="G242" s="19" t="str">
        <f>IF(Tableau1[[#This Row],[QTE ENTREE/SORTIE]]&lt;&gt;"","M","")</f>
        <v>M</v>
      </c>
    </row>
    <row r="243" spans="1:7" x14ac:dyDescent="0.3">
      <c r="A243" s="14">
        <v>44662</v>
      </c>
      <c r="B243" s="14" t="s">
        <v>195</v>
      </c>
      <c r="C243" s="9">
        <f>IFERROR(INDEX(Tableau2[[Article]:[Lot]],MATCH(Tableau1[[#This Row],[DESIGNATION ARTICLE]],Tableau2[Désignation article],0),1),"")</f>
        <v>20681</v>
      </c>
      <c r="D243" s="9" t="str" cm="1">
        <f t="array" ref="D243">IFERROR(INDEX(_xlfn._xlws.SORT(_xlfn._xlws.FILTER(Tableau2[Désignation article],Tableau2[Lot]=Tableau1[[#This Row],[LOT]]),1,-1),1),"")</f>
        <v>VENDU 48FO SILEC G657A2 M6 AERO SOUT</v>
      </c>
      <c r="E243" s="12" t="s">
        <v>68</v>
      </c>
      <c r="F243" s="11">
        <v>1575</v>
      </c>
      <c r="G243" s="19" t="str">
        <f>IF(Tableau1[[#This Row],[QTE ENTREE/SORTIE]]&lt;&gt;"","M","")</f>
        <v>M</v>
      </c>
    </row>
    <row r="244" spans="1:7" x14ac:dyDescent="0.3">
      <c r="A244" s="14">
        <v>44662</v>
      </c>
      <c r="B244" s="14" t="s">
        <v>196</v>
      </c>
      <c r="C244" s="9">
        <f>IFERROR(INDEX(Tableau2[[Article]:[Lot]],MATCH(Tableau1[[#This Row],[DESIGNATION ARTICLE]],Tableau2[Désignation article],0),1),"")</f>
        <v>20678</v>
      </c>
      <c r="D244" s="9" t="str" cm="1">
        <f t="array" ref="D244">IFERROR(INDEX(_xlfn._xlws.SORT(_xlfn._xlws.FILTER(Tableau2[Désignation article],Tableau2[Lot]=Tableau1[[#This Row],[LOT]]),1,-1),1),"")</f>
        <v>VENDU 12FO SILEC G657A2 M6 AERO SOUT</v>
      </c>
      <c r="E244" s="12" t="s">
        <v>45</v>
      </c>
      <c r="F244" s="11">
        <v>0</v>
      </c>
      <c r="G244" s="19" t="str">
        <f>IF(Tableau1[[#This Row],[QTE ENTREE/SORTIE]]&lt;&gt;"","M","")</f>
        <v>M</v>
      </c>
    </row>
    <row r="245" spans="1:7" x14ac:dyDescent="0.3">
      <c r="A245" s="14">
        <v>44662</v>
      </c>
      <c r="B245" s="14" t="s">
        <v>196</v>
      </c>
      <c r="C245" s="9">
        <f>IFERROR(INDEX(Tableau2[[Article]:[Lot]],MATCH(Tableau1[[#This Row],[DESIGNATION ARTICLE]],Tableau2[Désignation article],0),1),"")</f>
        <v>20678</v>
      </c>
      <c r="D245" s="9" t="str" cm="1">
        <f t="array" ref="D245">IFERROR(INDEX(_xlfn._xlws.SORT(_xlfn._xlws.FILTER(Tableau2[Désignation article],Tableau2[Lot]=Tableau1[[#This Row],[LOT]]),1,-1),1),"")</f>
        <v>VENDU 12FO SILEC G657A2 M6 AERO SOUT</v>
      </c>
      <c r="E245" s="12" t="s">
        <v>221</v>
      </c>
      <c r="F245" s="11">
        <v>0</v>
      </c>
      <c r="G245" s="19" t="str">
        <f>IF(Tableau1[[#This Row],[QTE ENTREE/SORTIE]]&lt;&gt;"","M","")</f>
        <v>M</v>
      </c>
    </row>
    <row r="246" spans="1:7" x14ac:dyDescent="0.3">
      <c r="A246" s="14">
        <v>44662</v>
      </c>
      <c r="B246" s="14" t="s">
        <v>196</v>
      </c>
      <c r="C246" s="9">
        <f>IFERROR(INDEX(Tableau2[[Article]:[Lot]],MATCH(Tableau1[[#This Row],[DESIGNATION ARTICLE]],Tableau2[Désignation article],0),1),"")</f>
        <v>20681</v>
      </c>
      <c r="D246" s="9" t="str" cm="1">
        <f t="array" ref="D246">IFERROR(INDEX(_xlfn._xlws.SORT(_xlfn._xlws.FILTER(Tableau2[Désignation article],Tableau2[Lot]=Tableau1[[#This Row],[LOT]]),1,-1),1),"")</f>
        <v>VENDU 48FO SILEC G657A2 M6 AERO SOUT</v>
      </c>
      <c r="E246" s="12" t="s">
        <v>69</v>
      </c>
      <c r="F246" s="11">
        <v>0</v>
      </c>
      <c r="G246" s="19" t="str">
        <f>IF(Tableau1[[#This Row],[QTE ENTREE/SORTIE]]&lt;&gt;"","M","")</f>
        <v>M</v>
      </c>
    </row>
    <row r="247" spans="1:7" x14ac:dyDescent="0.3">
      <c r="A247" s="14">
        <v>44662</v>
      </c>
      <c r="B247" s="14" t="s">
        <v>196</v>
      </c>
      <c r="C247" s="9">
        <f>IFERROR(INDEX(Tableau2[[Article]:[Lot]],MATCH(Tableau1[[#This Row],[DESIGNATION ARTICLE]],Tableau2[Désignation article],0),1),"")</f>
        <v>20678</v>
      </c>
      <c r="D247" s="9" t="str" cm="1">
        <f t="array" ref="D247">IFERROR(INDEX(_xlfn._xlws.SORT(_xlfn._xlws.FILTER(Tableau2[Désignation article],Tableau2[Lot]=Tableau1[[#This Row],[LOT]]),1,-1),1),"")</f>
        <v>VENDU 12FO SILEC G657A2 M6 AERO SOUT</v>
      </c>
      <c r="E247" s="12" t="s">
        <v>41</v>
      </c>
      <c r="F247" s="11">
        <v>0</v>
      </c>
      <c r="G247" s="19" t="str">
        <f>IF(Tableau1[[#This Row],[QTE ENTREE/SORTIE]]&lt;&gt;"","M","")</f>
        <v>M</v>
      </c>
    </row>
    <row r="248" spans="1:7" x14ac:dyDescent="0.3">
      <c r="A248" s="14">
        <v>44664</v>
      </c>
      <c r="B248" s="14" t="s">
        <v>195</v>
      </c>
      <c r="C248" s="9">
        <f>IFERROR(INDEX(Tableau2[[Article]:[Lot]],MATCH(Tableau1[[#This Row],[DESIGNATION ARTICLE]],Tableau2[Désignation article],0),1),"")</f>
        <v>20678</v>
      </c>
      <c r="D248" s="9" t="str" cm="1">
        <f t="array" ref="D248">IFERROR(INDEX(_xlfn._xlws.SORT(_xlfn._xlws.FILTER(Tableau2[Désignation article],Tableau2[Lot]=Tableau1[[#This Row],[LOT]]),1,-1),1),"")</f>
        <v>VENDU 12FO SILEC G657A2 M6 AERO SOUT</v>
      </c>
      <c r="E248" s="12" t="s">
        <v>45</v>
      </c>
      <c r="F248" s="11">
        <v>0</v>
      </c>
      <c r="G248" s="19" t="str">
        <f>IF(Tableau1[[#This Row],[QTE ENTREE/SORTIE]]&lt;&gt;"","M","")</f>
        <v>M</v>
      </c>
    </row>
    <row r="249" spans="1:7" x14ac:dyDescent="0.3">
      <c r="A249" s="14">
        <v>44664</v>
      </c>
      <c r="B249" s="14" t="s">
        <v>195</v>
      </c>
      <c r="C249" s="9">
        <f>IFERROR(INDEX(Tableau2[[Article]:[Lot]],MATCH(Tableau1[[#This Row],[DESIGNATION ARTICLE]],Tableau2[Désignation article],0),1),"")</f>
        <v>20678</v>
      </c>
      <c r="D249" s="9" t="str" cm="1">
        <f t="array" ref="D249">IFERROR(INDEX(_xlfn._xlws.SORT(_xlfn._xlws.FILTER(Tableau2[Désignation article],Tableau2[Lot]=Tableau1[[#This Row],[LOT]]),1,-1),1),"")</f>
        <v>VENDU 12FO SILEC G657A2 M6 AERO SOUT</v>
      </c>
      <c r="E249" s="12" t="s">
        <v>221</v>
      </c>
      <c r="F249" s="11">
        <v>0</v>
      </c>
      <c r="G249" s="19" t="str">
        <f>IF(Tableau1[[#This Row],[QTE ENTREE/SORTIE]]&lt;&gt;"","M","")</f>
        <v>M</v>
      </c>
    </row>
    <row r="250" spans="1:7" x14ac:dyDescent="0.3">
      <c r="A250" s="14">
        <v>44664</v>
      </c>
      <c r="B250" s="14" t="s">
        <v>195</v>
      </c>
      <c r="C250" s="9">
        <f>IFERROR(INDEX(Tableau2[[Article]:[Lot]],MATCH(Tableau1[[#This Row],[DESIGNATION ARTICLE]],Tableau2[Désignation article],0),1),"")</f>
        <v>20678</v>
      </c>
      <c r="D250" s="9" t="str" cm="1">
        <f t="array" ref="D250">IFERROR(INDEX(_xlfn._xlws.SORT(_xlfn._xlws.FILTER(Tableau2[Désignation article],Tableau2[Lot]=Tableau1[[#This Row],[LOT]]),1,-1),1),"")</f>
        <v>VENDU 12FO SILEC G657A2 M6 AERO SOUT</v>
      </c>
      <c r="E250" s="12" t="s">
        <v>41</v>
      </c>
      <c r="F250" s="11">
        <v>0</v>
      </c>
      <c r="G250" s="19" t="str">
        <f>IF(Tableau1[[#This Row],[QTE ENTREE/SORTIE]]&lt;&gt;"","M","")</f>
        <v>M</v>
      </c>
    </row>
    <row r="251" spans="1:7" x14ac:dyDescent="0.3">
      <c r="A251" s="14">
        <v>44664</v>
      </c>
      <c r="B251" s="14" t="s">
        <v>195</v>
      </c>
      <c r="C251" s="9">
        <f>IFERROR(INDEX(Tableau2[[Article]:[Lot]],MATCH(Tableau1[[#This Row],[DESIGNATION ARTICLE]],Tableau2[Désignation article],0),1),"")</f>
        <v>20681</v>
      </c>
      <c r="D251" s="9" t="str" cm="1">
        <f t="array" ref="D251">IFERROR(INDEX(_xlfn._xlws.SORT(_xlfn._xlws.FILTER(Tableau2[Désignation article],Tableau2[Lot]=Tableau1[[#This Row],[LOT]]),1,-1),1),"")</f>
        <v>VENDU 48FO SILEC G657A2 M6 AERO SOUT</v>
      </c>
      <c r="E251" s="12" t="s">
        <v>69</v>
      </c>
      <c r="F251" s="11">
        <v>0</v>
      </c>
      <c r="G251" s="19" t="str">
        <f>IF(Tableau1[[#This Row],[QTE ENTREE/SORTIE]]&lt;&gt;"","M","")</f>
        <v>M</v>
      </c>
    </row>
    <row r="252" spans="1:7" x14ac:dyDescent="0.3">
      <c r="A252" s="14">
        <v>44665</v>
      </c>
      <c r="B252" s="14" t="s">
        <v>196</v>
      </c>
      <c r="C252" s="9">
        <f>IFERROR(INDEX(Tableau2[[Article]:[Lot]],MATCH(Tableau1[[#This Row],[DESIGNATION ARTICLE]],Tableau2[Désignation article],0),1),"")</f>
        <v>20682</v>
      </c>
      <c r="D252" s="9" t="str" cm="1">
        <f t="array" ref="D252">IFERROR(INDEX(_xlfn._xlws.SORT(_xlfn._xlws.FILTER(Tableau2[Désignation article],Tableau2[Lot]=Tableau1[[#This Row],[LOT]]),1,-1),1),"")</f>
        <v>VENDU 72FO SILEC G657A2 M6 AERO SOUT</v>
      </c>
      <c r="E252" s="12" t="s">
        <v>78</v>
      </c>
      <c r="F252" s="11">
        <v>0</v>
      </c>
      <c r="G252" s="19" t="str">
        <f>IF(Tableau1[[#This Row],[QTE ENTREE/SORTIE]]&lt;&gt;"","M","")</f>
        <v>M</v>
      </c>
    </row>
    <row r="253" spans="1:7" x14ac:dyDescent="0.3">
      <c r="A253" s="14">
        <v>44666</v>
      </c>
      <c r="B253" s="14" t="s">
        <v>196</v>
      </c>
      <c r="C253" s="9">
        <f>IFERROR(INDEX(Tableau2[[Article]:[Lot]],MATCH(Tableau1[[#This Row],[DESIGNATION ARTICLE]],Tableau2[Désignation article],0),1),"")</f>
        <v>20681</v>
      </c>
      <c r="D253" s="9" t="str" cm="1">
        <f t="array" ref="D253">IFERROR(INDEX(_xlfn._xlws.SORT(_xlfn._xlws.FILTER(Tableau2[Désignation article],Tableau2[Lot]=Tableau1[[#This Row],[LOT]]),1,-1),1),"")</f>
        <v>VENDU 48FO SILEC G657A2 M6 AERO SOUT</v>
      </c>
      <c r="E253" s="12" t="s">
        <v>237</v>
      </c>
      <c r="F253" s="11">
        <v>0</v>
      </c>
      <c r="G253" s="19" t="str">
        <f>IF(Tableau1[[#This Row],[QTE ENTREE/SORTIE]]&lt;&gt;"","M","")</f>
        <v>M</v>
      </c>
    </row>
    <row r="254" spans="1:7" x14ac:dyDescent="0.3">
      <c r="A254" s="14">
        <v>44670</v>
      </c>
      <c r="B254" s="14" t="s">
        <v>195</v>
      </c>
      <c r="C254" s="9">
        <f>IFERROR(INDEX(Tableau2[[Article]:[Lot]],MATCH(Tableau1[[#This Row],[DESIGNATION ARTICLE]],Tableau2[Désignation article],0),1),"")</f>
        <v>20692</v>
      </c>
      <c r="D254" s="9" t="str" cm="1">
        <f t="array" ref="D254">IFERROR(INDEX(_xlfn._xlws.SORT(_xlfn._xlws.FILTER(Tableau2[Désignation article],Tableau2[Lot]=Tableau1[[#This Row],[LOT]]),1,-1),1),"")</f>
        <v>VENDU 288FO SILEC G657A2 M12 AERO SOUT</v>
      </c>
      <c r="E254" s="12" t="s">
        <v>244</v>
      </c>
      <c r="F254" s="11">
        <v>1840</v>
      </c>
      <c r="G254" s="19" t="str">
        <f>IF(Tableau1[[#This Row],[QTE ENTREE/SORTIE]]&lt;&gt;"","M","")</f>
        <v>M</v>
      </c>
    </row>
    <row r="255" spans="1:7" x14ac:dyDescent="0.3">
      <c r="A255" s="14">
        <v>44683</v>
      </c>
      <c r="B255" s="14" t="s">
        <v>196</v>
      </c>
      <c r="C255" s="9">
        <f>IFERROR(INDEX(Tableau2[[Article]:[Lot]],MATCH(Tableau1[[#This Row],[DESIGNATION ARTICLE]],Tableau2[Désignation article],0),1),"")</f>
        <v>20681</v>
      </c>
      <c r="D255" s="9" t="str" cm="1">
        <f t="array" ref="D255">IFERROR(INDEX(_xlfn._xlws.SORT(_xlfn._xlws.FILTER(Tableau2[Désignation article],Tableau2[Lot]=Tableau1[[#This Row],[LOT]]),1,-1),1),"")</f>
        <v>VENDU 48FO SILEC G657A2 M6 AERO SOUT</v>
      </c>
      <c r="E255" s="12" t="s">
        <v>64</v>
      </c>
      <c r="F255" s="11">
        <v>0</v>
      </c>
      <c r="G255" s="19" t="str">
        <f>IF(Tableau1[[#This Row],[QTE ENTREE/SORTIE]]&lt;&gt;"","M","")</f>
        <v>M</v>
      </c>
    </row>
    <row r="256" spans="1:7" x14ac:dyDescent="0.3">
      <c r="A256" s="14">
        <v>44690</v>
      </c>
      <c r="B256" s="14" t="s">
        <v>195</v>
      </c>
      <c r="C256" s="9">
        <f>IFERROR(INDEX(Tableau2[[Article]:[Lot]],MATCH(Tableau1[[#This Row],[DESIGNATION ARTICLE]],Tableau2[Désignation article],0),1),"")</f>
        <v>20691</v>
      </c>
      <c r="D256" s="9" t="str" cm="1">
        <f t="array" ref="D256">IFERROR(INDEX(_xlfn._xlws.SORT(_xlfn._xlws.FILTER(Tableau2[Désignation article],Tableau2[Lot]=Tableau1[[#This Row],[LOT]]),1,-1),1),"")</f>
        <v>VENDU 144FO SILEC G657A2 M12 AERO SOUT</v>
      </c>
      <c r="E256" s="12" t="s">
        <v>191</v>
      </c>
      <c r="F256" s="11">
        <v>2771</v>
      </c>
      <c r="G256" s="19" t="str">
        <f>IF(Tableau1[[#This Row],[QTE ENTREE/SORTIE]]&lt;&gt;"","M","")</f>
        <v>M</v>
      </c>
    </row>
    <row r="257" spans="1:7" x14ac:dyDescent="0.3">
      <c r="A257" s="14">
        <v>44691</v>
      </c>
      <c r="B257" s="14" t="s">
        <v>195</v>
      </c>
      <c r="C257" s="9">
        <f>IFERROR(INDEX(Tableau2[[Article]:[Lot]],MATCH(Tableau1[[#This Row],[DESIGNATION ARTICLE]],Tableau2[Désignation article],0),1),"")</f>
        <v>20682</v>
      </c>
      <c r="D257" s="9" t="str" cm="1">
        <f t="array" ref="D257">IFERROR(INDEX(_xlfn._xlws.SORT(_xlfn._xlws.FILTER(Tableau2[Désignation article],Tableau2[Lot]=Tableau1[[#This Row],[LOT]]),1,-1),1),"")</f>
        <v>VENDU 72FO SILEC G657A2 M6 AERO SOUT</v>
      </c>
      <c r="E257" s="12" t="s">
        <v>78</v>
      </c>
      <c r="F257" s="11">
        <v>0</v>
      </c>
      <c r="G257" s="19" t="str">
        <f>IF(Tableau1[[#This Row],[QTE ENTREE/SORTIE]]&lt;&gt;"","M","")</f>
        <v>M</v>
      </c>
    </row>
    <row r="258" spans="1:7" x14ac:dyDescent="0.3">
      <c r="A258" s="14">
        <v>44691</v>
      </c>
      <c r="B258" s="14" t="s">
        <v>195</v>
      </c>
      <c r="C258" s="9">
        <f>IFERROR(INDEX(Tableau2[[Article]:[Lot]],MATCH(Tableau1[[#This Row],[DESIGNATION ARTICLE]],Tableau2[Désignation article],0),1),"")</f>
        <v>20681</v>
      </c>
      <c r="D258" s="9" t="str" cm="1">
        <f t="array" ref="D258">IFERROR(INDEX(_xlfn._xlws.SORT(_xlfn._xlws.FILTER(Tableau2[Désignation article],Tableau2[Lot]=Tableau1[[#This Row],[LOT]]),1,-1),1),"")</f>
        <v>VENDU 48FO SILEC G657A2 M6 AERO SOUT</v>
      </c>
      <c r="E258" s="12" t="s">
        <v>237</v>
      </c>
      <c r="F258" s="11">
        <v>0</v>
      </c>
      <c r="G258" s="19" t="str">
        <f>IF(Tableau1[[#This Row],[QTE ENTREE/SORTIE]]&lt;&gt;"","M","")</f>
        <v>M</v>
      </c>
    </row>
    <row r="259" spans="1:7" x14ac:dyDescent="0.3">
      <c r="A259" s="14">
        <v>44691</v>
      </c>
      <c r="B259" s="14" t="s">
        <v>195</v>
      </c>
      <c r="C259" s="9">
        <f>IFERROR(INDEX(Tableau2[[Article]:[Lot]],MATCH(Tableau1[[#This Row],[DESIGNATION ARTICLE]],Tableau2[Désignation article],0),1),"")</f>
        <v>20681</v>
      </c>
      <c r="D259" s="9" t="str" cm="1">
        <f t="array" ref="D259">IFERROR(INDEX(_xlfn._xlws.SORT(_xlfn._xlws.FILTER(Tableau2[Désignation article],Tableau2[Lot]=Tableau1[[#This Row],[LOT]]),1,-1),1),"")</f>
        <v>VENDU 48FO SILEC G657A2 M6 AERO SOUT</v>
      </c>
      <c r="E259" s="12" t="s">
        <v>64</v>
      </c>
      <c r="F259" s="11">
        <v>0</v>
      </c>
      <c r="G259" s="19" t="str">
        <f>IF(Tableau1[[#This Row],[QTE ENTREE/SORTIE]]&lt;&gt;"","M","")</f>
        <v>M</v>
      </c>
    </row>
    <row r="260" spans="1:7" x14ac:dyDescent="0.3">
      <c r="A260" s="14">
        <v>44697</v>
      </c>
      <c r="B260" s="14" t="s">
        <v>196</v>
      </c>
      <c r="C260" s="9">
        <f>IFERROR(INDEX(Tableau2[[Article]:[Lot]],MATCH(Tableau1[[#This Row],[DESIGNATION ARTICLE]],Tableau2[Désignation article],0),1),"")</f>
        <v>20681</v>
      </c>
      <c r="D260" s="9" t="str" cm="1">
        <f t="array" ref="D260">IFERROR(INDEX(_xlfn._xlws.SORT(_xlfn._xlws.FILTER(Tableau2[Désignation article],Tableau2[Lot]=Tableau1[[#This Row],[LOT]]),1,-1),1),"")</f>
        <v>VENDU 48FO SILEC G657A2 M6 AERO SOUT</v>
      </c>
      <c r="E260" s="12" t="s">
        <v>68</v>
      </c>
      <c r="F260" s="11">
        <v>991</v>
      </c>
      <c r="G260" s="19" t="str">
        <f>IF(Tableau1[[#This Row],[QTE ENTREE/SORTIE]]&lt;&gt;"","M","")</f>
        <v>M</v>
      </c>
    </row>
    <row r="261" spans="1:7" x14ac:dyDescent="0.3">
      <c r="A261" s="14">
        <v>44697</v>
      </c>
      <c r="B261" s="14" t="s">
        <v>196</v>
      </c>
      <c r="C261" s="9">
        <f>IFERROR(INDEX(Tableau2[[Article]:[Lot]],MATCH(Tableau1[[#This Row],[DESIGNATION ARTICLE]],Tableau2[Désignation article],0),1),"")</f>
        <v>20678</v>
      </c>
      <c r="D261" s="9" t="str" cm="1">
        <f t="array" ref="D261">IFERROR(INDEX(_xlfn._xlws.SORT(_xlfn._xlws.FILTER(Tableau2[Désignation article],Tableau2[Lot]=Tableau1[[#This Row],[LOT]]),1,-1),1),"")</f>
        <v>VENDU 12FO SILEC G657A2 M6 AERO SOUT</v>
      </c>
      <c r="E261" s="12" t="s">
        <v>239</v>
      </c>
      <c r="F261" s="11">
        <v>1687</v>
      </c>
      <c r="G261" s="19" t="str">
        <f>IF(Tableau1[[#This Row],[QTE ENTREE/SORTIE]]&lt;&gt;"","M","")</f>
        <v>M</v>
      </c>
    </row>
    <row r="262" spans="1:7" x14ac:dyDescent="0.3">
      <c r="A262" s="14">
        <v>44697</v>
      </c>
      <c r="B262" s="14" t="s">
        <v>196</v>
      </c>
      <c r="C262" s="9">
        <f>IFERROR(INDEX(Tableau2[[Article]:[Lot]],MATCH(Tableau1[[#This Row],[DESIGNATION ARTICLE]],Tableau2[Désignation article],0),1),"")</f>
        <v>20679</v>
      </c>
      <c r="D262" s="9" t="str" cm="1">
        <f t="array" ref="D262">IFERROR(INDEX(_xlfn._xlws.SORT(_xlfn._xlws.FILTER(Tableau2[Désignation article],Tableau2[Lot]=Tableau1[[#This Row],[LOT]]),1,-1),1),"")</f>
        <v>VENDU 24FO SILEC G657A2 M6 AERO SOUT</v>
      </c>
      <c r="E262" s="12" t="s">
        <v>51</v>
      </c>
      <c r="F262" s="11">
        <v>325</v>
      </c>
      <c r="G262" s="19" t="str">
        <f>IF(Tableau1[[#This Row],[QTE ENTREE/SORTIE]]&lt;&gt;"","M","")</f>
        <v>M</v>
      </c>
    </row>
    <row r="263" spans="1:7" x14ac:dyDescent="0.3">
      <c r="A263" s="14">
        <v>44697</v>
      </c>
      <c r="B263" s="14" t="s">
        <v>196</v>
      </c>
      <c r="C263" s="9">
        <f>IFERROR(INDEX(Tableau2[[Article]:[Lot]],MATCH(Tableau1[[#This Row],[DESIGNATION ARTICLE]],Tableau2[Désignation article],0),1),"")</f>
        <v>20678</v>
      </c>
      <c r="D263" s="9" t="str" cm="1">
        <f t="array" ref="D263">IFERROR(INDEX(_xlfn._xlws.SORT(_xlfn._xlws.FILTER(Tableau2[Désignation article],Tableau2[Lot]=Tableau1[[#This Row],[LOT]]),1,-1),1),"")</f>
        <v>VENDU 12FO SILEC G657A2 M6 AERO SOUT</v>
      </c>
      <c r="E263" s="12" t="s">
        <v>234</v>
      </c>
      <c r="F263" s="11">
        <v>1001</v>
      </c>
      <c r="G263" s="19" t="str">
        <f>IF(Tableau1[[#This Row],[QTE ENTREE/SORTIE]]&lt;&gt;"","M","")</f>
        <v>M</v>
      </c>
    </row>
    <row r="264" spans="1:7" x14ac:dyDescent="0.3">
      <c r="A264" s="14">
        <v>44700</v>
      </c>
      <c r="B264" s="14" t="s">
        <v>195</v>
      </c>
      <c r="C264" s="9">
        <f>IFERROR(INDEX(Tableau2[[Article]:[Lot]],MATCH(Tableau1[[#This Row],[DESIGNATION ARTICLE]],Tableau2[Désignation article],0),1),"")</f>
        <v>20678</v>
      </c>
      <c r="D264" s="9" t="str" cm="1">
        <f t="array" ref="D264">IFERROR(INDEX(_xlfn._xlws.SORT(_xlfn._xlws.FILTER(Tableau2[Désignation article],Tableau2[Lot]=Tableau1[[#This Row],[LOT]]),1,-1),1),"")</f>
        <v>VENDU 12FO SILEC G657A2 M6 AERO SOUT</v>
      </c>
      <c r="E264" s="12" t="s">
        <v>240</v>
      </c>
      <c r="F264" s="11">
        <v>6177</v>
      </c>
      <c r="G264" s="19" t="str">
        <f>IF(Tableau1[[#This Row],[QTE ENTREE/SORTIE]]&lt;&gt;"","M","")</f>
        <v>M</v>
      </c>
    </row>
    <row r="265" spans="1:7" s="21" customFormat="1" x14ac:dyDescent="0.3">
      <c r="A265" s="14">
        <v>44704</v>
      </c>
      <c r="B265" s="14" t="s">
        <v>195</v>
      </c>
      <c r="C265" s="9">
        <f>IFERROR(INDEX(Tableau2[[Article]:[Lot]],MATCH(Tableau1[[#This Row],[DESIGNATION ARTICLE]],Tableau2[Désignation article],0),1),"")</f>
        <v>20678</v>
      </c>
      <c r="D265" s="9" t="str" cm="1">
        <f t="array" ref="D265">IFERROR(INDEX(_xlfn._xlws.SORT(_xlfn._xlws.FILTER(Tableau2[Désignation article],Tableau2[Lot]=Tableau1[[#This Row],[LOT]]),1,-1),1),"")</f>
        <v>VENDU 12FO SILEC G657A2 M6 AERO SOUT</v>
      </c>
      <c r="E265" s="12" t="s">
        <v>234</v>
      </c>
      <c r="F265" s="11">
        <v>1001</v>
      </c>
      <c r="G265" s="19" t="str">
        <f>IF(Tableau1[[#This Row],[QTE ENTREE/SORTIE]]&lt;&gt;"","M","")</f>
        <v>M</v>
      </c>
    </row>
    <row r="266" spans="1:7" s="21" customFormat="1" x14ac:dyDescent="0.3">
      <c r="A266" s="14">
        <v>44704</v>
      </c>
      <c r="B266" s="14" t="s">
        <v>196</v>
      </c>
      <c r="C266" s="9">
        <f>IFERROR(INDEX(Tableau2[[Article]:[Lot]],MATCH(Tableau1[[#This Row],[DESIGNATION ARTICLE]],Tableau2[Désignation article],0),1),"")</f>
        <v>20679</v>
      </c>
      <c r="D266" s="9" t="str" cm="1">
        <f t="array" ref="D266">IFERROR(INDEX(_xlfn._xlws.SORT(_xlfn._xlws.FILTER(Tableau2[Désignation article],Tableau2[Lot]=Tableau1[[#This Row],[LOT]]),1,-1),1),"")</f>
        <v>VENDU 24FO SILEC G657A2 M6 AERO SOUT</v>
      </c>
      <c r="E266" s="12" t="s">
        <v>57</v>
      </c>
      <c r="F266" s="11">
        <v>0</v>
      </c>
      <c r="G266" s="19" t="str">
        <f>IF(Tableau1[[#This Row],[QTE ENTREE/SORTIE]]&lt;&gt;"","M","")</f>
        <v>M</v>
      </c>
    </row>
    <row r="267" spans="1:7" x14ac:dyDescent="0.3">
      <c r="A267" s="14">
        <v>44705</v>
      </c>
      <c r="B267" s="14" t="s">
        <v>195</v>
      </c>
      <c r="C267" s="9">
        <f>IFERROR(INDEX(Tableau2[[Article]:[Lot]],MATCH(Tableau1[[#This Row],[DESIGNATION ARTICLE]],Tableau2[Désignation article],0),1),"")</f>
        <v>20684</v>
      </c>
      <c r="D267" s="9" t="str" cm="1">
        <f t="array" ref="D267">IFERROR(INDEX(_xlfn._xlws.SORT(_xlfn._xlws.FILTER(Tableau2[Désignation article],Tableau2[Lot]=Tableau1[[#This Row],[LOT]]),1,-1),1),"")</f>
        <v>VENDU 144FO SILEC G657A2 M6 AERO SOUT</v>
      </c>
      <c r="E267" s="12" t="s">
        <v>90</v>
      </c>
      <c r="F267" s="11">
        <v>944</v>
      </c>
      <c r="G267" s="19" t="str">
        <f>IF(Tableau1[[#This Row],[QTE ENTREE/SORTIE]]&lt;&gt;"","M","")</f>
        <v>M</v>
      </c>
    </row>
    <row r="268" spans="1:7" x14ac:dyDescent="0.3">
      <c r="A268" s="14">
        <v>44705</v>
      </c>
      <c r="B268" s="14" t="s">
        <v>195</v>
      </c>
      <c r="C268" s="9">
        <f>IFERROR(INDEX(Tableau2[[Article]:[Lot]],MATCH(Tableau1[[#This Row],[DESIGNATION ARTICLE]],Tableau2[Désignation article],0),1),"")</f>
        <v>20681</v>
      </c>
      <c r="D268" s="9" t="str" cm="1">
        <f t="array" ref="D268">IFERROR(INDEX(_xlfn._xlws.SORT(_xlfn._xlws.FILTER(Tableau2[Désignation article],Tableau2[Lot]=Tableau1[[#This Row],[LOT]]),1,-1),1),"")</f>
        <v>VENDU 48FO SILEC G657A2 M6 AERO SOUT</v>
      </c>
      <c r="E268" s="12" t="s">
        <v>68</v>
      </c>
      <c r="F268" s="11">
        <v>991</v>
      </c>
      <c r="G268" s="19" t="str">
        <f>IF(Tableau1[[#This Row],[QTE ENTREE/SORTIE]]&lt;&gt;"","M","")</f>
        <v>M</v>
      </c>
    </row>
    <row r="269" spans="1:7" x14ac:dyDescent="0.3">
      <c r="A269" s="14">
        <v>44705</v>
      </c>
      <c r="B269" s="14" t="s">
        <v>196</v>
      </c>
      <c r="C269" s="9">
        <f>IFERROR(INDEX(Tableau2[[Article]:[Lot]],MATCH(Tableau1[[#This Row],[DESIGNATION ARTICLE]],Tableau2[Désignation article],0),1),"")</f>
        <v>20692</v>
      </c>
      <c r="D269" s="9" t="str" cm="1">
        <f t="array" ref="D269">IFERROR(INDEX(_xlfn._xlws.SORT(_xlfn._xlws.FILTER(Tableau2[Désignation article],Tableau2[Lot]=Tableau1[[#This Row],[LOT]]),1,-1),1),"")</f>
        <v>VENDU 288FO SILEC G657A2 M12 AERO SOUT</v>
      </c>
      <c r="E269" s="12" t="s">
        <v>116</v>
      </c>
      <c r="F269" s="11">
        <v>0</v>
      </c>
      <c r="G269" s="19" t="str">
        <f>IF(Tableau1[[#This Row],[QTE ENTREE/SORTIE]]&lt;&gt;"","M","")</f>
        <v>M</v>
      </c>
    </row>
    <row r="270" spans="1:7" x14ac:dyDescent="0.3">
      <c r="A270" s="14">
        <v>44705</v>
      </c>
      <c r="B270" s="14" t="s">
        <v>196</v>
      </c>
      <c r="C270" s="9">
        <f>IFERROR(INDEX(Tableau2[[Article]:[Lot]],MATCH(Tableau1[[#This Row],[DESIGNATION ARTICLE]],Tableau2[Désignation article],0),1),"")</f>
        <v>20692</v>
      </c>
      <c r="D270" s="9" t="str" cm="1">
        <f t="array" ref="D270">IFERROR(INDEX(_xlfn._xlws.SORT(_xlfn._xlws.FILTER(Tableau2[Désignation article],Tableau2[Lot]=Tableau1[[#This Row],[LOT]]),1,-1),1),"")</f>
        <v>VENDU 288FO SILEC G657A2 M12 AERO SOUT</v>
      </c>
      <c r="E270" s="12" t="s">
        <v>117</v>
      </c>
      <c r="F270" s="11">
        <v>0</v>
      </c>
      <c r="G270" s="19" t="str">
        <f>IF(Tableau1[[#This Row],[QTE ENTREE/SORTIE]]&lt;&gt;"","M","")</f>
        <v>M</v>
      </c>
    </row>
    <row r="271" spans="1:7" x14ac:dyDescent="0.3">
      <c r="A271" s="14">
        <v>44705</v>
      </c>
      <c r="B271" s="14" t="s">
        <v>196</v>
      </c>
      <c r="C271" s="9">
        <f>IFERROR(INDEX(Tableau2[[Article]:[Lot]],MATCH(Tableau1[[#This Row],[DESIGNATION ARTICLE]],Tableau2[Désignation article],0),1),"")</f>
        <v>20678</v>
      </c>
      <c r="D271" s="9" t="str" cm="1">
        <f t="array" ref="D271">IFERROR(INDEX(_xlfn._xlws.SORT(_xlfn._xlws.FILTER(Tableau2[Désignation article],Tableau2[Lot]=Tableau1[[#This Row],[LOT]]),1,-1),1),"")</f>
        <v>VENDU 12FO SILEC G657A2 M6 AERO SOUT</v>
      </c>
      <c r="E271" s="12" t="s">
        <v>235</v>
      </c>
      <c r="F271" s="11">
        <v>0</v>
      </c>
      <c r="G271" s="19" t="str">
        <f>IF(Tableau1[[#This Row],[QTE ENTREE/SORTIE]]&lt;&gt;"","M","")</f>
        <v>M</v>
      </c>
    </row>
    <row r="272" spans="1:7" x14ac:dyDescent="0.3">
      <c r="A272" s="14">
        <v>44705</v>
      </c>
      <c r="B272" s="14" t="s">
        <v>196</v>
      </c>
      <c r="C272" s="9">
        <f>IFERROR(INDEX(Tableau2[[Article]:[Lot]],MATCH(Tableau1[[#This Row],[DESIGNATION ARTICLE]],Tableau2[Désignation article],0),1),"")</f>
        <v>20679</v>
      </c>
      <c r="D272" s="9" t="str" cm="1">
        <f t="array" ref="D272">IFERROR(INDEX(_xlfn._xlws.SORT(_xlfn._xlws.FILTER(Tableau2[Désignation article],Tableau2[Lot]=Tableau1[[#This Row],[LOT]]),1,-1),1),"")</f>
        <v>VENDU 24FO SILEC G657A2 M6 AERO SOUT</v>
      </c>
      <c r="E272" s="12" t="s">
        <v>53</v>
      </c>
      <c r="F272" s="11">
        <v>0</v>
      </c>
      <c r="G272" s="19" t="str">
        <f>IF(Tableau1[[#This Row],[QTE ENTREE/SORTIE]]&lt;&gt;"","M","")</f>
        <v>M</v>
      </c>
    </row>
    <row r="273" spans="1:7" x14ac:dyDescent="0.3">
      <c r="A273" s="14">
        <v>44705</v>
      </c>
      <c r="B273" s="14" t="s">
        <v>196</v>
      </c>
      <c r="C273" s="9">
        <f>IFERROR(INDEX(Tableau2[[Article]:[Lot]],MATCH(Tableau1[[#This Row],[DESIGNATION ARTICLE]],Tableau2[Désignation article],0),1),"")</f>
        <v>20684</v>
      </c>
      <c r="D273" s="9" t="str" cm="1">
        <f t="array" ref="D273">IFERROR(INDEX(_xlfn._xlws.SORT(_xlfn._xlws.FILTER(Tableau2[Désignation article],Tableau2[Lot]=Tableau1[[#This Row],[LOT]]),1,-1),1),"")</f>
        <v>VENDU 144FO SILEC G657A2 M6 AERO SOUT</v>
      </c>
      <c r="E273" s="12" t="s">
        <v>93</v>
      </c>
      <c r="F273" s="11">
        <v>0</v>
      </c>
      <c r="G273" s="19" t="str">
        <f>IF(Tableau1[[#This Row],[QTE ENTREE/SORTIE]]&lt;&gt;"","M","")</f>
        <v>M</v>
      </c>
    </row>
    <row r="274" spans="1:7" x14ac:dyDescent="0.3">
      <c r="A274" s="14">
        <v>44705</v>
      </c>
      <c r="B274" s="14" t="s">
        <v>196</v>
      </c>
      <c r="C274" s="9">
        <f>IFERROR(INDEX(Tableau2[[Article]:[Lot]],MATCH(Tableau1[[#This Row],[DESIGNATION ARTICLE]],Tableau2[Désignation article],0),1),"")</f>
        <v>20679</v>
      </c>
      <c r="D274" s="9" t="str" cm="1">
        <f t="array" ref="D274">IFERROR(INDEX(_xlfn._xlws.SORT(_xlfn._xlws.FILTER(Tableau2[Désignation article],Tableau2[Lot]=Tableau1[[#This Row],[LOT]]),1,-1),1),"")</f>
        <v>VENDU 24FO SILEC G657A2 M6 AERO SOUT</v>
      </c>
      <c r="E274" s="12" t="s">
        <v>55</v>
      </c>
      <c r="F274" s="11">
        <v>0</v>
      </c>
      <c r="G274" s="19" t="str">
        <f>IF(Tableau1[[#This Row],[QTE ENTREE/SORTIE]]&lt;&gt;"","M","")</f>
        <v>M</v>
      </c>
    </row>
    <row r="275" spans="1:7" x14ac:dyDescent="0.3">
      <c r="A275" s="14">
        <v>44711</v>
      </c>
      <c r="B275" s="14" t="s">
        <v>195</v>
      </c>
      <c r="C275" s="9">
        <f>IFERROR(INDEX(Tableau2[[Article]:[Lot]],MATCH(Tableau1[[#This Row],[DESIGNATION ARTICLE]],Tableau2[Désignation article],0),1),"")</f>
        <v>20678</v>
      </c>
      <c r="D275" s="9" t="str" cm="1">
        <f t="array" ref="D275">IFERROR(INDEX(_xlfn._xlws.SORT(_xlfn._xlws.FILTER(Tableau2[Désignation article],Tableau2[Lot]=Tableau1[[#This Row],[LOT]]),1,-1),1),"")</f>
        <v>VENDU 12FO SILEC G657A2 M6 AERO SOUT</v>
      </c>
      <c r="E275" s="12" t="s">
        <v>239</v>
      </c>
      <c r="F275" s="11">
        <v>1687</v>
      </c>
      <c r="G275" s="19" t="str">
        <f>IF(Tableau1[[#This Row],[QTE ENTREE/SORTIE]]&lt;&gt;"","M","")</f>
        <v>M</v>
      </c>
    </row>
    <row r="276" spans="1:7" x14ac:dyDescent="0.3">
      <c r="A276" s="14">
        <v>44712</v>
      </c>
      <c r="B276" s="14" t="s">
        <v>195</v>
      </c>
      <c r="C276" s="9">
        <f>IFERROR(INDEX(Tableau2[[Article]:[Lot]],MATCH(Tableau1[[#This Row],[DESIGNATION ARTICLE]],Tableau2[Désignation article],0),1),"")</f>
        <v>20682</v>
      </c>
      <c r="D276" s="9" t="str" cm="1">
        <f t="array" ref="D276">IFERROR(INDEX(_xlfn._xlws.SORT(_xlfn._xlws.FILTER(Tableau2[Désignation article],Tableau2[Lot]=Tableau1[[#This Row],[LOT]]),1,-1),1),"")</f>
        <v>VENDU 72FO SILEC G657A2 M6 AERO SOUT</v>
      </c>
      <c r="E276" s="12" t="s">
        <v>82</v>
      </c>
      <c r="F276" s="11">
        <v>6014</v>
      </c>
      <c r="G276" s="19" t="str">
        <f>IF(Tableau1[[#This Row],[QTE ENTREE/SORTIE]]&lt;&gt;"","M","")</f>
        <v>M</v>
      </c>
    </row>
    <row r="277" spans="1:7" x14ac:dyDescent="0.3">
      <c r="A277" s="14">
        <v>44712</v>
      </c>
      <c r="B277" s="14" t="s">
        <v>196</v>
      </c>
      <c r="C277" s="9">
        <f>IFERROR(INDEX(Tableau2[[Article]:[Lot]],MATCH(Tableau1[[#This Row],[DESIGNATION ARTICLE]],Tableau2[Désignation article],0),1),"")</f>
        <v>20679</v>
      </c>
      <c r="D277" s="9" t="str" cm="1">
        <f t="array" ref="D277">IFERROR(INDEX(_xlfn._xlws.SORT(_xlfn._xlws.FILTER(Tableau2[Désignation article],Tableau2[Lot]=Tableau1[[#This Row],[LOT]]),1,-1),1),"")</f>
        <v>VENDU 24FO SILEC G657A2 M6 AERO SOUT</v>
      </c>
      <c r="E277" s="12" t="s">
        <v>48</v>
      </c>
      <c r="F277" s="11">
        <v>0</v>
      </c>
      <c r="G277" s="19" t="str">
        <f>IF(Tableau1[[#This Row],[QTE ENTREE/SORTIE]]&lt;&gt;"","M","")</f>
        <v>M</v>
      </c>
    </row>
    <row r="278" spans="1:7" x14ac:dyDescent="0.3">
      <c r="A278" s="14">
        <v>44712</v>
      </c>
      <c r="B278" s="14" t="s">
        <v>196</v>
      </c>
      <c r="C278" s="9">
        <f>IFERROR(INDEX(Tableau2[[Article]:[Lot]],MATCH(Tableau1[[#This Row],[DESIGNATION ARTICLE]],Tableau2[Désignation article],0),1),"")</f>
        <v>20678</v>
      </c>
      <c r="D278" s="9" t="str" cm="1">
        <f t="array" ref="D278">IFERROR(INDEX(_xlfn._xlws.SORT(_xlfn._xlws.FILTER(Tableau2[Désignation article],Tableau2[Lot]=Tableau1[[#This Row],[LOT]]),1,-1),1),"")</f>
        <v>VENDU 12FO SILEC G657A2 M6 AERO SOUT</v>
      </c>
      <c r="E278" s="12" t="s">
        <v>238</v>
      </c>
      <c r="F278" s="11">
        <v>0</v>
      </c>
      <c r="G278" s="19" t="str">
        <f>IF(Tableau1[[#This Row],[QTE ENTREE/SORTIE]]&lt;&gt;"","M","")</f>
        <v>M</v>
      </c>
    </row>
    <row r="279" spans="1:7" x14ac:dyDescent="0.3">
      <c r="A279" s="14">
        <v>44718</v>
      </c>
      <c r="B279" s="14" t="s">
        <v>195</v>
      </c>
      <c r="C279" s="9">
        <f>IFERROR(INDEX(Tableau2[[Article]:[Lot]],MATCH(Tableau1[[#This Row],[DESIGNATION ARTICLE]],Tableau2[Désignation article],0),1),"")</f>
        <v>20692</v>
      </c>
      <c r="D279" s="9" t="str" cm="1">
        <f t="array" ref="D279">IFERROR(INDEX(_xlfn._xlws.SORT(_xlfn._xlws.FILTER(Tableau2[Désignation article],Tableau2[Lot]=Tableau1[[#This Row],[LOT]]),1,-1),1),"")</f>
        <v>VENDU 288FO SILEC G657A2 M12 AERO SOUT</v>
      </c>
      <c r="E279" s="12" t="s">
        <v>245</v>
      </c>
      <c r="F279" s="11">
        <v>2718</v>
      </c>
      <c r="G279" s="19" t="str">
        <f>IF(Tableau1[[#This Row],[QTE ENTREE/SORTIE]]&lt;&gt;"","M","")</f>
        <v>M</v>
      </c>
    </row>
    <row r="280" spans="1:7" x14ac:dyDescent="0.3">
      <c r="A280" s="14">
        <v>44713</v>
      </c>
      <c r="B280" s="14" t="s">
        <v>195</v>
      </c>
      <c r="C280" s="9">
        <f>IFERROR(INDEX(Tableau2[[Article]:[Lot]],MATCH(Tableau1[[#This Row],[DESIGNATION ARTICLE]],Tableau2[Désignation article],0),1),"")</f>
        <v>20692</v>
      </c>
      <c r="D280" s="9" t="str" cm="1">
        <f t="array" ref="D280">IFERROR(INDEX(_xlfn._xlws.SORT(_xlfn._xlws.FILTER(Tableau2[Désignation article],Tableau2[Lot]=Tableau1[[#This Row],[LOT]]),1,-1),1),"")</f>
        <v>VENDU 288FO SILEC G657A2 M12 AERO SOUT</v>
      </c>
      <c r="E280" s="12" t="s">
        <v>116</v>
      </c>
      <c r="F280" s="11">
        <v>0</v>
      </c>
      <c r="G280" s="19" t="str">
        <f>IF(Tableau1[[#This Row],[QTE ENTREE/SORTIE]]&lt;&gt;"","M","")</f>
        <v>M</v>
      </c>
    </row>
    <row r="281" spans="1:7" x14ac:dyDescent="0.3">
      <c r="A281" s="14">
        <v>44713</v>
      </c>
      <c r="B281" s="14" t="s">
        <v>195</v>
      </c>
      <c r="C281" s="9">
        <f>IFERROR(INDEX(Tableau2[[Article]:[Lot]],MATCH(Tableau1[[#This Row],[DESIGNATION ARTICLE]],Tableau2[Désignation article],0),1),"")</f>
        <v>20692</v>
      </c>
      <c r="D281" s="9" t="str" cm="1">
        <f t="array" ref="D281">IFERROR(INDEX(_xlfn._xlws.SORT(_xlfn._xlws.FILTER(Tableau2[Désignation article],Tableau2[Lot]=Tableau1[[#This Row],[LOT]]),1,-1),1),"")</f>
        <v>VENDU 288FO SILEC G657A2 M12 AERO SOUT</v>
      </c>
      <c r="E281" s="12" t="s">
        <v>117</v>
      </c>
      <c r="F281" s="11">
        <v>0</v>
      </c>
      <c r="G281" s="19" t="str">
        <f>IF(Tableau1[[#This Row],[QTE ENTREE/SORTIE]]&lt;&gt;"","M","")</f>
        <v>M</v>
      </c>
    </row>
    <row r="282" spans="1:7" x14ac:dyDescent="0.3">
      <c r="A282" s="14">
        <v>44713</v>
      </c>
      <c r="B282" s="14" t="s">
        <v>195</v>
      </c>
      <c r="C282" s="9">
        <f>IFERROR(INDEX(Tableau2[[Article]:[Lot]],MATCH(Tableau1[[#This Row],[DESIGNATION ARTICLE]],Tableau2[Désignation article],0),1),"")</f>
        <v>20679</v>
      </c>
      <c r="D282" s="9" t="str" cm="1">
        <f t="array" ref="D282">IFERROR(INDEX(_xlfn._xlws.SORT(_xlfn._xlws.FILTER(Tableau2[Désignation article],Tableau2[Lot]=Tableau1[[#This Row],[LOT]]),1,-1),1),"")</f>
        <v>VENDU 24FO SILEC G657A2 M6 AERO SOUT</v>
      </c>
      <c r="E282" s="12" t="s">
        <v>53</v>
      </c>
      <c r="F282" s="11">
        <v>0</v>
      </c>
      <c r="G282" s="19" t="str">
        <f>IF(Tableau1[[#This Row],[QTE ENTREE/SORTIE]]&lt;&gt;"","M","")</f>
        <v>M</v>
      </c>
    </row>
    <row r="283" spans="1:7" x14ac:dyDescent="0.3">
      <c r="A283" s="14">
        <v>44713</v>
      </c>
      <c r="B283" s="14" t="s">
        <v>195</v>
      </c>
      <c r="C283" s="9">
        <f>IFERROR(INDEX(Tableau2[[Article]:[Lot]],MATCH(Tableau1[[#This Row],[DESIGNATION ARTICLE]],Tableau2[Désignation article],0),1),"")</f>
        <v>20679</v>
      </c>
      <c r="D283" s="9" t="str" cm="1">
        <f t="array" ref="D283">IFERROR(INDEX(_xlfn._xlws.SORT(_xlfn._xlws.FILTER(Tableau2[Désignation article],Tableau2[Lot]=Tableau1[[#This Row],[LOT]]),1,-1),1),"")</f>
        <v>VENDU 24FO SILEC G657A2 M6 AERO SOUT</v>
      </c>
      <c r="E283" s="12" t="s">
        <v>57</v>
      </c>
      <c r="F283" s="11">
        <v>0</v>
      </c>
      <c r="G283" s="19" t="str">
        <f>IF(Tableau1[[#This Row],[QTE ENTREE/SORTIE]]&lt;&gt;"","M","")</f>
        <v>M</v>
      </c>
    </row>
    <row r="284" spans="1:7" x14ac:dyDescent="0.3">
      <c r="A284" s="14">
        <v>44713</v>
      </c>
      <c r="B284" s="14" t="s">
        <v>195</v>
      </c>
      <c r="C284" s="9">
        <f>IFERROR(INDEX(Tableau2[[Article]:[Lot]],MATCH(Tableau1[[#This Row],[DESIGNATION ARTICLE]],Tableau2[Désignation article],0),1),"")</f>
        <v>20556</v>
      </c>
      <c r="D284" s="9" t="str" cm="1">
        <f t="array" ref="D284">IFERROR(INDEX(_xlfn._xlws.SORT(_xlfn._xlws.FILTER(Tableau2[Désignation article],Tableau2[Lot]=Tableau1[[#This Row],[LOT]]),1,-1),1),"")</f>
        <v>CABLE 144FO SILEC G657A2 M12 AERO SOUT</v>
      </c>
      <c r="E284" s="12" t="s">
        <v>217</v>
      </c>
      <c r="F284" s="11">
        <v>0</v>
      </c>
      <c r="G284" s="19" t="str">
        <f>IF(Tableau1[[#This Row],[QTE ENTREE/SORTIE]]&lt;&gt;"","M","")</f>
        <v>M</v>
      </c>
    </row>
    <row r="285" spans="1:7" x14ac:dyDescent="0.3">
      <c r="A285" s="14">
        <v>44713</v>
      </c>
      <c r="B285" s="14" t="s">
        <v>195</v>
      </c>
      <c r="C285" s="9">
        <f>IFERROR(INDEX(Tableau2[[Article]:[Lot]],MATCH(Tableau1[[#This Row],[DESIGNATION ARTICLE]],Tableau2[Désignation article],0),1),"")</f>
        <v>20679</v>
      </c>
      <c r="D285" s="9" t="str" cm="1">
        <f t="array" ref="D285">IFERROR(INDEX(_xlfn._xlws.SORT(_xlfn._xlws.FILTER(Tableau2[Désignation article],Tableau2[Lot]=Tableau1[[#This Row],[LOT]]),1,-1),1),"")</f>
        <v>VENDU 24FO SILEC G657A2 M6 AERO SOUT</v>
      </c>
      <c r="E285" s="12" t="s">
        <v>55</v>
      </c>
      <c r="F285" s="11">
        <v>0</v>
      </c>
      <c r="G285" s="19" t="str">
        <f>IF(Tableau1[[#This Row],[QTE ENTREE/SORTIE]]&lt;&gt;"","M","")</f>
        <v>M</v>
      </c>
    </row>
    <row r="286" spans="1:7" x14ac:dyDescent="0.3">
      <c r="A286" s="14">
        <v>44713</v>
      </c>
      <c r="B286" s="14" t="s">
        <v>195</v>
      </c>
      <c r="C286" s="9">
        <f>IFERROR(INDEX(Tableau2[[Article]:[Lot]],MATCH(Tableau1[[#This Row],[DESIGNATION ARTICLE]],Tableau2[Désignation article],0),1),"")</f>
        <v>20678</v>
      </c>
      <c r="D286" s="9" t="str" cm="1">
        <f t="array" ref="D286">IFERROR(INDEX(_xlfn._xlws.SORT(_xlfn._xlws.FILTER(Tableau2[Désignation article],Tableau2[Lot]=Tableau1[[#This Row],[LOT]]),1,-1),1),"")</f>
        <v>VENDU 12FO SILEC G657A2 M6 AERO SOUT</v>
      </c>
      <c r="E286" s="12" t="s">
        <v>235</v>
      </c>
      <c r="F286" s="11">
        <v>0</v>
      </c>
      <c r="G286" s="19" t="str">
        <f>IF(Tableau1[[#This Row],[QTE ENTREE/SORTIE]]&lt;&gt;"","M","")</f>
        <v>M</v>
      </c>
    </row>
    <row r="287" spans="1:7" x14ac:dyDescent="0.3">
      <c r="A287" s="14">
        <v>44713</v>
      </c>
      <c r="B287" s="14" t="s">
        <v>195</v>
      </c>
      <c r="C287" s="9">
        <f>IFERROR(INDEX(Tableau2[[Article]:[Lot]],MATCH(Tableau1[[#This Row],[DESIGNATION ARTICLE]],Tableau2[Désignation article],0),1),"")</f>
        <v>20684</v>
      </c>
      <c r="D287" s="9" t="str" cm="1">
        <f t="array" ref="D287">IFERROR(INDEX(_xlfn._xlws.SORT(_xlfn._xlws.FILTER(Tableau2[Désignation article],Tableau2[Lot]=Tableau1[[#This Row],[LOT]]),1,-1),1),"")</f>
        <v>VENDU 144FO SILEC G657A2 M6 AERO SOUT</v>
      </c>
      <c r="E287" s="12" t="s">
        <v>93</v>
      </c>
      <c r="F287" s="11">
        <v>0</v>
      </c>
      <c r="G287" s="19" t="str">
        <f>IF(Tableau1[[#This Row],[QTE ENTREE/SORTIE]]&lt;&gt;"","M","")</f>
        <v>M</v>
      </c>
    </row>
    <row r="288" spans="1:7" x14ac:dyDescent="0.3">
      <c r="A288" s="14">
        <v>44713</v>
      </c>
      <c r="B288" s="14" t="s">
        <v>195</v>
      </c>
      <c r="C288" s="9">
        <f>IFERROR(INDEX(Tableau2[[Article]:[Lot]],MATCH(Tableau1[[#This Row],[DESIGNATION ARTICLE]],Tableau2[Désignation article],0),1),"")</f>
        <v>20679</v>
      </c>
      <c r="D288" s="9" t="str" cm="1">
        <f t="array" ref="D288">IFERROR(INDEX(_xlfn._xlws.SORT(_xlfn._xlws.FILTER(Tableau2[Désignation article],Tableau2[Lot]=Tableau1[[#This Row],[LOT]]),1,-1),1),"")</f>
        <v>VENDU 24FO SILEC G657A2 M6 AERO SOUT</v>
      </c>
      <c r="E288" s="12" t="s">
        <v>48</v>
      </c>
      <c r="F288" s="11">
        <v>0</v>
      </c>
      <c r="G288" s="19" t="str">
        <f>IF(Tableau1[[#This Row],[QTE ENTREE/SORTIE]]&lt;&gt;"","M","")</f>
        <v>M</v>
      </c>
    </row>
    <row r="289" spans="1:7" x14ac:dyDescent="0.3">
      <c r="A289" s="14">
        <v>44713</v>
      </c>
      <c r="B289" s="14" t="s">
        <v>195</v>
      </c>
      <c r="C289" s="9">
        <f>IFERROR(INDEX(Tableau2[[Article]:[Lot]],MATCH(Tableau1[[#This Row],[DESIGNATION ARTICLE]],Tableau2[Désignation article],0),1),"")</f>
        <v>20678</v>
      </c>
      <c r="D289" s="9" t="str" cm="1">
        <f t="array" ref="D289">IFERROR(INDEX(_xlfn._xlws.SORT(_xlfn._xlws.FILTER(Tableau2[Désignation article],Tableau2[Lot]=Tableau1[[#This Row],[LOT]]),1,-1),1),"")</f>
        <v>VENDU 12FO SILEC G657A2 M6 AERO SOUT</v>
      </c>
      <c r="E289" s="12" t="s">
        <v>238</v>
      </c>
      <c r="F289" s="11">
        <v>0</v>
      </c>
      <c r="G289" s="19" t="str">
        <f>IF(Tableau1[[#This Row],[QTE ENTREE/SORTIE]]&lt;&gt;"","M","")</f>
        <v>M</v>
      </c>
    </row>
    <row r="290" spans="1:7" x14ac:dyDescent="0.3">
      <c r="A290" s="14">
        <v>44714</v>
      </c>
      <c r="B290" s="14" t="s">
        <v>195</v>
      </c>
      <c r="C290" s="9">
        <f>IFERROR(INDEX(Tableau2[[Article]:[Lot]],MATCH(Tableau1[[#This Row],[DESIGNATION ARTICLE]],Tableau2[Désignation article],0),1),"")</f>
        <v>20684</v>
      </c>
      <c r="D290" s="9" t="str" cm="1">
        <f t="array" ref="D290">IFERROR(INDEX(_xlfn._xlws.SORT(_xlfn._xlws.FILTER(Tableau2[Désignation article],Tableau2[Lot]=Tableau1[[#This Row],[LOT]]),1,-1),1),"")</f>
        <v>VENDU 144FO SILEC G657A2 M6 AERO SOUT</v>
      </c>
      <c r="E290" s="12" t="s">
        <v>97</v>
      </c>
      <c r="F290" s="11">
        <v>4120</v>
      </c>
      <c r="G290" s="19" t="str">
        <f>IF(Tableau1[[#This Row],[QTE ENTREE/SORTIE]]&lt;&gt;"","M","")</f>
        <v>M</v>
      </c>
    </row>
    <row r="291" spans="1:7" x14ac:dyDescent="0.3">
      <c r="A291" s="14">
        <v>44749</v>
      </c>
      <c r="B291" s="14" t="s">
        <v>195</v>
      </c>
      <c r="C291" s="9">
        <f>IFERROR(INDEX(Tableau2[[Article]:[Lot]],MATCH(Tableau1[[#This Row],[DESIGNATION ARTICLE]],Tableau2[Désignation article],0),1),"")</f>
        <v>20682</v>
      </c>
      <c r="D291" s="9" t="str" cm="1">
        <f t="array" ref="D291">IFERROR(INDEX(_xlfn._xlws.SORT(_xlfn._xlws.FILTER(Tableau2[Désignation article],Tableau2[Lot]=Tableau1[[#This Row],[LOT]]),1,-1),1),"")</f>
        <v>VENDU 72FO SILEC G657A2 M6 AERO SOUT</v>
      </c>
      <c r="E291" s="12" t="s">
        <v>246</v>
      </c>
      <c r="F291" s="11">
        <v>6000</v>
      </c>
      <c r="G291" s="19" t="str">
        <f>IF(Tableau1[[#This Row],[QTE ENTREE/SORTIE]]&lt;&gt;"","M","")</f>
        <v>M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0000000}">
          <x14:formula1>
            <xm:f>OFFSET(LISTE!$C$2,0,0,COUNTA(LISTE!$C:$C)-1)</xm:f>
          </x14:formula1>
          <xm:sqref>B3:B291</xm:sqref>
        </x14:dataValidation>
        <x14:dataValidation type="list" allowBlank="1" showInputMessage="1" xr:uid="{D42E48C0-B91F-4666-B1D0-421B91AB2F6D}">
          <x14:formula1>
            <xm:f>_xlfn.ANCHORARRAY(LISTE!$E$2)</xm:f>
          </x14:formula1>
          <xm:sqref>E3:E291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/>
  <dimension ref="A1:E184"/>
  <sheetViews>
    <sheetView workbookViewId="0">
      <selection activeCell="H24" sqref="H24"/>
    </sheetView>
  </sheetViews>
  <sheetFormatPr baseColWidth="10" defaultColWidth="11.5546875" defaultRowHeight="14.4" x14ac:dyDescent="0.3"/>
  <cols>
    <col min="1" max="1" width="10.5546875" style="5" customWidth="1"/>
    <col min="2" max="2" width="3.6640625" style="5" customWidth="1"/>
    <col min="3" max="3" width="10.44140625" style="5" customWidth="1"/>
    <col min="4" max="4" width="3.6640625" style="5" customWidth="1"/>
    <col min="5" max="5" width="11.6640625" style="5" bestFit="1" customWidth="1"/>
    <col min="6" max="16384" width="11.5546875" style="5"/>
  </cols>
  <sheetData>
    <row r="1" spans="1:5" x14ac:dyDescent="0.3">
      <c r="A1" s="5" t="s">
        <v>207</v>
      </c>
      <c r="B1" s="17"/>
      <c r="C1" s="5" t="s">
        <v>200</v>
      </c>
      <c r="D1" s="17"/>
      <c r="E1" s="18" t="s">
        <v>3</v>
      </c>
    </row>
    <row r="2" spans="1:5" x14ac:dyDescent="0.3">
      <c r="A2" s="5" t="s">
        <v>213</v>
      </c>
      <c r="B2" s="17"/>
      <c r="C2" s="5" t="s">
        <v>195</v>
      </c>
      <c r="D2" s="17"/>
      <c r="E2" s="5" cm="1">
        <f t="array" ref="E2:E180">_xlfn._xlws.SORT(_xlfn.UNIQUE(Tableau2[Lot]))</f>
        <v>204275</v>
      </c>
    </row>
    <row r="3" spans="1:5" x14ac:dyDescent="0.3">
      <c r="A3" s="5" t="s">
        <v>208</v>
      </c>
      <c r="B3" s="17"/>
      <c r="C3" s="5" t="s">
        <v>214</v>
      </c>
      <c r="D3" s="17"/>
      <c r="E3" s="5">
        <v>204625</v>
      </c>
    </row>
    <row r="4" spans="1:5" x14ac:dyDescent="0.3">
      <c r="B4" s="17"/>
      <c r="C4" s="5" t="s">
        <v>196</v>
      </c>
      <c r="D4" s="17"/>
      <c r="E4" s="5">
        <v>204630</v>
      </c>
    </row>
    <row r="5" spans="1:5" x14ac:dyDescent="0.3">
      <c r="B5" s="17"/>
      <c r="D5" s="17"/>
      <c r="E5" s="5">
        <v>206390</v>
      </c>
    </row>
    <row r="6" spans="1:5" x14ac:dyDescent="0.3">
      <c r="B6" s="17"/>
      <c r="D6" s="17"/>
      <c r="E6" s="5">
        <v>18530710</v>
      </c>
    </row>
    <row r="7" spans="1:5" x14ac:dyDescent="0.3">
      <c r="B7" s="17"/>
      <c r="D7" s="17"/>
      <c r="E7" s="5">
        <v>100595912</v>
      </c>
    </row>
    <row r="8" spans="1:5" x14ac:dyDescent="0.3">
      <c r="B8" s="17"/>
      <c r="D8" s="17"/>
      <c r="E8" s="5">
        <v>100610945</v>
      </c>
    </row>
    <row r="9" spans="1:5" x14ac:dyDescent="0.3">
      <c r="B9" s="17"/>
      <c r="D9" s="17"/>
      <c r="E9" s="5">
        <v>100611085</v>
      </c>
    </row>
    <row r="10" spans="1:5" x14ac:dyDescent="0.3">
      <c r="B10" s="17"/>
      <c r="D10" s="17"/>
      <c r="E10" s="5">
        <v>1019041539</v>
      </c>
    </row>
    <row r="11" spans="1:5" x14ac:dyDescent="0.3">
      <c r="B11" s="17"/>
      <c r="D11" s="17"/>
      <c r="E11" s="5" t="str">
        <v>165A186142</v>
      </c>
    </row>
    <row r="12" spans="1:5" x14ac:dyDescent="0.3">
      <c r="B12" s="17"/>
      <c r="D12" s="17"/>
      <c r="E12" s="5" t="str">
        <v>165A187954</v>
      </c>
    </row>
    <row r="13" spans="1:5" x14ac:dyDescent="0.3">
      <c r="B13" s="17"/>
      <c r="D13" s="17"/>
      <c r="E13" s="5" t="str">
        <v>165A187976</v>
      </c>
    </row>
    <row r="14" spans="1:5" x14ac:dyDescent="0.3">
      <c r="B14" s="17"/>
      <c r="D14" s="17"/>
      <c r="E14" s="5" t="str">
        <v>165K190260</v>
      </c>
    </row>
    <row r="15" spans="1:5" x14ac:dyDescent="0.3">
      <c r="B15" s="17"/>
      <c r="D15" s="17"/>
      <c r="E15" s="5" t="str">
        <v>18R47132</v>
      </c>
    </row>
    <row r="16" spans="1:5" x14ac:dyDescent="0.3">
      <c r="B16" s="17"/>
      <c r="D16" s="17"/>
      <c r="E16" s="5" t="str">
        <v>18R47134</v>
      </c>
    </row>
    <row r="17" spans="2:5" x14ac:dyDescent="0.3">
      <c r="B17" s="17"/>
      <c r="D17" s="17"/>
      <c r="E17" s="5" t="str">
        <v>18R47136</v>
      </c>
    </row>
    <row r="18" spans="2:5" x14ac:dyDescent="0.3">
      <c r="B18" s="17"/>
      <c r="D18" s="17"/>
      <c r="E18" s="5" t="str">
        <v>18R47221</v>
      </c>
    </row>
    <row r="19" spans="2:5" x14ac:dyDescent="0.3">
      <c r="D19" s="17"/>
      <c r="E19" s="5" t="str">
        <v>190M188604</v>
      </c>
    </row>
    <row r="20" spans="2:5" x14ac:dyDescent="0.3">
      <c r="D20" s="17"/>
      <c r="E20" s="5" t="str">
        <v>20-M07781</v>
      </c>
    </row>
    <row r="21" spans="2:5" x14ac:dyDescent="0.3">
      <c r="D21" s="17"/>
      <c r="E21" s="5" t="str">
        <v>20-M07789</v>
      </c>
    </row>
    <row r="22" spans="2:5" x14ac:dyDescent="0.3">
      <c r="D22" s="17"/>
      <c r="E22" s="5" t="str">
        <v>20-M07803</v>
      </c>
    </row>
    <row r="23" spans="2:5" x14ac:dyDescent="0.3">
      <c r="D23" s="17"/>
      <c r="E23" s="5" t="str">
        <v>20-M07817</v>
      </c>
    </row>
    <row r="24" spans="2:5" x14ac:dyDescent="0.3">
      <c r="D24" s="17"/>
      <c r="E24" s="5" t="str">
        <v>DL01D9S</v>
      </c>
    </row>
    <row r="25" spans="2:5" x14ac:dyDescent="0.3">
      <c r="D25" s="17"/>
      <c r="E25" s="5" t="str">
        <v>DL0NB5S</v>
      </c>
    </row>
    <row r="26" spans="2:5" x14ac:dyDescent="0.3">
      <c r="D26" s="17"/>
      <c r="E26" s="5" t="str">
        <v>DL0TA4S</v>
      </c>
    </row>
    <row r="27" spans="2:5" x14ac:dyDescent="0.3">
      <c r="D27" s="17"/>
      <c r="E27" s="5" t="str">
        <v>DL0WE2S</v>
      </c>
    </row>
    <row r="28" spans="2:5" x14ac:dyDescent="0.3">
      <c r="D28" s="17"/>
      <c r="E28" s="5" t="str">
        <v>DL0WNBS</v>
      </c>
    </row>
    <row r="29" spans="2:5" x14ac:dyDescent="0.3">
      <c r="D29" s="17"/>
      <c r="E29" s="5" t="str">
        <v>DL0WSKS</v>
      </c>
    </row>
    <row r="30" spans="2:5" x14ac:dyDescent="0.3">
      <c r="D30" s="17"/>
      <c r="E30" s="5" t="str">
        <v>DL0XNGS</v>
      </c>
    </row>
    <row r="31" spans="2:5" x14ac:dyDescent="0.3">
      <c r="D31" s="17"/>
      <c r="E31" s="5" t="str">
        <v>DL0Y40S</v>
      </c>
    </row>
    <row r="32" spans="2:5" x14ac:dyDescent="0.3">
      <c r="D32" s="17"/>
      <c r="E32" s="5" t="str">
        <v>DL0YXTS</v>
      </c>
    </row>
    <row r="33" spans="4:5" x14ac:dyDescent="0.3">
      <c r="D33" s="17"/>
      <c r="E33" s="5" t="str">
        <v>DL11YWS</v>
      </c>
    </row>
    <row r="34" spans="4:5" x14ac:dyDescent="0.3">
      <c r="D34" s="17"/>
      <c r="E34" s="5" t="str">
        <v>DL132BS</v>
      </c>
    </row>
    <row r="35" spans="4:5" x14ac:dyDescent="0.3">
      <c r="D35" s="17"/>
      <c r="E35" s="5" t="str">
        <v>DL13T4S</v>
      </c>
    </row>
    <row r="36" spans="4:5" x14ac:dyDescent="0.3">
      <c r="D36" s="17"/>
      <c r="E36" s="5" t="str">
        <v>DL13THS</v>
      </c>
    </row>
    <row r="37" spans="4:5" x14ac:dyDescent="0.3">
      <c r="D37" s="17"/>
      <c r="E37" s="5" t="str">
        <v>DL1527S</v>
      </c>
    </row>
    <row r="38" spans="4:5" x14ac:dyDescent="0.3">
      <c r="D38" s="17"/>
      <c r="E38" s="5" t="str">
        <v>DL159ES</v>
      </c>
    </row>
    <row r="39" spans="4:5" x14ac:dyDescent="0.3">
      <c r="D39" s="17"/>
      <c r="E39" s="5" t="str">
        <v>DL15D3S</v>
      </c>
    </row>
    <row r="40" spans="4:5" x14ac:dyDescent="0.3">
      <c r="D40" s="17"/>
      <c r="E40" s="5" t="str">
        <v>DL15PNS</v>
      </c>
    </row>
    <row r="41" spans="4:5" x14ac:dyDescent="0.3">
      <c r="D41" s="17"/>
      <c r="E41" s="5" t="str">
        <v>DL1603S</v>
      </c>
    </row>
    <row r="42" spans="4:5" x14ac:dyDescent="0.3">
      <c r="D42" s="17"/>
      <c r="E42" s="5" t="str">
        <v>DL16G0S</v>
      </c>
    </row>
    <row r="43" spans="4:5" x14ac:dyDescent="0.3">
      <c r="D43" s="17"/>
      <c r="E43" s="5" t="str">
        <v>DL16RBS</v>
      </c>
    </row>
    <row r="44" spans="4:5" x14ac:dyDescent="0.3">
      <c r="D44" s="17"/>
      <c r="E44" s="5" t="str">
        <v>DL17ARS</v>
      </c>
    </row>
    <row r="45" spans="4:5" x14ac:dyDescent="0.3">
      <c r="D45" s="17"/>
      <c r="E45" s="5" t="str">
        <v>DL17C9S</v>
      </c>
    </row>
    <row r="46" spans="4:5" x14ac:dyDescent="0.3">
      <c r="D46" s="17"/>
      <c r="E46" s="5" t="str">
        <v>DL17JWS</v>
      </c>
    </row>
    <row r="47" spans="4:5" x14ac:dyDescent="0.3">
      <c r="D47" s="17"/>
      <c r="E47" s="5" t="str">
        <v>DL17LAS</v>
      </c>
    </row>
    <row r="48" spans="4:5" x14ac:dyDescent="0.3">
      <c r="D48" s="17"/>
      <c r="E48" s="5" t="str">
        <v>DL188GS</v>
      </c>
    </row>
    <row r="49" spans="4:5" x14ac:dyDescent="0.3">
      <c r="D49" s="17"/>
      <c r="E49" s="5" t="str">
        <v>DL18B2S</v>
      </c>
    </row>
    <row r="50" spans="4:5" x14ac:dyDescent="0.3">
      <c r="D50" s="17"/>
      <c r="E50" s="5" t="str">
        <v>DL18GCS</v>
      </c>
    </row>
    <row r="51" spans="4:5" x14ac:dyDescent="0.3">
      <c r="D51" s="17"/>
      <c r="E51" s="5" t="str">
        <v>DL197CS</v>
      </c>
    </row>
    <row r="52" spans="4:5" x14ac:dyDescent="0.3">
      <c r="D52" s="17"/>
      <c r="E52" s="5" t="str">
        <v>DL199JS</v>
      </c>
    </row>
    <row r="53" spans="4:5" x14ac:dyDescent="0.3">
      <c r="D53" s="17"/>
      <c r="E53" s="5" t="str">
        <v>DL19KRS</v>
      </c>
    </row>
    <row r="54" spans="4:5" x14ac:dyDescent="0.3">
      <c r="D54" s="17"/>
      <c r="E54" s="5" t="str">
        <v>DL1A12S</v>
      </c>
    </row>
    <row r="55" spans="4:5" x14ac:dyDescent="0.3">
      <c r="D55" s="17"/>
      <c r="E55" s="5" t="str">
        <v>DL1ACCS</v>
      </c>
    </row>
    <row r="56" spans="4:5" x14ac:dyDescent="0.3">
      <c r="D56" s="17"/>
      <c r="E56" s="5" t="str">
        <v>DL1AK4S</v>
      </c>
    </row>
    <row r="57" spans="4:5" x14ac:dyDescent="0.3">
      <c r="D57" s="17"/>
      <c r="E57" s="5" t="str">
        <v>DL1AKTS</v>
      </c>
    </row>
    <row r="58" spans="4:5" x14ac:dyDescent="0.3">
      <c r="D58" s="17"/>
      <c r="E58" s="5" t="str">
        <v>DL1CH6S</v>
      </c>
    </row>
    <row r="59" spans="4:5" x14ac:dyDescent="0.3">
      <c r="D59" s="17"/>
      <c r="E59" s="5" t="str">
        <v>DL1CJ8S</v>
      </c>
    </row>
    <row r="60" spans="4:5" x14ac:dyDescent="0.3">
      <c r="D60" s="17"/>
      <c r="E60" s="5" t="str">
        <v>DL1CR5S</v>
      </c>
    </row>
    <row r="61" spans="4:5" x14ac:dyDescent="0.3">
      <c r="D61" s="17"/>
      <c r="E61" s="5" t="str">
        <v>DL1CR7S</v>
      </c>
    </row>
    <row r="62" spans="4:5" x14ac:dyDescent="0.3">
      <c r="D62" s="17"/>
      <c r="E62" s="5" t="str">
        <v>DL1D6AS</v>
      </c>
    </row>
    <row r="63" spans="4:5" x14ac:dyDescent="0.3">
      <c r="D63" s="17"/>
      <c r="E63" s="5" t="str">
        <v>DL1DHRS</v>
      </c>
    </row>
    <row r="64" spans="4:5" x14ac:dyDescent="0.3">
      <c r="D64" s="17"/>
      <c r="E64" s="5" t="str">
        <v>DL1DP0S</v>
      </c>
    </row>
    <row r="65" spans="4:5" x14ac:dyDescent="0.3">
      <c r="D65" s="17"/>
      <c r="E65" s="5" t="str">
        <v>DL1DRRS</v>
      </c>
    </row>
    <row r="66" spans="4:5" x14ac:dyDescent="0.3">
      <c r="D66" s="17"/>
      <c r="E66" s="5" t="str">
        <v>DL1DRSS</v>
      </c>
    </row>
    <row r="67" spans="4:5" x14ac:dyDescent="0.3">
      <c r="D67" s="17"/>
      <c r="E67" s="5" t="str">
        <v>DL1E00S</v>
      </c>
    </row>
    <row r="68" spans="4:5" x14ac:dyDescent="0.3">
      <c r="D68" s="17"/>
      <c r="E68" s="5" t="str">
        <v>DL1EE3S</v>
      </c>
    </row>
    <row r="69" spans="4:5" x14ac:dyDescent="0.3">
      <c r="D69" s="17"/>
      <c r="E69" s="5" t="str">
        <v>EL0FYXS</v>
      </c>
    </row>
    <row r="70" spans="4:5" x14ac:dyDescent="0.3">
      <c r="D70" s="17"/>
      <c r="E70" s="5" t="str">
        <v>EL0JGCS</v>
      </c>
    </row>
    <row r="71" spans="4:5" x14ac:dyDescent="0.3">
      <c r="D71" s="17"/>
      <c r="E71" s="5" t="str">
        <v>EL0K91S</v>
      </c>
    </row>
    <row r="72" spans="4:5" x14ac:dyDescent="0.3">
      <c r="D72" s="17"/>
      <c r="E72" s="5" t="str">
        <v>EL0K99S</v>
      </c>
    </row>
    <row r="73" spans="4:5" x14ac:dyDescent="0.3">
      <c r="D73" s="17"/>
      <c r="E73" s="5" t="str">
        <v>EL0LL8S</v>
      </c>
    </row>
    <row r="74" spans="4:5" x14ac:dyDescent="0.3">
      <c r="D74" s="17"/>
      <c r="E74" s="5" t="str">
        <v>EL0LXPS</v>
      </c>
    </row>
    <row r="75" spans="4:5" x14ac:dyDescent="0.3">
      <c r="D75" s="17"/>
      <c r="E75" s="5" t="str">
        <v>EL0M12S</v>
      </c>
    </row>
    <row r="76" spans="4:5" x14ac:dyDescent="0.3">
      <c r="D76" s="17"/>
      <c r="E76" s="5" t="str">
        <v>EL0M8WS</v>
      </c>
    </row>
    <row r="77" spans="4:5" x14ac:dyDescent="0.3">
      <c r="D77" s="17"/>
      <c r="E77" s="5" t="str">
        <v>EL0MBBS</v>
      </c>
    </row>
    <row r="78" spans="4:5" x14ac:dyDescent="0.3">
      <c r="D78" s="17"/>
      <c r="E78" s="5" t="str">
        <v>EL0NXFS</v>
      </c>
    </row>
    <row r="79" spans="4:5" x14ac:dyDescent="0.3">
      <c r="D79" s="17"/>
      <c r="E79" s="5" t="str">
        <v>EL0PK2S</v>
      </c>
    </row>
    <row r="80" spans="4:5" x14ac:dyDescent="0.3">
      <c r="D80" s="17"/>
      <c r="E80" s="5" t="str">
        <v>EL0RJTS</v>
      </c>
    </row>
    <row r="81" spans="4:5" x14ac:dyDescent="0.3">
      <c r="D81" s="17"/>
      <c r="E81" s="5" t="str">
        <v>EL0RMTS</v>
      </c>
    </row>
    <row r="82" spans="4:5" x14ac:dyDescent="0.3">
      <c r="D82" s="17"/>
      <c r="E82" s="5" t="str">
        <v>EL0RNPS</v>
      </c>
    </row>
    <row r="83" spans="4:5" x14ac:dyDescent="0.3">
      <c r="D83" s="17"/>
      <c r="E83" s="5" t="str">
        <v>EL0SCTS</v>
      </c>
    </row>
    <row r="84" spans="4:5" x14ac:dyDescent="0.3">
      <c r="D84" s="17"/>
      <c r="E84" s="5" t="str">
        <v>EL0SJ7S</v>
      </c>
    </row>
    <row r="85" spans="4:5" x14ac:dyDescent="0.3">
      <c r="D85" s="17"/>
      <c r="E85" s="5" t="str">
        <v>EL0T55S</v>
      </c>
    </row>
    <row r="86" spans="4:5" x14ac:dyDescent="0.3">
      <c r="D86" s="17"/>
      <c r="E86" s="5" t="str">
        <v>EL0T6HS</v>
      </c>
    </row>
    <row r="87" spans="4:5" x14ac:dyDescent="0.3">
      <c r="D87" s="17"/>
      <c r="E87" s="5" t="str">
        <v>EL0THPS</v>
      </c>
    </row>
    <row r="88" spans="4:5" x14ac:dyDescent="0.3">
      <c r="D88" s="17"/>
      <c r="E88" s="5" t="str">
        <v>EL0TPLS</v>
      </c>
    </row>
    <row r="89" spans="4:5" x14ac:dyDescent="0.3">
      <c r="D89" s="17"/>
      <c r="E89" s="5" t="str">
        <v>EL0VD6S</v>
      </c>
    </row>
    <row r="90" spans="4:5" x14ac:dyDescent="0.3">
      <c r="D90" s="17"/>
      <c r="E90" s="5" t="str">
        <v>EL0VHXS</v>
      </c>
    </row>
    <row r="91" spans="4:5" x14ac:dyDescent="0.3">
      <c r="D91" s="17"/>
      <c r="E91" s="5" t="str">
        <v>EL0WCWS</v>
      </c>
    </row>
    <row r="92" spans="4:5" x14ac:dyDescent="0.3">
      <c r="D92" s="17"/>
      <c r="E92" s="5" t="str">
        <v>EL0WHGS</v>
      </c>
    </row>
    <row r="93" spans="4:5" x14ac:dyDescent="0.3">
      <c r="D93" s="17"/>
      <c r="E93" s="5" t="str">
        <v>EL0WL3S</v>
      </c>
    </row>
    <row r="94" spans="4:5" x14ac:dyDescent="0.3">
      <c r="D94" s="17"/>
      <c r="E94" s="5" t="str">
        <v>EL0XRDS</v>
      </c>
    </row>
    <row r="95" spans="4:5" x14ac:dyDescent="0.3">
      <c r="D95" s="17"/>
      <c r="E95" s="5" t="str">
        <v>EL0XS6S</v>
      </c>
    </row>
    <row r="96" spans="4:5" x14ac:dyDescent="0.3">
      <c r="D96" s="17"/>
      <c r="E96" s="5" t="str">
        <v>EL0XS7S</v>
      </c>
    </row>
    <row r="97" spans="4:5" x14ac:dyDescent="0.3">
      <c r="D97" s="17"/>
      <c r="E97" s="5" t="str">
        <v>EL0XY2S</v>
      </c>
    </row>
    <row r="98" spans="4:5" x14ac:dyDescent="0.3">
      <c r="D98" s="17"/>
      <c r="E98" s="5" t="str">
        <v>EL0Y4YS</v>
      </c>
    </row>
    <row r="99" spans="4:5" x14ac:dyDescent="0.3">
      <c r="D99" s="17"/>
      <c r="E99" s="5" t="str">
        <v>EL102NS</v>
      </c>
    </row>
    <row r="100" spans="4:5" x14ac:dyDescent="0.3">
      <c r="D100" s="17"/>
      <c r="E100" s="5" t="str">
        <v>EL10LDS</v>
      </c>
    </row>
    <row r="101" spans="4:5" x14ac:dyDescent="0.3">
      <c r="D101" s="17"/>
      <c r="E101" s="5" t="str">
        <v>EL10VLS</v>
      </c>
    </row>
    <row r="102" spans="4:5" x14ac:dyDescent="0.3">
      <c r="D102" s="17"/>
      <c r="E102" s="5" t="str">
        <v>EL20N6S</v>
      </c>
    </row>
    <row r="103" spans="4:5" x14ac:dyDescent="0.3">
      <c r="D103" s="17"/>
      <c r="E103" s="5" t="str">
        <v>FL0D7NS</v>
      </c>
    </row>
    <row r="104" spans="4:5" x14ac:dyDescent="0.3">
      <c r="D104" s="17"/>
      <c r="E104" s="5" t="str">
        <v>FL0F07S</v>
      </c>
    </row>
    <row r="105" spans="4:5" x14ac:dyDescent="0.3">
      <c r="D105" s="17"/>
      <c r="E105" s="5" t="str">
        <v>FL0F0TS</v>
      </c>
    </row>
    <row r="106" spans="4:5" x14ac:dyDescent="0.3">
      <c r="D106" s="17"/>
      <c r="E106" s="5" t="str">
        <v>FL0F47S</v>
      </c>
    </row>
    <row r="107" spans="4:5" x14ac:dyDescent="0.3">
      <c r="D107" s="17"/>
      <c r="E107" s="5" t="str">
        <v>FL0F93S</v>
      </c>
    </row>
    <row r="108" spans="4:5" x14ac:dyDescent="0.3">
      <c r="D108" s="17"/>
      <c r="E108" s="5" t="str">
        <v>FL0FH6S</v>
      </c>
    </row>
    <row r="109" spans="4:5" x14ac:dyDescent="0.3">
      <c r="D109" s="17"/>
      <c r="E109" s="5" t="str">
        <v>FL0G35S</v>
      </c>
    </row>
    <row r="110" spans="4:5" x14ac:dyDescent="0.3">
      <c r="D110" s="17"/>
      <c r="E110" s="5" t="str">
        <v>FL0GA4S</v>
      </c>
    </row>
    <row r="111" spans="4:5" x14ac:dyDescent="0.3">
      <c r="D111" s="17"/>
      <c r="E111" s="5" t="str">
        <v>FL0GR6S</v>
      </c>
    </row>
    <row r="112" spans="4:5" x14ac:dyDescent="0.3">
      <c r="D112" s="17"/>
      <c r="E112" s="5" t="str">
        <v>FL0H37S</v>
      </c>
    </row>
    <row r="113" spans="4:5" x14ac:dyDescent="0.3">
      <c r="D113" s="17"/>
      <c r="E113" s="5" t="str">
        <v>FL0H87S</v>
      </c>
    </row>
    <row r="114" spans="4:5" x14ac:dyDescent="0.3">
      <c r="D114" s="17"/>
      <c r="E114" s="5" t="str">
        <v>FL0H9HS</v>
      </c>
    </row>
    <row r="115" spans="4:5" x14ac:dyDescent="0.3">
      <c r="D115" s="17"/>
      <c r="E115" s="5" t="str">
        <v>FL0HGXS</v>
      </c>
    </row>
    <row r="116" spans="4:5" x14ac:dyDescent="0.3">
      <c r="D116" s="17"/>
      <c r="E116" s="5" t="str">
        <v>FL0HS8S</v>
      </c>
    </row>
    <row r="117" spans="4:5" x14ac:dyDescent="0.3">
      <c r="D117" s="17"/>
      <c r="E117" s="5" t="str">
        <v>FL0J8XS</v>
      </c>
    </row>
    <row r="118" spans="4:5" x14ac:dyDescent="0.3">
      <c r="D118" s="17"/>
      <c r="E118" s="5" t="str">
        <v>FL0KWFS</v>
      </c>
    </row>
    <row r="119" spans="4:5" x14ac:dyDescent="0.3">
      <c r="D119" s="17"/>
      <c r="E119" s="5" t="str">
        <v>FL0L2SS</v>
      </c>
    </row>
    <row r="120" spans="4:5" x14ac:dyDescent="0.3">
      <c r="D120" s="17"/>
      <c r="E120" s="5" t="str">
        <v>FL0L5JS</v>
      </c>
    </row>
    <row r="121" spans="4:5" x14ac:dyDescent="0.3">
      <c r="D121" s="17"/>
      <c r="E121" s="5" t="str">
        <v>FL0LC4S</v>
      </c>
    </row>
    <row r="122" spans="4:5" x14ac:dyDescent="0.3">
      <c r="D122" s="17"/>
      <c r="E122" s="5" t="str">
        <v>FL0LG5S</v>
      </c>
    </row>
    <row r="123" spans="4:5" x14ac:dyDescent="0.3">
      <c r="D123" s="17"/>
      <c r="E123" s="5" t="str">
        <v>FL0LHKS</v>
      </c>
    </row>
    <row r="124" spans="4:5" x14ac:dyDescent="0.3">
      <c r="D124" s="17"/>
      <c r="E124" s="5" t="str">
        <v>FL0LYHS</v>
      </c>
    </row>
    <row r="125" spans="4:5" x14ac:dyDescent="0.3">
      <c r="D125" s="17"/>
      <c r="E125" s="5" t="str">
        <v>FL0MJ1S</v>
      </c>
    </row>
    <row r="126" spans="4:5" x14ac:dyDescent="0.3">
      <c r="D126" s="17"/>
      <c r="E126" s="5" t="str">
        <v>FL0NM3S</v>
      </c>
    </row>
    <row r="127" spans="4:5" x14ac:dyDescent="0.3">
      <c r="D127" s="17"/>
      <c r="E127" s="5" t="str">
        <v>FL0P5XS</v>
      </c>
    </row>
    <row r="128" spans="4:5" x14ac:dyDescent="0.3">
      <c r="D128" s="17"/>
      <c r="E128" s="5" t="str">
        <v>FL0PXGS</v>
      </c>
    </row>
    <row r="129" spans="4:5" x14ac:dyDescent="0.3">
      <c r="D129" s="17"/>
      <c r="E129" s="5" t="str">
        <v>FL0S2AS</v>
      </c>
    </row>
    <row r="130" spans="4:5" x14ac:dyDescent="0.3">
      <c r="D130" s="17"/>
      <c r="E130" s="5" t="str">
        <v>GC006764DB</v>
      </c>
    </row>
    <row r="131" spans="4:5" x14ac:dyDescent="0.3">
      <c r="D131" s="17"/>
      <c r="E131" s="5" t="str">
        <v>GC038815DB</v>
      </c>
    </row>
    <row r="132" spans="4:5" x14ac:dyDescent="0.3">
      <c r="D132" s="17"/>
      <c r="E132" s="5" t="str">
        <v>GK0218S</v>
      </c>
    </row>
    <row r="133" spans="4:5" x14ac:dyDescent="0.3">
      <c r="D133" s="17"/>
      <c r="E133" s="5" t="str">
        <v>GL0AFBS</v>
      </c>
    </row>
    <row r="134" spans="4:5" x14ac:dyDescent="0.3">
      <c r="D134" s="17"/>
      <c r="E134" s="5" t="str">
        <v>GL0BV5S</v>
      </c>
    </row>
    <row r="135" spans="4:5" x14ac:dyDescent="0.3">
      <c r="D135" s="17"/>
      <c r="E135" s="5" t="str">
        <v>GL0CJPS</v>
      </c>
    </row>
    <row r="136" spans="4:5" x14ac:dyDescent="0.3">
      <c r="D136" s="17"/>
      <c r="E136" s="5" t="str">
        <v>GL0CWLS</v>
      </c>
    </row>
    <row r="137" spans="4:5" x14ac:dyDescent="0.3">
      <c r="D137" s="17"/>
      <c r="E137" s="5" t="str">
        <v>GL0D1SS</v>
      </c>
    </row>
    <row r="138" spans="4:5" x14ac:dyDescent="0.3">
      <c r="D138" s="17"/>
      <c r="E138" s="5" t="str">
        <v>GL0DD3S</v>
      </c>
    </row>
    <row r="139" spans="4:5" x14ac:dyDescent="0.3">
      <c r="D139" s="17"/>
      <c r="E139" s="5" t="str">
        <v>GL0DEDS</v>
      </c>
    </row>
    <row r="140" spans="4:5" x14ac:dyDescent="0.3">
      <c r="D140" s="17"/>
      <c r="E140" s="5" t="str">
        <v>GL0EC1S</v>
      </c>
    </row>
    <row r="141" spans="4:5" x14ac:dyDescent="0.3">
      <c r="D141" s="17"/>
      <c r="E141" s="5" t="str">
        <v>GL0EE7S</v>
      </c>
    </row>
    <row r="142" spans="4:5" x14ac:dyDescent="0.3">
      <c r="D142" s="17"/>
      <c r="E142" s="5" t="str">
        <v>GL0EMKS</v>
      </c>
    </row>
    <row r="143" spans="4:5" x14ac:dyDescent="0.3">
      <c r="D143" s="17"/>
      <c r="E143" s="5" t="str">
        <v>GL0EVPS</v>
      </c>
    </row>
    <row r="144" spans="4:5" x14ac:dyDescent="0.3">
      <c r="D144" s="17"/>
      <c r="E144" s="5" t="str">
        <v>GL0F5GS</v>
      </c>
    </row>
    <row r="145" spans="4:5" x14ac:dyDescent="0.3">
      <c r="D145" s="17"/>
      <c r="E145" s="5" t="str">
        <v>GL0FACS</v>
      </c>
    </row>
    <row r="146" spans="4:5" x14ac:dyDescent="0.3">
      <c r="D146" s="17"/>
      <c r="E146" s="5" t="str">
        <v>GL0FM7S</v>
      </c>
    </row>
    <row r="147" spans="4:5" x14ac:dyDescent="0.3">
      <c r="D147" s="17"/>
      <c r="E147" s="5" t="str">
        <v>GL0G5SS</v>
      </c>
    </row>
    <row r="148" spans="4:5" x14ac:dyDescent="0.3">
      <c r="D148" s="17"/>
      <c r="E148" s="5" t="str">
        <v>GL0G6DS</v>
      </c>
    </row>
    <row r="149" spans="4:5" x14ac:dyDescent="0.3">
      <c r="D149" s="17"/>
      <c r="E149" s="5" t="str">
        <v>GL0GE2S</v>
      </c>
    </row>
    <row r="150" spans="4:5" x14ac:dyDescent="0.3">
      <c r="D150" s="17"/>
      <c r="E150" s="5" t="str">
        <v>GL0HBAS</v>
      </c>
    </row>
    <row r="151" spans="4:5" x14ac:dyDescent="0.3">
      <c r="D151" s="17"/>
      <c r="E151" s="5" t="str">
        <v>GL0HELS</v>
      </c>
    </row>
    <row r="152" spans="4:5" x14ac:dyDescent="0.3">
      <c r="D152" s="17"/>
      <c r="E152" s="5" t="str">
        <v>GL0JR8S</v>
      </c>
    </row>
    <row r="153" spans="4:5" x14ac:dyDescent="0.3">
      <c r="D153" s="17"/>
      <c r="E153" s="5" t="str">
        <v>GL0JRBS</v>
      </c>
    </row>
    <row r="154" spans="4:5" x14ac:dyDescent="0.3">
      <c r="D154" s="17"/>
      <c r="E154" s="5" t="str">
        <v>GL0JTJS</v>
      </c>
    </row>
    <row r="155" spans="4:5" x14ac:dyDescent="0.3">
      <c r="D155" s="17"/>
      <c r="E155" s="5" t="str">
        <v>GL0JXKS</v>
      </c>
    </row>
    <row r="156" spans="4:5" x14ac:dyDescent="0.3">
      <c r="D156" s="17"/>
      <c r="E156" s="5" t="str">
        <v>GL0K0CS</v>
      </c>
    </row>
    <row r="157" spans="4:5" x14ac:dyDescent="0.3">
      <c r="D157" s="17"/>
      <c r="E157" s="5" t="str">
        <v>GL0KE3S</v>
      </c>
    </row>
    <row r="158" spans="4:5" x14ac:dyDescent="0.3">
      <c r="D158" s="17"/>
      <c r="E158" s="5" t="str">
        <v>GL0KF7S</v>
      </c>
    </row>
    <row r="159" spans="4:5" x14ac:dyDescent="0.3">
      <c r="D159" s="17"/>
      <c r="E159" s="5" t="str">
        <v>GL0KGKS</v>
      </c>
    </row>
    <row r="160" spans="4:5" x14ac:dyDescent="0.3">
      <c r="D160" s="17"/>
      <c r="E160" s="5" t="str">
        <v>GL0L5CS</v>
      </c>
    </row>
    <row r="161" spans="4:5" x14ac:dyDescent="0.3">
      <c r="D161" s="17"/>
      <c r="E161" s="5" t="str">
        <v>GL0L8DS</v>
      </c>
    </row>
    <row r="162" spans="4:5" x14ac:dyDescent="0.3">
      <c r="D162" s="17"/>
      <c r="E162" s="5" t="str">
        <v>GL0LD7S</v>
      </c>
    </row>
    <row r="163" spans="4:5" x14ac:dyDescent="0.3">
      <c r="D163" s="17"/>
      <c r="E163" s="5" t="str">
        <v>GL0LJMS</v>
      </c>
    </row>
    <row r="164" spans="4:5" x14ac:dyDescent="0.3">
      <c r="D164" s="17"/>
      <c r="E164" s="5" t="str">
        <v>GL0LKXS</v>
      </c>
    </row>
    <row r="165" spans="4:5" x14ac:dyDescent="0.3">
      <c r="D165" s="17"/>
      <c r="E165" s="5" t="str">
        <v>GL0LLNS</v>
      </c>
    </row>
    <row r="166" spans="4:5" x14ac:dyDescent="0.3">
      <c r="D166" s="17"/>
      <c r="E166" s="5" t="str">
        <v>GL0LS3S</v>
      </c>
    </row>
    <row r="167" spans="4:5" x14ac:dyDescent="0.3">
      <c r="D167" s="17"/>
      <c r="E167" s="5" t="str">
        <v>GL0N91S</v>
      </c>
    </row>
    <row r="168" spans="4:5" x14ac:dyDescent="0.3">
      <c r="D168" s="17"/>
      <c r="E168" s="5" t="str">
        <v>GL0NAES</v>
      </c>
    </row>
    <row r="169" spans="4:5" x14ac:dyDescent="0.3">
      <c r="D169" s="17"/>
      <c r="E169" s="5" t="str">
        <v>GL0NV3S</v>
      </c>
    </row>
    <row r="170" spans="4:5" x14ac:dyDescent="0.3">
      <c r="D170" s="17"/>
      <c r="E170" s="5" t="str">
        <v>GL0NVPS</v>
      </c>
    </row>
    <row r="171" spans="4:5" x14ac:dyDescent="0.3">
      <c r="D171" s="17"/>
      <c r="E171" s="5" t="str">
        <v>GL0NX8S</v>
      </c>
    </row>
    <row r="172" spans="4:5" x14ac:dyDescent="0.3">
      <c r="D172" s="17"/>
      <c r="E172" s="5" t="str">
        <v>GL0P8PS</v>
      </c>
    </row>
    <row r="173" spans="4:5" x14ac:dyDescent="0.3">
      <c r="D173" s="17"/>
      <c r="E173" s="5" t="str">
        <v>GL0PG8S</v>
      </c>
    </row>
    <row r="174" spans="4:5" x14ac:dyDescent="0.3">
      <c r="D174" s="17"/>
      <c r="E174" s="5" t="str">
        <v>GL0PHTS</v>
      </c>
    </row>
    <row r="175" spans="4:5" x14ac:dyDescent="0.3">
      <c r="D175" s="17"/>
      <c r="E175" s="5" t="str">
        <v>GL0PK6S</v>
      </c>
    </row>
    <row r="176" spans="4:5" x14ac:dyDescent="0.3">
      <c r="D176" s="17"/>
      <c r="E176" s="5" t="str">
        <v>GL0PYCS</v>
      </c>
    </row>
    <row r="177" spans="4:5" x14ac:dyDescent="0.3">
      <c r="D177" s="17"/>
      <c r="E177" s="5" t="str">
        <v>GL0RW8S</v>
      </c>
    </row>
    <row r="178" spans="4:5" x14ac:dyDescent="0.3">
      <c r="D178" s="17"/>
      <c r="E178" s="5" t="str">
        <v>HK005CS</v>
      </c>
    </row>
    <row r="179" spans="4:5" x14ac:dyDescent="0.3">
      <c r="D179" s="17"/>
      <c r="E179" s="5" t="str">
        <v>HL086KS</v>
      </c>
    </row>
    <row r="180" spans="4:5" x14ac:dyDescent="0.3">
      <c r="D180" s="17"/>
      <c r="E180" s="5" t="str">
        <v>HL08DNS</v>
      </c>
    </row>
    <row r="181" spans="4:5" x14ac:dyDescent="0.3">
      <c r="D181" s="17"/>
    </row>
    <row r="182" spans="4:5" x14ac:dyDescent="0.3">
      <c r="D182" s="17"/>
    </row>
    <row r="183" spans="4:5" x14ac:dyDescent="0.3">
      <c r="D183" s="17"/>
    </row>
    <row r="184" spans="4:5" x14ac:dyDescent="0.3">
      <c r="D184" s="17"/>
    </row>
  </sheetData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Extract </vt:lpstr>
      <vt:lpstr>BDD</vt:lpstr>
      <vt:lpstr>Entrée-Sortie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MARQUES</dc:creator>
  <cp:lastModifiedBy>Famille MARQUES</cp:lastModifiedBy>
  <cp:lastPrinted>2022-03-07T07:42:53Z</cp:lastPrinted>
  <dcterms:created xsi:type="dcterms:W3CDTF">2021-06-27T15:43:48Z</dcterms:created>
  <dcterms:modified xsi:type="dcterms:W3CDTF">2022-06-07T19:05:25Z</dcterms:modified>
</cp:coreProperties>
</file>