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38400" windowHeight="17730"/>
  </bookViews>
  <sheets>
    <sheet name="Trimestre 1" sheetId="1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2" i="13"/>
  <c r="F62"/>
  <c r="E16"/>
  <c r="F16"/>
  <c r="E15"/>
  <c r="F15"/>
  <c r="E8"/>
  <c r="F8"/>
  <c r="E9"/>
  <c r="F9"/>
  <c r="E10"/>
  <c r="F10"/>
  <c r="E11"/>
  <c r="F11"/>
  <c r="E12"/>
  <c r="F12"/>
  <c r="E13"/>
  <c r="F13"/>
  <c r="E14"/>
  <c r="F14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L29" s="1"/>
  <c r="F29"/>
  <c r="E30"/>
  <c r="F30"/>
  <c r="E31"/>
  <c r="F31"/>
  <c r="E32"/>
  <c r="F32"/>
  <c r="E33"/>
  <c r="F33"/>
  <c r="E34"/>
  <c r="F34"/>
  <c r="E35"/>
  <c r="L35" s="1"/>
  <c r="F35"/>
  <c r="E36"/>
  <c r="L36" s="1"/>
  <c r="F36"/>
  <c r="E37"/>
  <c r="F37"/>
  <c r="E38"/>
  <c r="F38"/>
  <c r="E39"/>
  <c r="F39"/>
  <c r="E40"/>
  <c r="F40"/>
  <c r="E41"/>
  <c r="L41" s="1"/>
  <c r="F41"/>
  <c r="E42"/>
  <c r="L42" s="1"/>
  <c r="F42"/>
  <c r="E43"/>
  <c r="F43"/>
  <c r="E44"/>
  <c r="F44"/>
  <c r="E45"/>
  <c r="F45"/>
  <c r="E46"/>
  <c r="F46"/>
  <c r="E47"/>
  <c r="L47" s="1"/>
  <c r="F47"/>
  <c r="E48"/>
  <c r="L48" s="1"/>
  <c r="F48"/>
  <c r="E49"/>
  <c r="F49"/>
  <c r="E7"/>
  <c r="E60"/>
  <c r="F60"/>
  <c r="F55"/>
  <c r="E55"/>
  <c r="F7"/>
  <c r="D50"/>
  <c r="G50"/>
  <c r="H50"/>
  <c r="I50"/>
  <c r="J50"/>
  <c r="K50"/>
  <c r="F78"/>
  <c r="F77"/>
  <c r="F76"/>
  <c r="F75"/>
  <c r="F74"/>
  <c r="F73"/>
  <c r="F72"/>
  <c r="F71"/>
  <c r="F70"/>
  <c r="F69"/>
  <c r="F68"/>
  <c r="F67"/>
  <c r="F66"/>
  <c r="F65"/>
  <c r="F64"/>
  <c r="F63"/>
  <c r="F61"/>
  <c r="F59"/>
  <c r="F58"/>
  <c r="F57"/>
  <c r="F56"/>
  <c r="E78"/>
  <c r="E77"/>
  <c r="E76"/>
  <c r="E75"/>
  <c r="E74"/>
  <c r="E73"/>
  <c r="E72"/>
  <c r="E71"/>
  <c r="E70"/>
  <c r="E69"/>
  <c r="E68"/>
  <c r="E67"/>
  <c r="E66"/>
  <c r="E65"/>
  <c r="E64"/>
  <c r="E63"/>
  <c r="E61"/>
  <c r="E59"/>
  <c r="E58"/>
  <c r="E57"/>
  <c r="E56"/>
  <c r="L38" l="1"/>
  <c r="H62"/>
  <c r="L45"/>
  <c r="L39"/>
  <c r="L33"/>
  <c r="L44"/>
  <c r="L16"/>
  <c r="L49"/>
  <c r="L43"/>
  <c r="L37"/>
  <c r="L46"/>
  <c r="L40"/>
  <c r="L34"/>
  <c r="L24"/>
  <c r="L15"/>
  <c r="L10"/>
  <c r="L22"/>
  <c r="L8"/>
  <c r="L7"/>
  <c r="L9"/>
  <c r="L18"/>
  <c r="L30"/>
  <c r="L26"/>
  <c r="L28"/>
  <c r="L17"/>
  <c r="L21"/>
  <c r="L23"/>
  <c r="L25"/>
  <c r="L31"/>
  <c r="L12"/>
  <c r="L19"/>
  <c r="L20"/>
  <c r="L32"/>
  <c r="L27"/>
  <c r="L13"/>
  <c r="H55"/>
  <c r="L14"/>
  <c r="L11"/>
  <c r="H60"/>
  <c r="E50"/>
  <c r="C100" s="1"/>
  <c r="F50"/>
  <c r="D100" s="1"/>
  <c r="G79"/>
  <c r="A97" s="1"/>
  <c r="F79"/>
  <c r="D97" s="1"/>
  <c r="E79"/>
  <c r="C97" s="1"/>
  <c r="D79"/>
  <c r="H78"/>
  <c r="H77"/>
  <c r="H76"/>
  <c r="H75"/>
  <c r="H74"/>
  <c r="H73"/>
  <c r="H72"/>
  <c r="H71"/>
  <c r="H70"/>
  <c r="H69"/>
  <c r="H68"/>
  <c r="H67"/>
  <c r="H66"/>
  <c r="H65"/>
  <c r="H64"/>
  <c r="H63"/>
  <c r="H61"/>
  <c r="H59"/>
  <c r="H58"/>
  <c r="H57"/>
  <c r="H56"/>
  <c r="L50" l="1"/>
  <c r="D51" s="1"/>
  <c r="H79"/>
  <c r="D80" s="1"/>
  <c r="C103"/>
  <c r="D103"/>
  <c r="F97"/>
  <c r="F100"/>
</calcChain>
</file>

<file path=xl/comments1.xml><?xml version="1.0" encoding="utf-8"?>
<comments xmlns="http://schemas.openxmlformats.org/spreadsheetml/2006/main">
  <authors>
    <author>JP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JP:</t>
        </r>
        <r>
          <rPr>
            <sz val="9"/>
            <color indexed="81"/>
            <rFont val="Tahoma"/>
            <family val="2"/>
          </rPr>
          <t xml:space="preserve">
123</t>
        </r>
      </text>
    </comment>
  </commentList>
</comments>
</file>

<file path=xl/sharedStrings.xml><?xml version="1.0" encoding="utf-8"?>
<sst xmlns="http://schemas.openxmlformats.org/spreadsheetml/2006/main" count="48" uniqueCount="33">
  <si>
    <t xml:space="preserve">date 
</t>
  </si>
  <si>
    <t>description</t>
  </si>
  <si>
    <t>TPS</t>
  </si>
  <si>
    <t>TVQ</t>
  </si>
  <si>
    <t>Achats</t>
  </si>
  <si>
    <t>Équipement</t>
  </si>
  <si>
    <t>Essence</t>
  </si>
  <si>
    <t>entretien réparation machine</t>
  </si>
  <si>
    <t>petit outils</t>
  </si>
  <si>
    <t>Écart(s)</t>
  </si>
  <si>
    <t>Total</t>
  </si>
  <si>
    <t xml:space="preserve">Revenus </t>
  </si>
  <si>
    <r>
      <t xml:space="preserve">Total
</t>
    </r>
    <r>
      <rPr>
        <b/>
        <sz val="11"/>
        <color theme="1"/>
        <rFont val="Calibri"/>
        <family val="2"/>
        <scheme val="minor"/>
      </rPr>
      <t xml:space="preserve"> avec</t>
    </r>
    <r>
      <rPr>
        <sz val="11"/>
        <color theme="1"/>
        <rFont val="Calibri"/>
        <family val="2"/>
        <scheme val="minor"/>
      </rPr>
      <t xml:space="preserve"> taxes</t>
    </r>
  </si>
  <si>
    <t>Remboursement demandé</t>
  </si>
  <si>
    <t>108 - CTI et redressements</t>
  </si>
  <si>
    <t>208 - RTI et redressements</t>
  </si>
  <si>
    <t>Solde à verser</t>
  </si>
  <si>
    <t>113 - TPS/TVH à verser ou remb.</t>
  </si>
  <si>
    <t>213 -TVQ à verser ou remb.</t>
  </si>
  <si>
    <t>NOM</t>
  </si>
  <si>
    <t>DATE</t>
  </si>
  <si>
    <t xml:space="preserve">105-TPS/TVH exigible </t>
  </si>
  <si>
    <t xml:space="preserve">205-TVQ exigible </t>
  </si>
  <si>
    <t>101 - Fournitures (chiffred'affaires)</t>
  </si>
  <si>
    <t>Total
avec taxes</t>
  </si>
  <si>
    <t>Dépenses</t>
  </si>
  <si>
    <t>Rapport de taxes</t>
  </si>
  <si>
    <t>Dépenses avant taxes</t>
  </si>
  <si>
    <t>Revenus 
avant taxes</t>
  </si>
  <si>
    <t>Taxes</t>
  </si>
  <si>
    <t>Taxes
ONT / QC</t>
  </si>
  <si>
    <t>QC</t>
  </si>
  <si>
    <t>ONT</t>
  </si>
</sst>
</file>

<file path=xl/styles.xml><?xml version="1.0" encoding="utf-8"?>
<styleSheet xmlns="http://schemas.openxmlformats.org/spreadsheetml/2006/main">
  <numFmts count="2">
    <numFmt numFmtId="164" formatCode="_ * #,##0.00_)\ _$_ ;_ * \(#,##0.00\)\ _$_ ;_ * &quot;-&quot;??_)\ _$_ ;_ @_ "/>
    <numFmt numFmtId="165" formatCode="0.000%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A2C7E8"/>
        <bgColor indexed="64"/>
      </patternFill>
    </fill>
    <fill>
      <patternFill patternType="solid">
        <fgColor rgb="FFF7C5A3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</cellStyleXfs>
  <cellXfs count="89">
    <xf numFmtId="0" fontId="0" fillId="0" borderId="0" xfId="0"/>
    <xf numFmtId="0" fontId="0" fillId="0" borderId="0" xfId="0" applyProtection="1">
      <protection locked="0"/>
    </xf>
    <xf numFmtId="164" fontId="0" fillId="0" borderId="4" xfId="1" applyFont="1" applyBorder="1" applyProtection="1">
      <protection locked="0"/>
    </xf>
    <xf numFmtId="164" fontId="0" fillId="0" borderId="0" xfId="1" applyFont="1" applyBorder="1" applyProtection="1">
      <protection locked="0"/>
    </xf>
    <xf numFmtId="164" fontId="0" fillId="0" borderId="5" xfId="1" applyFont="1" applyBorder="1" applyProtection="1">
      <protection locked="0"/>
    </xf>
    <xf numFmtId="14" fontId="0" fillId="0" borderId="0" xfId="1" applyNumberFormat="1" applyFont="1" applyProtection="1">
      <protection locked="0"/>
    </xf>
    <xf numFmtId="164" fontId="0" fillId="0" borderId="0" xfId="1" applyFont="1" applyProtection="1">
      <protection locked="0"/>
    </xf>
    <xf numFmtId="0" fontId="0" fillId="6" borderId="0" xfId="0" applyFill="1" applyProtection="1"/>
    <xf numFmtId="164" fontId="0" fillId="6" borderId="1" xfId="1" applyFont="1" applyFill="1" applyBorder="1" applyAlignment="1" applyProtection="1"/>
    <xf numFmtId="0" fontId="7" fillId="3" borderId="0" xfId="0" applyFont="1" applyFill="1" applyProtection="1"/>
    <xf numFmtId="0" fontId="2" fillId="3" borderId="0" xfId="0" applyFont="1" applyFill="1" applyProtection="1"/>
    <xf numFmtId="164" fontId="0" fillId="0" borderId="21" xfId="1" applyFont="1" applyBorder="1" applyProtection="1">
      <protection locked="0"/>
    </xf>
    <xf numFmtId="0" fontId="12" fillId="0" borderId="0" xfId="2" applyFont="1" applyAlignment="1" applyProtection="1">
      <alignment horizontal="center" vertical="center"/>
      <protection locked="0"/>
    </xf>
    <xf numFmtId="164" fontId="0" fillId="0" borderId="4" xfId="2" applyNumberFormat="1" applyFont="1" applyBorder="1" applyAlignment="1" applyProtection="1">
      <protection locked="0"/>
    </xf>
    <xf numFmtId="164" fontId="0" fillId="0" borderId="0" xfId="2" applyNumberFormat="1" applyFont="1" applyBorder="1" applyAlignment="1" applyProtection="1">
      <protection locked="0"/>
    </xf>
    <xf numFmtId="164" fontId="0" fillId="0" borderId="5" xfId="2" applyNumberFormat="1" applyFont="1" applyBorder="1" applyAlignment="1" applyProtection="1">
      <protection locked="0"/>
    </xf>
    <xf numFmtId="0" fontId="9" fillId="6" borderId="6" xfId="0" applyFont="1" applyFill="1" applyBorder="1" applyAlignment="1" applyProtection="1">
      <alignment vertical="center"/>
    </xf>
    <xf numFmtId="0" fontId="3" fillId="6" borderId="8" xfId="0" applyFont="1" applyFill="1" applyBorder="1" applyAlignment="1" applyProtection="1"/>
    <xf numFmtId="0" fontId="0" fillId="6" borderId="6" xfId="0" applyFill="1" applyBorder="1" applyProtection="1"/>
    <xf numFmtId="164" fontId="12" fillId="0" borderId="0" xfId="1" applyFont="1" applyAlignment="1" applyProtection="1">
      <alignment horizontal="center"/>
      <protection locked="0"/>
    </xf>
    <xf numFmtId="0" fontId="0" fillId="6" borderId="6" xfId="0" applyFill="1" applyBorder="1" applyAlignment="1" applyProtection="1">
      <alignment horizontal="center"/>
    </xf>
    <xf numFmtId="0" fontId="0" fillId="6" borderId="0" xfId="0" applyFill="1" applyAlignment="1" applyProtection="1">
      <alignment horizontal="center"/>
    </xf>
    <xf numFmtId="0" fontId="3" fillId="6" borderId="8" xfId="0" applyFont="1" applyFill="1" applyBorder="1" applyAlignment="1" applyProtection="1">
      <alignment horizontal="left"/>
    </xf>
    <xf numFmtId="0" fontId="4" fillId="3" borderId="0" xfId="0" applyFont="1" applyFill="1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10" fontId="0" fillId="3" borderId="17" xfId="0" applyNumberFormat="1" applyFill="1" applyBorder="1" applyProtection="1"/>
    <xf numFmtId="165" fontId="0" fillId="0" borderId="18" xfId="0" applyNumberFormat="1" applyBorder="1" applyProtection="1"/>
    <xf numFmtId="10" fontId="0" fillId="3" borderId="19" xfId="0" applyNumberFormat="1" applyFill="1" applyBorder="1" applyProtection="1"/>
    <xf numFmtId="10" fontId="0" fillId="3" borderId="0" xfId="0" applyNumberFormat="1" applyFill="1" applyBorder="1" applyProtection="1"/>
    <xf numFmtId="165" fontId="0" fillId="3" borderId="6" xfId="0" applyNumberFormat="1" applyFill="1" applyBorder="1" applyProtection="1"/>
    <xf numFmtId="0" fontId="0" fillId="3" borderId="0" xfId="0" applyFill="1" applyAlignment="1" applyProtection="1">
      <alignment horizontal="center"/>
    </xf>
    <xf numFmtId="0" fontId="6" fillId="3" borderId="0" xfId="0" applyFont="1" applyFill="1" applyBorder="1" applyAlignment="1" applyProtection="1">
      <alignment horizontal="left"/>
    </xf>
    <xf numFmtId="0" fontId="8" fillId="3" borderId="0" xfId="0" applyFont="1" applyFill="1" applyProtection="1"/>
    <xf numFmtId="0" fontId="8" fillId="0" borderId="0" xfId="0" applyFont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5" fillId="5" borderId="0" xfId="0" applyFont="1" applyFill="1" applyBorder="1" applyAlignment="1" applyProtection="1">
      <alignment horizontal="center" vertical="center" wrapText="1"/>
    </xf>
    <xf numFmtId="0" fontId="8" fillId="7" borderId="10" xfId="0" applyFont="1" applyFill="1" applyBorder="1" applyAlignment="1" applyProtection="1">
      <alignment horizontal="center" vertical="center"/>
    </xf>
    <xf numFmtId="164" fontId="0" fillId="0" borderId="0" xfId="1" applyFont="1" applyBorder="1" applyProtection="1"/>
    <xf numFmtId="164" fontId="0" fillId="0" borderId="5" xfId="1" applyFont="1" applyBorder="1" applyProtection="1"/>
    <xf numFmtId="164" fontId="2" fillId="7" borderId="11" xfId="1" applyFont="1" applyFill="1" applyBorder="1" applyProtection="1"/>
    <xf numFmtId="164" fontId="0" fillId="0" borderId="0" xfId="2" applyNumberFormat="1" applyFont="1" applyBorder="1" applyAlignment="1" applyProtection="1"/>
    <xf numFmtId="164" fontId="0" fillId="0" borderId="5" xfId="2" applyNumberFormat="1" applyFont="1" applyBorder="1" applyAlignment="1" applyProtection="1"/>
    <xf numFmtId="164" fontId="2" fillId="7" borderId="11" xfId="2" applyNumberFormat="1" applyFont="1" applyFill="1" applyBorder="1" applyAlignment="1" applyProtection="1"/>
    <xf numFmtId="164" fontId="2" fillId="7" borderId="11" xfId="1" applyNumberFormat="1" applyFont="1" applyFill="1" applyBorder="1" applyProtection="1"/>
    <xf numFmtId="164" fontId="0" fillId="0" borderId="0" xfId="1" applyNumberFormat="1" applyFont="1" applyBorder="1" applyProtection="1"/>
    <xf numFmtId="164" fontId="0" fillId="0" borderId="5" xfId="1" applyNumberFormat="1" applyFont="1" applyBorder="1" applyProtection="1"/>
    <xf numFmtId="0" fontId="0" fillId="0" borderId="0" xfId="0" applyFont="1" applyAlignment="1" applyProtection="1">
      <alignment horizontal="center"/>
    </xf>
    <xf numFmtId="164" fontId="0" fillId="0" borderId="0" xfId="0" applyNumberFormat="1" applyFont="1" applyProtection="1"/>
    <xf numFmtId="164" fontId="2" fillId="7" borderId="12" xfId="0" applyNumberFormat="1" applyFont="1" applyFill="1" applyBorder="1" applyProtection="1"/>
    <xf numFmtId="0" fontId="0" fillId="0" borderId="0" xfId="0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4" fillId="4" borderId="0" xfId="0" applyFont="1" applyFill="1" applyAlignment="1" applyProtection="1">
      <alignment horizontal="center" vertical="center" wrapText="1"/>
    </xf>
    <xf numFmtId="0" fontId="0" fillId="8" borderId="10" xfId="0" applyFill="1" applyBorder="1" applyAlignment="1" applyProtection="1">
      <alignment horizontal="center" vertical="center"/>
    </xf>
    <xf numFmtId="164" fontId="2" fillId="8" borderId="11" xfId="1" applyFont="1" applyFill="1" applyBorder="1" applyProtection="1"/>
    <xf numFmtId="164" fontId="2" fillId="8" borderId="11" xfId="1" applyNumberFormat="1" applyFont="1" applyFill="1" applyBorder="1" applyProtection="1"/>
    <xf numFmtId="0" fontId="0" fillId="0" borderId="0" xfId="0" applyAlignment="1" applyProtection="1">
      <alignment horizontal="center"/>
    </xf>
    <xf numFmtId="0" fontId="0" fillId="0" borderId="0" xfId="0" applyNumberFormat="1" applyFont="1" applyProtection="1"/>
    <xf numFmtId="164" fontId="0" fillId="0" borderId="4" xfId="0" applyNumberFormat="1" applyFont="1" applyBorder="1" applyProtection="1"/>
    <xf numFmtId="164" fontId="0" fillId="0" borderId="0" xfId="0" applyNumberFormat="1" applyFont="1" applyBorder="1" applyProtection="1"/>
    <xf numFmtId="164" fontId="0" fillId="0" borderId="5" xfId="0" applyNumberFormat="1" applyFont="1" applyBorder="1" applyProtection="1"/>
    <xf numFmtId="164" fontId="2" fillId="8" borderId="12" xfId="0" applyNumberFormat="1" applyFont="1" applyFill="1" applyBorder="1" applyProtection="1"/>
    <xf numFmtId="164" fontId="12" fillId="0" borderId="0" xfId="1" applyFont="1" applyAlignment="1" applyProtection="1">
      <alignment horizontal="center" vertical="top"/>
      <protection locked="0"/>
    </xf>
    <xf numFmtId="0" fontId="0" fillId="9" borderId="14" xfId="0" applyFill="1" applyBorder="1" applyAlignment="1" applyProtection="1">
      <alignment horizontal="center" vertical="center"/>
    </xf>
    <xf numFmtId="0" fontId="0" fillId="9" borderId="15" xfId="0" applyFill="1" applyBorder="1" applyAlignment="1" applyProtection="1">
      <alignment horizontal="center" vertical="center"/>
    </xf>
    <xf numFmtId="0" fontId="0" fillId="9" borderId="16" xfId="0" applyFill="1" applyBorder="1" applyAlignment="1" applyProtection="1">
      <alignment horizontal="center" vertical="center"/>
    </xf>
    <xf numFmtId="0" fontId="0" fillId="9" borderId="2" xfId="0" applyFill="1" applyBorder="1" applyAlignment="1" applyProtection="1">
      <alignment horizontal="center" vertical="center"/>
    </xf>
    <xf numFmtId="0" fontId="0" fillId="9" borderId="3" xfId="0" applyFill="1" applyBorder="1" applyAlignment="1" applyProtection="1">
      <alignment horizontal="center" vertical="center"/>
    </xf>
    <xf numFmtId="164" fontId="0" fillId="3" borderId="20" xfId="1" applyFont="1" applyFill="1" applyBorder="1" applyProtection="1"/>
    <xf numFmtId="164" fontId="0" fillId="6" borderId="1" xfId="1" applyFont="1" applyFill="1" applyBorder="1" applyAlignment="1" applyProtection="1">
      <alignment horizontal="center"/>
    </xf>
    <xf numFmtId="164" fontId="0" fillId="6" borderId="3" xfId="1" applyFont="1" applyFill="1" applyBorder="1" applyAlignment="1" applyProtection="1">
      <alignment horizontal="center"/>
    </xf>
    <xf numFmtId="0" fontId="9" fillId="6" borderId="6" xfId="0" applyFont="1" applyFill="1" applyBorder="1" applyAlignment="1" applyProtection="1">
      <alignment horizontal="left" vertic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14" fontId="6" fillId="3" borderId="2" xfId="0" applyNumberFormat="1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</xf>
    <xf numFmtId="0" fontId="5" fillId="2" borderId="2" xfId="0" applyFont="1" applyFill="1" applyBorder="1" applyAlignment="1" applyProtection="1">
      <alignment horizontal="center"/>
    </xf>
    <xf numFmtId="0" fontId="5" fillId="2" borderId="3" xfId="0" applyFont="1" applyFill="1" applyBorder="1" applyAlignment="1" applyProtection="1">
      <alignment horizontal="center"/>
    </xf>
    <xf numFmtId="0" fontId="10" fillId="6" borderId="1" xfId="0" applyFont="1" applyFill="1" applyBorder="1" applyAlignment="1" applyProtection="1">
      <alignment horizontal="center"/>
    </xf>
    <xf numFmtId="0" fontId="10" fillId="6" borderId="2" xfId="0" applyFont="1" applyFill="1" applyBorder="1" applyAlignment="1" applyProtection="1">
      <alignment horizontal="center"/>
    </xf>
    <xf numFmtId="0" fontId="10" fillId="6" borderId="3" xfId="0" applyFont="1" applyFill="1" applyBorder="1" applyAlignment="1" applyProtection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_ * #,##0.00_)\ _$_ ;_ * \(#,##0.00\)\ _$_ ;_ * &quot;-&quot;??_)\ _$_ ;_ @_ "/>
      <fill>
        <patternFill patternType="solid">
          <fgColor indexed="64"/>
          <bgColor rgb="FFA2C7E8"/>
        </patternFill>
      </fill>
      <border diagonalUp="0" diagonalDown="0" outline="0">
        <left style="thick">
          <color indexed="64"/>
        </left>
        <right style="thick">
          <color indexed="64"/>
        </right>
        <top/>
        <bottom style="thick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_ * #,##0.00_)\ _$_ ;_ * \(#,##0.00\)\ _$_ ;_ * &quot;-&quot;??_)\ _$_ ;_ @_ "/>
      <fill>
        <patternFill patternType="solid">
          <fgColor indexed="64"/>
          <bgColor rgb="FFA2C7E8"/>
        </patternFill>
      </fill>
      <border diagonalUp="0" diagonalDown="0">
        <left style="thick">
          <color indexed="64"/>
        </left>
        <right style="thick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/>
        <bottom/>
        <vertic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border diagonalUp="0" diagonalDown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1" hidden="0"/>
    </dxf>
    <dxf>
      <protection locked="0" hidden="0"/>
    </dxf>
    <dxf>
      <protection locked="1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textRotation="0" wrapText="0" indent="0" relativeIndent="255" justifyLastLine="0" shrinkToFit="0" mergeCell="0" readingOrder="0"/>
      <protection locked="0" hidden="0"/>
    </dxf>
    <dxf>
      <alignment textRotation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textRotation="0" indent="0" relativeIndent="255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_ * #,##0.00_)\ _$_ ;_ * \(#,##0.00\)\ _$_ ;_ * &quot;-&quot;??_)\ _$_ ;_ @_ "/>
      <fill>
        <patternFill patternType="solid">
          <fgColor indexed="64"/>
          <bgColor rgb="FFF7C5A3"/>
        </patternFill>
      </fill>
      <border diagonalUp="0" diagonalDown="0">
        <left style="thick">
          <color indexed="64"/>
        </left>
        <right style="thick">
          <color indexed="64"/>
        </right>
        <top/>
        <bottom style="thick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_ * #,##0.00_)\ _$_ ;_ * \(#,##0.00\)\ _$_ ;_ * &quot;-&quot;??_)\ _$_ ;_ @_ "/>
      <fill>
        <patternFill patternType="solid">
          <fgColor indexed="64"/>
          <bgColor rgb="FFF7C5A3"/>
        </patternFill>
      </fill>
      <border diagonalUp="0" diagonalDown="0">
        <left style="thick">
          <color indexed="64"/>
        </left>
        <right style="thick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ck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border diagonalUp="0" diagonalDown="0">
        <left/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border diagonalUp="0" diagonalDown="0">
        <left/>
        <right style="medium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 * #,##0.00_)\ _$_ ;_ * \(#,##0.00\)\ _$_ ;_ * &quot;-&quot;??_)\ _$_ ;_ @_ "/>
      <border diagonalUp="0" diagonalDown="0">
        <left style="medium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auto="1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alignment horizontal="center" vertical="bottom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top" textRotation="0" wrapText="0" indent="0" relativeIndent="255" justifyLastLine="0" shrinkToFit="0" mergeCell="0" readingOrder="0"/>
      <protection locked="0" hidden="0"/>
    </dxf>
    <dxf>
      <alignment textRotation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textRotation="0" indent="0" relativeIndent="255" justifyLastLine="0" shrinkToFit="0" readingOrder="0"/>
      <protection locked="1" hidden="0"/>
    </dxf>
    <dxf>
      <alignment horizontal="center" vertical="center" textRotation="0" wrapText="0" indent="0" relativeIndent="255" justifyLastLine="0" shrinkToFit="0" readingOrder="0"/>
      <protection locked="1" hidden="0"/>
    </dxf>
  </dxfs>
  <tableStyles count="0" defaultTableStyle="TableStyleMedium2" defaultPivotStyle="PivotStyleLight16"/>
  <colors>
    <mruColors>
      <color rgb="FFF7C5A3"/>
      <color rgb="FFA2C7E8"/>
      <color rgb="FFF4B184"/>
      <color rgb="FF79ADDD"/>
      <color rgb="FFF2A16A"/>
      <color rgb="FFC65911"/>
      <color rgb="FF5B9B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8" name="Tableau3579" displayName="Tableau3579" ref="A54:H79" totalsRowCount="1" headerRowDxfId="45" dataDxfId="44" totalsRowDxfId="43" dataCellStyle="Milliers">
  <autoFilter ref="A54:H78">
    <filterColumn colId="0"/>
  </autoFilter>
  <tableColumns count="8">
    <tableColumn id="8" name="Taxes_x000a_ONT / QC" dataDxfId="42" totalsRowDxfId="41" dataCellStyle="Milliers"/>
    <tableColumn id="1" name="date _x000a_" totalsRowLabel="Total" dataDxfId="40" totalsRowDxfId="39" dataCellStyle="Milliers"/>
    <tableColumn id="2" name="description" dataDxfId="38" totalsRowDxfId="37" dataCellStyle="Milliers"/>
    <tableColumn id="3" name="Total_x000a_ avec taxes" totalsRowFunction="sum" dataDxfId="36" totalsRowDxfId="35" dataCellStyle="Milliers"/>
    <tableColumn id="4" name="TPS" totalsRowFunction="sum" dataDxfId="34" totalsRowDxfId="33" dataCellStyle="Milliers">
      <calculatedColumnFormula>IF(A55="QC",(Tableau3579[[#This Row],[Total
 avec taxes]])/(1+($F$2+$G$2))*$F$2,IF(A55="ONT",(Tableau3579[[#This Row],[Total
 avec taxes]])/(1+$F$3)*$F$3,0))</calculatedColumnFormula>
    </tableColumn>
    <tableColumn id="5" name="TVQ" totalsRowFunction="sum" dataDxfId="32" totalsRowDxfId="31" dataCellStyle="Milliers">
      <calculatedColumnFormula>IF(A55="QC",Tableau3579[[#This Row],[Total
 avec taxes]]/(1+($F$2+$G$2))*$G$2,0)</calculatedColumnFormula>
    </tableColumn>
    <tableColumn id="6" name="Revenus _x000a_avant taxes" totalsRowFunction="sum" dataDxfId="30" totalsRowDxfId="29" dataCellStyle="Milliers"/>
    <tableColumn id="7" name="Écart(s)" totalsRowFunction="sum" dataDxfId="28" totalsRowDxfId="27" dataCellStyle="Milliers">
      <calculatedColumnFormula>ROUND((SUM(G55)+E55+F55)-D55,2)</calculatedColumnFormula>
    </tableColumn>
  </tableColumns>
  <tableStyleInfo name="TableStyleLight17" showFirstColumn="0" showLastColumn="1" showRowStripes="1" showColumnStripes="0"/>
</table>
</file>

<file path=xl/tables/table2.xml><?xml version="1.0" encoding="utf-8"?>
<table xmlns="http://schemas.openxmlformats.org/spreadsheetml/2006/main" id="7" name="Tableau1368" displayName="Tableau1368" ref="A6:L50" totalsRowCount="1" headerRowDxfId="26" dataDxfId="25" totalsRowDxfId="24" dataCellStyle="Lien hypertexte">
  <autoFilter ref="A6:L49">
    <filterColumn colId="0"/>
  </autoFilter>
  <tableColumns count="12">
    <tableColumn id="11" name="Taxes_x000a_ONT / QC" dataDxfId="23" totalsRowDxfId="22" dataCellStyle="Lien hypertexte"/>
    <tableColumn id="1" name="date _x000a_" totalsRowLabel="Total" dataDxfId="21" totalsRowDxfId="20"/>
    <tableColumn id="2" name="description" dataDxfId="19" totalsRowDxfId="18"/>
    <tableColumn id="3" name="Total_x000a_avec taxes" totalsRowFunction="sum" dataDxfId="17" totalsRowDxfId="16" dataCellStyle="Lien hypertexte"/>
    <tableColumn id="4" name="TPS" totalsRowFunction="sum" dataDxfId="15" totalsRowDxfId="14" dataCellStyle="Lien hypertexte">
      <calculatedColumnFormula>IF(A7="QC",(Tableau1368[[#This Row],[Total
avec taxes]])/(1+($F$2+$G$2))*$F$2,IF(A7="ONT",(Tableau1368[[#This Row],[Total
avec taxes]])/(1+$F$3)*$F$3,0))</calculatedColumnFormula>
    </tableColumn>
    <tableColumn id="5" name="TVQ" totalsRowFunction="sum" dataDxfId="13" totalsRowDxfId="12" dataCellStyle="Lien hypertexte">
      <calculatedColumnFormula>IF(A7="QC",(Tableau1368[[#This Row],[Total
avec taxes]])/(1+($F$2+$G$2))*$G$2,0)</calculatedColumnFormula>
    </tableColumn>
    <tableColumn id="6" name="Achats" totalsRowFunction="sum" dataDxfId="11" totalsRowDxfId="10" dataCellStyle="Lien hypertexte"/>
    <tableColumn id="7" name="Équipement" totalsRowFunction="sum" dataDxfId="9" totalsRowDxfId="8" dataCellStyle="Lien hypertexte"/>
    <tableColumn id="8" name="Essence" totalsRowFunction="sum" dataDxfId="7" totalsRowDxfId="6" dataCellStyle="Lien hypertexte"/>
    <tableColumn id="9" name="entretien réparation machine" totalsRowFunction="sum" dataDxfId="5" totalsRowDxfId="4" dataCellStyle="Lien hypertexte"/>
    <tableColumn id="10" name="petit outils" totalsRowFunction="sum" dataDxfId="3" totalsRowDxfId="2" dataCellStyle="Lien hypertexte"/>
    <tableColumn id="14" name="Écart(s)" totalsRowFunction="sum" dataDxfId="1" totalsRowDxfId="0" dataCellStyle="Lien hypertexte">
      <calculatedColumnFormula>ROUND((SUM(G7:K7)+E7+F7)-D7,2)</calculatedColumnFormula>
    </tableColumn>
  </tableColumns>
  <tableStyleInfo name="TableStyleLight20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14"/>
  <sheetViews>
    <sheetView tabSelected="1" workbookViewId="0">
      <selection activeCell="O14" sqref="O14"/>
    </sheetView>
  </sheetViews>
  <sheetFormatPr baseColWidth="10" defaultColWidth="10.81640625" defaultRowHeight="14.5"/>
  <cols>
    <col min="1" max="1" width="10.7265625" style="63" customWidth="1"/>
    <col min="2" max="2" width="13.26953125" style="25" customWidth="1"/>
    <col min="3" max="3" width="34.81640625" style="25" customWidth="1"/>
    <col min="4" max="4" width="19.26953125" style="25" customWidth="1"/>
    <col min="5" max="6" width="13" style="25" bestFit="1" customWidth="1"/>
    <col min="7" max="11" width="14.54296875" style="25" customWidth="1"/>
    <col min="12" max="16384" width="10.81640625" style="25"/>
  </cols>
  <sheetData>
    <row r="1" spans="1:26" ht="20.5" thickBot="1">
      <c r="A1" s="23" t="s">
        <v>31</v>
      </c>
      <c r="B1" s="79" t="s">
        <v>19</v>
      </c>
      <c r="C1" s="80"/>
      <c r="D1" s="80"/>
      <c r="E1" s="70" t="s">
        <v>29</v>
      </c>
      <c r="F1" s="73" t="s">
        <v>2</v>
      </c>
      <c r="G1" s="74" t="s">
        <v>3</v>
      </c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</row>
    <row r="2" spans="1:26" ht="20.5" thickBot="1">
      <c r="A2" s="23" t="s">
        <v>32</v>
      </c>
      <c r="B2" s="81" t="s">
        <v>20</v>
      </c>
      <c r="C2" s="82"/>
      <c r="D2" s="82"/>
      <c r="E2" s="71" t="s">
        <v>31</v>
      </c>
      <c r="F2" s="26">
        <v>0.05</v>
      </c>
      <c r="G2" s="27">
        <v>9.9750000000000005E-2</v>
      </c>
      <c r="H2" s="24"/>
      <c r="I2" s="24"/>
      <c r="J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</row>
    <row r="3" spans="1:26" ht="17.5" customHeight="1" thickBot="1">
      <c r="A3" s="23"/>
      <c r="B3" s="24"/>
      <c r="C3" s="24"/>
      <c r="D3" s="24"/>
      <c r="E3" s="72" t="s">
        <v>32</v>
      </c>
      <c r="F3" s="28">
        <v>0.13</v>
      </c>
      <c r="G3" s="75">
        <v>0</v>
      </c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</row>
    <row r="4" spans="1:26" ht="11" customHeight="1" thickBot="1">
      <c r="A4" s="23"/>
      <c r="B4" s="24"/>
      <c r="C4" s="24"/>
      <c r="D4" s="24"/>
      <c r="E4" s="29"/>
      <c r="F4" s="29"/>
      <c r="G4" s="30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</row>
    <row r="5" spans="1:26" ht="20.5" thickBot="1">
      <c r="A5" s="31"/>
      <c r="B5" s="32" t="s">
        <v>25</v>
      </c>
      <c r="C5" s="33"/>
      <c r="D5" s="33"/>
      <c r="E5" s="33"/>
      <c r="F5" s="33"/>
      <c r="G5" s="83" t="s">
        <v>27</v>
      </c>
      <c r="H5" s="84"/>
      <c r="I5" s="84"/>
      <c r="J5" s="84"/>
      <c r="K5" s="85"/>
      <c r="L5" s="33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</row>
    <row r="6" spans="1:26" ht="47" thickBot="1">
      <c r="A6" s="34" t="s">
        <v>30</v>
      </c>
      <c r="B6" s="35" t="s">
        <v>0</v>
      </c>
      <c r="C6" s="35" t="s">
        <v>1</v>
      </c>
      <c r="D6" s="36" t="s">
        <v>24</v>
      </c>
      <c r="E6" s="37" t="s">
        <v>2</v>
      </c>
      <c r="F6" s="38" t="s">
        <v>3</v>
      </c>
      <c r="G6" s="39" t="s">
        <v>4</v>
      </c>
      <c r="H6" s="40" t="s">
        <v>5</v>
      </c>
      <c r="I6" s="40" t="s">
        <v>6</v>
      </c>
      <c r="J6" s="41" t="s">
        <v>7</v>
      </c>
      <c r="K6" s="40" t="s">
        <v>8</v>
      </c>
      <c r="L6" s="42" t="s">
        <v>9</v>
      </c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</row>
    <row r="7" spans="1:26">
      <c r="A7" s="12" t="s">
        <v>31</v>
      </c>
      <c r="B7" s="1"/>
      <c r="C7" s="1"/>
      <c r="D7" s="2">
        <v>114.98</v>
      </c>
      <c r="E7" s="43">
        <f>IF(A7="QC",(Tableau1368[[#This Row],[Total
avec taxes]])/(1+($F$2+$G$2))*$F$2,IF(A7="ONT",(Tableau1368[[#This Row],[Total
avec taxes]])/(1+$F$3)*$F$3,0))</f>
        <v>5.0002174385736033</v>
      </c>
      <c r="F7" s="44">
        <f>IF(A7="QC",(Tableau1368[[#This Row],[Total
avec taxes]])/(1+($F$2+$G$2))*$G$2,0)</f>
        <v>9.9754337899543373</v>
      </c>
      <c r="G7" s="2"/>
      <c r="H7" s="3"/>
      <c r="I7" s="3">
        <v>100</v>
      </c>
      <c r="J7" s="3"/>
      <c r="K7" s="3"/>
      <c r="L7" s="45">
        <f t="shared" ref="L7:L49" si="0">ROUND((SUM(G7:K7)+E7+F7)-D7,2)</f>
        <v>0</v>
      </c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</row>
    <row r="8" spans="1:26">
      <c r="A8" s="12" t="s">
        <v>32</v>
      </c>
      <c r="B8" s="1"/>
      <c r="C8" s="1"/>
      <c r="D8" s="2">
        <v>113</v>
      </c>
      <c r="E8" s="43">
        <f>IF(A8="QC",(Tableau1368[[#This Row],[Total
avec taxes]])/(1+($F$2+$G$2))*$F$2,IF(A8="ONT",(Tableau1368[[#This Row],[Total
avec taxes]])/(1+$F$3)*$F$3,0))</f>
        <v>13.000000000000002</v>
      </c>
      <c r="F8" s="44">
        <f>IF(A8="QC",(Tableau1368[[#This Row],[Total
avec taxes]])/(1+($F$2+$G$2))*$G$2,0)</f>
        <v>0</v>
      </c>
      <c r="G8" s="2">
        <v>100</v>
      </c>
      <c r="H8" s="3"/>
      <c r="I8" s="3"/>
      <c r="J8" s="3"/>
      <c r="K8" s="3"/>
      <c r="L8" s="45">
        <f t="shared" si="0"/>
        <v>0</v>
      </c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</row>
    <row r="9" spans="1:26">
      <c r="A9" s="12"/>
      <c r="B9" s="1"/>
      <c r="C9" s="1"/>
      <c r="D9" s="2">
        <v>115</v>
      </c>
      <c r="E9" s="43">
        <f>IF(A9="QC",(Tableau1368[[#This Row],[Total
avec taxes]])/(1+($F$2+$G$2))*$F$2,IF(A9="ONT",(Tableau1368[[#This Row],[Total
avec taxes]])/(1+$F$3)*$F$3,0))</f>
        <v>0</v>
      </c>
      <c r="F9" s="44">
        <f>IF(A9="QC",(Tableau1368[[#This Row],[Total
avec taxes]])/(1+($F$2+$G$2))*$G$2,0)</f>
        <v>0</v>
      </c>
      <c r="G9" s="2"/>
      <c r="H9" s="3"/>
      <c r="I9" s="3"/>
      <c r="J9" s="3">
        <v>115</v>
      </c>
      <c r="K9" s="3"/>
      <c r="L9" s="45">
        <f t="shared" si="0"/>
        <v>0</v>
      </c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</row>
    <row r="10" spans="1:26">
      <c r="A10" s="12"/>
      <c r="B10" s="1"/>
      <c r="C10" s="1"/>
      <c r="D10" s="13"/>
      <c r="E10" s="43">
        <f>IF(A10="QC",(Tableau1368[[#This Row],[Total
avec taxes]])/(1+($F$2+$G$2))*$F$2,IF(A10="ONT",(Tableau1368[[#This Row],[Total
avec taxes]])/(1+$F$3)*$F$3,0))</f>
        <v>0</v>
      </c>
      <c r="F10" s="44">
        <f>IF(A10="QC",(Tableau1368[[#This Row],[Total
avec taxes]])/(1+($F$2+$G$2))*$G$2,0)</f>
        <v>0</v>
      </c>
      <c r="G10" s="13"/>
      <c r="H10" s="14"/>
      <c r="I10" s="14"/>
      <c r="J10" s="14"/>
      <c r="K10" s="15"/>
      <c r="L10" s="48">
        <f t="shared" si="0"/>
        <v>0</v>
      </c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</row>
    <row r="11" spans="1:26">
      <c r="A11" s="12"/>
      <c r="B11" s="1"/>
      <c r="C11" s="1"/>
      <c r="D11" s="2"/>
      <c r="E11" s="43">
        <f>IF(A11="QC",(Tableau1368[[#This Row],[Total
avec taxes]])/(1+($F$2+$G$2))*$F$2,IF(A11="ONT",(Tableau1368[[#This Row],[Total
avec taxes]])/(1+$F$3)*$F$3,0))</f>
        <v>0</v>
      </c>
      <c r="F11" s="44">
        <f>IF(A11="QC",(Tableau1368[[#This Row],[Total
avec taxes]])/(1+($F$2+$G$2))*$G$2,0)</f>
        <v>0</v>
      </c>
      <c r="G11" s="2"/>
      <c r="H11" s="3"/>
      <c r="I11" s="3"/>
      <c r="J11" s="3"/>
      <c r="K11" s="3"/>
      <c r="L11" s="45">
        <f t="shared" si="0"/>
        <v>0</v>
      </c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</row>
    <row r="12" spans="1:26">
      <c r="A12" s="12"/>
      <c r="B12" s="1"/>
      <c r="C12" s="1"/>
      <c r="D12" s="13"/>
      <c r="E12" s="43">
        <f>IF(A12="QC",(Tableau1368[[#This Row],[Total
avec taxes]])/(1+($F$2+$G$2))*$F$2,IF(A12="ONT",(Tableau1368[[#This Row],[Total
avec taxes]])/(1+$F$3)*$F$3,0))</f>
        <v>0</v>
      </c>
      <c r="F12" s="44">
        <f>IF(A12="QC",(Tableau1368[[#This Row],[Total
avec taxes]])/(1+($F$2+$G$2))*$G$2,0)</f>
        <v>0</v>
      </c>
      <c r="G12" s="13"/>
      <c r="H12" s="14"/>
      <c r="I12" s="14"/>
      <c r="J12" s="14"/>
      <c r="K12" s="15"/>
      <c r="L12" s="48">
        <f t="shared" si="0"/>
        <v>0</v>
      </c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</row>
    <row r="13" spans="1:26">
      <c r="A13" s="12"/>
      <c r="B13" s="1"/>
      <c r="C13" s="1"/>
      <c r="D13" s="2"/>
      <c r="E13" s="43">
        <f>IF(A13="QC",(Tableau1368[[#This Row],[Total
avec taxes]])/(1+($F$2+$G$2))*$F$2,IF(A13="ONT",(Tableau1368[[#This Row],[Total
avec taxes]])/(1+$F$3)*$F$3,0))</f>
        <v>0</v>
      </c>
      <c r="F13" s="44">
        <f>IF(A13="QC",(Tableau1368[[#This Row],[Total
avec taxes]])/(1+($F$2+$G$2))*$G$2,0)</f>
        <v>0</v>
      </c>
      <c r="G13" s="2"/>
      <c r="H13" s="3"/>
      <c r="I13" s="3"/>
      <c r="J13" s="3"/>
      <c r="K13" s="3"/>
      <c r="L13" s="45">
        <f t="shared" si="0"/>
        <v>0</v>
      </c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</row>
    <row r="14" spans="1:26">
      <c r="A14" s="12"/>
      <c r="B14" s="1"/>
      <c r="C14" s="1"/>
      <c r="D14" s="2"/>
      <c r="E14" s="43">
        <f>IF(A14="QC",(Tableau1368[[#This Row],[Total
avec taxes]])/(1+($F$2+$G$2))*$F$2,IF(A14="ONT",(Tableau1368[[#This Row],[Total
avec taxes]])/(1+$F$3)*$F$3,0))</f>
        <v>0</v>
      </c>
      <c r="F14" s="44">
        <f>IF(A14="QC",(Tableau1368[[#This Row],[Total
avec taxes]])/(1+($F$2+$G$2))*$G$2,0)</f>
        <v>0</v>
      </c>
      <c r="G14" s="2"/>
      <c r="H14" s="3"/>
      <c r="I14" s="3"/>
      <c r="J14" s="3"/>
      <c r="K14" s="3"/>
      <c r="L14" s="45">
        <f t="shared" si="0"/>
        <v>0</v>
      </c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</row>
    <row r="15" spans="1:26">
      <c r="A15" s="12"/>
      <c r="B15" s="1"/>
      <c r="C15" s="1"/>
      <c r="D15" s="2"/>
      <c r="E15" s="43">
        <f>IF(A15="QC",(Tableau1368[[#This Row],[Total
avec taxes]])/(1+($F$2+$G$2))*$F$2,IF(A15="ONT",(Tableau1368[[#This Row],[Total
avec taxes]])/(1+$F$3)*$F$3,0))</f>
        <v>0</v>
      </c>
      <c r="F15" s="44">
        <f>IF(A15="QC",(Tableau1368[[#This Row],[Total
avec taxes]])/(1+($F$2+$G$2))*$G$2,0)</f>
        <v>0</v>
      </c>
      <c r="G15" s="2"/>
      <c r="H15" s="3"/>
      <c r="I15" s="3"/>
      <c r="J15" s="3"/>
      <c r="K15" s="3"/>
      <c r="L15" s="45">
        <f t="shared" si="0"/>
        <v>0</v>
      </c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</row>
    <row r="16" spans="1:26">
      <c r="A16" s="12"/>
      <c r="B16" s="1"/>
      <c r="C16" s="1"/>
      <c r="D16" s="13"/>
      <c r="E16" s="46">
        <f>IF(A16="QC",(Tableau1368[[#This Row],[Total
avec taxes]])/(1+($F$2+$G$2))*$F$2,IF(A16="ONT",(Tableau1368[[#This Row],[Total
avec taxes]])/(1+$F$3)*$F$3,0))</f>
        <v>0</v>
      </c>
      <c r="F16" s="47">
        <f>IF(A16="QC",(Tableau1368[[#This Row],[Total
avec taxes]])/(1+($F$2+$G$2))*$G$2,0)</f>
        <v>0</v>
      </c>
      <c r="G16" s="13"/>
      <c r="H16" s="14"/>
      <c r="I16" s="14"/>
      <c r="J16" s="14"/>
      <c r="K16" s="15"/>
      <c r="L16" s="48">
        <f t="shared" si="0"/>
        <v>0</v>
      </c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</row>
    <row r="17" spans="1:26">
      <c r="A17" s="12"/>
      <c r="B17" s="1"/>
      <c r="C17" s="1"/>
      <c r="D17" s="2"/>
      <c r="E17" s="43">
        <f>IF(A17="QC",(Tableau1368[[#This Row],[Total
avec taxes]])/(1+($F$2+$G$2))*$F$2,IF(A17="ONT",(Tableau1368[[#This Row],[Total
avec taxes]])/(1+$F$3)*$F$3,0))</f>
        <v>0</v>
      </c>
      <c r="F17" s="44">
        <f>IF(A17="QC",(Tableau1368[[#This Row],[Total
avec taxes]])/(1+($F$2+$G$2))*$G$2,0)</f>
        <v>0</v>
      </c>
      <c r="G17" s="2"/>
      <c r="H17" s="3"/>
      <c r="I17" s="3"/>
      <c r="J17" s="3"/>
      <c r="K17" s="3"/>
      <c r="L17" s="45">
        <f t="shared" si="0"/>
        <v>0</v>
      </c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</row>
    <row r="18" spans="1:26">
      <c r="A18" s="12"/>
      <c r="B18" s="1"/>
      <c r="C18" s="1"/>
      <c r="D18" s="2"/>
      <c r="E18" s="43">
        <f>IF(A18="QC",(Tableau1368[[#This Row],[Total
avec taxes]])/(1+($F$2+$G$2))*$F$2,IF(A18="ONT",(Tableau1368[[#This Row],[Total
avec taxes]])/(1+$F$3)*$F$3,0))</f>
        <v>0</v>
      </c>
      <c r="F18" s="44">
        <f>IF(A18="QC",(Tableau1368[[#This Row],[Total
avec taxes]])/(1+($F$2+$G$2))*$G$2,0)</f>
        <v>0</v>
      </c>
      <c r="G18" s="2"/>
      <c r="H18" s="3"/>
      <c r="I18" s="3"/>
      <c r="J18" s="3"/>
      <c r="K18" s="3"/>
      <c r="L18" s="45">
        <f t="shared" si="0"/>
        <v>0</v>
      </c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</row>
    <row r="19" spans="1:26">
      <c r="A19" s="12"/>
      <c r="B19" s="1"/>
      <c r="C19" s="1"/>
      <c r="D19" s="2"/>
      <c r="E19" s="43">
        <f>IF(A19="QC",(Tableau1368[[#This Row],[Total
avec taxes]])/(1+($F$2+$G$2))*$F$2,IF(A19="ONT",(Tableau1368[[#This Row],[Total
avec taxes]])/(1+$F$3)*$F$3,0))</f>
        <v>0</v>
      </c>
      <c r="F19" s="44">
        <f>IF(A19="QC",(Tableau1368[[#This Row],[Total
avec taxes]])/(1+($F$2+$G$2))*$G$2,0)</f>
        <v>0</v>
      </c>
      <c r="G19" s="2"/>
      <c r="H19" s="3"/>
      <c r="I19" s="3"/>
      <c r="J19" s="3"/>
      <c r="K19" s="3"/>
      <c r="L19" s="45">
        <f t="shared" si="0"/>
        <v>0</v>
      </c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</row>
    <row r="20" spans="1:26">
      <c r="A20" s="12"/>
      <c r="B20" s="1"/>
      <c r="C20" s="1"/>
      <c r="D20" s="2"/>
      <c r="E20" s="43">
        <f>IF(A20="QC",(Tableau1368[[#This Row],[Total
avec taxes]])/(1+($F$2+$G$2))*$F$2,IF(A20="ONT",(Tableau1368[[#This Row],[Total
avec taxes]])/(1+$F$3)*$F$3,0))</f>
        <v>0</v>
      </c>
      <c r="F20" s="44">
        <f>IF(A20="QC",(Tableau1368[[#This Row],[Total
avec taxes]])/(1+($F$2+$G$2))*$G$2,0)</f>
        <v>0</v>
      </c>
      <c r="G20" s="2"/>
      <c r="H20" s="3"/>
      <c r="I20" s="3"/>
      <c r="J20" s="3"/>
      <c r="K20" s="3"/>
      <c r="L20" s="45">
        <f t="shared" si="0"/>
        <v>0</v>
      </c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</row>
    <row r="21" spans="1:26">
      <c r="A21" s="12"/>
      <c r="B21" s="1"/>
      <c r="C21" s="1"/>
      <c r="D21" s="2"/>
      <c r="E21" s="43">
        <f>IF(A21="QC",(Tableau1368[[#This Row],[Total
avec taxes]])/(1+($F$2+$G$2))*$F$2,IF(A21="ONT",(Tableau1368[[#This Row],[Total
avec taxes]])/(1+$F$3)*$F$3,0))</f>
        <v>0</v>
      </c>
      <c r="F21" s="44">
        <f>IF(A21="QC",(Tableau1368[[#This Row],[Total
avec taxes]])/(1+($F$2+$G$2))*$G$2,0)</f>
        <v>0</v>
      </c>
      <c r="G21" s="2"/>
      <c r="H21" s="3"/>
      <c r="I21" s="3"/>
      <c r="J21" s="3"/>
      <c r="K21" s="3"/>
      <c r="L21" s="45">
        <f t="shared" si="0"/>
        <v>0</v>
      </c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</row>
    <row r="22" spans="1:26">
      <c r="A22" s="12"/>
      <c r="B22" s="1"/>
      <c r="C22" s="1"/>
      <c r="D22" s="2"/>
      <c r="E22" s="43">
        <f>IF(A22="QC",(Tableau1368[[#This Row],[Total
avec taxes]])/(1+($F$2+$G$2))*$F$2,IF(A22="ONT",(Tableau1368[[#This Row],[Total
avec taxes]])/(1+$F$3)*$F$3,0))</f>
        <v>0</v>
      </c>
      <c r="F22" s="44">
        <f>IF(A22="QC",(Tableau1368[[#This Row],[Total
avec taxes]])/(1+($F$2+$G$2))*$G$2,0)</f>
        <v>0</v>
      </c>
      <c r="G22" s="2"/>
      <c r="H22" s="3"/>
      <c r="I22" s="3"/>
      <c r="J22" s="3"/>
      <c r="K22" s="3"/>
      <c r="L22" s="45">
        <f t="shared" si="0"/>
        <v>0</v>
      </c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</row>
    <row r="23" spans="1:26">
      <c r="A23" s="12"/>
      <c r="B23" s="1"/>
      <c r="C23" s="1"/>
      <c r="D23" s="2"/>
      <c r="E23" s="43">
        <f>IF(A23="QC",(Tableau1368[[#This Row],[Total
avec taxes]])/(1+($F$2+$G$2))*$F$2,IF(A23="ONT",(Tableau1368[[#This Row],[Total
avec taxes]])/(1+$F$3)*$F$3,0))</f>
        <v>0</v>
      </c>
      <c r="F23" s="44">
        <f>IF(A23="QC",(Tableau1368[[#This Row],[Total
avec taxes]])/(1+($F$2+$G$2))*$G$2,0)</f>
        <v>0</v>
      </c>
      <c r="G23" s="2"/>
      <c r="H23" s="3"/>
      <c r="I23" s="3"/>
      <c r="J23" s="3"/>
      <c r="K23" s="3"/>
      <c r="L23" s="45">
        <f t="shared" si="0"/>
        <v>0</v>
      </c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</row>
    <row r="24" spans="1:26">
      <c r="A24" s="12"/>
      <c r="B24" s="1"/>
      <c r="C24" s="1"/>
      <c r="D24" s="2"/>
      <c r="E24" s="43">
        <f>IF(A24="QC",(Tableau1368[[#This Row],[Total
avec taxes]])/(1+($F$2+$G$2))*$F$2,IF(A24="ONT",(Tableau1368[[#This Row],[Total
avec taxes]])/(1+$F$3)*$F$3,0))</f>
        <v>0</v>
      </c>
      <c r="F24" s="44">
        <f>IF(A24="QC",(Tableau1368[[#This Row],[Total
avec taxes]])/(1+($F$2+$G$2))*$G$2,0)</f>
        <v>0</v>
      </c>
      <c r="G24" s="2"/>
      <c r="H24" s="3"/>
      <c r="I24" s="3"/>
      <c r="J24" s="3"/>
      <c r="K24" s="3"/>
      <c r="L24" s="45">
        <f t="shared" si="0"/>
        <v>0</v>
      </c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</row>
    <row r="25" spans="1:26">
      <c r="A25" s="12"/>
      <c r="B25" s="1"/>
      <c r="C25" s="1"/>
      <c r="D25" s="2"/>
      <c r="E25" s="43">
        <f>IF(A25="QC",(Tableau1368[[#This Row],[Total
avec taxes]])/(1+($F$2+$G$2))*$F$2,IF(A25="ONT",(Tableau1368[[#This Row],[Total
avec taxes]])/(1+$F$3)*$F$3,0))</f>
        <v>0</v>
      </c>
      <c r="F25" s="44">
        <f>IF(A25="QC",(Tableau1368[[#This Row],[Total
avec taxes]])/(1+($F$2+$G$2))*$G$2,0)</f>
        <v>0</v>
      </c>
      <c r="G25" s="2"/>
      <c r="H25" s="3"/>
      <c r="I25" s="3"/>
      <c r="J25" s="3"/>
      <c r="K25" s="3"/>
      <c r="L25" s="49">
        <f t="shared" si="0"/>
        <v>0</v>
      </c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</row>
    <row r="26" spans="1:26">
      <c r="A26" s="12"/>
      <c r="B26" s="1"/>
      <c r="C26" s="1"/>
      <c r="D26" s="2"/>
      <c r="E26" s="43">
        <f>IF(A26="QC",(Tableau1368[[#This Row],[Total
avec taxes]])/(1+($F$2+$G$2))*$F$2,IF(A26="ONT",(Tableau1368[[#This Row],[Total
avec taxes]])/(1+$F$3)*$F$3,0))</f>
        <v>0</v>
      </c>
      <c r="F26" s="44">
        <f>IF(A26="QC",(Tableau1368[[#This Row],[Total
avec taxes]])/(1+($F$2+$G$2))*$G$2,0)</f>
        <v>0</v>
      </c>
      <c r="G26" s="2"/>
      <c r="H26" s="3"/>
      <c r="I26" s="3"/>
      <c r="J26" s="3"/>
      <c r="K26" s="3"/>
      <c r="L26" s="49">
        <f t="shared" si="0"/>
        <v>0</v>
      </c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</row>
    <row r="27" spans="1:26">
      <c r="A27" s="12"/>
      <c r="B27" s="1"/>
      <c r="C27" s="1"/>
      <c r="D27" s="2"/>
      <c r="E27" s="43">
        <f>IF(A27="QC",(Tableau1368[[#This Row],[Total
avec taxes]])/(1+($F$2+$G$2))*$F$2,IF(A27="ONT",(Tableau1368[[#This Row],[Total
avec taxes]])/(1+$F$3)*$F$3,0))</f>
        <v>0</v>
      </c>
      <c r="F27" s="44">
        <f>IF(A27="QC",(Tableau1368[[#This Row],[Total
avec taxes]])/(1+($F$2+$G$2))*$G$2,0)</f>
        <v>0</v>
      </c>
      <c r="G27" s="2"/>
      <c r="H27" s="3"/>
      <c r="I27" s="3"/>
      <c r="J27" s="3"/>
      <c r="K27" s="3"/>
      <c r="L27" s="49">
        <f t="shared" si="0"/>
        <v>0</v>
      </c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</row>
    <row r="28" spans="1:26">
      <c r="A28" s="12"/>
      <c r="B28" s="1"/>
      <c r="C28" s="1"/>
      <c r="D28" s="2"/>
      <c r="E28" s="43">
        <f>IF(A28="QC",(Tableau1368[[#This Row],[Total
avec taxes]])/(1+($F$2+$G$2))*$F$2,IF(A28="ONT",(Tableau1368[[#This Row],[Total
avec taxes]])/(1+$F$3)*$F$3,0))</f>
        <v>0</v>
      </c>
      <c r="F28" s="44">
        <f>IF(A28="QC",(Tableau1368[[#This Row],[Total
avec taxes]])/(1+($F$2+$G$2))*$G$2,0)</f>
        <v>0</v>
      </c>
      <c r="G28" s="2"/>
      <c r="H28" s="3"/>
      <c r="I28" s="3"/>
      <c r="J28" s="3"/>
      <c r="K28" s="3"/>
      <c r="L28" s="49">
        <f t="shared" si="0"/>
        <v>0</v>
      </c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</row>
    <row r="29" spans="1:26">
      <c r="A29" s="12"/>
      <c r="B29" s="1"/>
      <c r="C29" s="1"/>
      <c r="D29" s="2"/>
      <c r="E29" s="43">
        <f>IF(A29="QC",(Tableau1368[[#This Row],[Total
avec taxes]])/(1+($F$2+$G$2))*$F$2,IF(A29="ONT",(Tableau1368[[#This Row],[Total
avec taxes]])/(1+$F$3)*$F$3,0))</f>
        <v>0</v>
      </c>
      <c r="F29" s="44">
        <f>IF(A29="QC",(Tableau1368[[#This Row],[Total
avec taxes]])/(1+($F$2+$G$2))*$G$2,0)</f>
        <v>0</v>
      </c>
      <c r="G29" s="2"/>
      <c r="H29" s="3"/>
      <c r="I29" s="3"/>
      <c r="J29" s="3"/>
      <c r="K29" s="3"/>
      <c r="L29" s="49">
        <f t="shared" si="0"/>
        <v>0</v>
      </c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</row>
    <row r="30" spans="1:26">
      <c r="A30" s="12"/>
      <c r="B30" s="1"/>
      <c r="C30" s="1"/>
      <c r="D30" s="2"/>
      <c r="E30" s="43">
        <f>IF(A30="QC",(Tableau1368[[#This Row],[Total
avec taxes]])/(1+($F$2+$G$2))*$F$2,IF(A30="ONT",(Tableau1368[[#This Row],[Total
avec taxes]])/(1+$F$3)*$F$3,0))</f>
        <v>0</v>
      </c>
      <c r="F30" s="44">
        <f>IF(A30="QC",(Tableau1368[[#This Row],[Total
avec taxes]])/(1+($F$2+$G$2))*$G$2,0)</f>
        <v>0</v>
      </c>
      <c r="G30" s="2"/>
      <c r="H30" s="3"/>
      <c r="I30" s="3"/>
      <c r="J30" s="3"/>
      <c r="K30" s="3"/>
      <c r="L30" s="45">
        <f t="shared" si="0"/>
        <v>0</v>
      </c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</row>
    <row r="31" spans="1:26">
      <c r="A31" s="12"/>
      <c r="B31" s="1"/>
      <c r="C31" s="1"/>
      <c r="D31" s="2"/>
      <c r="E31" s="43">
        <f>IF(A31="QC",(Tableau1368[[#This Row],[Total
avec taxes]])/(1+($F$2+$G$2))*$F$2,IF(A31="ONT",(Tableau1368[[#This Row],[Total
avec taxes]])/(1+$F$3)*$F$3,0))</f>
        <v>0</v>
      </c>
      <c r="F31" s="44">
        <f>IF(A31="QC",(Tableau1368[[#This Row],[Total
avec taxes]])/(1+($F$2+$G$2))*$G$2,0)</f>
        <v>0</v>
      </c>
      <c r="G31" s="2"/>
      <c r="H31" s="3"/>
      <c r="I31" s="3"/>
      <c r="J31" s="3"/>
      <c r="K31" s="3"/>
      <c r="L31" s="45">
        <f t="shared" si="0"/>
        <v>0</v>
      </c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</row>
    <row r="32" spans="1:26">
      <c r="A32" s="12"/>
      <c r="B32" s="1"/>
      <c r="C32" s="1"/>
      <c r="D32" s="2"/>
      <c r="E32" s="43">
        <f>IF(A32="QC",(Tableau1368[[#This Row],[Total
avec taxes]])/(1+($F$2+$G$2))*$F$2,IF(A32="ONT",(Tableau1368[[#This Row],[Total
avec taxes]])/(1+$F$3)*$F$3,0))</f>
        <v>0</v>
      </c>
      <c r="F32" s="44">
        <f>IF(A32="QC",(Tableau1368[[#This Row],[Total
avec taxes]])/(1+($F$2+$G$2))*$G$2,0)</f>
        <v>0</v>
      </c>
      <c r="G32" s="2"/>
      <c r="H32" s="3"/>
      <c r="I32" s="3"/>
      <c r="J32" s="3"/>
      <c r="K32" s="4"/>
      <c r="L32" s="49">
        <f t="shared" si="0"/>
        <v>0</v>
      </c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</row>
    <row r="33" spans="1:26">
      <c r="A33" s="12"/>
      <c r="B33" s="1"/>
      <c r="C33" s="1"/>
      <c r="D33" s="2"/>
      <c r="E33" s="43">
        <f>IF(A33="QC",(Tableau1368[[#This Row],[Total
avec taxes]])/(1+($F$2+$G$2))*$F$2,IF(A33="ONT",(Tableau1368[[#This Row],[Total
avec taxes]])/(1+$F$3)*$F$3,0))</f>
        <v>0</v>
      </c>
      <c r="F33" s="44">
        <f>IF(A33="QC",(Tableau1368[[#This Row],[Total
avec taxes]])/(1+($F$2+$G$2))*$G$2,0)</f>
        <v>0</v>
      </c>
      <c r="G33" s="2"/>
      <c r="H33" s="3"/>
      <c r="I33" s="3"/>
      <c r="J33" s="3"/>
      <c r="K33" s="3"/>
      <c r="L33" s="45">
        <f t="shared" si="0"/>
        <v>0</v>
      </c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</row>
    <row r="34" spans="1:26">
      <c r="A34" s="12"/>
      <c r="B34" s="1"/>
      <c r="C34" s="1"/>
      <c r="D34" s="2"/>
      <c r="E34" s="43">
        <f>IF(A34="QC",(Tableau1368[[#This Row],[Total
avec taxes]])/(1+($F$2+$G$2))*$F$2,IF(A34="ONT",(Tableau1368[[#This Row],[Total
avec taxes]])/(1+$F$3)*$F$3,0))</f>
        <v>0</v>
      </c>
      <c r="F34" s="44">
        <f>IF(A34="QC",(Tableau1368[[#This Row],[Total
avec taxes]])/(1+($F$2+$G$2))*$G$2,0)</f>
        <v>0</v>
      </c>
      <c r="G34" s="2"/>
      <c r="H34" s="3"/>
      <c r="I34" s="3"/>
      <c r="J34" s="3"/>
      <c r="K34" s="3"/>
      <c r="L34" s="45">
        <f t="shared" si="0"/>
        <v>0</v>
      </c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</row>
    <row r="35" spans="1:26">
      <c r="A35" s="12"/>
      <c r="B35" s="1"/>
      <c r="C35" s="1"/>
      <c r="D35" s="2"/>
      <c r="E35" s="43">
        <f>IF(A35="QC",(Tableau1368[[#This Row],[Total
avec taxes]])/(1+($F$2+$G$2))*$F$2,IF(A35="ONT",(Tableau1368[[#This Row],[Total
avec taxes]])/(1+$F$3)*$F$3,0))</f>
        <v>0</v>
      </c>
      <c r="F35" s="44">
        <f>IF(A35="QC",(Tableau1368[[#This Row],[Total
avec taxes]])/(1+($F$2+$G$2))*$G$2,0)</f>
        <v>0</v>
      </c>
      <c r="G35" s="2"/>
      <c r="H35" s="3"/>
      <c r="I35" s="3"/>
      <c r="J35" s="3"/>
      <c r="K35" s="3"/>
      <c r="L35" s="45">
        <f t="shared" si="0"/>
        <v>0</v>
      </c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</row>
    <row r="36" spans="1:26">
      <c r="A36" s="12"/>
      <c r="B36" s="1"/>
      <c r="C36" s="1"/>
      <c r="D36" s="2"/>
      <c r="E36" s="43">
        <f>IF(A36="QC",(Tableau1368[[#This Row],[Total
avec taxes]])/(1+($F$2+$G$2))*$F$2,IF(A36="ONT",(Tableau1368[[#This Row],[Total
avec taxes]])/(1+$F$3)*$F$3,0))</f>
        <v>0</v>
      </c>
      <c r="F36" s="44">
        <f>IF(A36="QC",(Tableau1368[[#This Row],[Total
avec taxes]])/(1+($F$2+$G$2))*$G$2,0)</f>
        <v>0</v>
      </c>
      <c r="G36" s="2"/>
      <c r="H36" s="3"/>
      <c r="I36" s="3"/>
      <c r="J36" s="3"/>
      <c r="K36" s="4"/>
      <c r="L36" s="49">
        <f t="shared" si="0"/>
        <v>0</v>
      </c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</row>
    <row r="37" spans="1:26">
      <c r="A37" s="12"/>
      <c r="B37" s="1"/>
      <c r="C37" s="1"/>
      <c r="D37" s="2"/>
      <c r="E37" s="43">
        <f>IF(A37="QC",(Tableau1368[[#This Row],[Total
avec taxes]])/(1+($F$2+$G$2))*$F$2,IF(A37="ONT",(Tableau1368[[#This Row],[Total
avec taxes]])/(1+$F$3)*$F$3,0))</f>
        <v>0</v>
      </c>
      <c r="F37" s="44">
        <f>IF(A37="QC",(Tableau1368[[#This Row],[Total
avec taxes]])/(1+($F$2+$G$2))*$G$2,0)</f>
        <v>0</v>
      </c>
      <c r="G37" s="2"/>
      <c r="H37" s="3"/>
      <c r="I37" s="3"/>
      <c r="J37" s="3"/>
      <c r="K37" s="3"/>
      <c r="L37" s="45">
        <f t="shared" si="0"/>
        <v>0</v>
      </c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</row>
    <row r="38" spans="1:26">
      <c r="A38" s="12"/>
      <c r="B38" s="1"/>
      <c r="C38" s="1"/>
      <c r="D38" s="2"/>
      <c r="E38" s="43">
        <f>IF(A38="QC",(Tableau1368[[#This Row],[Total
avec taxes]])/(1+($F$2+$G$2))*$F$2,IF(A38="ONT",(Tableau1368[[#This Row],[Total
avec taxes]])/(1+$F$3)*$F$3,0))</f>
        <v>0</v>
      </c>
      <c r="F38" s="44">
        <f>IF(A38="QC",(Tableau1368[[#This Row],[Total
avec taxes]])/(1+($F$2+$G$2))*$G$2,0)</f>
        <v>0</v>
      </c>
      <c r="G38" s="2"/>
      <c r="H38" s="3"/>
      <c r="I38" s="3"/>
      <c r="J38" s="3"/>
      <c r="K38" s="3"/>
      <c r="L38" s="45">
        <f t="shared" si="0"/>
        <v>0</v>
      </c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</row>
    <row r="39" spans="1:26">
      <c r="A39" s="12"/>
      <c r="B39" s="1"/>
      <c r="C39" s="1"/>
      <c r="D39" s="2"/>
      <c r="E39" s="43">
        <f>IF(A39="QC",(Tableau1368[[#This Row],[Total
avec taxes]])/(1+($F$2+$G$2))*$F$2,IF(A39="ONT",(Tableau1368[[#This Row],[Total
avec taxes]])/(1+$F$3)*$F$3,0))</f>
        <v>0</v>
      </c>
      <c r="F39" s="44">
        <f>IF(A39="QC",(Tableau1368[[#This Row],[Total
avec taxes]])/(1+($F$2+$G$2))*$G$2,0)</f>
        <v>0</v>
      </c>
      <c r="G39" s="2"/>
      <c r="H39" s="3"/>
      <c r="I39" s="3"/>
      <c r="J39" s="3"/>
      <c r="K39" s="3"/>
      <c r="L39" s="45">
        <f t="shared" si="0"/>
        <v>0</v>
      </c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</row>
    <row r="40" spans="1:26">
      <c r="A40" s="12"/>
      <c r="B40" s="1"/>
      <c r="C40" s="1"/>
      <c r="D40" s="2"/>
      <c r="E40" s="43">
        <f>IF(A40="QC",(Tableau1368[[#This Row],[Total
avec taxes]])/(1+($F$2+$G$2))*$F$2,IF(A40="ONT",(Tableau1368[[#This Row],[Total
avec taxes]])/(1+$F$3)*$F$3,0))</f>
        <v>0</v>
      </c>
      <c r="F40" s="44">
        <f>IF(A40="QC",(Tableau1368[[#This Row],[Total
avec taxes]])/(1+($F$2+$G$2))*$G$2,0)</f>
        <v>0</v>
      </c>
      <c r="G40" s="2"/>
      <c r="H40" s="3"/>
      <c r="I40" s="3"/>
      <c r="J40" s="3"/>
      <c r="K40" s="3"/>
      <c r="L40" s="45">
        <f t="shared" si="0"/>
        <v>0</v>
      </c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</row>
    <row r="41" spans="1:26">
      <c r="A41" s="12"/>
      <c r="B41" s="1"/>
      <c r="C41" s="1"/>
      <c r="D41" s="2"/>
      <c r="E41" s="43">
        <f>IF(A41="QC",(Tableau1368[[#This Row],[Total
avec taxes]])/(1+($F$2+$G$2))*$F$2,IF(A41="ONT",(Tableau1368[[#This Row],[Total
avec taxes]])/(1+$F$3)*$F$3,0))</f>
        <v>0</v>
      </c>
      <c r="F41" s="44">
        <f>IF(A41="QC",(Tableau1368[[#This Row],[Total
avec taxes]])/(1+($F$2+$G$2))*$G$2,0)</f>
        <v>0</v>
      </c>
      <c r="G41" s="2"/>
      <c r="H41" s="3"/>
      <c r="I41" s="3"/>
      <c r="J41" s="3"/>
      <c r="K41" s="3"/>
      <c r="L41" s="45">
        <f t="shared" si="0"/>
        <v>0</v>
      </c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</row>
    <row r="42" spans="1:26">
      <c r="A42" s="12"/>
      <c r="B42" s="1"/>
      <c r="C42" s="1"/>
      <c r="D42" s="2"/>
      <c r="E42" s="43">
        <f>IF(A42="QC",(Tableau1368[[#This Row],[Total
avec taxes]])/(1+($F$2+$G$2))*$F$2,IF(A42="ONT",(Tableau1368[[#This Row],[Total
avec taxes]])/(1+$F$3)*$F$3,0))</f>
        <v>0</v>
      </c>
      <c r="F42" s="44">
        <f>IF(A42="QC",(Tableau1368[[#This Row],[Total
avec taxes]])/(1+($F$2+$G$2))*$G$2,0)</f>
        <v>0</v>
      </c>
      <c r="G42" s="2"/>
      <c r="H42" s="3"/>
      <c r="I42" s="3"/>
      <c r="J42" s="3"/>
      <c r="K42" s="3"/>
      <c r="L42" s="45">
        <f t="shared" si="0"/>
        <v>0</v>
      </c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</row>
    <row r="43" spans="1:26">
      <c r="A43" s="12"/>
      <c r="B43" s="1"/>
      <c r="C43" s="1"/>
      <c r="D43" s="2"/>
      <c r="E43" s="43">
        <f>IF(A43="QC",(Tableau1368[[#This Row],[Total
avec taxes]])/(1+($F$2+$G$2))*$F$2,IF(A43="ONT",(Tableau1368[[#This Row],[Total
avec taxes]])/(1+$F$3)*$F$3,0))</f>
        <v>0</v>
      </c>
      <c r="F43" s="44">
        <f>IF(A43="QC",(Tableau1368[[#This Row],[Total
avec taxes]])/(1+($F$2+$G$2))*$G$2,0)</f>
        <v>0</v>
      </c>
      <c r="G43" s="2"/>
      <c r="H43" s="3"/>
      <c r="I43" s="3"/>
      <c r="J43" s="3"/>
      <c r="K43" s="3"/>
      <c r="L43" s="45">
        <f t="shared" si="0"/>
        <v>0</v>
      </c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</row>
    <row r="44" spans="1:26">
      <c r="A44" s="12"/>
      <c r="B44" s="1"/>
      <c r="C44" s="1"/>
      <c r="D44" s="2"/>
      <c r="E44" s="43">
        <f>IF(A44="QC",(Tableau1368[[#This Row],[Total
avec taxes]])/(1+($F$2+$G$2))*$F$2,IF(A44="ONT",(Tableau1368[[#This Row],[Total
avec taxes]])/(1+$F$3)*$F$3,0))</f>
        <v>0</v>
      </c>
      <c r="F44" s="44">
        <f>IF(A44="QC",(Tableau1368[[#This Row],[Total
avec taxes]])/(1+($F$2+$G$2))*$G$2,0)</f>
        <v>0</v>
      </c>
      <c r="G44" s="2"/>
      <c r="H44" s="3"/>
      <c r="I44" s="3"/>
      <c r="J44" s="3"/>
      <c r="K44" s="3"/>
      <c r="L44" s="45">
        <f t="shared" si="0"/>
        <v>0</v>
      </c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</row>
    <row r="45" spans="1:26">
      <c r="A45" s="12"/>
      <c r="B45" s="1"/>
      <c r="C45" s="1"/>
      <c r="D45" s="2"/>
      <c r="E45" s="43">
        <f>IF(A45="QC",(Tableau1368[[#This Row],[Total
avec taxes]])/(1+($F$2+$G$2))*$F$2,IF(A45="ONT",(Tableau1368[[#This Row],[Total
avec taxes]])/(1+$F$3)*$F$3,0))</f>
        <v>0</v>
      </c>
      <c r="F45" s="44">
        <f>IF(A45="QC",(Tableau1368[[#This Row],[Total
avec taxes]])/(1+($F$2+$G$2))*$G$2,0)</f>
        <v>0</v>
      </c>
      <c r="G45" s="2"/>
      <c r="H45" s="3"/>
      <c r="I45" s="3"/>
      <c r="J45" s="3"/>
      <c r="K45" s="3"/>
      <c r="L45" s="49">
        <f t="shared" si="0"/>
        <v>0</v>
      </c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</row>
    <row r="46" spans="1:26">
      <c r="A46" s="12"/>
      <c r="B46" s="1"/>
      <c r="C46" s="1"/>
      <c r="D46" s="2"/>
      <c r="E46" s="43">
        <f>IF(A46="QC",(Tableau1368[[#This Row],[Total
avec taxes]])/(1+($F$2+$G$2))*$F$2,IF(A46="ONT",(Tableau1368[[#This Row],[Total
avec taxes]])/(1+$F$3)*$F$3,0))</f>
        <v>0</v>
      </c>
      <c r="F46" s="44">
        <f>IF(A46="QC",(Tableau1368[[#This Row],[Total
avec taxes]])/(1+($F$2+$G$2))*$G$2,0)</f>
        <v>0</v>
      </c>
      <c r="G46" s="2"/>
      <c r="H46" s="3"/>
      <c r="I46" s="3"/>
      <c r="J46" s="3"/>
      <c r="K46" s="3"/>
      <c r="L46" s="45">
        <f t="shared" si="0"/>
        <v>0</v>
      </c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</row>
    <row r="47" spans="1:26">
      <c r="A47" s="12"/>
      <c r="B47" s="1"/>
      <c r="C47" s="1"/>
      <c r="D47" s="2"/>
      <c r="E47" s="43">
        <f>IF(A47="QC",(Tableau1368[[#This Row],[Total
avec taxes]])/(1+($F$2+$G$2))*$F$2,IF(A47="ONT",(Tableau1368[[#This Row],[Total
avec taxes]])/(1+$F$3)*$F$3,0))</f>
        <v>0</v>
      </c>
      <c r="F47" s="44">
        <f>IF(A47="QC",(Tableau1368[[#This Row],[Total
avec taxes]])/(1+($F$2+$G$2))*$G$2,0)</f>
        <v>0</v>
      </c>
      <c r="G47" s="2"/>
      <c r="H47" s="3"/>
      <c r="I47" s="3"/>
      <c r="J47" s="3"/>
      <c r="K47" s="3"/>
      <c r="L47" s="45">
        <f t="shared" si="0"/>
        <v>0</v>
      </c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</row>
    <row r="48" spans="1:26">
      <c r="A48" s="12"/>
      <c r="B48" s="1"/>
      <c r="C48" s="1"/>
      <c r="D48" s="2"/>
      <c r="E48" s="43">
        <f>IF(A48="QC",(Tableau1368[[#This Row],[Total
avec taxes]])/(1+($F$2+$G$2))*$F$2,IF(A48="ONT",(Tableau1368[[#This Row],[Total
avec taxes]])/(1+$F$3)*$F$3,0))</f>
        <v>0</v>
      </c>
      <c r="F48" s="44">
        <f>IF(A48="QC",(Tableau1368[[#This Row],[Total
avec taxes]])/(1+($F$2+$G$2))*$G$2,0)</f>
        <v>0</v>
      </c>
      <c r="G48" s="2"/>
      <c r="H48" s="3"/>
      <c r="I48" s="3"/>
      <c r="J48" s="3"/>
      <c r="K48" s="3"/>
      <c r="L48" s="45">
        <f t="shared" si="0"/>
        <v>0</v>
      </c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</row>
    <row r="49" spans="1:26">
      <c r="A49" s="12"/>
      <c r="B49" s="1"/>
      <c r="C49" s="1"/>
      <c r="D49" s="2"/>
      <c r="E49" s="43">
        <f>IF(A49="QC",(Tableau1368[[#This Row],[Total
avec taxes]])/(1+($F$2+$G$2))*$F$2,IF(A49="ONT",(Tableau1368[[#This Row],[Total
avec taxes]])/(1+$F$3)*$F$3,0))</f>
        <v>0</v>
      </c>
      <c r="F49" s="44">
        <f>IF(A49="QC",(Tableau1368[[#This Row],[Total
avec taxes]])/(1+($F$2+$G$2))*$G$2,0)</f>
        <v>0</v>
      </c>
      <c r="G49" s="2"/>
      <c r="H49" s="3"/>
      <c r="I49" s="3"/>
      <c r="J49" s="3"/>
      <c r="K49" s="3"/>
      <c r="L49" s="45">
        <f t="shared" si="0"/>
        <v>0</v>
      </c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</row>
    <row r="50" spans="1:26" ht="15" thickBot="1">
      <c r="A50" s="52"/>
      <c r="B50" s="25" t="s">
        <v>10</v>
      </c>
      <c r="D50" s="53">
        <f>SUBTOTAL(109,[Total
avec taxes])</f>
        <v>342.98</v>
      </c>
      <c r="E50" s="53">
        <f>SUBTOTAL(109,[TPS])</f>
        <v>18.000217438573607</v>
      </c>
      <c r="F50" s="53">
        <f>SUBTOTAL(109,[TVQ])</f>
        <v>9.9754337899543373</v>
      </c>
      <c r="G50" s="53">
        <f>SUBTOTAL(109,[Achats])</f>
        <v>100</v>
      </c>
      <c r="H50" s="53">
        <f>SUBTOTAL(109,[Équipement])</f>
        <v>0</v>
      </c>
      <c r="I50" s="53">
        <f>SUBTOTAL(109,[Essence])</f>
        <v>100</v>
      </c>
      <c r="J50" s="53">
        <f>SUBTOTAL(109,[entretien réparation machine])</f>
        <v>115</v>
      </c>
      <c r="K50" s="53">
        <f>SUBTOTAL(109,[petit outils])</f>
        <v>0</v>
      </c>
      <c r="L50" s="54">
        <f>SUBTOTAL(109,[Écart(s)])</f>
        <v>0</v>
      </c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</row>
    <row r="51" spans="1:26" ht="15" thickTop="1">
      <c r="A51" s="31"/>
      <c r="B51" s="24"/>
      <c r="C51" s="24"/>
      <c r="D51" s="9" t="str">
        <f>+IF(L50&lt;&gt;0,"Attention voir colone des Écart(s) !!!!!!!!!!"," ")</f>
        <v xml:space="preserve"> </v>
      </c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</row>
    <row r="52" spans="1:26">
      <c r="A52" s="31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</row>
    <row r="53" spans="1:26" ht="20.5" thickBot="1">
      <c r="A53" s="31"/>
      <c r="B53" s="32" t="s">
        <v>11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</row>
    <row r="54" spans="1:26" ht="31.5" thickBot="1">
      <c r="A54" s="34" t="s">
        <v>30</v>
      </c>
      <c r="B54" s="55" t="s">
        <v>0</v>
      </c>
      <c r="C54" s="55" t="s">
        <v>1</v>
      </c>
      <c r="D54" s="56" t="s">
        <v>12</v>
      </c>
      <c r="E54" s="57" t="s">
        <v>2</v>
      </c>
      <c r="F54" s="58" t="s">
        <v>3</v>
      </c>
      <c r="G54" s="59" t="s">
        <v>28</v>
      </c>
      <c r="H54" s="60" t="s">
        <v>9</v>
      </c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</row>
    <row r="55" spans="1:26">
      <c r="A55" s="19" t="s">
        <v>31</v>
      </c>
      <c r="B55" s="5"/>
      <c r="C55" s="6"/>
      <c r="D55" s="2">
        <v>114.98</v>
      </c>
      <c r="E55" s="43">
        <f>IF(A55="QC",(Tableau3579[[#This Row],[Total
 avec taxes]])/(1+($F$2+$G$2))*$F$2,IF(A55="ONT",(Tableau3579[[#This Row],[Total
 avec taxes]])/(1+$F$3)*$F$3,0))</f>
        <v>5.0002174385736033</v>
      </c>
      <c r="F55" s="44">
        <f>IF(A55="QC",Tableau3579[[#This Row],[Total
 avec taxes]]/(1+($F$2+$G$2))*$G$2,0)</f>
        <v>9.9754337899543373</v>
      </c>
      <c r="G55" s="6">
        <v>100</v>
      </c>
      <c r="H55" s="61">
        <f t="shared" ref="H55:H78" si="1">ROUND((SUM(G55)+E55+F55)-D55,2)</f>
        <v>0</v>
      </c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</row>
    <row r="56" spans="1:26">
      <c r="A56" s="19" t="s">
        <v>32</v>
      </c>
      <c r="B56" s="6"/>
      <c r="C56" s="6"/>
      <c r="D56" s="2">
        <v>113</v>
      </c>
      <c r="E56" s="43">
        <f>IF(A56="QC",(Tableau3579[[#This Row],[Total
 avec taxes]])/(1+($F$2+$G$2))*$F$2,IF(A56="ONT",(Tableau3579[[#This Row],[Total
 avec taxes]])/(1+$F$3)*$F$3,0))</f>
        <v>13.000000000000002</v>
      </c>
      <c r="F56" s="44">
        <f>IF(A56="QC",Tableau3579[[#This Row],[Total
 avec taxes]]/(1+($F$2+$G$2))*$G$2,0)</f>
        <v>0</v>
      </c>
      <c r="G56" s="6">
        <v>100</v>
      </c>
      <c r="H56" s="61">
        <f t="shared" si="1"/>
        <v>0</v>
      </c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</row>
    <row r="57" spans="1:26">
      <c r="A57" s="19"/>
      <c r="B57" s="6"/>
      <c r="C57" s="6"/>
      <c r="D57" s="2">
        <v>115</v>
      </c>
      <c r="E57" s="43">
        <f>IF(A57="QC",(Tableau3579[[#This Row],[Total
 avec taxes]])/(1+($F$2+$G$2))*$F$2,IF(A57="ONT",(Tableau3579[[#This Row],[Total
 avec taxes]])/(1+$F$3)*$F$3,0))</f>
        <v>0</v>
      </c>
      <c r="F57" s="44">
        <f>IF(A57="QC",Tableau3579[[#This Row],[Total
 avec taxes]]/(1+($F$2+$G$2))*$G$2,0)</f>
        <v>0</v>
      </c>
      <c r="G57" s="6">
        <v>115</v>
      </c>
      <c r="H57" s="61">
        <f t="shared" si="1"/>
        <v>0</v>
      </c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</row>
    <row r="58" spans="1:26">
      <c r="A58" s="19"/>
      <c r="B58" s="6"/>
      <c r="C58" s="6"/>
      <c r="D58" s="2"/>
      <c r="E58" s="43">
        <f>IF(A58="QC",(Tableau3579[[#This Row],[Total
 avec taxes]])/(1+($F$2+$G$2))*$F$2,IF(A58="ONT",(Tableau3579[[#This Row],[Total
 avec taxes]])/(1+$F$3)*$F$3,0))</f>
        <v>0</v>
      </c>
      <c r="F58" s="44">
        <f>IF(A58="QC",Tableau3579[[#This Row],[Total
 avec taxes]]/(1+($F$2+$G$2))*$G$2,0)</f>
        <v>0</v>
      </c>
      <c r="G58" s="6"/>
      <c r="H58" s="61">
        <f t="shared" si="1"/>
        <v>0</v>
      </c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</row>
    <row r="59" spans="1:26">
      <c r="A59" s="19"/>
      <c r="B59" s="6"/>
      <c r="C59" s="6"/>
      <c r="D59" s="2"/>
      <c r="E59" s="43">
        <f>IF(A59="QC",(Tableau3579[[#This Row],[Total
 avec taxes]])/(1+($F$2+$G$2))*$F$2,IF(A59="ONT",(Tableau3579[[#This Row],[Total
 avec taxes]])/(1+$F$3)*$F$3,0))</f>
        <v>0</v>
      </c>
      <c r="F59" s="44">
        <f>IF(A59="QC",Tableau3579[[#This Row],[Total
 avec taxes]]/(1+($F$2+$G$2))*$G$2,0)</f>
        <v>0</v>
      </c>
      <c r="G59" s="6"/>
      <c r="H59" s="62">
        <f t="shared" si="1"/>
        <v>0</v>
      </c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</row>
    <row r="60" spans="1:26">
      <c r="A60" s="19"/>
      <c r="B60" s="6"/>
      <c r="C60" s="6"/>
      <c r="D60" s="2"/>
      <c r="E60" s="50">
        <f>IF(A60="QC",(Tableau3579[[#This Row],[Total
 avec taxes]])/(1+($F$2+$G$2))*$F$2,IF(A60="ONT",(Tableau3579[[#This Row],[Total
 avec taxes]])/(1+$F$3)*$F$3,0))</f>
        <v>0</v>
      </c>
      <c r="F60" s="51">
        <f>IF(A60="QC",Tableau3579[[#This Row],[Total
 avec taxes]]/(1+($F$2+$G$2))*$G$2,0)</f>
        <v>0</v>
      </c>
      <c r="G60" s="11"/>
      <c r="H60" s="62">
        <f t="shared" si="1"/>
        <v>0</v>
      </c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</row>
    <row r="61" spans="1:26">
      <c r="A61" s="19"/>
      <c r="B61" s="6"/>
      <c r="C61" s="6"/>
      <c r="D61" s="2"/>
      <c r="E61" s="43">
        <f>IF(A61="QC",(Tableau3579[[#This Row],[Total
 avec taxes]])/(1+($F$2+$G$2))*$F$2,IF(A61="ONT",(Tableau3579[[#This Row],[Total
 avec taxes]])/(1+$F$3)*$F$3,0))</f>
        <v>0</v>
      </c>
      <c r="F61" s="44">
        <f>IF(A61="QC",Tableau3579[[#This Row],[Total
 avec taxes]]/(1+($F$2+$G$2))*$G$2,0)</f>
        <v>0</v>
      </c>
      <c r="G61" s="6"/>
      <c r="H61" s="62">
        <f t="shared" si="1"/>
        <v>0</v>
      </c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</row>
    <row r="62" spans="1:26">
      <c r="A62" s="69"/>
      <c r="B62" s="6"/>
      <c r="C62" s="6"/>
      <c r="D62" s="2"/>
      <c r="E62" s="50">
        <f>IF(A62="QC",(Tableau3579[[#This Row],[Total
 avec taxes]])/(1+($F$2+$G$2))*$F$2,IF(A62="ONT",(Tableau3579[[#This Row],[Total
 avec taxes]])/(1+$F$3)*$F$3,0))</f>
        <v>0</v>
      </c>
      <c r="F62" s="51">
        <f>IF(A62="QC",Tableau3579[[#This Row],[Total
 avec taxes]]/(1+($F$2+$G$2))*$G$2,0)</f>
        <v>0</v>
      </c>
      <c r="G62" s="11"/>
      <c r="H62" s="62">
        <f t="shared" si="1"/>
        <v>0</v>
      </c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</row>
    <row r="63" spans="1:26">
      <c r="A63" s="19"/>
      <c r="B63" s="6"/>
      <c r="C63" s="6"/>
      <c r="D63" s="2"/>
      <c r="E63" s="43">
        <f>IF(A63="QC",(Tableau3579[[#This Row],[Total
 avec taxes]])/(1+($F$2+$G$2))*$F$2,IF(A63="ONT",(Tableau3579[[#This Row],[Total
 avec taxes]])/(1+$F$3)*$F$3,0))</f>
        <v>0</v>
      </c>
      <c r="F63" s="44">
        <f>IF(A63="QC",Tableau3579[[#This Row],[Total
 avec taxes]]/(1+($F$2+$G$2))*$G$2,0)</f>
        <v>0</v>
      </c>
      <c r="G63" s="6"/>
      <c r="H63" s="62">
        <f t="shared" si="1"/>
        <v>0</v>
      </c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</row>
    <row r="64" spans="1:26">
      <c r="A64" s="19"/>
      <c r="B64" s="6"/>
      <c r="C64" s="6"/>
      <c r="D64" s="2"/>
      <c r="E64" s="43">
        <f>IF(A64="QC",(Tableau3579[[#This Row],[Total
 avec taxes]])/(1+($F$2+$G$2))*$F$2,IF(A64="ONT",(Tableau3579[[#This Row],[Total
 avec taxes]])/(1+$F$3)*$F$3,0))</f>
        <v>0</v>
      </c>
      <c r="F64" s="44">
        <f>IF(A64="QC",Tableau3579[[#This Row],[Total
 avec taxes]]/(1+($F$2+$G$2))*$G$2,0)</f>
        <v>0</v>
      </c>
      <c r="G64" s="6"/>
      <c r="H64" s="62">
        <f t="shared" si="1"/>
        <v>0</v>
      </c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</row>
    <row r="65" spans="1:26">
      <c r="A65" s="19"/>
      <c r="B65" s="6"/>
      <c r="C65" s="6"/>
      <c r="D65" s="2"/>
      <c r="E65" s="43">
        <f>IF(A65="QC",(Tableau3579[[#This Row],[Total
 avec taxes]])/(1+($F$2+$G$2))*$F$2,IF(A65="ONT",(Tableau3579[[#This Row],[Total
 avec taxes]])/(1+$F$3)*$F$3,0))</f>
        <v>0</v>
      </c>
      <c r="F65" s="44">
        <f>IF(A65="QC",Tableau3579[[#This Row],[Total
 avec taxes]]/(1+($F$2+$G$2))*$G$2,0)</f>
        <v>0</v>
      </c>
      <c r="G65" s="6"/>
      <c r="H65" s="62">
        <f t="shared" si="1"/>
        <v>0</v>
      </c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</row>
    <row r="66" spans="1:26">
      <c r="A66" s="19"/>
      <c r="B66" s="6"/>
      <c r="C66" s="6"/>
      <c r="D66" s="2"/>
      <c r="E66" s="43">
        <f>IF(A66="QC",(Tableau3579[[#This Row],[Total
 avec taxes]])/(1+($F$2+$G$2))*$F$2,IF(A66="ONT",(Tableau3579[[#This Row],[Total
 avec taxes]])/(1+$F$3)*$F$3,0))</f>
        <v>0</v>
      </c>
      <c r="F66" s="44">
        <f>IF(A66="QC",Tableau3579[[#This Row],[Total
 avec taxes]]/(1+($F$2+$G$2))*$G$2,0)</f>
        <v>0</v>
      </c>
      <c r="G66" s="6"/>
      <c r="H66" s="62">
        <f t="shared" si="1"/>
        <v>0</v>
      </c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</row>
    <row r="67" spans="1:26">
      <c r="A67" s="19"/>
      <c r="B67" s="6"/>
      <c r="C67" s="6"/>
      <c r="D67" s="2"/>
      <c r="E67" s="43">
        <f>IF(A67="QC",(Tableau3579[[#This Row],[Total
 avec taxes]])/(1+($F$2+$G$2))*$F$2,IF(A67="ONT",(Tableau3579[[#This Row],[Total
 avec taxes]])/(1+$F$3)*$F$3,0))</f>
        <v>0</v>
      </c>
      <c r="F67" s="44">
        <f>IF(A67="QC",Tableau3579[[#This Row],[Total
 avec taxes]]/(1+($F$2+$G$2))*$G$2,0)</f>
        <v>0</v>
      </c>
      <c r="G67" s="6"/>
      <c r="H67" s="61">
        <f t="shared" si="1"/>
        <v>0</v>
      </c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</row>
    <row r="68" spans="1:26">
      <c r="A68" s="19"/>
      <c r="B68" s="6"/>
      <c r="C68" s="6"/>
      <c r="D68" s="2"/>
      <c r="E68" s="43">
        <f>IF(A68="QC",(Tableau3579[[#This Row],[Total
 avec taxes]])/(1+($F$2+$G$2))*$F$2,IF(A68="ONT",(Tableau3579[[#This Row],[Total
 avec taxes]])/(1+$F$3)*$F$3,0))</f>
        <v>0</v>
      </c>
      <c r="F68" s="44">
        <f>IF(A68="QC",Tableau3579[[#This Row],[Total
 avec taxes]]/(1+($F$2+$G$2))*$G$2,0)</f>
        <v>0</v>
      </c>
      <c r="G68" s="6"/>
      <c r="H68" s="61">
        <f t="shared" si="1"/>
        <v>0</v>
      </c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</row>
    <row r="69" spans="1:26">
      <c r="A69" s="19"/>
      <c r="B69" s="6"/>
      <c r="C69" s="6"/>
      <c r="D69" s="2"/>
      <c r="E69" s="43">
        <f>IF(A69="QC",(Tableau3579[[#This Row],[Total
 avec taxes]])/(1+($F$2+$G$2))*$F$2,IF(A69="ONT",(Tableau3579[[#This Row],[Total
 avec taxes]])/(1+$F$3)*$F$3,0))</f>
        <v>0</v>
      </c>
      <c r="F69" s="44">
        <f>IF(A69="QC",Tableau3579[[#This Row],[Total
 avec taxes]]/(1+($F$2+$G$2))*$G$2,0)</f>
        <v>0</v>
      </c>
      <c r="G69" s="6"/>
      <c r="H69" s="61">
        <f t="shared" si="1"/>
        <v>0</v>
      </c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</row>
    <row r="70" spans="1:26">
      <c r="A70" s="19"/>
      <c r="B70" s="6"/>
      <c r="C70" s="6"/>
      <c r="D70" s="2"/>
      <c r="E70" s="43">
        <f>IF(A70="QC",(Tableau3579[[#This Row],[Total
 avec taxes]])/(1+($F$2+$G$2))*$F$2,IF(A70="ONT",(Tableau3579[[#This Row],[Total
 avec taxes]])/(1+$F$3)*$F$3,0))</f>
        <v>0</v>
      </c>
      <c r="F70" s="44">
        <f>IF(A70="QC",Tableau3579[[#This Row],[Total
 avec taxes]]/(1+($F$2+$G$2))*$G$2,0)</f>
        <v>0</v>
      </c>
      <c r="G70" s="6"/>
      <c r="H70" s="61">
        <f t="shared" si="1"/>
        <v>0</v>
      </c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</row>
    <row r="71" spans="1:26">
      <c r="A71" s="19"/>
      <c r="B71" s="6"/>
      <c r="C71" s="6"/>
      <c r="D71" s="2"/>
      <c r="E71" s="43">
        <f>IF(A71="QC",(Tableau3579[[#This Row],[Total
 avec taxes]])/(1+($F$2+$G$2))*$F$2,IF(A71="ONT",(Tableau3579[[#This Row],[Total
 avec taxes]])/(1+$F$3)*$F$3,0))</f>
        <v>0</v>
      </c>
      <c r="F71" s="44">
        <f>IF(A71="QC",Tableau3579[[#This Row],[Total
 avec taxes]]/(1+($F$2+$G$2))*$G$2,0)</f>
        <v>0</v>
      </c>
      <c r="G71" s="6"/>
      <c r="H71" s="61">
        <f t="shared" si="1"/>
        <v>0</v>
      </c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</row>
    <row r="72" spans="1:26">
      <c r="A72" s="19"/>
      <c r="B72" s="6"/>
      <c r="C72" s="6"/>
      <c r="D72" s="2"/>
      <c r="E72" s="43">
        <f>IF(A72="QC",(Tableau3579[[#This Row],[Total
 avec taxes]])/(1+($F$2+$G$2))*$F$2,IF(A72="ONT",(Tableau3579[[#This Row],[Total
 avec taxes]])/(1+$F$3)*$F$3,0))</f>
        <v>0</v>
      </c>
      <c r="F72" s="44">
        <f>IF(A72="QC",Tableau3579[[#This Row],[Total
 avec taxes]]/(1+($F$2+$G$2))*$G$2,0)</f>
        <v>0</v>
      </c>
      <c r="G72" s="6"/>
      <c r="H72" s="61">
        <f t="shared" si="1"/>
        <v>0</v>
      </c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</row>
    <row r="73" spans="1:26">
      <c r="A73" s="19"/>
      <c r="B73" s="6"/>
      <c r="C73" s="6"/>
      <c r="D73" s="2"/>
      <c r="E73" s="43">
        <f>IF(A73="QC",(Tableau3579[[#This Row],[Total
 avec taxes]])/(1+($F$2+$G$2))*$F$2,IF(A73="ONT",(Tableau3579[[#This Row],[Total
 avec taxes]])/(1+$F$3)*$F$3,0))</f>
        <v>0</v>
      </c>
      <c r="F73" s="44">
        <f>IF(A73="QC",Tableau3579[[#This Row],[Total
 avec taxes]]/(1+($F$2+$G$2))*$G$2,0)</f>
        <v>0</v>
      </c>
      <c r="G73" s="6"/>
      <c r="H73" s="61">
        <f t="shared" si="1"/>
        <v>0</v>
      </c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</row>
    <row r="74" spans="1:26">
      <c r="A74" s="19"/>
      <c r="B74" s="6"/>
      <c r="C74" s="6"/>
      <c r="D74" s="2"/>
      <c r="E74" s="43">
        <f>IF(A74="QC",(Tableau3579[[#This Row],[Total
 avec taxes]])/(1+($F$2+$G$2))*$F$2,IF(A74="ONT",(Tableau3579[[#This Row],[Total
 avec taxes]])/(1+$F$3)*$F$3,0))</f>
        <v>0</v>
      </c>
      <c r="F74" s="44">
        <f>IF(A74="QC",Tableau3579[[#This Row],[Total
 avec taxes]]/(1+($F$2+$G$2))*$G$2,0)</f>
        <v>0</v>
      </c>
      <c r="G74" s="6"/>
      <c r="H74" s="61">
        <f t="shared" si="1"/>
        <v>0</v>
      </c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</row>
    <row r="75" spans="1:26">
      <c r="A75" s="19"/>
      <c r="B75" s="6"/>
      <c r="C75" s="6"/>
      <c r="D75" s="2"/>
      <c r="E75" s="43">
        <f>IF(A75="QC",(Tableau3579[[#This Row],[Total
 avec taxes]])/(1+($F$2+$G$2))*$F$2,IF(A75="ONT",(Tableau3579[[#This Row],[Total
 avec taxes]])/(1+$F$3)*$F$3,0))</f>
        <v>0</v>
      </c>
      <c r="F75" s="44">
        <f>IF(A75="QC",Tableau3579[[#This Row],[Total
 avec taxes]]/(1+($F$2+$G$2))*$G$2,0)</f>
        <v>0</v>
      </c>
      <c r="G75" s="6"/>
      <c r="H75" s="61">
        <f t="shared" si="1"/>
        <v>0</v>
      </c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</row>
    <row r="76" spans="1:26">
      <c r="A76" s="19"/>
      <c r="B76" s="6"/>
      <c r="C76" s="6"/>
      <c r="D76" s="2"/>
      <c r="E76" s="43">
        <f>IF(A76="QC",(Tableau3579[[#This Row],[Total
 avec taxes]])/(1+($F$2+$G$2))*$F$2,IF(A76="ONT",(Tableau3579[[#This Row],[Total
 avec taxes]])/(1+$F$3)*$F$3,0))</f>
        <v>0</v>
      </c>
      <c r="F76" s="44">
        <f>IF(A76="QC",Tableau3579[[#This Row],[Total
 avec taxes]]/(1+($F$2+$G$2))*$G$2,0)</f>
        <v>0</v>
      </c>
      <c r="G76" s="4"/>
      <c r="H76" s="62">
        <f t="shared" si="1"/>
        <v>0</v>
      </c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</row>
    <row r="77" spans="1:26">
      <c r="A77" s="19"/>
      <c r="B77" s="6"/>
      <c r="C77" s="6"/>
      <c r="D77" s="2"/>
      <c r="E77" s="43">
        <f>IF(A77="QC",(Tableau3579[[#This Row],[Total
 avec taxes]])/(1+($F$2+$G$2))*$F$2,IF(A77="ONT",(Tableau3579[[#This Row],[Total
 avec taxes]])/(1+$F$3)*$F$3,0))</f>
        <v>0</v>
      </c>
      <c r="F77" s="44">
        <f>IF(A77="QC",Tableau3579[[#This Row],[Total
 avec taxes]]/(1+($F$2+$G$2))*$G$2,0)</f>
        <v>0</v>
      </c>
      <c r="G77" s="6"/>
      <c r="H77" s="62">
        <f t="shared" si="1"/>
        <v>0</v>
      </c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</row>
    <row r="78" spans="1:26">
      <c r="A78" s="19"/>
      <c r="B78" s="6"/>
      <c r="C78" s="6"/>
      <c r="D78" s="2"/>
      <c r="E78" s="43">
        <f>IF(A78="QC",(Tableau3579[[#This Row],[Total
 avec taxes]])/(1+($F$2+$G$2))*$F$2,IF(A78="ONT",(Tableau3579[[#This Row],[Total
 avec taxes]])/(1+$F$3)*$F$3,0))</f>
        <v>0</v>
      </c>
      <c r="F78" s="44">
        <f>IF(A78="QC",Tableau3579[[#This Row],[Total
 avec taxes]]/(1+($F$2+$G$2))*$G$2,0)</f>
        <v>0</v>
      </c>
      <c r="G78" s="6"/>
      <c r="H78" s="61">
        <f t="shared" si="1"/>
        <v>0</v>
      </c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</row>
    <row r="79" spans="1:26" ht="15" thickBot="1">
      <c r="B79" s="64" t="s">
        <v>10</v>
      </c>
      <c r="C79" s="64"/>
      <c r="D79" s="65">
        <f>SUBTOTAL(109,[Total
 avec taxes])</f>
        <v>342.98</v>
      </c>
      <c r="E79" s="66">
        <f>SUBTOTAL(109,[TPS])</f>
        <v>18.000217438573607</v>
      </c>
      <c r="F79" s="67">
        <f>SUBTOTAL(109,[TVQ])</f>
        <v>9.9754337899543373</v>
      </c>
      <c r="G79" s="53">
        <f>SUBTOTAL(109,[Revenus 
avant taxes])</f>
        <v>315</v>
      </c>
      <c r="H79" s="68">
        <f>SUBTOTAL(109,[Écart(s)])</f>
        <v>0</v>
      </c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</row>
    <row r="80" spans="1:26" ht="15" thickTop="1">
      <c r="A80" s="31"/>
      <c r="B80" s="24"/>
      <c r="C80" s="24"/>
      <c r="D80" s="10" t="str">
        <f>+IF(H79&lt;&gt;0,"Attention voir colone des Écart(s) !!!!!!!!!!"," ")</f>
        <v xml:space="preserve"> </v>
      </c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</row>
    <row r="81" spans="1:26">
      <c r="A81" s="31"/>
      <c r="B81" s="24"/>
      <c r="C81" s="24"/>
      <c r="D81" s="10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</row>
    <row r="82" spans="1:26">
      <c r="A82" s="31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</row>
    <row r="83" spans="1:26">
      <c r="A83" s="31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</row>
    <row r="84" spans="1:26">
      <c r="A84" s="31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</row>
    <row r="85" spans="1:26">
      <c r="A85" s="31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</row>
    <row r="86" spans="1:26">
      <c r="A86" s="31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</row>
    <row r="87" spans="1:26">
      <c r="A87" s="31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</row>
    <row r="88" spans="1:26">
      <c r="A88" s="31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</row>
    <row r="89" spans="1:26">
      <c r="A89" s="31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</row>
    <row r="90" spans="1:26">
      <c r="A90" s="31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</row>
    <row r="91" spans="1:26">
      <c r="A91" s="31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</row>
    <row r="92" spans="1:26">
      <c r="A92" s="31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</row>
    <row r="93" spans="1:26" ht="15" thickBot="1">
      <c r="A93" s="31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</row>
    <row r="94" spans="1:26" ht="19" thickBot="1">
      <c r="A94" s="86" t="s">
        <v>26</v>
      </c>
      <c r="B94" s="87"/>
      <c r="C94" s="87"/>
      <c r="D94" s="87"/>
      <c r="E94" s="87"/>
      <c r="F94" s="87"/>
      <c r="G94" s="88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</row>
    <row r="95" spans="1:26">
      <c r="A95" s="22" t="s">
        <v>23</v>
      </c>
      <c r="B95" s="17"/>
      <c r="C95" s="7"/>
      <c r="D95" s="7"/>
      <c r="E95" s="7"/>
      <c r="F95" s="7"/>
      <c r="G95" s="7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</row>
    <row r="96" spans="1:26" ht="15" thickBot="1">
      <c r="A96" s="20"/>
      <c r="B96" s="18"/>
      <c r="C96" s="16" t="s">
        <v>21</v>
      </c>
      <c r="D96" s="78" t="s">
        <v>22</v>
      </c>
      <c r="E96" s="78"/>
      <c r="F96" s="78" t="s">
        <v>13</v>
      </c>
      <c r="G96" s="78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</row>
    <row r="97" spans="1:26" ht="15" thickBot="1">
      <c r="A97" s="76">
        <f>+Tableau3579[[#Totals],[Revenus 
avant taxes]]</f>
        <v>315</v>
      </c>
      <c r="B97" s="77"/>
      <c r="C97" s="8">
        <f>+Tableau3579[[#Totals],[TPS]]</f>
        <v>18.000217438573607</v>
      </c>
      <c r="D97" s="76">
        <f>+Tableau3579[[#Totals],[TVQ]]</f>
        <v>9.9754337899543373</v>
      </c>
      <c r="E97" s="77"/>
      <c r="F97" s="76">
        <f>+IF((C97-C100+D97-D100)&lt;0,-(C97-C100+D97-D100),0)</f>
        <v>0</v>
      </c>
      <c r="G97" s="77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</row>
    <row r="98" spans="1:26">
      <c r="A98" s="21"/>
      <c r="B98" s="7"/>
      <c r="C98" s="7"/>
      <c r="D98" s="7"/>
      <c r="E98" s="7"/>
      <c r="F98" s="7"/>
      <c r="G98" s="7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</row>
    <row r="99" spans="1:26" ht="15" thickBot="1">
      <c r="A99" s="21"/>
      <c r="B99" s="7"/>
      <c r="C99" s="16" t="s">
        <v>14</v>
      </c>
      <c r="D99" s="78" t="s">
        <v>15</v>
      </c>
      <c r="E99" s="78"/>
      <c r="F99" s="78" t="s">
        <v>16</v>
      </c>
      <c r="G99" s="78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</row>
    <row r="100" spans="1:26" ht="15" thickBot="1">
      <c r="A100" s="21"/>
      <c r="B100" s="7"/>
      <c r="C100" s="8">
        <f>+Tableau1368[[#Totals],[TPS]]</f>
        <v>18.000217438573607</v>
      </c>
      <c r="D100" s="76">
        <f>+Tableau1368[[#Totals],[TVQ]]</f>
        <v>9.9754337899543373</v>
      </c>
      <c r="E100" s="77"/>
      <c r="F100" s="76">
        <f>+IF((C97-C100+D97-D100)&gt;0,(C97-C100+D97-D100),0)</f>
        <v>0</v>
      </c>
      <c r="G100" s="77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</row>
    <row r="101" spans="1:26">
      <c r="A101" s="21"/>
      <c r="B101" s="7"/>
      <c r="C101" s="7"/>
      <c r="D101" s="7"/>
      <c r="E101" s="7"/>
      <c r="F101" s="7"/>
      <c r="G101" s="7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</row>
    <row r="102" spans="1:26" ht="15" thickBot="1">
      <c r="A102" s="21"/>
      <c r="B102" s="7"/>
      <c r="C102" s="16" t="s">
        <v>17</v>
      </c>
      <c r="D102" s="78" t="s">
        <v>18</v>
      </c>
      <c r="E102" s="78"/>
      <c r="F102" s="7"/>
      <c r="G102" s="7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</row>
    <row r="103" spans="1:26" ht="15" thickBot="1">
      <c r="A103" s="21"/>
      <c r="B103" s="7"/>
      <c r="C103" s="8">
        <f>IF((C97-C100)&lt;0,-(C97-C100),C97-C100)</f>
        <v>0</v>
      </c>
      <c r="D103" s="76">
        <f>IF((D97-D100)&lt;0,-(D97-D100),D97-D100)</f>
        <v>0</v>
      </c>
      <c r="E103" s="77"/>
      <c r="F103" s="7"/>
      <c r="G103" s="7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</row>
    <row r="104" spans="1:26">
      <c r="A104" s="31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</row>
    <row r="105" spans="1:26">
      <c r="A105" s="31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</row>
    <row r="106" spans="1:26">
      <c r="A106" s="31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</row>
    <row r="107" spans="1:26">
      <c r="A107" s="31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</row>
    <row r="108" spans="1:26">
      <c r="A108" s="31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</row>
    <row r="109" spans="1:26">
      <c r="A109" s="31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</row>
    <row r="110" spans="1:26">
      <c r="A110" s="31"/>
      <c r="B110" s="24"/>
      <c r="C110" s="24"/>
      <c r="D110" s="24"/>
      <c r="E110" s="24"/>
      <c r="F110" s="24"/>
      <c r="G110" s="24"/>
      <c r="H110" s="24"/>
    </row>
    <row r="111" spans="1:26">
      <c r="A111" s="31"/>
      <c r="B111" s="24"/>
      <c r="C111" s="24"/>
      <c r="D111" s="24"/>
      <c r="E111" s="24"/>
      <c r="F111" s="24"/>
      <c r="G111" s="24"/>
      <c r="H111" s="24"/>
    </row>
    <row r="112" spans="1:26">
      <c r="A112" s="31"/>
      <c r="B112" s="24"/>
      <c r="C112" s="24"/>
      <c r="D112" s="24"/>
      <c r="E112" s="24"/>
      <c r="F112" s="24"/>
      <c r="G112" s="24"/>
      <c r="H112" s="24"/>
    </row>
    <row r="113" spans="1:8">
      <c r="A113" s="31"/>
      <c r="B113" s="24"/>
      <c r="C113" s="24"/>
      <c r="D113" s="24"/>
      <c r="E113" s="24"/>
      <c r="F113" s="24"/>
      <c r="G113" s="24"/>
      <c r="H113" s="24"/>
    </row>
    <row r="114" spans="1:8">
      <c r="A114" s="31"/>
      <c r="B114" s="24"/>
      <c r="C114" s="24"/>
      <c r="D114" s="24"/>
      <c r="E114" s="24"/>
      <c r="F114" s="24"/>
      <c r="G114" s="24"/>
      <c r="H114" s="24"/>
    </row>
  </sheetData>
  <sheetProtection password="CF7A" sheet="1" objects="1" scenarios="1" formatCells="0" formatColumns="0" formatRows="0" insertColumns="0" insertRows="0" deleteColumns="0" deleteRows="0" sort="0" autoFilter="0" pivotTables="0"/>
  <mergeCells count="15">
    <mergeCell ref="A97:B97"/>
    <mergeCell ref="B1:D1"/>
    <mergeCell ref="B2:D2"/>
    <mergeCell ref="G5:K5"/>
    <mergeCell ref="A94:G94"/>
    <mergeCell ref="D96:E96"/>
    <mergeCell ref="F96:G96"/>
    <mergeCell ref="D103:E103"/>
    <mergeCell ref="D97:E97"/>
    <mergeCell ref="F97:G97"/>
    <mergeCell ref="D99:E99"/>
    <mergeCell ref="F99:G99"/>
    <mergeCell ref="D100:E100"/>
    <mergeCell ref="F100:G100"/>
    <mergeCell ref="D102:E102"/>
  </mergeCells>
  <dataValidations count="1">
    <dataValidation type="list" allowBlank="1" showInputMessage="1" showErrorMessage="1" sqref="A55:A78 A7:A49">
      <formula1>$A$1:$A$3</formula1>
    </dataValidation>
  </dataValidations>
  <pageMargins left="0.7" right="0.7" top="0.75" bottom="0.75" header="0.3" footer="0.3"/>
  <pageSetup paperSize="9" orientation="portrait" verticalDpi="0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Trimestre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Simard</dc:creator>
  <cp:lastModifiedBy>JP</cp:lastModifiedBy>
  <dcterms:created xsi:type="dcterms:W3CDTF">2022-02-03T04:25:22Z</dcterms:created>
  <dcterms:modified xsi:type="dcterms:W3CDTF">2022-02-17T06:27:05Z</dcterms:modified>
</cp:coreProperties>
</file>