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tricia\Desktop\New com a traiter\"/>
    </mc:Choice>
  </mc:AlternateContent>
  <xr:revisionPtr revIDLastSave="0" documentId="13_ncr:1_{BC075BDA-B398-4E64-8FCB-48D6593B9F51}" xr6:coauthVersionLast="47" xr6:coauthVersionMax="47" xr10:uidLastSave="{00000000-0000-0000-0000-000000000000}"/>
  <bookViews>
    <workbookView minimized="1" xWindow="-6105" yWindow="-330" windowWidth="12405" windowHeight="15315" xr2:uid="{8B5F0E73-EDB2-4F9C-928F-C9E8DD21F97F}"/>
    <workbookView xWindow="-120" yWindow="-120" windowWidth="29040" windowHeight="15840" xr2:uid="{2DFF7D3E-3E46-43A8-8AB5-5E7BFACE1DC8}"/>
  </bookViews>
  <sheets>
    <sheet name="Comm générée" sheetId="2" r:id="rId1"/>
    <sheet name="Synthés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2" i="2" l="1"/>
  <c r="B14" i="1"/>
  <c r="G4" i="2"/>
  <c r="Z3" i="2"/>
  <c r="W3" i="2"/>
  <c r="N4" i="2"/>
  <c r="G3" i="2"/>
  <c r="B13" i="1"/>
  <c r="C13" i="1"/>
  <c r="C14" i="1" s="1"/>
  <c r="C15" i="1" s="1"/>
  <c r="D13" i="1"/>
  <c r="D14" i="1" s="1"/>
  <c r="E13" i="1"/>
  <c r="E14" i="1" s="1"/>
  <c r="F13" i="1"/>
  <c r="F14" i="1" s="1"/>
  <c r="G13" i="1"/>
  <c r="G14" i="1" s="1"/>
  <c r="H13" i="1"/>
  <c r="H14" i="1" s="1"/>
  <c r="I13" i="1"/>
  <c r="I14" i="1" s="1"/>
  <c r="I15" i="1" s="1"/>
  <c r="J13" i="1"/>
  <c r="J14" i="1" s="1"/>
  <c r="K13" i="1"/>
  <c r="K14" i="1" s="1"/>
  <c r="L13" i="1"/>
  <c r="L14" i="1" s="1"/>
  <c r="M13" i="1"/>
  <c r="M14" i="1" s="1"/>
  <c r="N13" i="1"/>
  <c r="O13" i="1"/>
  <c r="O14" i="1" s="1"/>
  <c r="P13" i="1"/>
  <c r="P14" i="1" s="1"/>
  <c r="Q13" i="1"/>
  <c r="Q14" i="1" s="1"/>
  <c r="Q3" i="2"/>
  <c r="T3" i="2"/>
  <c r="N3" i="2"/>
  <c r="T2" i="2" l="1"/>
  <c r="Q2" i="2"/>
  <c r="N2" i="2"/>
  <c r="B16" i="1" s="1"/>
  <c r="C16" i="1" s="1"/>
  <c r="D16" i="1" s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W2" i="2"/>
  <c r="T4" i="2"/>
  <c r="Q4" i="2"/>
  <c r="W4" i="2"/>
  <c r="Z4" i="2"/>
  <c r="L15" i="1"/>
  <c r="J15" i="1"/>
  <c r="K15" i="1"/>
  <c r="B15" i="1"/>
  <c r="H15" i="1"/>
  <c r="N14" i="1"/>
  <c r="N15" i="1" s="1"/>
  <c r="G15" i="1"/>
  <c r="F15" i="1"/>
  <c r="Q15" i="1"/>
  <c r="E15" i="1"/>
  <c r="P15" i="1"/>
  <c r="D15" i="1"/>
  <c r="O15" i="1"/>
  <c r="M15" i="1"/>
</calcChain>
</file>

<file path=xl/sharedStrings.xml><?xml version="1.0" encoding="utf-8"?>
<sst xmlns="http://schemas.openxmlformats.org/spreadsheetml/2006/main" count="39" uniqueCount="26">
  <si>
    <t>Seuil</t>
  </si>
  <si>
    <t>Taux</t>
  </si>
  <si>
    <t>tranche</t>
  </si>
  <si>
    <t>Mois</t>
  </si>
  <si>
    <t>Nom du client</t>
  </si>
  <si>
    <t>Prénom du client</t>
  </si>
  <si>
    <t>Ville du client</t>
  </si>
  <si>
    <t>Typo clt</t>
  </si>
  <si>
    <t>Produit installé</t>
  </si>
  <si>
    <t xml:space="preserve">CAHT signé après remise </t>
  </si>
  <si>
    <t xml:space="preserve">CATTC signé après remise </t>
  </si>
  <si>
    <t>Mois signé</t>
  </si>
  <si>
    <t>Commission générée</t>
  </si>
  <si>
    <t xml:space="preserve">Commentaires ou partage Commissions </t>
  </si>
  <si>
    <t>Comptant Acompte 1</t>
  </si>
  <si>
    <t>Mois C.Acompte 1</t>
  </si>
  <si>
    <t>Prorata de commission payée C.Acompte 1</t>
  </si>
  <si>
    <t>Comptant Acompte 2</t>
  </si>
  <si>
    <t>Mois C.Acompte 2</t>
  </si>
  <si>
    <t>Prorata de commission payée C.Acompte 2</t>
  </si>
  <si>
    <t>Régul de CAHT ou annul</t>
  </si>
  <si>
    <t>CA du mois régul comprise</t>
  </si>
  <si>
    <t>Commissions générées régul comprises</t>
  </si>
  <si>
    <t>Total des comissions à payer</t>
  </si>
  <si>
    <t>Total des comissions Payées</t>
  </si>
  <si>
    <t>Notes 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</si>
</sst>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4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AEAAAA"/>
        <bgColor rgb="FF000000"/>
      </patternFill>
    </fill>
    <fill>
      <patternFill patternType="solid">
        <fgColor rgb="FFD0CECE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4" fontId="1" fillId="0" borderId="4" xfId="0" applyNumberFormat="1" applyFont="1" applyBorder="1" applyAlignment="1">
      <alignment horizontal="center"/>
    </xf>
    <xf numFmtId="4" fontId="1" fillId="3" borderId="3" xfId="0" applyNumberFormat="1" applyFont="1" applyFill="1" applyBorder="1"/>
    <xf numFmtId="9" fontId="1" fillId="3" borderId="4" xfId="0" applyNumberFormat="1" applyFont="1" applyFill="1" applyBorder="1" applyAlignment="1">
      <alignment horizontal="center"/>
    </xf>
    <xf numFmtId="4" fontId="1" fillId="0" borderId="3" xfId="0" applyNumberFormat="1" applyFont="1" applyBorder="1" applyAlignment="1">
      <alignment horizontal="center"/>
    </xf>
    <xf numFmtId="4" fontId="1" fillId="0" borderId="5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4" fontId="1" fillId="0" borderId="6" xfId="0" applyNumberFormat="1" applyFont="1" applyBorder="1" applyAlignment="1">
      <alignment horizontal="center"/>
    </xf>
    <xf numFmtId="4" fontId="1" fillId="3" borderId="5" xfId="0" applyNumberFormat="1" applyFont="1" applyFill="1" applyBorder="1"/>
    <xf numFmtId="9" fontId="1" fillId="3" borderId="6" xfId="0" applyNumberFormat="1" applyFont="1" applyFill="1" applyBorder="1" applyAlignment="1">
      <alignment horizontal="center"/>
    </xf>
    <xf numFmtId="0" fontId="0" fillId="0" borderId="7" xfId="0" applyBorder="1" applyAlignment="1">
      <alignment vertical="center"/>
    </xf>
    <xf numFmtId="0" fontId="0" fillId="4" borderId="7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7" xfId="0" applyFill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7" borderId="7" xfId="0" applyFill="1" applyBorder="1" applyAlignment="1">
      <alignment vertical="center"/>
    </xf>
    <xf numFmtId="17" fontId="3" fillId="0" borderId="7" xfId="0" applyNumberFormat="1" applyFont="1" applyBorder="1" applyAlignment="1">
      <alignment horizontal="center"/>
    </xf>
    <xf numFmtId="14" fontId="0" fillId="0" borderId="7" xfId="0" applyNumberFormat="1" applyBorder="1" applyAlignment="1">
      <alignment vertical="center"/>
    </xf>
    <xf numFmtId="43" fontId="0" fillId="0" borderId="7" xfId="1" applyFont="1" applyBorder="1" applyAlignment="1">
      <alignment vertical="center"/>
    </xf>
    <xf numFmtId="0" fontId="1" fillId="0" borderId="4" xfId="0" applyFont="1" applyBorder="1" applyAlignment="1">
      <alignment horizontal="center"/>
    </xf>
    <xf numFmtId="0" fontId="0" fillId="8" borderId="9" xfId="0" applyFill="1" applyBorder="1" applyAlignment="1">
      <alignment wrapText="1"/>
    </xf>
    <xf numFmtId="9" fontId="0" fillId="8" borderId="10" xfId="2" applyFont="1" applyFill="1" applyBorder="1"/>
    <xf numFmtId="9" fontId="0" fillId="8" borderId="11" xfId="2" applyFont="1" applyFill="1" applyBorder="1"/>
    <xf numFmtId="14" fontId="0" fillId="6" borderId="7" xfId="0" applyNumberFormat="1" applyFill="1" applyBorder="1" applyAlignment="1">
      <alignment vertical="center"/>
    </xf>
    <xf numFmtId="14" fontId="0" fillId="7" borderId="7" xfId="0" applyNumberFormat="1" applyFill="1" applyBorder="1" applyAlignment="1">
      <alignment vertical="center"/>
    </xf>
    <xf numFmtId="0" fontId="3" fillId="8" borderId="12" xfId="0" applyFont="1" applyFill="1" applyBorder="1" applyAlignment="1">
      <alignment wrapText="1"/>
    </xf>
    <xf numFmtId="43" fontId="3" fillId="8" borderId="8" xfId="1" applyFont="1" applyFill="1" applyBorder="1"/>
    <xf numFmtId="43" fontId="3" fillId="8" borderId="13" xfId="1" applyFont="1" applyFill="1" applyBorder="1"/>
    <xf numFmtId="0" fontId="3" fillId="10" borderId="8" xfId="0" applyFont="1" applyFill="1" applyBorder="1" applyAlignment="1">
      <alignment wrapText="1"/>
    </xf>
    <xf numFmtId="43" fontId="4" fillId="10" borderId="8" xfId="1" applyFont="1" applyFill="1" applyBorder="1"/>
    <xf numFmtId="0" fontId="3" fillId="9" borderId="7" xfId="0" applyFont="1" applyFill="1" applyBorder="1" applyAlignment="1">
      <alignment wrapText="1"/>
    </xf>
    <xf numFmtId="43" fontId="3" fillId="9" borderId="7" xfId="1" applyFont="1" applyFill="1" applyBorder="1"/>
    <xf numFmtId="0" fontId="3" fillId="11" borderId="7" xfId="0" applyFont="1" applyFill="1" applyBorder="1" applyAlignment="1">
      <alignment wrapText="1"/>
    </xf>
    <xf numFmtId="43" fontId="3" fillId="11" borderId="7" xfId="1" applyFont="1" applyFill="1" applyBorder="1"/>
    <xf numFmtId="43" fontId="3" fillId="0" borderId="7" xfId="1" applyFont="1" applyBorder="1" applyAlignment="1">
      <alignment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0ACD0-5D1A-4926-9266-9F8212ADE8F2}">
  <dimension ref="A1:Z4"/>
  <sheetViews>
    <sheetView tabSelected="1" workbookViewId="0">
      <selection activeCell="J2" sqref="J2"/>
    </sheetView>
    <sheetView tabSelected="1" topLeftCell="B1" zoomScale="80" zoomScaleNormal="80" workbookViewId="1">
      <selection activeCell="F2" sqref="F2"/>
    </sheetView>
  </sheetViews>
  <sheetFormatPr baseColWidth="10" defaultRowHeight="15" x14ac:dyDescent="0.25"/>
  <cols>
    <col min="1" max="5" width="11.42578125" style="9"/>
    <col min="6" max="6" width="16.140625" style="9" customWidth="1"/>
    <col min="7" max="7" width="14.28515625" style="9" customWidth="1"/>
    <col min="8" max="8" width="14.42578125" style="9" customWidth="1"/>
    <col min="9" max="9" width="14.28515625" style="9" customWidth="1"/>
    <col min="10" max="10" width="13.42578125" style="9" customWidth="1"/>
    <col min="11" max="11" width="24.5703125" style="9" customWidth="1"/>
    <col min="12" max="16384" width="11.42578125" style="9"/>
  </cols>
  <sheetData>
    <row r="1" spans="1:26" s="19" customFormat="1" ht="75" x14ac:dyDescent="0.25">
      <c r="A1" s="16" t="s">
        <v>4</v>
      </c>
      <c r="B1" s="16" t="s">
        <v>5</v>
      </c>
      <c r="C1" s="16" t="s">
        <v>6</v>
      </c>
      <c r="D1" s="16" t="s">
        <v>7</v>
      </c>
      <c r="E1" s="16" t="s">
        <v>8</v>
      </c>
      <c r="F1" s="16" t="s">
        <v>9</v>
      </c>
      <c r="G1" s="16" t="s">
        <v>10</v>
      </c>
      <c r="H1" s="16" t="s">
        <v>11</v>
      </c>
      <c r="I1" s="17" t="s">
        <v>20</v>
      </c>
      <c r="J1" s="22" t="s">
        <v>12</v>
      </c>
      <c r="K1" s="18" t="s">
        <v>13</v>
      </c>
      <c r="L1" s="20" t="s">
        <v>14</v>
      </c>
      <c r="M1" s="20" t="s">
        <v>15</v>
      </c>
      <c r="N1" s="20" t="s">
        <v>16</v>
      </c>
      <c r="O1" s="21" t="s">
        <v>17</v>
      </c>
      <c r="P1" s="21" t="s">
        <v>18</v>
      </c>
      <c r="Q1" s="21" t="s">
        <v>19</v>
      </c>
      <c r="R1" s="20" t="s">
        <v>14</v>
      </c>
      <c r="S1" s="20" t="s">
        <v>15</v>
      </c>
      <c r="T1" s="20" t="s">
        <v>16</v>
      </c>
      <c r="U1" s="21" t="s">
        <v>17</v>
      </c>
      <c r="V1" s="21" t="s">
        <v>18</v>
      </c>
      <c r="W1" s="21" t="s">
        <v>19</v>
      </c>
      <c r="X1" s="20" t="s">
        <v>14</v>
      </c>
      <c r="Y1" s="20" t="s">
        <v>15</v>
      </c>
      <c r="Z1" s="20" t="s">
        <v>16</v>
      </c>
    </row>
    <row r="2" spans="1:26" x14ac:dyDescent="0.25">
      <c r="A2" s="15"/>
      <c r="B2" s="15"/>
      <c r="C2" s="15"/>
      <c r="D2" s="15"/>
      <c r="E2" s="15"/>
      <c r="F2" s="44">
        <v>30000</v>
      </c>
      <c r="G2" s="28">
        <v>40000</v>
      </c>
      <c r="H2" s="27">
        <v>45536</v>
      </c>
      <c r="I2" s="28"/>
      <c r="J2" s="23"/>
      <c r="K2" s="15"/>
      <c r="L2" s="24">
        <v>500</v>
      </c>
      <c r="M2" s="33">
        <v>45536</v>
      </c>
      <c r="N2" s="28">
        <f>$J2*L2/$G2</f>
        <v>0</v>
      </c>
      <c r="O2" s="25">
        <v>39000</v>
      </c>
      <c r="P2" s="34">
        <v>45536</v>
      </c>
      <c r="Q2" s="28">
        <f>$J2*O2/$G2</f>
        <v>0</v>
      </c>
      <c r="R2" s="24">
        <v>500</v>
      </c>
      <c r="S2" s="33">
        <v>45839</v>
      </c>
      <c r="T2" s="28">
        <f>$J2*R2/$G2</f>
        <v>0</v>
      </c>
      <c r="U2" s="25"/>
      <c r="V2" s="25"/>
      <c r="W2" s="28">
        <f>$J2*U2/$G2</f>
        <v>0</v>
      </c>
      <c r="X2" s="24"/>
      <c r="Y2" s="24"/>
      <c r="Z2" s="28">
        <f>$J2*X2/$G2</f>
        <v>0</v>
      </c>
    </row>
    <row r="3" spans="1:26" x14ac:dyDescent="0.25">
      <c r="A3" s="15"/>
      <c r="B3" s="15"/>
      <c r="C3" s="15"/>
      <c r="D3" s="15"/>
      <c r="E3" s="15"/>
      <c r="F3" s="44">
        <v>25000</v>
      </c>
      <c r="G3" s="28">
        <f>+F3*1.055</f>
        <v>26375</v>
      </c>
      <c r="H3" s="27">
        <v>45536</v>
      </c>
      <c r="I3" s="44">
        <v>-500</v>
      </c>
      <c r="J3" s="23"/>
      <c r="K3" s="15"/>
      <c r="L3" s="24"/>
      <c r="M3" s="24"/>
      <c r="N3" s="28">
        <f t="shared" ref="N3:N4" si="0">$J3*L3/$G3</f>
        <v>0</v>
      </c>
      <c r="O3" s="25"/>
      <c r="P3" s="25"/>
      <c r="Q3" s="28">
        <f t="shared" ref="Q3:Q4" si="1">$J3*O3/$G3</f>
        <v>0</v>
      </c>
      <c r="R3" s="24"/>
      <c r="S3" s="24"/>
      <c r="T3" s="28">
        <f t="shared" ref="T3:T4" si="2">$J3*R3/$G3</f>
        <v>0</v>
      </c>
      <c r="U3" s="25"/>
      <c r="V3" s="25"/>
      <c r="W3" s="28">
        <f t="shared" ref="W3:W4" si="3">$J3*U3/$G3</f>
        <v>0</v>
      </c>
      <c r="X3" s="24"/>
      <c r="Y3" s="24"/>
      <c r="Z3" s="28">
        <f t="shared" ref="Z3:Z4" si="4">$J3*X3/$G3</f>
        <v>0</v>
      </c>
    </row>
    <row r="4" spans="1:26" x14ac:dyDescent="0.25">
      <c r="A4" s="15"/>
      <c r="B4" s="15"/>
      <c r="C4" s="15"/>
      <c r="D4" s="15"/>
      <c r="E4" s="15"/>
      <c r="F4" s="28">
        <v>40000</v>
      </c>
      <c r="G4" s="28">
        <f>+F4*1.1</f>
        <v>44000</v>
      </c>
      <c r="H4" s="27">
        <v>45839</v>
      </c>
      <c r="I4" s="28"/>
      <c r="J4" s="23"/>
      <c r="K4" s="15"/>
      <c r="L4" s="24">
        <v>500</v>
      </c>
      <c r="M4" s="33">
        <v>45839</v>
      </c>
      <c r="N4" s="28">
        <f t="shared" si="0"/>
        <v>0</v>
      </c>
      <c r="O4" s="25"/>
      <c r="P4" s="25"/>
      <c r="Q4" s="28">
        <f t="shared" si="1"/>
        <v>0</v>
      </c>
      <c r="R4" s="24"/>
      <c r="S4" s="24"/>
      <c r="T4" s="28">
        <f t="shared" si="2"/>
        <v>0</v>
      </c>
      <c r="U4" s="25"/>
      <c r="V4" s="25"/>
      <c r="W4" s="28">
        <f t="shared" si="3"/>
        <v>0</v>
      </c>
      <c r="X4" s="24"/>
      <c r="Y4" s="24"/>
      <c r="Z4" s="28">
        <f t="shared" si="4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E5761-0F8A-4FE4-9829-84493117EB1C}">
  <dimension ref="A1:Q18"/>
  <sheetViews>
    <sheetView workbookViewId="0">
      <selection activeCell="K21" sqref="K21"/>
    </sheetView>
    <sheetView workbookViewId="1">
      <selection activeCell="B15" sqref="B15"/>
    </sheetView>
  </sheetViews>
  <sheetFormatPr baseColWidth="10" defaultRowHeight="15" x14ac:dyDescent="0.25"/>
  <cols>
    <col min="1" max="1" width="17.140625" customWidth="1"/>
  </cols>
  <sheetData>
    <row r="1" spans="1:17" x14ac:dyDescent="0.25">
      <c r="A1" s="10" t="s">
        <v>2</v>
      </c>
      <c r="B1" s="11"/>
      <c r="C1" s="1" t="s">
        <v>0</v>
      </c>
      <c r="D1" s="2" t="s">
        <v>1</v>
      </c>
      <c r="I1" s="10" t="s">
        <v>2</v>
      </c>
      <c r="J1" s="11"/>
      <c r="K1" s="1" t="s">
        <v>0</v>
      </c>
      <c r="L1" s="2" t="s">
        <v>1</v>
      </c>
    </row>
    <row r="2" spans="1:17" x14ac:dyDescent="0.25">
      <c r="A2" s="3"/>
      <c r="B2" s="29"/>
      <c r="C2" s="5">
        <v>0</v>
      </c>
      <c r="D2" s="6">
        <v>0</v>
      </c>
      <c r="I2" s="3"/>
      <c r="J2" s="29"/>
      <c r="K2" s="5">
        <v>0</v>
      </c>
      <c r="L2" s="6">
        <v>0</v>
      </c>
    </row>
    <row r="3" spans="1:17" x14ac:dyDescent="0.25">
      <c r="A3" s="3">
        <v>0</v>
      </c>
      <c r="B3" s="4">
        <v>25000</v>
      </c>
      <c r="C3" s="5">
        <v>25000</v>
      </c>
      <c r="D3" s="6">
        <v>0</v>
      </c>
      <c r="I3" s="3">
        <v>0</v>
      </c>
      <c r="J3" s="4">
        <v>25000</v>
      </c>
      <c r="K3" s="5">
        <v>25000</v>
      </c>
      <c r="L3" s="6">
        <v>0</v>
      </c>
    </row>
    <row r="4" spans="1:17" x14ac:dyDescent="0.25">
      <c r="A4" s="7">
        <v>25000.01</v>
      </c>
      <c r="B4" s="4">
        <v>60000</v>
      </c>
      <c r="C4" s="5">
        <v>60000</v>
      </c>
      <c r="D4" s="6">
        <v>0.04</v>
      </c>
      <c r="I4" s="7">
        <v>25000.01</v>
      </c>
      <c r="J4" s="4">
        <v>60000</v>
      </c>
      <c r="K4" s="5">
        <v>60000</v>
      </c>
      <c r="L4" s="6">
        <v>0.04</v>
      </c>
    </row>
    <row r="5" spans="1:17" x14ac:dyDescent="0.25">
      <c r="A5" s="7">
        <v>60000.01</v>
      </c>
      <c r="B5" s="4">
        <v>95000</v>
      </c>
      <c r="C5" s="5">
        <v>95000</v>
      </c>
      <c r="D5" s="6">
        <v>0.05</v>
      </c>
      <c r="I5" s="7">
        <v>60000.01</v>
      </c>
      <c r="J5" s="4">
        <v>95000</v>
      </c>
      <c r="K5" s="5">
        <v>95000</v>
      </c>
      <c r="L5" s="6">
        <v>0.05</v>
      </c>
    </row>
    <row r="6" spans="1:17" x14ac:dyDescent="0.25">
      <c r="A6" s="7">
        <v>95000.01</v>
      </c>
      <c r="B6" s="4">
        <v>155000</v>
      </c>
      <c r="C6" s="5">
        <v>155000</v>
      </c>
      <c r="D6" s="6">
        <v>0.06</v>
      </c>
      <c r="I6" s="7">
        <v>95000.01</v>
      </c>
      <c r="J6" s="4">
        <v>155000</v>
      </c>
      <c r="K6" s="5">
        <v>155000</v>
      </c>
      <c r="L6" s="6">
        <v>0.06</v>
      </c>
    </row>
    <row r="7" spans="1:17" x14ac:dyDescent="0.25">
      <c r="A7" s="7">
        <v>155000.01</v>
      </c>
      <c r="B7" s="4">
        <v>205000</v>
      </c>
      <c r="C7" s="5">
        <v>205000</v>
      </c>
      <c r="D7" s="6">
        <v>7.0000000000000007E-2</v>
      </c>
      <c r="I7" s="7">
        <v>155000.01</v>
      </c>
      <c r="J7" s="4">
        <v>205000</v>
      </c>
      <c r="K7" s="5">
        <v>205000</v>
      </c>
      <c r="L7" s="6">
        <v>7.0000000000000007E-2</v>
      </c>
    </row>
    <row r="8" spans="1:17" x14ac:dyDescent="0.25">
      <c r="A8" s="7">
        <v>205000.01</v>
      </c>
      <c r="B8" s="4">
        <v>255000</v>
      </c>
      <c r="C8" s="5">
        <v>255000.01</v>
      </c>
      <c r="D8" s="6">
        <v>0.08</v>
      </c>
      <c r="I8" s="7">
        <v>205000.01</v>
      </c>
      <c r="J8" s="4">
        <v>255000</v>
      </c>
      <c r="K8" s="5">
        <v>255000</v>
      </c>
      <c r="L8" s="6">
        <v>0.08</v>
      </c>
    </row>
    <row r="9" spans="1:17" x14ac:dyDescent="0.25">
      <c r="A9" s="8">
        <v>255000.01</v>
      </c>
      <c r="B9" s="12">
        <v>2000000</v>
      </c>
      <c r="C9" s="13">
        <v>2000000</v>
      </c>
      <c r="D9" s="14">
        <v>0.09</v>
      </c>
      <c r="I9" s="8">
        <v>255000.01</v>
      </c>
      <c r="J9" s="12">
        <v>2000000</v>
      </c>
      <c r="K9" s="13">
        <v>2000000</v>
      </c>
      <c r="L9" s="14">
        <v>0.09</v>
      </c>
    </row>
    <row r="12" spans="1:17" x14ac:dyDescent="0.25">
      <c r="A12" s="26" t="s">
        <v>3</v>
      </c>
      <c r="B12" s="26">
        <v>45536</v>
      </c>
      <c r="C12" s="26">
        <v>45566</v>
      </c>
      <c r="D12" s="26">
        <v>45597</v>
      </c>
      <c r="E12" s="26">
        <v>45627</v>
      </c>
      <c r="F12" s="26">
        <v>45658</v>
      </c>
      <c r="G12" s="26">
        <v>45689</v>
      </c>
      <c r="H12" s="26">
        <v>45717</v>
      </c>
      <c r="I12" s="26">
        <v>45748</v>
      </c>
      <c r="J12" s="26">
        <v>45778</v>
      </c>
      <c r="K12" s="26">
        <v>45809</v>
      </c>
      <c r="L12" s="26">
        <v>45839</v>
      </c>
      <c r="M12" s="26">
        <v>45870</v>
      </c>
      <c r="N12" s="26">
        <v>45901</v>
      </c>
      <c r="O12" s="26">
        <v>45931</v>
      </c>
      <c r="P12" s="26">
        <v>45962</v>
      </c>
      <c r="Q12" s="26">
        <v>45992</v>
      </c>
    </row>
    <row r="13" spans="1:17" ht="30.75" thickBot="1" x14ac:dyDescent="0.3">
      <c r="A13" s="38" t="s">
        <v>21</v>
      </c>
      <c r="B13" s="39">
        <f>SUMIFS('Comm générée'!$F:$F,'Comm générée'!$H:$H,B$12)+SUMIFS('Comm générée'!$I:$I,'Comm générée'!$H:$H,B$12)</f>
        <v>54500</v>
      </c>
      <c r="C13" s="39">
        <f>SUMIFS('Comm générée'!$F:$F,'Comm générée'!$H:$H,C$12)+SUMIFS('Comm générée'!$I:$I,'Comm générée'!$H:$H,C$12)</f>
        <v>0</v>
      </c>
      <c r="D13" s="39">
        <f>SUMIFS('Comm générée'!$F:$F,'Comm générée'!$H:$H,D$12)+SUMIFS('Comm générée'!$I:$I,'Comm générée'!$H:$H,D$12)</f>
        <v>0</v>
      </c>
      <c r="E13" s="39">
        <f>SUMIFS('Comm générée'!$F:$F,'Comm générée'!$H:$H,E$12)+SUMIFS('Comm générée'!$I:$I,'Comm générée'!$H:$H,E$12)</f>
        <v>0</v>
      </c>
      <c r="F13" s="39">
        <f>SUMIFS('Comm générée'!$F:$F,'Comm générée'!$H:$H,F$12)+SUMIFS('Comm générée'!$I:$I,'Comm générée'!$H:$H,F$12)</f>
        <v>0</v>
      </c>
      <c r="G13" s="39">
        <f>SUMIFS('Comm générée'!$F:$F,'Comm générée'!$H:$H,G$12)+SUMIFS('Comm générée'!$I:$I,'Comm générée'!$H:$H,G$12)</f>
        <v>0</v>
      </c>
      <c r="H13" s="39">
        <f>SUMIFS('Comm générée'!$F:$F,'Comm générée'!$H:$H,H$12)+SUMIFS('Comm générée'!$I:$I,'Comm générée'!$H:$H,H$12)</f>
        <v>0</v>
      </c>
      <c r="I13" s="39">
        <f>SUMIFS('Comm générée'!$F:$F,'Comm générée'!$H:$H,I$12)+SUMIFS('Comm générée'!$I:$I,'Comm générée'!$H:$H,I$12)</f>
        <v>0</v>
      </c>
      <c r="J13" s="39">
        <f>SUMIFS('Comm générée'!$F:$F,'Comm générée'!$H:$H,J$12)+SUMIFS('Comm générée'!$I:$I,'Comm générée'!$H:$H,J$12)</f>
        <v>0</v>
      </c>
      <c r="K13" s="39">
        <f>SUMIFS('Comm générée'!$F:$F,'Comm générée'!$H:$H,K$12)+SUMIFS('Comm générée'!$I:$I,'Comm générée'!$H:$H,K$12)</f>
        <v>0</v>
      </c>
      <c r="L13" s="39">
        <f>SUMIFS('Comm générée'!$F:$F,'Comm générée'!$H:$H,L$12)+SUMIFS('Comm générée'!$I:$I,'Comm générée'!$H:$H,L$12)</f>
        <v>40000</v>
      </c>
      <c r="M13" s="39">
        <f>SUMIFS('Comm générée'!$F:$F,'Comm générée'!$H:$H,M$12)+SUMIFS('Comm générée'!$I:$I,'Comm générée'!$H:$H,M$12)</f>
        <v>0</v>
      </c>
      <c r="N13" s="39">
        <f>SUMIFS('Comm générée'!$F:$F,'Comm générée'!$H:$H,N$12)+SUMIFS('Comm générée'!$I:$I,'Comm générée'!$H:$H,N$12)</f>
        <v>0</v>
      </c>
      <c r="O13" s="39">
        <f>SUMIFS('Comm générée'!$F:$F,'Comm générée'!$H:$H,O$12)+SUMIFS('Comm générée'!$I:$I,'Comm générée'!$H:$H,O$12)</f>
        <v>0</v>
      </c>
      <c r="P13" s="39">
        <f>SUMIFS('Comm générée'!$F:$F,'Comm générée'!$H:$H,P$12)+SUMIFS('Comm générée'!$I:$I,'Comm générée'!$H:$H,P$12)</f>
        <v>0</v>
      </c>
      <c r="Q13" s="39">
        <f>SUMIFS('Comm générée'!$F:$F,'Comm générée'!$H:$H,Q$12)+SUMIFS('Comm générée'!$I:$I,'Comm générée'!$H:$H,Q$12)</f>
        <v>0</v>
      </c>
    </row>
    <row r="14" spans="1:17" ht="45" x14ac:dyDescent="0.25">
      <c r="A14" s="30" t="s">
        <v>22</v>
      </c>
      <c r="B14" s="31">
        <f>_xlfn.XLOOKUP(B$13,$C$2:$C$9,$D$2:$D$9,,1)</f>
        <v>0.04</v>
      </c>
      <c r="C14" s="31">
        <f t="shared" ref="C14:Q14" si="0">_xlfn.XLOOKUP(C$13,$C$2:$C$9,$D$2:$D$9,,1)</f>
        <v>0</v>
      </c>
      <c r="D14" s="31">
        <f t="shared" si="0"/>
        <v>0</v>
      </c>
      <c r="E14" s="31">
        <f t="shared" si="0"/>
        <v>0</v>
      </c>
      <c r="F14" s="31">
        <f t="shared" si="0"/>
        <v>0</v>
      </c>
      <c r="G14" s="31">
        <f t="shared" si="0"/>
        <v>0</v>
      </c>
      <c r="H14" s="31">
        <f t="shared" si="0"/>
        <v>0</v>
      </c>
      <c r="I14" s="31">
        <f t="shared" si="0"/>
        <v>0</v>
      </c>
      <c r="J14" s="31">
        <f t="shared" si="0"/>
        <v>0</v>
      </c>
      <c r="K14" s="31">
        <f t="shared" si="0"/>
        <v>0</v>
      </c>
      <c r="L14" s="31">
        <f t="shared" si="0"/>
        <v>0.04</v>
      </c>
      <c r="M14" s="31">
        <f t="shared" si="0"/>
        <v>0</v>
      </c>
      <c r="N14" s="31">
        <f t="shared" si="0"/>
        <v>0</v>
      </c>
      <c r="O14" s="31">
        <f t="shared" si="0"/>
        <v>0</v>
      </c>
      <c r="P14" s="31">
        <f t="shared" si="0"/>
        <v>0</v>
      </c>
      <c r="Q14" s="32">
        <f t="shared" si="0"/>
        <v>0</v>
      </c>
    </row>
    <row r="15" spans="1:17" ht="44.25" customHeight="1" x14ac:dyDescent="0.25">
      <c r="A15" s="35" t="s">
        <v>22</v>
      </c>
      <c r="B15" s="36">
        <f>+B13*B14</f>
        <v>2180</v>
      </c>
      <c r="C15" s="36">
        <f t="shared" ref="C15:Q15" si="1">+C13*C14</f>
        <v>0</v>
      </c>
      <c r="D15" s="36">
        <f t="shared" si="1"/>
        <v>0</v>
      </c>
      <c r="E15" s="36">
        <f t="shared" si="1"/>
        <v>0</v>
      </c>
      <c r="F15" s="36">
        <f t="shared" si="1"/>
        <v>0</v>
      </c>
      <c r="G15" s="36">
        <f t="shared" si="1"/>
        <v>0</v>
      </c>
      <c r="H15" s="36">
        <f t="shared" si="1"/>
        <v>0</v>
      </c>
      <c r="I15" s="36">
        <f t="shared" si="1"/>
        <v>0</v>
      </c>
      <c r="J15" s="36">
        <f t="shared" si="1"/>
        <v>0</v>
      </c>
      <c r="K15" s="36">
        <f t="shared" si="1"/>
        <v>0</v>
      </c>
      <c r="L15" s="36">
        <f t="shared" si="1"/>
        <v>1600</v>
      </c>
      <c r="M15" s="36">
        <f t="shared" si="1"/>
        <v>0</v>
      </c>
      <c r="N15" s="36">
        <f t="shared" si="1"/>
        <v>0</v>
      </c>
      <c r="O15" s="36">
        <f t="shared" si="1"/>
        <v>0</v>
      </c>
      <c r="P15" s="36">
        <f t="shared" si="1"/>
        <v>0</v>
      </c>
      <c r="Q15" s="37">
        <f t="shared" si="1"/>
        <v>0</v>
      </c>
    </row>
    <row r="16" spans="1:17" ht="45" x14ac:dyDescent="0.25">
      <c r="A16" s="40" t="s">
        <v>23</v>
      </c>
      <c r="B16" s="41">
        <f>SUMIFS('Comm générée'!$N:$N,'Comm générée'!$M:$M,B$12)+SUMIFS('Comm générée'!$Q:$Q,'Comm générée'!$P:$P,B$12)+SUMIFS('Comm générée'!$T:$T,'Comm générée'!$S:$S,B$12)+SUMIFS('Comm générée'!$Z:$Z,'Comm générée'!$Y:$Y,B$12)</f>
        <v>0</v>
      </c>
      <c r="C16" s="41">
        <f>SUMIFS('Comm générée'!$N:$N,'Comm générée'!$M:$M,C$12)+SUMIFS('Comm générée'!$Q:$Q,'Comm générée'!$P:$P,C$12)+SUMIFS('Comm générée'!$T:$T,'Comm générée'!$S:$S,C$12)+SUMIFS('Comm générée'!$Z:$Z,'Comm générée'!$Y:$Y,C$12)+B16-B17</f>
        <v>0</v>
      </c>
      <c r="D16" s="41">
        <f>SUMIFS('Comm générée'!$N:$N,'Comm générée'!$M:$M,D$12)+SUMIFS('Comm générée'!$Q:$Q,'Comm générée'!$P:$P,D$12)+SUMIFS('Comm générée'!$T:$T,'Comm générée'!$S:$S,D$12)+SUMIFS('Comm générée'!$Z:$Z,'Comm générée'!$Y:$Y,D$12)+C16-C17</f>
        <v>0</v>
      </c>
      <c r="E16" s="41">
        <f>SUMIFS('Comm générée'!$N:$N,'Comm générée'!$M:$M,E$12)+SUMIFS('Comm générée'!$Q:$Q,'Comm générée'!$P:$P,E$12)+SUMIFS('Comm générée'!$T:$T,'Comm générée'!$S:$S,E$12)+SUMIFS('Comm générée'!$Z:$Z,'Comm générée'!$Y:$Y,E$12)+D16-D17</f>
        <v>0</v>
      </c>
      <c r="F16" s="41">
        <f>SUMIFS('Comm générée'!$N:$N,'Comm générée'!$M:$M,F$12)+SUMIFS('Comm générée'!$Q:$Q,'Comm générée'!$P:$P,F$12)+SUMIFS('Comm générée'!$T:$T,'Comm générée'!$S:$S,F$12)+SUMIFS('Comm générée'!$Z:$Z,'Comm générée'!$Y:$Y,F$12)+E16-E17</f>
        <v>0</v>
      </c>
      <c r="G16" s="41">
        <f>SUMIFS('Comm générée'!$N:$N,'Comm générée'!$M:$M,G$12)+SUMIFS('Comm générée'!$Q:$Q,'Comm générée'!$P:$P,G$12)+SUMIFS('Comm générée'!$T:$T,'Comm générée'!$S:$S,G$12)+SUMIFS('Comm générée'!$Z:$Z,'Comm générée'!$Y:$Y,G$12)+F16-F17</f>
        <v>0</v>
      </c>
      <c r="H16" s="41">
        <f>SUMIFS('Comm générée'!$N:$N,'Comm générée'!$M:$M,H$12)+SUMIFS('Comm générée'!$Q:$Q,'Comm générée'!$P:$P,H$12)+SUMIFS('Comm générée'!$T:$T,'Comm générée'!$S:$S,H$12)+SUMIFS('Comm générée'!$Z:$Z,'Comm générée'!$Y:$Y,H$12)+G16-G17</f>
        <v>0</v>
      </c>
      <c r="I16" s="41">
        <f>SUMIFS('Comm générée'!$N:$N,'Comm générée'!$M:$M,I$12)+SUMIFS('Comm générée'!$Q:$Q,'Comm générée'!$P:$P,I$12)+SUMIFS('Comm générée'!$T:$T,'Comm générée'!$S:$S,I$12)+SUMIFS('Comm générée'!$Z:$Z,'Comm générée'!$Y:$Y,I$12)+H16-H17</f>
        <v>0</v>
      </c>
      <c r="J16" s="41">
        <f>SUMIFS('Comm générée'!$N:$N,'Comm générée'!$M:$M,J$12)+SUMIFS('Comm générée'!$Q:$Q,'Comm générée'!$P:$P,J$12)+SUMIFS('Comm générée'!$T:$T,'Comm générée'!$S:$S,J$12)+SUMIFS('Comm générée'!$Z:$Z,'Comm générée'!$Y:$Y,J$12)+I16-I17</f>
        <v>0</v>
      </c>
      <c r="K16" s="41">
        <f>SUMIFS('Comm générée'!$N:$N,'Comm générée'!$M:$M,K$12)+SUMIFS('Comm générée'!$Q:$Q,'Comm générée'!$P:$P,K$12)+SUMIFS('Comm générée'!$T:$T,'Comm générée'!$S:$S,K$12)+SUMIFS('Comm générée'!$Z:$Z,'Comm générée'!$Y:$Y,K$12)+J16-J17</f>
        <v>0</v>
      </c>
      <c r="L16" s="41">
        <f>SUMIFS('Comm générée'!$N:$N,'Comm générée'!$M:$M,L$12)+SUMIFS('Comm générée'!$Q:$Q,'Comm générée'!$P:$P,L$12)+SUMIFS('Comm générée'!$T:$T,'Comm générée'!$S:$S,L$12)+SUMIFS('Comm générée'!$Z:$Z,'Comm générée'!$Y:$Y,L$12)+K16-K17</f>
        <v>0</v>
      </c>
      <c r="M16" s="41">
        <f>SUMIFS('Comm générée'!$N:$N,'Comm générée'!$M:$M,M$12)+SUMIFS('Comm générée'!$Q:$Q,'Comm générée'!$P:$P,M$12)+SUMIFS('Comm générée'!$T:$T,'Comm générée'!$S:$S,M$12)+SUMIFS('Comm générée'!$Z:$Z,'Comm générée'!$Y:$Y,M$12)+L16-L17</f>
        <v>0</v>
      </c>
      <c r="N16" s="41">
        <f>SUMIFS('Comm générée'!$N:$N,'Comm générée'!$M:$M,N$12)+SUMIFS('Comm générée'!$Q:$Q,'Comm générée'!$P:$P,N$12)+SUMIFS('Comm générée'!$T:$T,'Comm générée'!$S:$S,N$12)+SUMIFS('Comm générée'!$Z:$Z,'Comm générée'!$Y:$Y,N$12)+M16-M17</f>
        <v>0</v>
      </c>
      <c r="O16" s="41">
        <f>SUMIFS('Comm générée'!$N:$N,'Comm générée'!$M:$M,O$12)+SUMIFS('Comm générée'!$Q:$Q,'Comm générée'!$P:$P,O$12)+SUMIFS('Comm générée'!$T:$T,'Comm générée'!$S:$S,O$12)+SUMIFS('Comm générée'!$Z:$Z,'Comm générée'!$Y:$Y,O$12)+N16-N17</f>
        <v>0</v>
      </c>
      <c r="P16" s="41">
        <f>SUMIFS('Comm générée'!$N:$N,'Comm générée'!$M:$M,P$12)+SUMIFS('Comm générée'!$Q:$Q,'Comm générée'!$P:$P,P$12)+SUMIFS('Comm générée'!$T:$T,'Comm générée'!$S:$S,P$12)+SUMIFS('Comm générée'!$Z:$Z,'Comm générée'!$Y:$Y,P$12)+O16-O17</f>
        <v>0</v>
      </c>
      <c r="Q16" s="41">
        <f>SUMIFS('Comm générée'!$N:$N,'Comm générée'!$M:$M,Q$12)+SUMIFS('Comm générée'!$Q:$Q,'Comm générée'!$P:$P,Q$12)+SUMIFS('Comm générée'!$T:$T,'Comm générée'!$S:$S,Q$12)+SUMIFS('Comm générée'!$Z:$Z,'Comm générée'!$Y:$Y,Q$12)+P16-P17</f>
        <v>0</v>
      </c>
    </row>
    <row r="17" spans="1:17" ht="45" x14ac:dyDescent="0.25">
      <c r="A17" s="42" t="s">
        <v>24</v>
      </c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</row>
    <row r="18" spans="1:17" ht="33.75" customHeight="1" x14ac:dyDescent="0.25">
      <c r="A18" s="42" t="s">
        <v>25</v>
      </c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</row>
  </sheetData>
  <mergeCells count="2">
    <mergeCell ref="A1:B1"/>
    <mergeCell ref="I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 générée</vt:lpstr>
      <vt:lpstr>Synthése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Combé</dc:creator>
  <cp:lastModifiedBy>Patricia Combé</cp:lastModifiedBy>
  <dcterms:created xsi:type="dcterms:W3CDTF">2024-11-05T12:31:32Z</dcterms:created>
  <dcterms:modified xsi:type="dcterms:W3CDTF">2024-11-18T13:43:46Z</dcterms:modified>
</cp:coreProperties>
</file>