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a\Desktop\"/>
    </mc:Choice>
  </mc:AlternateContent>
  <xr:revisionPtr revIDLastSave="0" documentId="13_ncr:1_{A8F92465-3995-44F5-8642-AAECD09B9996}" xr6:coauthVersionLast="47" xr6:coauthVersionMax="47" xr10:uidLastSave="{00000000-0000-0000-0000-000000000000}"/>
  <bookViews>
    <workbookView xWindow="-28920" yWindow="-120" windowWidth="29040" windowHeight="15840" xr2:uid="{4369A38C-E900-4531-8D6F-0BC07D824786}"/>
  </bookViews>
  <sheets>
    <sheet name="Total challenge" sheetId="1" r:id="rId1"/>
    <sheet name="VTES AVRIL" sheetId="2" r:id="rId2"/>
    <sheet name="VTES MAI" sheetId="4" r:id="rId3"/>
    <sheet name="bdd" sheetId="3" r:id="rId4"/>
  </sheets>
  <definedNames>
    <definedName name="_xlnm._FilterDatabase" localSheetId="1" hidden="1">'VTES AVRIL'!$A$5:$M$125</definedName>
    <definedName name="_xlnm._FilterDatabase" localSheetId="2" hidden="1">'VTES MAI'!$A$5:$M$125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7" i="1" l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W11" i="1"/>
  <c r="W15" i="1"/>
  <c r="P7" i="1"/>
  <c r="Q7" i="1" s="1" a="1"/>
  <c r="Q7" i="1" s="1"/>
  <c r="G4" i="4" l="1"/>
  <c r="A40" i="1" l="1"/>
  <c r="A172" i="4" s="1"/>
  <c r="A41" i="1"/>
  <c r="A173" i="4" s="1"/>
  <c r="A42" i="1"/>
  <c r="A174" i="4" s="1"/>
  <c r="A43" i="1"/>
  <c r="A44" i="1"/>
  <c r="A45" i="1"/>
  <c r="A46" i="1"/>
  <c r="A47" i="1"/>
  <c r="A48" i="1"/>
  <c r="A49" i="1"/>
  <c r="A50" i="1"/>
  <c r="A182" i="4" s="1"/>
  <c r="A51" i="1"/>
  <c r="A183" i="4" s="1"/>
  <c r="A52" i="1"/>
  <c r="A184" i="4" s="1"/>
  <c r="A53" i="1"/>
  <c r="A185" i="4" s="1"/>
  <c r="A54" i="1"/>
  <c r="A186" i="4" s="1"/>
  <c r="A55" i="1"/>
  <c r="A56" i="1"/>
  <c r="A57" i="1"/>
  <c r="A58" i="1"/>
  <c r="A59" i="1"/>
  <c r="A60" i="1"/>
  <c r="A61" i="1"/>
  <c r="A193" i="4" s="1"/>
  <c r="A6" i="1"/>
  <c r="A138" i="4" s="1"/>
  <c r="A7" i="1"/>
  <c r="A139" i="4" s="1"/>
  <c r="A8" i="1"/>
  <c r="A140" i="4" s="1"/>
  <c r="A9" i="1"/>
  <c r="A141" i="4" s="1"/>
  <c r="A10" i="1"/>
  <c r="A142" i="4" s="1"/>
  <c r="A11" i="1"/>
  <c r="A12" i="1"/>
  <c r="A13" i="1"/>
  <c r="A14" i="1"/>
  <c r="A15" i="1"/>
  <c r="A16" i="1"/>
  <c r="A17" i="1"/>
  <c r="A149" i="4" s="1"/>
  <c r="A18" i="1"/>
  <c r="A150" i="4" s="1"/>
  <c r="A19" i="1"/>
  <c r="A151" i="4" s="1"/>
  <c r="A20" i="1"/>
  <c r="A152" i="4" s="1"/>
  <c r="A21" i="1"/>
  <c r="A153" i="4" s="1"/>
  <c r="A22" i="1"/>
  <c r="A154" i="4" s="1"/>
  <c r="A23" i="1"/>
  <c r="A24" i="1"/>
  <c r="A25" i="1"/>
  <c r="A26" i="1"/>
  <c r="A27" i="1"/>
  <c r="G4" i="2"/>
  <c r="A149" i="2" l="1"/>
  <c r="A142" i="2"/>
  <c r="A172" i="2"/>
  <c r="A174" i="2"/>
  <c r="A173" i="2"/>
  <c r="A141" i="2"/>
  <c r="E141" i="2" s="1" a="1"/>
  <c r="E141" i="2" s="1"/>
  <c r="E9" i="1" s="1"/>
  <c r="A140" i="2"/>
  <c r="A139" i="2"/>
  <c r="A193" i="2"/>
  <c r="A190" i="2"/>
  <c r="A190" i="4"/>
  <c r="A175" i="2"/>
  <c r="B175" i="2" s="1"/>
  <c r="B43" i="1" s="1"/>
  <c r="A175" i="4"/>
  <c r="E150" i="4" a="1"/>
  <c r="E150" i="4" s="1"/>
  <c r="I18" i="1" s="1"/>
  <c r="B150" i="4"/>
  <c r="F18" i="1" s="1"/>
  <c r="C150" i="4"/>
  <c r="G18" i="1" s="1"/>
  <c r="D150" i="4"/>
  <c r="H18" i="1" s="1"/>
  <c r="A177" i="2"/>
  <c r="C177" i="2" s="1"/>
  <c r="C45" i="1" s="1"/>
  <c r="A177" i="4"/>
  <c r="A159" i="2"/>
  <c r="B159" i="2" s="1"/>
  <c r="B27" i="1" s="1"/>
  <c r="A159" i="4"/>
  <c r="E174" i="4" a="1"/>
  <c r="E174" i="4" s="1"/>
  <c r="I42" i="1" s="1"/>
  <c r="B174" i="4"/>
  <c r="F42" i="1" s="1"/>
  <c r="C174" i="4"/>
  <c r="G42" i="1" s="1"/>
  <c r="D174" i="4"/>
  <c r="H42" i="1" s="1"/>
  <c r="A189" i="2"/>
  <c r="B189" i="2" s="1"/>
  <c r="B57" i="1" s="1"/>
  <c r="A189" i="4"/>
  <c r="A188" i="2"/>
  <c r="A188" i="4"/>
  <c r="D186" i="4"/>
  <c r="H54" i="1" s="1"/>
  <c r="E186" i="4" a="1"/>
  <c r="E186" i="4" s="1"/>
  <c r="I54" i="1" s="1"/>
  <c r="B186" i="4"/>
  <c r="F54" i="1" s="1"/>
  <c r="C186" i="4"/>
  <c r="G54" i="1" s="1"/>
  <c r="A145" i="2"/>
  <c r="D145" i="2" s="1"/>
  <c r="D13" i="1" s="1"/>
  <c r="A145" i="4"/>
  <c r="B185" i="4"/>
  <c r="F53" i="1" s="1"/>
  <c r="C185" i="4"/>
  <c r="G53" i="1" s="1"/>
  <c r="D185" i="4"/>
  <c r="H53" i="1" s="1"/>
  <c r="E185" i="4" a="1"/>
  <c r="E185" i="4" s="1"/>
  <c r="I53" i="1" s="1"/>
  <c r="B173" i="4"/>
  <c r="F41" i="1" s="1"/>
  <c r="E173" i="4" a="1"/>
  <c r="E173" i="4" s="1"/>
  <c r="I41" i="1" s="1"/>
  <c r="D173" i="4"/>
  <c r="H41" i="1" s="1"/>
  <c r="C173" i="4"/>
  <c r="G41" i="1" s="1"/>
  <c r="A138" i="2"/>
  <c r="B138" i="2" s="1"/>
  <c r="B6" i="1" s="1"/>
  <c r="A176" i="2"/>
  <c r="D176" i="2" s="1"/>
  <c r="D44" i="1" s="1"/>
  <c r="A176" i="4"/>
  <c r="A158" i="2"/>
  <c r="B158" i="2" s="1"/>
  <c r="B26" i="1" s="1"/>
  <c r="A158" i="4"/>
  <c r="E184" i="4" a="1"/>
  <c r="E184" i="4" s="1"/>
  <c r="I52" i="1" s="1"/>
  <c r="C184" i="4"/>
  <c r="G52" i="1" s="1"/>
  <c r="B184" i="4"/>
  <c r="F52" i="1" s="1"/>
  <c r="D184" i="4"/>
  <c r="H52" i="1" s="1"/>
  <c r="B172" i="4"/>
  <c r="D172" i="4"/>
  <c r="E172" i="4" a="1"/>
  <c r="E172" i="4" s="1"/>
  <c r="C172" i="4"/>
  <c r="A146" i="2"/>
  <c r="C146" i="2" s="1"/>
  <c r="C14" i="1" s="1"/>
  <c r="A146" i="4"/>
  <c r="A143" i="2"/>
  <c r="B143" i="2" s="1"/>
  <c r="B11" i="1" s="1"/>
  <c r="A143" i="4"/>
  <c r="B183" i="4"/>
  <c r="F51" i="1" s="1"/>
  <c r="D183" i="4"/>
  <c r="H51" i="1" s="1"/>
  <c r="E183" i="4" a="1"/>
  <c r="E183" i="4" s="1"/>
  <c r="I51" i="1" s="1"/>
  <c r="C183" i="4"/>
  <c r="G51" i="1" s="1"/>
  <c r="A154" i="2"/>
  <c r="A186" i="2"/>
  <c r="B186" i="2" s="1"/>
  <c r="B54" i="1" s="1"/>
  <c r="A187" i="2"/>
  <c r="A187" i="4"/>
  <c r="E142" i="4" a="1"/>
  <c r="E142" i="4" s="1"/>
  <c r="I10" i="1" s="1"/>
  <c r="B142" i="4"/>
  <c r="F10" i="1" s="1"/>
  <c r="C142" i="4"/>
  <c r="G10" i="1" s="1"/>
  <c r="D142" i="4"/>
  <c r="H10" i="1" s="1"/>
  <c r="E182" i="4" a="1"/>
  <c r="E182" i="4" s="1"/>
  <c r="I50" i="1" s="1"/>
  <c r="C182" i="4"/>
  <c r="G50" i="1" s="1"/>
  <c r="B182" i="4"/>
  <c r="F50" i="1" s="1"/>
  <c r="D182" i="4"/>
  <c r="H50" i="1" s="1"/>
  <c r="A153" i="2"/>
  <c r="C153" i="2" s="1"/>
  <c r="C21" i="1" s="1"/>
  <c r="A185" i="2"/>
  <c r="E185" i="2" s="1" a="1"/>
  <c r="E185" i="2" s="1"/>
  <c r="E53" i="1" s="1"/>
  <c r="E149" i="4" a="1"/>
  <c r="E149" i="4" s="1"/>
  <c r="I17" i="1" s="1"/>
  <c r="B149" i="4"/>
  <c r="F17" i="1" s="1"/>
  <c r="C149" i="4"/>
  <c r="G17" i="1" s="1"/>
  <c r="D149" i="4"/>
  <c r="H17" i="1" s="1"/>
  <c r="A144" i="2"/>
  <c r="B144" i="2" s="1"/>
  <c r="B12" i="1" s="1"/>
  <c r="A144" i="4"/>
  <c r="E153" i="4" a="1"/>
  <c r="E153" i="4" s="1"/>
  <c r="I21" i="1" s="1"/>
  <c r="D153" i="4"/>
  <c r="H21" i="1" s="1"/>
  <c r="C153" i="4"/>
  <c r="G21" i="1" s="1"/>
  <c r="B153" i="4"/>
  <c r="F21" i="1" s="1"/>
  <c r="E141" i="4" a="1"/>
  <c r="E141" i="4" s="1"/>
  <c r="I9" i="1" s="1"/>
  <c r="C141" i="4"/>
  <c r="G9" i="1" s="1"/>
  <c r="D141" i="4"/>
  <c r="H9" i="1" s="1"/>
  <c r="B141" i="4"/>
  <c r="F9" i="1" s="1"/>
  <c r="B193" i="4"/>
  <c r="F61" i="1" s="1"/>
  <c r="C193" i="4"/>
  <c r="G61" i="1" s="1"/>
  <c r="E193" i="4" a="1"/>
  <c r="E193" i="4" s="1"/>
  <c r="I61" i="1" s="1"/>
  <c r="D193" i="4"/>
  <c r="H61" i="1" s="1"/>
  <c r="A181" i="2"/>
  <c r="B181" i="2" s="1"/>
  <c r="B49" i="1" s="1"/>
  <c r="A181" i="4"/>
  <c r="A152" i="2"/>
  <c r="D152" i="2" s="1"/>
  <c r="D20" i="1" s="1"/>
  <c r="A184" i="2"/>
  <c r="D184" i="2" s="1"/>
  <c r="D52" i="1" s="1"/>
  <c r="L52" i="1" s="1"/>
  <c r="E138" i="4" a="1"/>
  <c r="E138" i="4" s="1"/>
  <c r="B138" i="4"/>
  <c r="C138" i="4"/>
  <c r="D138" i="4"/>
  <c r="A147" i="2"/>
  <c r="D147" i="2" s="1"/>
  <c r="D15" i="1" s="1"/>
  <c r="A147" i="4"/>
  <c r="E152" i="4" a="1"/>
  <c r="E152" i="4" s="1"/>
  <c r="I20" i="1" s="1"/>
  <c r="C152" i="4"/>
  <c r="G20" i="1" s="1"/>
  <c r="D152" i="4"/>
  <c r="H20" i="1" s="1"/>
  <c r="B152" i="4"/>
  <c r="F20" i="1" s="1"/>
  <c r="E140" i="4" a="1"/>
  <c r="E140" i="4" s="1"/>
  <c r="I8" i="1" s="1"/>
  <c r="D140" i="4"/>
  <c r="H8" i="1" s="1"/>
  <c r="C140" i="4"/>
  <c r="G8" i="1" s="1"/>
  <c r="B140" i="4"/>
  <c r="F8" i="1" s="1"/>
  <c r="A192" i="2"/>
  <c r="D192" i="2" s="1"/>
  <c r="D60" i="1" s="1"/>
  <c r="A192" i="4"/>
  <c r="A180" i="2"/>
  <c r="B180" i="2" s="1"/>
  <c r="B48" i="1" s="1"/>
  <c r="A180" i="4"/>
  <c r="A151" i="2"/>
  <c r="C151" i="2" s="1"/>
  <c r="C19" i="1" s="1"/>
  <c r="A183" i="2"/>
  <c r="E183" i="2" s="1" a="1"/>
  <c r="E183" i="2" s="1"/>
  <c r="E51" i="1" s="1"/>
  <c r="A178" i="2"/>
  <c r="E178" i="2" s="1" a="1"/>
  <c r="E178" i="2" s="1"/>
  <c r="E46" i="1" s="1"/>
  <c r="A178" i="4"/>
  <c r="A148" i="2"/>
  <c r="E148" i="2" s="1" a="1"/>
  <c r="E148" i="2" s="1"/>
  <c r="E16" i="1" s="1"/>
  <c r="A148" i="4"/>
  <c r="A157" i="2"/>
  <c r="E157" i="2" s="1" a="1"/>
  <c r="E157" i="2" s="1"/>
  <c r="E25" i="1" s="1"/>
  <c r="A157" i="4"/>
  <c r="A156" i="2"/>
  <c r="C156" i="2" s="1"/>
  <c r="C24" i="1" s="1"/>
  <c r="A156" i="4"/>
  <c r="A155" i="2"/>
  <c r="B155" i="2" s="1"/>
  <c r="B23" i="1" s="1"/>
  <c r="A155" i="4"/>
  <c r="E154" i="4" a="1"/>
  <c r="E154" i="4" s="1"/>
  <c r="I22" i="1" s="1"/>
  <c r="B154" i="4"/>
  <c r="F22" i="1" s="1"/>
  <c r="C154" i="4"/>
  <c r="G22" i="1" s="1"/>
  <c r="D154" i="4"/>
  <c r="H22" i="1" s="1"/>
  <c r="E151" i="4" a="1"/>
  <c r="E151" i="4" s="1"/>
  <c r="I19" i="1" s="1"/>
  <c r="C151" i="4"/>
  <c r="G19" i="1" s="1"/>
  <c r="B151" i="4"/>
  <c r="F19" i="1" s="1"/>
  <c r="D151" i="4"/>
  <c r="H19" i="1" s="1"/>
  <c r="E139" i="4" a="1"/>
  <c r="E139" i="4" s="1"/>
  <c r="I7" i="1" s="1"/>
  <c r="B139" i="4"/>
  <c r="F7" i="1" s="1"/>
  <c r="D139" i="4"/>
  <c r="H7" i="1" s="1"/>
  <c r="C139" i="4"/>
  <c r="G7" i="1" s="1"/>
  <c r="A191" i="2"/>
  <c r="B191" i="2" s="1"/>
  <c r="B59" i="1" s="1"/>
  <c r="A191" i="4"/>
  <c r="A179" i="2"/>
  <c r="B179" i="2" s="1"/>
  <c r="B47" i="1" s="1"/>
  <c r="A179" i="4"/>
  <c r="A150" i="2"/>
  <c r="D150" i="2" s="1"/>
  <c r="D18" i="1" s="1"/>
  <c r="A182" i="2"/>
  <c r="B182" i="2" s="1"/>
  <c r="B50" i="1" s="1"/>
  <c r="B184" i="2"/>
  <c r="B52" i="1" s="1"/>
  <c r="B149" i="2"/>
  <c r="B17" i="1" s="1"/>
  <c r="E149" i="2" a="1"/>
  <c r="E149" i="2" s="1"/>
  <c r="E17" i="1" s="1"/>
  <c r="M17" i="1" s="1"/>
  <c r="C149" i="2"/>
  <c r="C17" i="1" s="1"/>
  <c r="D149" i="2"/>
  <c r="D17" i="1" s="1"/>
  <c r="B174" i="2"/>
  <c r="B42" i="1" s="1"/>
  <c r="E174" i="2" a="1"/>
  <c r="E174" i="2" s="1"/>
  <c r="E42" i="1" s="1"/>
  <c r="C174" i="2"/>
  <c r="C42" i="1" s="1"/>
  <c r="D174" i="2"/>
  <c r="D42" i="1" s="1"/>
  <c r="B142" i="2"/>
  <c r="B10" i="1" s="1"/>
  <c r="D142" i="2"/>
  <c r="D10" i="1" s="1"/>
  <c r="E142" i="2" a="1"/>
  <c r="E142" i="2" s="1"/>
  <c r="E10" i="1" s="1"/>
  <c r="C142" i="2"/>
  <c r="C10" i="1" s="1"/>
  <c r="B173" i="2"/>
  <c r="B41" i="1" s="1"/>
  <c r="J41" i="1" s="1"/>
  <c r="E173" i="2" a="1"/>
  <c r="E173" i="2" s="1"/>
  <c r="E41" i="1" s="1"/>
  <c r="M41" i="1" s="1"/>
  <c r="C173" i="2"/>
  <c r="C41" i="1" s="1"/>
  <c r="K41" i="1" s="1"/>
  <c r="D173" i="2"/>
  <c r="D41" i="1" s="1"/>
  <c r="E153" i="2" a="1"/>
  <c r="E153" i="2" s="1"/>
  <c r="E21" i="1" s="1"/>
  <c r="D159" i="2"/>
  <c r="D27" i="1" s="1"/>
  <c r="B141" i="2"/>
  <c r="B9" i="1" s="1"/>
  <c r="D141" i="2"/>
  <c r="D9" i="1" s="1"/>
  <c r="B156" i="2"/>
  <c r="B24" i="1" s="1"/>
  <c r="E156" i="2" a="1"/>
  <c r="E156" i="2" s="1"/>
  <c r="E24" i="1" s="1"/>
  <c r="B177" i="2"/>
  <c r="B45" i="1" s="1"/>
  <c r="B193" i="2"/>
  <c r="B61" i="1" s="1"/>
  <c r="D193" i="2"/>
  <c r="D61" i="1" s="1"/>
  <c r="E193" i="2" a="1"/>
  <c r="E193" i="2" s="1"/>
  <c r="E61" i="1" s="1"/>
  <c r="C193" i="2"/>
  <c r="C61" i="1" s="1"/>
  <c r="K61" i="1" s="1"/>
  <c r="B172" i="2"/>
  <c r="B40" i="1" s="1"/>
  <c r="E172" i="2" a="1"/>
  <c r="E172" i="2" s="1"/>
  <c r="D172" i="2"/>
  <c r="C172" i="2"/>
  <c r="B192" i="2"/>
  <c r="B60" i="1" s="1"/>
  <c r="C192" i="2"/>
  <c r="C60" i="1" s="1"/>
  <c r="E192" i="2" a="1"/>
  <c r="E192" i="2" s="1"/>
  <c r="E60" i="1" s="1"/>
  <c r="B140" i="2"/>
  <c r="B8" i="1" s="1"/>
  <c r="D140" i="2"/>
  <c r="D8" i="1" s="1"/>
  <c r="L8" i="1" s="1"/>
  <c r="W8" i="1" s="1"/>
  <c r="E140" i="2" a="1"/>
  <c r="E140" i="2" s="1"/>
  <c r="E8" i="1" s="1"/>
  <c r="C140" i="2"/>
  <c r="C8" i="1" s="1"/>
  <c r="B145" i="2"/>
  <c r="B13" i="1" s="1"/>
  <c r="B139" i="2"/>
  <c r="B7" i="1" s="1"/>
  <c r="D139" i="2"/>
  <c r="D7" i="1" s="1"/>
  <c r="E139" i="2" a="1"/>
  <c r="E139" i="2" s="1"/>
  <c r="E7" i="1" s="1"/>
  <c r="M7" i="1" s="1"/>
  <c r="C139" i="2"/>
  <c r="C7" i="1" s="1"/>
  <c r="D144" i="2"/>
  <c r="D12" i="1" s="1"/>
  <c r="E144" i="2" a="1"/>
  <c r="E144" i="2" s="1"/>
  <c r="E12" i="1" s="1"/>
  <c r="B190" i="2"/>
  <c r="B58" i="1" s="1"/>
  <c r="C190" i="2"/>
  <c r="C58" i="1" s="1"/>
  <c r="D190" i="2"/>
  <c r="D58" i="1" s="1"/>
  <c r="E190" i="2" a="1"/>
  <c r="E190" i="2" s="1"/>
  <c r="E58" i="1" s="1"/>
  <c r="C138" i="2"/>
  <c r="B188" i="2"/>
  <c r="B56" i="1" s="1"/>
  <c r="C188" i="2"/>
  <c r="C56" i="1" s="1"/>
  <c r="D188" i="2"/>
  <c r="D56" i="1" s="1"/>
  <c r="E188" i="2" a="1"/>
  <c r="E188" i="2" s="1"/>
  <c r="E56" i="1" s="1"/>
  <c r="B154" i="2"/>
  <c r="B22" i="1" s="1"/>
  <c r="C154" i="2"/>
  <c r="C22" i="1" s="1"/>
  <c r="D154" i="2"/>
  <c r="D22" i="1" s="1"/>
  <c r="E154" i="2" a="1"/>
  <c r="E154" i="2" s="1"/>
  <c r="E22" i="1" s="1"/>
  <c r="E186" i="2" a="1"/>
  <c r="E186" i="2" s="1"/>
  <c r="E54" i="1" s="1"/>
  <c r="M54" i="1" s="1"/>
  <c r="C186" i="2"/>
  <c r="C54" i="1" s="1"/>
  <c r="D186" i="2"/>
  <c r="D54" i="1" s="1"/>
  <c r="L54" i="1" s="1"/>
  <c r="B185" i="2"/>
  <c r="B53" i="1" s="1"/>
  <c r="B187" i="2"/>
  <c r="B55" i="1" s="1"/>
  <c r="E187" i="2" a="1"/>
  <c r="E187" i="2" s="1"/>
  <c r="E55" i="1" s="1"/>
  <c r="C187" i="2"/>
  <c r="C55" i="1" s="1"/>
  <c r="D187" i="2"/>
  <c r="D55" i="1" s="1"/>
  <c r="J8" i="1" l="1"/>
  <c r="E177" i="2" a="1"/>
  <c r="E177" i="2" s="1"/>
  <c r="E45" i="1" s="1"/>
  <c r="L41" i="1"/>
  <c r="D177" i="2"/>
  <c r="D45" i="1" s="1"/>
  <c r="D185" i="2"/>
  <c r="D53" i="1" s="1"/>
  <c r="C185" i="2"/>
  <c r="C53" i="1" s="1"/>
  <c r="C141" i="2"/>
  <c r="C9" i="1" s="1"/>
  <c r="K9" i="1" s="1"/>
  <c r="U9" i="1" s="1"/>
  <c r="B153" i="2"/>
  <c r="B21" i="1" s="1"/>
  <c r="D156" i="2"/>
  <c r="D24" i="1" s="1"/>
  <c r="D138" i="2"/>
  <c r="D153" i="2"/>
  <c r="D21" i="1" s="1"/>
  <c r="L21" i="1" s="1"/>
  <c r="W21" i="1" s="1"/>
  <c r="K8" i="1"/>
  <c r="U8" i="1" s="1"/>
  <c r="D157" i="2"/>
  <c r="D25" i="1" s="1"/>
  <c r="C157" i="2"/>
  <c r="C25" i="1" s="1"/>
  <c r="B157" i="2"/>
  <c r="B25" i="1" s="1"/>
  <c r="M9" i="1"/>
  <c r="C148" i="2"/>
  <c r="C16" i="1" s="1"/>
  <c r="E138" i="2" a="1"/>
  <c r="E138" i="2" s="1"/>
  <c r="J54" i="1"/>
  <c r="J17" i="1"/>
  <c r="E182" i="2" a="1"/>
  <c r="E182" i="2" s="1"/>
  <c r="E50" i="1" s="1"/>
  <c r="J22" i="1"/>
  <c r="E189" i="2" a="1"/>
  <c r="E189" i="2" s="1"/>
  <c r="E57" i="1" s="1"/>
  <c r="C189" i="2"/>
  <c r="C57" i="1" s="1"/>
  <c r="C182" i="2"/>
  <c r="C50" i="1" s="1"/>
  <c r="K50" i="1" s="1"/>
  <c r="D189" i="2"/>
  <c r="D57" i="1" s="1"/>
  <c r="C178" i="2"/>
  <c r="C46" i="1" s="1"/>
  <c r="C183" i="2"/>
  <c r="C51" i="1" s="1"/>
  <c r="K51" i="1" s="1"/>
  <c r="L53" i="1"/>
  <c r="K53" i="1"/>
  <c r="L22" i="1"/>
  <c r="W22" i="1" s="1"/>
  <c r="K22" i="1"/>
  <c r="U22" i="1" s="1"/>
  <c r="C144" i="2"/>
  <c r="C12" i="1" s="1"/>
  <c r="C175" i="2"/>
  <c r="C43" i="1" s="1"/>
  <c r="E191" i="2" a="1"/>
  <c r="E191" i="2" s="1"/>
  <c r="E59" i="1" s="1"/>
  <c r="D183" i="2"/>
  <c r="D51" i="1" s="1"/>
  <c r="L51" i="1" s="1"/>
  <c r="J53" i="1"/>
  <c r="D191" i="2"/>
  <c r="D59" i="1" s="1"/>
  <c r="K42" i="1"/>
  <c r="B183" i="2"/>
  <c r="B51" i="1" s="1"/>
  <c r="J51" i="1" s="1"/>
  <c r="D175" i="2"/>
  <c r="D43" i="1" s="1"/>
  <c r="E175" i="2" a="1"/>
  <c r="E175" i="2" s="1"/>
  <c r="E43" i="1" s="1"/>
  <c r="C191" i="2"/>
  <c r="C59" i="1" s="1"/>
  <c r="E151" i="2" a="1"/>
  <c r="E151" i="2" s="1"/>
  <c r="E19" i="1" s="1"/>
  <c r="M19" i="1" s="1"/>
  <c r="E158" i="2" a="1"/>
  <c r="E158" i="2" s="1"/>
  <c r="E26" i="1" s="1"/>
  <c r="E143" i="2" a="1"/>
  <c r="E143" i="2" s="1"/>
  <c r="E11" i="1" s="1"/>
  <c r="J42" i="1"/>
  <c r="D151" i="2"/>
  <c r="D19" i="1" s="1"/>
  <c r="L19" i="1" s="1"/>
  <c r="W19" i="1" s="1"/>
  <c r="D158" i="2"/>
  <c r="D26" i="1" s="1"/>
  <c r="M61" i="1"/>
  <c r="D143" i="2"/>
  <c r="D11" i="1" s="1"/>
  <c r="B151" i="2"/>
  <c r="B19" i="1" s="1"/>
  <c r="J19" i="1" s="1"/>
  <c r="P19" i="1" s="1"/>
  <c r="C158" i="2"/>
  <c r="C26" i="1" s="1"/>
  <c r="L61" i="1"/>
  <c r="C143" i="2"/>
  <c r="C11" i="1" s="1"/>
  <c r="M22" i="1"/>
  <c r="K10" i="1"/>
  <c r="U10" i="1" s="1"/>
  <c r="L20" i="1"/>
  <c r="W20" i="1" s="1"/>
  <c r="M53" i="1"/>
  <c r="D178" i="2"/>
  <c r="D46" i="1" s="1"/>
  <c r="M21" i="1"/>
  <c r="L42" i="1"/>
  <c r="M51" i="1"/>
  <c r="K7" i="1"/>
  <c r="U7" i="1" s="1"/>
  <c r="B178" i="2"/>
  <c r="B46" i="1" s="1"/>
  <c r="M42" i="1"/>
  <c r="E179" i="2" a="1"/>
  <c r="E179" i="2" s="1"/>
  <c r="E47" i="1" s="1"/>
  <c r="J52" i="1"/>
  <c r="D179" i="2"/>
  <c r="D47" i="1" s="1"/>
  <c r="C181" i="2"/>
  <c r="C49" i="1" s="1"/>
  <c r="C152" i="2"/>
  <c r="C20" i="1" s="1"/>
  <c r="K20" i="1" s="1"/>
  <c r="U20" i="1" s="1"/>
  <c r="E152" i="2" a="1"/>
  <c r="E152" i="2" s="1"/>
  <c r="E20" i="1" s="1"/>
  <c r="M20" i="1" s="1"/>
  <c r="C179" i="2"/>
  <c r="C47" i="1" s="1"/>
  <c r="E181" i="2" a="1"/>
  <c r="E181" i="2" s="1"/>
  <c r="E49" i="1" s="1"/>
  <c r="M50" i="1"/>
  <c r="B152" i="2"/>
  <c r="B20" i="1" s="1"/>
  <c r="J20" i="1" s="1"/>
  <c r="P20" i="1" s="1"/>
  <c r="M8" i="1"/>
  <c r="D181" i="2"/>
  <c r="D49" i="1" s="1"/>
  <c r="C145" i="2"/>
  <c r="C13" i="1" s="1"/>
  <c r="B150" i="2"/>
  <c r="B18" i="1" s="1"/>
  <c r="J18" i="1" s="1"/>
  <c r="P18" i="1" s="1"/>
  <c r="J50" i="1"/>
  <c r="P17" i="1"/>
  <c r="D148" i="2"/>
  <c r="D16" i="1" s="1"/>
  <c r="P8" i="1"/>
  <c r="B148" i="2"/>
  <c r="B16" i="1" s="1"/>
  <c r="P22" i="1"/>
  <c r="C159" i="2"/>
  <c r="C27" i="1" s="1"/>
  <c r="E159" i="2" a="1"/>
  <c r="E159" i="2" s="1"/>
  <c r="E27" i="1" s="1"/>
  <c r="E145" i="2" a="1"/>
  <c r="E145" i="2" s="1"/>
  <c r="E13" i="1" s="1"/>
  <c r="B146" i="2"/>
  <c r="B14" i="1" s="1"/>
  <c r="E180" i="2" a="1"/>
  <c r="E180" i="2" s="1"/>
  <c r="E48" i="1" s="1"/>
  <c r="E156" i="4" a="1"/>
  <c r="E156" i="4" s="1"/>
  <c r="I24" i="1" s="1"/>
  <c r="M24" i="1" s="1"/>
  <c r="C156" i="4"/>
  <c r="G24" i="1" s="1"/>
  <c r="K24" i="1" s="1"/>
  <c r="U24" i="1" s="1"/>
  <c r="B156" i="4"/>
  <c r="F24" i="1" s="1"/>
  <c r="J24" i="1" s="1"/>
  <c r="D156" i="4"/>
  <c r="H24" i="1" s="1"/>
  <c r="L24" i="1" s="1"/>
  <c r="W24" i="1" s="1"/>
  <c r="D192" i="4"/>
  <c r="H60" i="1" s="1"/>
  <c r="L60" i="1" s="1"/>
  <c r="B192" i="4"/>
  <c r="F60" i="1" s="1"/>
  <c r="J60" i="1" s="1"/>
  <c r="C192" i="4"/>
  <c r="G60" i="1" s="1"/>
  <c r="K60" i="1" s="1"/>
  <c r="E192" i="4" a="1"/>
  <c r="E192" i="4" s="1"/>
  <c r="I60" i="1" s="1"/>
  <c r="M60" i="1" s="1"/>
  <c r="H6" i="1"/>
  <c r="B187" i="4"/>
  <c r="F55" i="1" s="1"/>
  <c r="J55" i="1" s="1"/>
  <c r="C187" i="4"/>
  <c r="G55" i="1" s="1"/>
  <c r="K55" i="1" s="1"/>
  <c r="D187" i="4"/>
  <c r="H55" i="1" s="1"/>
  <c r="L55" i="1" s="1"/>
  <c r="E187" i="4" a="1"/>
  <c r="E187" i="4" s="1"/>
  <c r="I55" i="1" s="1"/>
  <c r="G40" i="1"/>
  <c r="M10" i="1"/>
  <c r="G6" i="1"/>
  <c r="I40" i="1"/>
  <c r="B177" i="4"/>
  <c r="F45" i="1" s="1"/>
  <c r="J45" i="1" s="1"/>
  <c r="D177" i="4"/>
  <c r="H45" i="1" s="1"/>
  <c r="L45" i="1" s="1"/>
  <c r="E177" i="4" a="1"/>
  <c r="E177" i="4" s="1"/>
  <c r="I45" i="1" s="1"/>
  <c r="M45" i="1" s="1"/>
  <c r="C177" i="4"/>
  <c r="G45" i="1" s="1"/>
  <c r="K45" i="1" s="1"/>
  <c r="C176" i="2"/>
  <c r="C44" i="1" s="1"/>
  <c r="C180" i="2"/>
  <c r="C48" i="1" s="1"/>
  <c r="E157" i="4" a="1"/>
  <c r="E157" i="4" s="1"/>
  <c r="I25" i="1" s="1"/>
  <c r="M25" i="1" s="1"/>
  <c r="D157" i="4"/>
  <c r="H25" i="1" s="1"/>
  <c r="B157" i="4"/>
  <c r="F25" i="1" s="1"/>
  <c r="J25" i="1" s="1"/>
  <c r="C157" i="4"/>
  <c r="G25" i="1" s="1"/>
  <c r="K25" i="1" s="1"/>
  <c r="U25" i="1" s="1"/>
  <c r="F6" i="1"/>
  <c r="J6" i="1" s="1"/>
  <c r="H40" i="1"/>
  <c r="E159" i="4" a="1"/>
  <c r="E159" i="4" s="1"/>
  <c r="I27" i="1" s="1"/>
  <c r="C159" i="4"/>
  <c r="G27" i="1" s="1"/>
  <c r="D159" i="4"/>
  <c r="H27" i="1" s="1"/>
  <c r="L27" i="1" s="1"/>
  <c r="W27" i="1" s="1"/>
  <c r="B159" i="4"/>
  <c r="F27" i="1" s="1"/>
  <c r="J27" i="1" s="1"/>
  <c r="E176" i="2" a="1"/>
  <c r="E176" i="2" s="1"/>
  <c r="E44" i="1" s="1"/>
  <c r="D180" i="2"/>
  <c r="D48" i="1" s="1"/>
  <c r="B176" i="2"/>
  <c r="B44" i="1" s="1"/>
  <c r="J61" i="1"/>
  <c r="I6" i="1"/>
  <c r="F40" i="1"/>
  <c r="J40" i="1" s="1"/>
  <c r="B188" i="4"/>
  <c r="F56" i="1" s="1"/>
  <c r="J56" i="1" s="1"/>
  <c r="C188" i="4"/>
  <c r="G56" i="1" s="1"/>
  <c r="K56" i="1" s="1"/>
  <c r="D188" i="4"/>
  <c r="H56" i="1" s="1"/>
  <c r="L56" i="1" s="1"/>
  <c r="E188" i="4" a="1"/>
  <c r="E188" i="4" s="1"/>
  <c r="I56" i="1" s="1"/>
  <c r="M56" i="1" s="1"/>
  <c r="E155" i="2" a="1"/>
  <c r="E155" i="2" s="1"/>
  <c r="E23" i="1" s="1"/>
  <c r="E148" i="4" a="1"/>
  <c r="E148" i="4" s="1"/>
  <c r="I16" i="1" s="1"/>
  <c r="M16" i="1" s="1"/>
  <c r="B148" i="4"/>
  <c r="F16" i="1" s="1"/>
  <c r="D148" i="4"/>
  <c r="H16" i="1" s="1"/>
  <c r="C148" i="4"/>
  <c r="G16" i="1" s="1"/>
  <c r="B189" i="4"/>
  <c r="F57" i="1" s="1"/>
  <c r="D189" i="4"/>
  <c r="H57" i="1" s="1"/>
  <c r="E189" i="4" a="1"/>
  <c r="E189" i="4" s="1"/>
  <c r="I57" i="1" s="1"/>
  <c r="M57" i="1" s="1"/>
  <c r="C189" i="4"/>
  <c r="G57" i="1" s="1"/>
  <c r="K57" i="1" s="1"/>
  <c r="K54" i="1"/>
  <c r="E147" i="2" a="1"/>
  <c r="E147" i="2" s="1"/>
  <c r="E15" i="1" s="1"/>
  <c r="C155" i="2"/>
  <c r="C23" i="1" s="1"/>
  <c r="D182" i="2"/>
  <c r="D50" i="1" s="1"/>
  <c r="L50" i="1" s="1"/>
  <c r="B179" i="4"/>
  <c r="F47" i="1" s="1"/>
  <c r="J47" i="1" s="1"/>
  <c r="D179" i="4"/>
  <c r="H47" i="1" s="1"/>
  <c r="E179" i="4" a="1"/>
  <c r="E179" i="4" s="1"/>
  <c r="I47" i="1" s="1"/>
  <c r="C179" i="4"/>
  <c r="G47" i="1" s="1"/>
  <c r="D178" i="4"/>
  <c r="H46" i="1" s="1"/>
  <c r="E178" i="4" a="1"/>
  <c r="E178" i="4" s="1"/>
  <c r="I46" i="1" s="1"/>
  <c r="M46" i="1" s="1"/>
  <c r="C178" i="4"/>
  <c r="G46" i="1" s="1"/>
  <c r="K46" i="1" s="1"/>
  <c r="B178" i="4"/>
  <c r="F46" i="1" s="1"/>
  <c r="J46" i="1" s="1"/>
  <c r="B181" i="4"/>
  <c r="F49" i="1" s="1"/>
  <c r="J49" i="1" s="1"/>
  <c r="D181" i="4"/>
  <c r="H49" i="1" s="1"/>
  <c r="L49" i="1" s="1"/>
  <c r="E181" i="4" a="1"/>
  <c r="E181" i="4" s="1"/>
  <c r="I49" i="1" s="1"/>
  <c r="C181" i="4"/>
  <c r="G49" i="1" s="1"/>
  <c r="C147" i="2"/>
  <c r="C15" i="1" s="1"/>
  <c r="D155" i="2"/>
  <c r="D23" i="1" s="1"/>
  <c r="B147" i="2"/>
  <c r="B15" i="1" s="1"/>
  <c r="B175" i="4"/>
  <c r="F43" i="1" s="1"/>
  <c r="J43" i="1" s="1"/>
  <c r="E175" i="4" a="1"/>
  <c r="E175" i="4" s="1"/>
  <c r="I43" i="1" s="1"/>
  <c r="D175" i="4"/>
  <c r="H43" i="1" s="1"/>
  <c r="C175" i="4"/>
  <c r="G43" i="1" s="1"/>
  <c r="K43" i="1" s="1"/>
  <c r="E146" i="2" a="1"/>
  <c r="E146" i="2" s="1"/>
  <c r="E14" i="1" s="1"/>
  <c r="C150" i="2"/>
  <c r="C18" i="1" s="1"/>
  <c r="C184" i="2"/>
  <c r="C52" i="1" s="1"/>
  <c r="K52" i="1" s="1"/>
  <c r="B191" i="4"/>
  <c r="F59" i="1" s="1"/>
  <c r="J59" i="1" s="1"/>
  <c r="D191" i="4"/>
  <c r="H59" i="1" s="1"/>
  <c r="C191" i="4"/>
  <c r="G59" i="1" s="1"/>
  <c r="E191" i="4" a="1"/>
  <c r="E191" i="4" s="1"/>
  <c r="I59" i="1" s="1"/>
  <c r="E144" i="4" a="1"/>
  <c r="E144" i="4" s="1"/>
  <c r="I12" i="1" s="1"/>
  <c r="M12" i="1" s="1"/>
  <c r="C144" i="4"/>
  <c r="G12" i="1" s="1"/>
  <c r="K12" i="1" s="1"/>
  <c r="U12" i="1" s="1"/>
  <c r="B144" i="4"/>
  <c r="F12" i="1" s="1"/>
  <c r="J12" i="1" s="1"/>
  <c r="D144" i="4"/>
  <c r="H12" i="1" s="1"/>
  <c r="L12" i="1" s="1"/>
  <c r="W12" i="1" s="1"/>
  <c r="E143" i="4" a="1"/>
  <c r="E143" i="4" s="1"/>
  <c r="I11" i="1" s="1"/>
  <c r="M11" i="1" s="1"/>
  <c r="D143" i="4"/>
  <c r="H11" i="1" s="1"/>
  <c r="B143" i="4"/>
  <c r="F11" i="1" s="1"/>
  <c r="C143" i="4"/>
  <c r="G11" i="1" s="1"/>
  <c r="K11" i="1" s="1"/>
  <c r="U11" i="1" s="1"/>
  <c r="E158" i="4" a="1"/>
  <c r="E158" i="4" s="1"/>
  <c r="I26" i="1" s="1"/>
  <c r="M26" i="1" s="1"/>
  <c r="B158" i="4"/>
  <c r="F26" i="1" s="1"/>
  <c r="J26" i="1" s="1"/>
  <c r="D158" i="4"/>
  <c r="H26" i="1" s="1"/>
  <c r="C158" i="4"/>
  <c r="G26" i="1" s="1"/>
  <c r="L25" i="1"/>
  <c r="W25" i="1" s="1"/>
  <c r="D146" i="2"/>
  <c r="D14" i="1" s="1"/>
  <c r="E150" i="2" a="1"/>
  <c r="E150" i="2" s="1"/>
  <c r="E18" i="1" s="1"/>
  <c r="M18" i="1" s="1"/>
  <c r="E184" i="2" a="1"/>
  <c r="E184" i="2" s="1"/>
  <c r="E52" i="1" s="1"/>
  <c r="M52" i="1" s="1"/>
  <c r="E145" i="4" a="1"/>
  <c r="E145" i="4" s="1"/>
  <c r="I13" i="1" s="1"/>
  <c r="C145" i="4"/>
  <c r="G13" i="1" s="1"/>
  <c r="B145" i="4"/>
  <c r="F13" i="1" s="1"/>
  <c r="D145" i="4"/>
  <c r="H13" i="1" s="1"/>
  <c r="E190" i="4" a="1"/>
  <c r="E190" i="4" s="1"/>
  <c r="I58" i="1" s="1"/>
  <c r="M58" i="1" s="1"/>
  <c r="B190" i="4"/>
  <c r="F58" i="1" s="1"/>
  <c r="J58" i="1" s="1"/>
  <c r="C190" i="4"/>
  <c r="G58" i="1" s="1"/>
  <c r="K58" i="1" s="1"/>
  <c r="D190" i="4"/>
  <c r="H58" i="1" s="1"/>
  <c r="L58" i="1" s="1"/>
  <c r="J57" i="1"/>
  <c r="M55" i="1"/>
  <c r="L7" i="1"/>
  <c r="W7" i="1" s="1"/>
  <c r="E155" i="4" a="1"/>
  <c r="E155" i="4" s="1"/>
  <c r="I23" i="1" s="1"/>
  <c r="D155" i="4"/>
  <c r="H23" i="1" s="1"/>
  <c r="C155" i="4"/>
  <c r="G23" i="1" s="1"/>
  <c r="B155" i="4"/>
  <c r="F23" i="1" s="1"/>
  <c r="J23" i="1" s="1"/>
  <c r="B180" i="4"/>
  <c r="F48" i="1" s="1"/>
  <c r="J48" i="1" s="1"/>
  <c r="D180" i="4"/>
  <c r="H48" i="1" s="1"/>
  <c r="C180" i="4"/>
  <c r="G48" i="1" s="1"/>
  <c r="E180" i="4" a="1"/>
  <c r="E180" i="4" s="1"/>
  <c r="I48" i="1" s="1"/>
  <c r="E147" i="4" a="1"/>
  <c r="E147" i="4" s="1"/>
  <c r="I15" i="1" s="1"/>
  <c r="D147" i="4"/>
  <c r="H15" i="1" s="1"/>
  <c r="C147" i="4"/>
  <c r="G15" i="1" s="1"/>
  <c r="B147" i="4"/>
  <c r="F15" i="1" s="1"/>
  <c r="E146" i="4" a="1"/>
  <c r="E146" i="4" s="1"/>
  <c r="I14" i="1" s="1"/>
  <c r="C146" i="4"/>
  <c r="G14" i="1" s="1"/>
  <c r="D146" i="4"/>
  <c r="H14" i="1" s="1"/>
  <c r="B146" i="4"/>
  <c r="F14" i="1" s="1"/>
  <c r="E176" i="4" a="1"/>
  <c r="E176" i="4" s="1"/>
  <c r="I44" i="1" s="1"/>
  <c r="C176" i="4"/>
  <c r="G44" i="1" s="1"/>
  <c r="D176" i="4"/>
  <c r="H44" i="1" s="1"/>
  <c r="L44" i="1" s="1"/>
  <c r="B176" i="4"/>
  <c r="F44" i="1" s="1"/>
  <c r="D6" i="1"/>
  <c r="C6" i="1"/>
  <c r="E6" i="1"/>
  <c r="C40" i="1"/>
  <c r="D40" i="1"/>
  <c r="E40" i="1"/>
  <c r="M59" i="1" l="1"/>
  <c r="L57" i="1"/>
  <c r="L26" i="1"/>
  <c r="W26" i="1" s="1"/>
  <c r="O6" i="1"/>
  <c r="P6" i="1"/>
  <c r="Q6" i="1" s="1" a="1"/>
  <c r="Q6" i="1" s="1"/>
  <c r="K47" i="1"/>
  <c r="L59" i="1"/>
  <c r="J16" i="1"/>
  <c r="P16" i="1" s="1"/>
  <c r="Q20" i="1" a="1"/>
  <c r="Q20" i="1" s="1"/>
  <c r="Q19" i="1" a="1"/>
  <c r="Q19" i="1" s="1"/>
  <c r="M43" i="1"/>
  <c r="K26" i="1"/>
  <c r="U26" i="1" s="1"/>
  <c r="Q8" i="1" a="1"/>
  <c r="Q8" i="1" s="1"/>
  <c r="Q22" i="1" a="1"/>
  <c r="Q22" i="1" s="1"/>
  <c r="Q17" i="1" a="1"/>
  <c r="Q17" i="1" s="1"/>
  <c r="Q18" i="1" a="1"/>
  <c r="Q18" i="1" s="1"/>
  <c r="O10" i="1"/>
  <c r="L43" i="1"/>
  <c r="K27" i="1"/>
  <c r="U27" i="1" s="1"/>
  <c r="K59" i="1"/>
  <c r="B28" i="1"/>
  <c r="D160" i="2"/>
  <c r="L46" i="1"/>
  <c r="L47" i="1"/>
  <c r="B62" i="1"/>
  <c r="M49" i="1"/>
  <c r="D194" i="2"/>
  <c r="O8" i="1"/>
  <c r="O9" i="1"/>
  <c r="O11" i="1"/>
  <c r="J14" i="1"/>
  <c r="E194" i="2"/>
  <c r="M27" i="1"/>
  <c r="M13" i="1"/>
  <c r="C194" i="2"/>
  <c r="M47" i="1"/>
  <c r="B194" i="2"/>
  <c r="M15" i="1"/>
  <c r="O7" i="1"/>
  <c r="C160" i="2"/>
  <c r="K49" i="1"/>
  <c r="P12" i="1"/>
  <c r="O12" i="1"/>
  <c r="O13" i="1"/>
  <c r="P27" i="1"/>
  <c r="P24" i="1"/>
  <c r="P23" i="1"/>
  <c r="P25" i="1"/>
  <c r="P26" i="1"/>
  <c r="D160" i="4"/>
  <c r="L14" i="1"/>
  <c r="D194" i="4"/>
  <c r="G28" i="1"/>
  <c r="H28" i="1"/>
  <c r="M48" i="1"/>
  <c r="L23" i="1"/>
  <c r="W23" i="1" s="1"/>
  <c r="H62" i="1"/>
  <c r="K48" i="1"/>
  <c r="C160" i="4"/>
  <c r="J44" i="1"/>
  <c r="J62" i="1" s="1"/>
  <c r="B160" i="4"/>
  <c r="K44" i="1"/>
  <c r="M14" i="1"/>
  <c r="F28" i="1"/>
  <c r="E160" i="2"/>
  <c r="L48" i="1"/>
  <c r="B194" i="4"/>
  <c r="C194" i="4"/>
  <c r="F62" i="1"/>
  <c r="M44" i="1"/>
  <c r="G62" i="1"/>
  <c r="E160" i="4"/>
  <c r="I28" i="1"/>
  <c r="J15" i="1"/>
  <c r="K23" i="1"/>
  <c r="U23" i="1" s="1"/>
  <c r="M23" i="1"/>
  <c r="E194" i="4"/>
  <c r="B160" i="2"/>
  <c r="I62" i="1"/>
  <c r="M40" i="1"/>
  <c r="E62" i="1"/>
  <c r="K6" i="1"/>
  <c r="T14" i="1" s="1"/>
  <c r="C28" i="1"/>
  <c r="C62" i="1"/>
  <c r="K40" i="1"/>
  <c r="D62" i="1"/>
  <c r="L40" i="1"/>
  <c r="M6" i="1"/>
  <c r="E28" i="1"/>
  <c r="L6" i="1"/>
  <c r="D28" i="1"/>
  <c r="B31" i="1" l="1"/>
  <c r="V10" i="1"/>
  <c r="W6" i="1"/>
  <c r="V25" i="1"/>
  <c r="W14" i="1"/>
  <c r="V26" i="1"/>
  <c r="V24" i="1"/>
  <c r="T18" i="1"/>
  <c r="V11" i="1"/>
  <c r="V21" i="1"/>
  <c r="T6" i="1"/>
  <c r="U6" i="1"/>
  <c r="V12" i="1"/>
  <c r="V16" i="1"/>
  <c r="V13" i="1"/>
  <c r="V6" i="1"/>
  <c r="V18" i="1"/>
  <c r="V17" i="1"/>
  <c r="V8" i="1"/>
  <c r="V9" i="1"/>
  <c r="V20" i="1"/>
  <c r="V15" i="1"/>
  <c r="V14" i="1"/>
  <c r="V27" i="1"/>
  <c r="V23" i="1"/>
  <c r="O16" i="1"/>
  <c r="T16" i="1"/>
  <c r="V22" i="1"/>
  <c r="V7" i="1"/>
  <c r="V19" i="1"/>
  <c r="T25" i="1"/>
  <c r="T27" i="1"/>
  <c r="T15" i="1"/>
  <c r="T13" i="1"/>
  <c r="T21" i="1"/>
  <c r="T19" i="1"/>
  <c r="T8" i="1"/>
  <c r="T9" i="1"/>
  <c r="O21" i="1"/>
  <c r="T26" i="1"/>
  <c r="T22" i="1"/>
  <c r="B163" i="2"/>
  <c r="T12" i="1"/>
  <c r="T20" i="1"/>
  <c r="T7" i="1"/>
  <c r="T10" i="1"/>
  <c r="T17" i="1"/>
  <c r="T23" i="1"/>
  <c r="T11" i="1"/>
  <c r="T24" i="1"/>
  <c r="Q26" i="1" a="1"/>
  <c r="Q26" i="1" s="1"/>
  <c r="Q25" i="1" a="1"/>
  <c r="Q25" i="1" s="1"/>
  <c r="Q23" i="1" a="1"/>
  <c r="Q23" i="1" s="1"/>
  <c r="Q24" i="1" a="1"/>
  <c r="Q24" i="1" s="1"/>
  <c r="Q27" i="1" a="1"/>
  <c r="Q27" i="1" s="1"/>
  <c r="Q16" i="1" a="1"/>
  <c r="Q16" i="1" s="1"/>
  <c r="D163" i="2"/>
  <c r="Q12" i="1" a="1"/>
  <c r="Q12" i="1" s="1"/>
  <c r="O14" i="1"/>
  <c r="C163" i="2"/>
  <c r="O23" i="1"/>
  <c r="O17" i="1"/>
  <c r="E163" i="2"/>
  <c r="E166" i="2" s="1"/>
  <c r="K62" i="1"/>
  <c r="F31" i="1"/>
  <c r="L62" i="1"/>
  <c r="B163" i="4"/>
  <c r="P14" i="1"/>
  <c r="M62" i="1"/>
  <c r="C163" i="4"/>
  <c r="I31" i="1"/>
  <c r="O15" i="1"/>
  <c r="Z22" i="1" s="1" a="1"/>
  <c r="Z22" i="1" s="1"/>
  <c r="P15" i="1"/>
  <c r="O22" i="1"/>
  <c r="O24" i="1"/>
  <c r="O20" i="1"/>
  <c r="O18" i="1"/>
  <c r="Z20" i="1" s="1" a="1"/>
  <c r="Z20" i="1" s="1"/>
  <c r="K28" i="1"/>
  <c r="O27" i="1"/>
  <c r="O19" i="1"/>
  <c r="Z12" i="1" s="1" a="1"/>
  <c r="Z12" i="1" s="1"/>
  <c r="L28" i="1"/>
  <c r="O26" i="1"/>
  <c r="O25" i="1"/>
  <c r="J28" i="1"/>
  <c r="J31" i="1" s="1"/>
  <c r="H31" i="1"/>
  <c r="G31" i="1"/>
  <c r="E31" i="1"/>
  <c r="E163" i="4"/>
  <c r="E166" i="4" s="1"/>
  <c r="M28" i="1"/>
  <c r="D163" i="4"/>
  <c r="C31" i="1"/>
  <c r="D31" i="1"/>
  <c r="Z6" i="1" l="1" a="1"/>
  <c r="Z6" i="1" s="1"/>
  <c r="W10" i="1"/>
  <c r="W18" i="1"/>
  <c r="W9" i="1"/>
  <c r="W17" i="1"/>
  <c r="W16" i="1"/>
  <c r="U14" i="1"/>
  <c r="U15" i="1"/>
  <c r="U16" i="1"/>
  <c r="U17" i="1"/>
  <c r="U18" i="1"/>
  <c r="U19" i="1"/>
  <c r="W13" i="1"/>
  <c r="U21" i="1"/>
  <c r="U13" i="1"/>
  <c r="Z24" i="1" a="1"/>
  <c r="Z24" i="1" s="1"/>
  <c r="Z25" i="1" a="1"/>
  <c r="Z25" i="1" s="1"/>
  <c r="Z27" i="1" a="1"/>
  <c r="Z27" i="1" s="1"/>
  <c r="Z26" i="1" a="1"/>
  <c r="Z26" i="1" s="1"/>
  <c r="Q14" i="1" a="1"/>
  <c r="Q14" i="1" s="1"/>
  <c r="Q15" i="1" a="1"/>
  <c r="Q15" i="1" s="1"/>
  <c r="Z8" i="1" a="1"/>
  <c r="Z8" i="1" s="1"/>
  <c r="Z7" i="1" a="1"/>
  <c r="Z7" i="1" s="1"/>
  <c r="L31" i="1"/>
  <c r="Z23" i="1" a="1"/>
  <c r="Z23" i="1" s="1"/>
  <c r="K31" i="1"/>
  <c r="P13" i="1"/>
  <c r="M31" i="1"/>
  <c r="M33" i="1" s="1"/>
  <c r="P21" i="1"/>
  <c r="P10" i="1"/>
  <c r="P11" i="1"/>
  <c r="P9" i="1"/>
  <c r="Z18" i="1" l="1" a="1"/>
  <c r="Z18" i="1" s="1"/>
  <c r="Z17" i="1" a="1"/>
  <c r="Z17" i="1" s="1"/>
  <c r="Z15" i="1" a="1"/>
  <c r="Z15" i="1" s="1"/>
  <c r="Z14" i="1" a="1"/>
  <c r="Z14" i="1" s="1"/>
  <c r="Z16" i="1" a="1"/>
  <c r="Z16" i="1" s="1"/>
  <c r="Z19" i="1" a="1"/>
  <c r="Z19" i="1" s="1"/>
  <c r="Q9" i="1" a="1"/>
  <c r="Q9" i="1" s="1"/>
  <c r="Z9" i="1" a="1"/>
  <c r="Z9" i="1" s="1"/>
  <c r="Q21" i="1" a="1"/>
  <c r="Q21" i="1" s="1"/>
  <c r="Z21" i="1" a="1"/>
  <c r="Z21" i="1" s="1"/>
  <c r="Q10" i="1" a="1"/>
  <c r="Q10" i="1" s="1"/>
  <c r="Z10" i="1" a="1"/>
  <c r="Z10" i="1" s="1"/>
  <c r="Q11" i="1" a="1"/>
  <c r="Q11" i="1" s="1"/>
  <c r="Z11" i="1" a="1"/>
  <c r="Z11" i="1" s="1"/>
  <c r="Q13" i="1" a="1"/>
  <c r="Q13" i="1" s="1"/>
  <c r="Z13" i="1" a="1"/>
  <c r="Z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<sst xmlns="http://schemas.openxmlformats.org/spreadsheetml/2006/main" count="251" uniqueCount="121">
  <si>
    <t xml:space="preserve">Challenge duo gagnant </t>
  </si>
  <si>
    <t>5 entretiens de 5 ans vendus</t>
  </si>
  <si>
    <t>Deal ID</t>
  </si>
  <si>
    <t>Stéphane Bringuier</t>
  </si>
  <si>
    <t>8504705134</t>
  </si>
  <si>
    <t>PAC AE</t>
  </si>
  <si>
    <t>Deal Name</t>
  </si>
  <si>
    <t>Amount in company currency</t>
  </si>
  <si>
    <t>Deal Stage</t>
  </si>
  <si>
    <t>Deal owner</t>
  </si>
  <si>
    <t>Assistant(e) commercial</t>
  </si>
  <si>
    <t>Amount</t>
  </si>
  <si>
    <t xml:space="preserve">Date de validation de la vente par l'admin. </t>
  </si>
  <si>
    <t>Maurice Duffaut - PAC AE</t>
  </si>
  <si>
    <t>[AUTO] VT à planifier</t>
  </si>
  <si>
    <t/>
  </si>
  <si>
    <t>Produits</t>
  </si>
  <si>
    <t>Entretien Vendu oui/non</t>
  </si>
  <si>
    <t>Produit installé</t>
  </si>
  <si>
    <t>CC Gaz</t>
  </si>
  <si>
    <t>Kinedo</t>
  </si>
  <si>
    <t>AUTRES</t>
  </si>
  <si>
    <t>OUI</t>
  </si>
  <si>
    <t>NON</t>
  </si>
  <si>
    <t>A VERIFIER</t>
  </si>
  <si>
    <t>Validation</t>
  </si>
  <si>
    <t>Commentaires</t>
  </si>
  <si>
    <t>PAB</t>
  </si>
  <si>
    <t>PAG</t>
  </si>
  <si>
    <t>CAG</t>
  </si>
  <si>
    <t>RADIA - SS</t>
  </si>
  <si>
    <t>BT</t>
  </si>
  <si>
    <t>CESI</t>
  </si>
  <si>
    <t>SCC</t>
  </si>
  <si>
    <t>MENUIS</t>
  </si>
  <si>
    <t>MENUIS VOLET</t>
  </si>
  <si>
    <t>MENUIS PE</t>
  </si>
  <si>
    <t>PV</t>
  </si>
  <si>
    <t>VMC / VMR</t>
  </si>
  <si>
    <t>PAC AA &amp; GAIN</t>
  </si>
  <si>
    <t>PAC PISCINE</t>
  </si>
  <si>
    <t>ITE</t>
  </si>
  <si>
    <t>ITI</t>
  </si>
  <si>
    <t>ISO C</t>
  </si>
  <si>
    <t>ISO R</t>
  </si>
  <si>
    <t>ISO PLANCHER</t>
  </si>
  <si>
    <t>AA - PAG</t>
  </si>
  <si>
    <t>Emeline Gramond</t>
  </si>
  <si>
    <t>Thomas ARATA</t>
  </si>
  <si>
    <t>Ibrahima KA</t>
  </si>
  <si>
    <t>elodie le guern</t>
  </si>
  <si>
    <t>Candice Carrere</t>
  </si>
  <si>
    <t>Bastien Danni</t>
  </si>
  <si>
    <t>David Laffond</t>
  </si>
  <si>
    <t>Loic Millet</t>
  </si>
  <si>
    <t>laurent Degano</t>
  </si>
  <si>
    <t>AURELIE VANDERSNICK</t>
  </si>
  <si>
    <t>ERWAN LE BOURCE</t>
  </si>
  <si>
    <t>Tony De Matos</t>
  </si>
  <si>
    <t>Amandine Capitaine</t>
  </si>
  <si>
    <t>Yannick Armaing</t>
  </si>
  <si>
    <t>Laurent Bellard</t>
  </si>
  <si>
    <t>Pierre Moreau</t>
  </si>
  <si>
    <t>Gaël Castanet</t>
  </si>
  <si>
    <t>Christian La Paglia</t>
  </si>
  <si>
    <t>Quentin Rouffet</t>
  </si>
  <si>
    <t>Bruno Delorme</t>
  </si>
  <si>
    <t>Samuel Moreau</t>
  </si>
  <si>
    <t>Xavier LERIN-FALLIERO</t>
  </si>
  <si>
    <t>Melissa Kibritciyan</t>
  </si>
  <si>
    <t>GABRIEL SAGNE</t>
  </si>
  <si>
    <t>Stéphane Goudy</t>
  </si>
  <si>
    <t>Jeremy Loze</t>
  </si>
  <si>
    <t>Alexis Joyeux</t>
  </si>
  <si>
    <t>Ingrid Combe</t>
  </si>
  <si>
    <t>Philippe Roques</t>
  </si>
  <si>
    <t>Adrien Bacle</t>
  </si>
  <si>
    <t xml:space="preserve">liste commerce challenge </t>
  </si>
  <si>
    <t xml:space="preserve">liste commerce hors challenge </t>
  </si>
  <si>
    <t>type vente</t>
  </si>
  <si>
    <t>HORS CHAL</t>
  </si>
  <si>
    <t>Total CA Avril</t>
  </si>
  <si>
    <t>Total CA mai</t>
  </si>
  <si>
    <t>Nombre entretien vendu</t>
  </si>
  <si>
    <t>Nombre pac aa vendu</t>
  </si>
  <si>
    <t>Nombre pag vendu</t>
  </si>
  <si>
    <t xml:space="preserve">TOTAL Nbre entretien vendu </t>
  </si>
  <si>
    <t>TOTAL Nbre pac aa vendu</t>
  </si>
  <si>
    <t>TOTAL Nbre pag vendu</t>
  </si>
  <si>
    <t>Total CA Avril + Mai</t>
  </si>
  <si>
    <t>AVRIL</t>
  </si>
  <si>
    <t>MAI</t>
  </si>
  <si>
    <t>TOTAUX</t>
  </si>
  <si>
    <t>Totaux</t>
  </si>
  <si>
    <t>Deal owner inclus dans challenge</t>
  </si>
  <si>
    <t>Deal owner HORS challenge</t>
  </si>
  <si>
    <t>Cumul challenge et hors challenge</t>
  </si>
  <si>
    <t xml:space="preserve">CA A TRAITER PAR ADV </t>
  </si>
  <si>
    <t>ca previ</t>
  </si>
  <si>
    <t xml:space="preserve">DATE MISE A JOUR </t>
  </si>
  <si>
    <t>validé</t>
  </si>
  <si>
    <t>a vérifier</t>
  </si>
  <si>
    <t>Sous total filtre</t>
  </si>
  <si>
    <t>DUO GAGNANT</t>
  </si>
  <si>
    <t>RECAPTITULATIF</t>
  </si>
  <si>
    <t>Lien pour récap du mois</t>
  </si>
  <si>
    <t>lien renvoi haut tableau</t>
  </si>
  <si>
    <t>ca previ mensuel</t>
  </si>
  <si>
    <t>14 PAC AA OU 8 PAG</t>
  </si>
  <si>
    <t>Challenge entretien</t>
  </si>
  <si>
    <t>Rang</t>
  </si>
  <si>
    <t>aux</t>
  </si>
  <si>
    <t>Gain</t>
  </si>
  <si>
    <t>1er = 600 e Brut
2eme = 400 e Brut</t>
  </si>
  <si>
    <t>Rang
pac AA</t>
  </si>
  <si>
    <t>aux aa</t>
  </si>
  <si>
    <t>aux pag</t>
  </si>
  <si>
    <t>Rang
PAG</t>
  </si>
  <si>
    <t>1er =1000 e Brut
2eme = 600 e Brut
3eme = 400 e Brut
du 4eme au 14em = 200e Brut</t>
  </si>
  <si>
    <t>pour entrée dans le challenge il faut 14 pac aa ou 8 pag</t>
  </si>
  <si>
    <t>challenge n°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</si>
</sst>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yyyy\-mm\-dd"/>
    <numFmt numFmtId="165" formatCode="yyyy\-mm\-dd\ hh:m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B4C6E7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BEF"/>
        <bgColor indexed="64"/>
      </patternFill>
    </fill>
    <fill>
      <patternFill patternType="solid">
        <fgColor rgb="FFCCFF33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70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164" fontId="0" fillId="0" borderId="1" xfId="0" applyNumberFormat="1" applyBorder="1" applyAlignment="1">
      <alignment vertical="center"/>
    </xf>
    <xf numFmtId="165" fontId="6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43" fontId="0" fillId="0" borderId="1" xfId="1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0" fillId="0" borderId="11" xfId="0" applyBorder="1"/>
    <xf numFmtId="43" fontId="0" fillId="3" borderId="6" xfId="1" applyFont="1" applyFill="1" applyBorder="1"/>
    <xf numFmtId="43" fontId="0" fillId="4" borderId="1" xfId="1" applyFont="1" applyFill="1" applyBorder="1"/>
    <xf numFmtId="43" fontId="0" fillId="5" borderId="11" xfId="1" applyFont="1" applyFill="1" applyBorder="1"/>
    <xf numFmtId="43" fontId="0" fillId="0" borderId="19" xfId="1" applyFont="1" applyBorder="1"/>
    <xf numFmtId="43" fontId="3" fillId="3" borderId="14" xfId="1" applyFont="1" applyFill="1" applyBorder="1"/>
    <xf numFmtId="43" fontId="3" fillId="4" borderId="1" xfId="1" applyFont="1" applyFill="1" applyBorder="1"/>
    <xf numFmtId="43" fontId="3" fillId="5" borderId="1" xfId="1" applyFont="1" applyFill="1" applyBorder="1"/>
    <xf numFmtId="43" fontId="3" fillId="0" borderId="7" xfId="1" applyFont="1" applyBorder="1"/>
    <xf numFmtId="43" fontId="0" fillId="3" borderId="8" xfId="1" applyFont="1" applyFill="1" applyBorder="1"/>
    <xf numFmtId="43" fontId="0" fillId="4" borderId="9" xfId="1" applyFont="1" applyFill="1" applyBorder="1"/>
    <xf numFmtId="43" fontId="0" fillId="5" borderId="12" xfId="1" applyFont="1" applyFill="1" applyBorder="1"/>
    <xf numFmtId="43" fontId="0" fillId="0" borderId="20" xfId="1" applyFont="1" applyBorder="1"/>
    <xf numFmtId="43" fontId="3" fillId="3" borderId="15" xfId="1" applyFont="1" applyFill="1" applyBorder="1"/>
    <xf numFmtId="43" fontId="3" fillId="4" borderId="9" xfId="1" applyFont="1" applyFill="1" applyBorder="1"/>
    <xf numFmtId="43" fontId="3" fillId="5" borderId="9" xfId="1" applyFont="1" applyFill="1" applyBorder="1"/>
    <xf numFmtId="43" fontId="3" fillId="0" borderId="10" xfId="1" applyFont="1" applyBorder="1"/>
    <xf numFmtId="43" fontId="3" fillId="3" borderId="21" xfId="1" applyFont="1" applyFill="1" applyBorder="1"/>
    <xf numFmtId="43" fontId="3" fillId="4" borderId="22" xfId="1" applyFont="1" applyFill="1" applyBorder="1"/>
    <xf numFmtId="43" fontId="3" fillId="5" borderId="23" xfId="1" applyFont="1" applyFill="1" applyBorder="1"/>
    <xf numFmtId="43" fontId="3" fillId="0" borderId="2" xfId="1" applyFont="1" applyBorder="1"/>
    <xf numFmtId="43" fontId="3" fillId="3" borderId="24" xfId="1" applyFont="1" applyFill="1" applyBorder="1"/>
    <xf numFmtId="43" fontId="3" fillId="5" borderId="22" xfId="1" applyFont="1" applyFill="1" applyBorder="1"/>
    <xf numFmtId="43" fontId="3" fillId="0" borderId="25" xfId="1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6" borderId="0" xfId="0" applyFont="1" applyFill="1"/>
    <xf numFmtId="0" fontId="9" fillId="7" borderId="0" xfId="0" applyFont="1" applyFill="1"/>
    <xf numFmtId="43" fontId="8" fillId="6" borderId="0" xfId="0" applyNumberFormat="1" applyFont="1" applyFill="1"/>
    <xf numFmtId="0" fontId="3" fillId="3" borderId="27" xfId="0" applyFont="1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wrapText="1"/>
    </xf>
    <xf numFmtId="0" fontId="3" fillId="0" borderId="22" xfId="0" applyFont="1" applyBorder="1" applyAlignment="1">
      <alignment horizontal="center" wrapText="1"/>
    </xf>
    <xf numFmtId="0" fontId="3" fillId="0" borderId="25" xfId="0" applyFont="1" applyBorder="1" applyAlignment="1">
      <alignment horizontal="center" wrapText="1"/>
    </xf>
    <xf numFmtId="43" fontId="3" fillId="0" borderId="1" xfId="1" applyFont="1" applyBorder="1" applyAlignment="1">
      <alignment vertical="center"/>
    </xf>
    <xf numFmtId="0" fontId="3" fillId="8" borderId="11" xfId="0" applyFont="1" applyFill="1" applyBorder="1" applyAlignment="1">
      <alignment horizontal="center" vertical="center" wrapText="1"/>
    </xf>
    <xf numFmtId="0" fontId="3" fillId="8" borderId="27" xfId="0" applyFont="1" applyFill="1" applyBorder="1" applyAlignment="1">
      <alignment horizontal="center" vertical="center" wrapText="1"/>
    </xf>
    <xf numFmtId="0" fontId="3" fillId="8" borderId="28" xfId="0" applyFont="1" applyFill="1" applyBorder="1" applyAlignment="1">
      <alignment horizontal="center" vertical="center" wrapText="1"/>
    </xf>
    <xf numFmtId="0" fontId="3" fillId="8" borderId="29" xfId="0" applyFont="1" applyFill="1" applyBorder="1" applyAlignment="1">
      <alignment horizontal="center" vertical="center" wrapText="1"/>
    </xf>
    <xf numFmtId="0" fontId="3" fillId="8" borderId="30" xfId="0" applyFont="1" applyFill="1" applyBorder="1" applyAlignment="1">
      <alignment horizontal="center" vertical="center"/>
    </xf>
    <xf numFmtId="0" fontId="0" fillId="8" borderId="11" xfId="0" applyFill="1" applyBorder="1"/>
    <xf numFmtId="43" fontId="0" fillId="8" borderId="6" xfId="1" applyFont="1" applyFill="1" applyBorder="1"/>
    <xf numFmtId="43" fontId="0" fillId="8" borderId="1" xfId="1" applyFont="1" applyFill="1" applyBorder="1"/>
    <xf numFmtId="43" fontId="0" fillId="8" borderId="11" xfId="1" applyFont="1" applyFill="1" applyBorder="1"/>
    <xf numFmtId="43" fontId="0" fillId="8" borderId="19" xfId="1" applyFont="1" applyFill="1" applyBorder="1"/>
    <xf numFmtId="0" fontId="0" fillId="8" borderId="26" xfId="0" applyFill="1" applyBorder="1"/>
    <xf numFmtId="43" fontId="0" fillId="8" borderId="9" xfId="1" applyFont="1" applyFill="1" applyBorder="1"/>
    <xf numFmtId="43" fontId="0" fillId="8" borderId="12" xfId="1" applyFont="1" applyFill="1" applyBorder="1"/>
    <xf numFmtId="43" fontId="0" fillId="8" borderId="20" xfId="1" applyFont="1" applyFill="1" applyBorder="1"/>
    <xf numFmtId="0" fontId="3" fillId="8" borderId="2" xfId="0" applyFont="1" applyFill="1" applyBorder="1" applyAlignment="1">
      <alignment horizontal="center" vertical="center"/>
    </xf>
    <xf numFmtId="43" fontId="3" fillId="8" borderId="21" xfId="1" applyFont="1" applyFill="1" applyBorder="1"/>
    <xf numFmtId="43" fontId="3" fillId="8" borderId="22" xfId="1" applyFont="1" applyFill="1" applyBorder="1"/>
    <xf numFmtId="43" fontId="3" fillId="8" borderId="23" xfId="1" applyFont="1" applyFill="1" applyBorder="1"/>
    <xf numFmtId="43" fontId="3" fillId="8" borderId="2" xfId="1" applyFont="1" applyFill="1" applyBorder="1"/>
    <xf numFmtId="0" fontId="0" fillId="9" borderId="0" xfId="0" applyFill="1" applyAlignment="1">
      <alignment wrapText="1"/>
    </xf>
    <xf numFmtId="0" fontId="3" fillId="9" borderId="3" xfId="0" applyFont="1" applyFill="1" applyBorder="1" applyAlignment="1">
      <alignment horizontal="center" wrapText="1"/>
    </xf>
    <xf numFmtId="0" fontId="3" fillId="9" borderId="4" xfId="0" applyFont="1" applyFill="1" applyBorder="1" applyAlignment="1">
      <alignment horizontal="center" wrapText="1"/>
    </xf>
    <xf numFmtId="0" fontId="3" fillId="9" borderId="16" xfId="0" applyFont="1" applyFill="1" applyBorder="1" applyAlignment="1">
      <alignment horizontal="center" wrapText="1"/>
    </xf>
    <xf numFmtId="0" fontId="3" fillId="9" borderId="17" xfId="0" applyFont="1" applyFill="1" applyBorder="1" applyAlignment="1">
      <alignment horizontal="center" wrapText="1"/>
    </xf>
    <xf numFmtId="0" fontId="3" fillId="9" borderId="11" xfId="0" applyFont="1" applyFill="1" applyBorder="1" applyAlignment="1">
      <alignment horizontal="center" vertical="center" wrapText="1"/>
    </xf>
    <xf numFmtId="0" fontId="3" fillId="9" borderId="6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0" fillId="9" borderId="11" xfId="0" applyFill="1" applyBorder="1"/>
    <xf numFmtId="43" fontId="0" fillId="9" borderId="6" xfId="1" applyFont="1" applyFill="1" applyBorder="1"/>
    <xf numFmtId="43" fontId="0" fillId="9" borderId="1" xfId="1" applyFont="1" applyFill="1" applyBorder="1"/>
    <xf numFmtId="43" fontId="0" fillId="9" borderId="11" xfId="1" applyFont="1" applyFill="1" applyBorder="1"/>
    <xf numFmtId="43" fontId="0" fillId="9" borderId="19" xfId="1" applyFont="1" applyFill="1" applyBorder="1"/>
    <xf numFmtId="43" fontId="3" fillId="9" borderId="14" xfId="1" applyFont="1" applyFill="1" applyBorder="1"/>
    <xf numFmtId="43" fontId="3" fillId="9" borderId="1" xfId="1" applyFont="1" applyFill="1" applyBorder="1"/>
    <xf numFmtId="43" fontId="3" fillId="9" borderId="7" xfId="1" applyFont="1" applyFill="1" applyBorder="1"/>
    <xf numFmtId="0" fontId="0" fillId="9" borderId="26" xfId="0" applyFill="1" applyBorder="1"/>
    <xf numFmtId="43" fontId="0" fillId="9" borderId="8" xfId="1" applyFont="1" applyFill="1" applyBorder="1"/>
    <xf numFmtId="43" fontId="0" fillId="9" borderId="9" xfId="1" applyFont="1" applyFill="1" applyBorder="1"/>
    <xf numFmtId="43" fontId="0" fillId="9" borderId="12" xfId="1" applyFont="1" applyFill="1" applyBorder="1"/>
    <xf numFmtId="43" fontId="0" fillId="9" borderId="20" xfId="1" applyFont="1" applyFill="1" applyBorder="1"/>
    <xf numFmtId="43" fontId="3" fillId="9" borderId="15" xfId="1" applyFont="1" applyFill="1" applyBorder="1"/>
    <xf numFmtId="43" fontId="3" fillId="9" borderId="9" xfId="1" applyFont="1" applyFill="1" applyBorder="1"/>
    <xf numFmtId="43" fontId="3" fillId="9" borderId="10" xfId="1" applyFont="1" applyFill="1" applyBorder="1"/>
    <xf numFmtId="0" fontId="11" fillId="0" borderId="0" xfId="0" applyFont="1" applyAlignment="1">
      <alignment vertical="center"/>
    </xf>
    <xf numFmtId="0" fontId="13" fillId="0" borderId="31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4" fillId="10" borderId="0" xfId="2" quotePrefix="1" applyFill="1" applyAlignment="1">
      <alignment vertical="center"/>
    </xf>
    <xf numFmtId="0" fontId="15" fillId="10" borderId="0" xfId="2" quotePrefix="1" applyFont="1" applyFill="1" applyAlignment="1">
      <alignment vertical="center"/>
    </xf>
    <xf numFmtId="0" fontId="0" fillId="10" borderId="0" xfId="0" applyFill="1" applyAlignment="1">
      <alignment vertical="center"/>
    </xf>
    <xf numFmtId="0" fontId="14" fillId="10" borderId="0" xfId="2" applyFill="1" applyAlignment="1">
      <alignment vertical="center"/>
    </xf>
    <xf numFmtId="0" fontId="2" fillId="6" borderId="0" xfId="0" applyFont="1" applyFill="1" applyAlignment="1">
      <alignment horizontal="left"/>
    </xf>
    <xf numFmtId="43" fontId="2" fillId="6" borderId="0" xfId="1" applyFont="1" applyFill="1"/>
    <xf numFmtId="0" fontId="3" fillId="0" borderId="30" xfId="0" applyFont="1" applyBorder="1" applyAlignment="1">
      <alignment horizontal="center" vertical="center" wrapText="1"/>
    </xf>
    <xf numFmtId="0" fontId="3" fillId="3" borderId="34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wrapText="1"/>
    </xf>
    <xf numFmtId="43" fontId="3" fillId="3" borderId="21" xfId="1" applyFont="1" applyFill="1" applyBorder="1" applyAlignment="1">
      <alignment vertical="center"/>
    </xf>
    <xf numFmtId="43" fontId="3" fillId="4" borderId="22" xfId="1" applyFont="1" applyFill="1" applyBorder="1" applyAlignment="1">
      <alignment vertical="center"/>
    </xf>
    <xf numFmtId="43" fontId="3" fillId="5" borderId="23" xfId="1" applyFont="1" applyFill="1" applyBorder="1" applyAlignment="1">
      <alignment vertical="center"/>
    </xf>
    <xf numFmtId="43" fontId="3" fillId="0" borderId="2" xfId="1" applyFont="1" applyBorder="1" applyAlignment="1">
      <alignment vertical="center"/>
    </xf>
    <xf numFmtId="43" fontId="3" fillId="3" borderId="24" xfId="1" applyFont="1" applyFill="1" applyBorder="1" applyAlignment="1">
      <alignment vertical="center"/>
    </xf>
    <xf numFmtId="43" fontId="3" fillId="5" borderId="22" xfId="1" applyFont="1" applyFill="1" applyBorder="1" applyAlignment="1">
      <alignment vertical="center"/>
    </xf>
    <xf numFmtId="43" fontId="3" fillId="0" borderId="25" xfId="1" applyFont="1" applyBorder="1" applyAlignment="1">
      <alignment vertical="center"/>
    </xf>
    <xf numFmtId="0" fontId="16" fillId="11" borderId="0" xfId="0" applyFont="1" applyFill="1"/>
    <xf numFmtId="0" fontId="17" fillId="11" borderId="0" xfId="0" applyFont="1" applyFill="1"/>
    <xf numFmtId="0" fontId="12" fillId="0" borderId="0" xfId="0" applyFont="1"/>
    <xf numFmtId="14" fontId="8" fillId="7" borderId="0" xfId="0" applyNumberFormat="1" applyFont="1" applyFill="1" applyAlignment="1">
      <alignment horizontal="center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Alignment="1">
      <alignment horizontal="left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vertical="center" wrapText="1"/>
    </xf>
    <xf numFmtId="0" fontId="10" fillId="4" borderId="1" xfId="0" applyFont="1" applyFill="1" applyBorder="1" applyAlignment="1">
      <alignment horizontal="center"/>
    </xf>
    <xf numFmtId="0" fontId="10" fillId="5" borderId="1" xfId="0" applyFont="1" applyFill="1" applyBorder="1" applyAlignment="1">
      <alignment horizontal="center"/>
    </xf>
    <xf numFmtId="0" fontId="12" fillId="0" borderId="36" xfId="0" applyFont="1" applyBorder="1"/>
    <xf numFmtId="0" fontId="12" fillId="0" borderId="37" xfId="0" applyFont="1" applyBorder="1"/>
    <xf numFmtId="0" fontId="12" fillId="0" borderId="38" xfId="0" applyFont="1" applyBorder="1"/>
    <xf numFmtId="0" fontId="12" fillId="0" borderId="39" xfId="0" applyFont="1" applyBorder="1"/>
    <xf numFmtId="0" fontId="12" fillId="0" borderId="0" xfId="0" applyFont="1" applyBorder="1" applyAlignment="1">
      <alignment horizontal="center"/>
    </xf>
    <xf numFmtId="0" fontId="12" fillId="0" borderId="0" xfId="0" applyFont="1" applyBorder="1"/>
    <xf numFmtId="0" fontId="12" fillId="0" borderId="40" xfId="0" applyFont="1" applyBorder="1"/>
    <xf numFmtId="0" fontId="0" fillId="0" borderId="39" xfId="0" applyBorder="1"/>
    <xf numFmtId="0" fontId="0" fillId="0" borderId="0" xfId="0" applyBorder="1"/>
    <xf numFmtId="0" fontId="0" fillId="0" borderId="40" xfId="0" applyBorder="1"/>
    <xf numFmtId="0" fontId="0" fillId="0" borderId="39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40" xfId="0" applyBorder="1" applyAlignment="1">
      <alignment wrapText="1"/>
    </xf>
    <xf numFmtId="0" fontId="3" fillId="0" borderId="3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" fillId="0" borderId="39" xfId="0" applyFont="1" applyBorder="1"/>
    <xf numFmtId="0" fontId="3" fillId="0" borderId="0" xfId="0" applyFont="1" applyBorder="1"/>
    <xf numFmtId="0" fontId="3" fillId="0" borderId="40" xfId="0" applyFont="1" applyBorder="1"/>
    <xf numFmtId="0" fontId="3" fillId="0" borderId="39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5" borderId="0" xfId="0" applyFont="1" applyFill="1" applyBorder="1" applyAlignment="1">
      <alignment horizontal="left" vertical="center" wrapText="1"/>
    </xf>
    <xf numFmtId="0" fontId="3" fillId="0" borderId="40" xfId="0" applyFont="1" applyBorder="1" applyAlignment="1">
      <alignment vertical="center"/>
    </xf>
    <xf numFmtId="0" fontId="3" fillId="5" borderId="0" xfId="0" applyFont="1" applyFill="1" applyBorder="1"/>
    <xf numFmtId="0" fontId="0" fillId="0" borderId="41" xfId="0" applyBorder="1"/>
    <xf numFmtId="0" fontId="0" fillId="0" borderId="42" xfId="0" applyBorder="1"/>
    <xf numFmtId="0" fontId="0" fillId="0" borderId="43" xfId="0" applyBorder="1"/>
  </cellXfs>
  <cellStyles count="3">
    <cellStyle name="Lien hypertexte" xfId="2" builtinId="8"/>
    <cellStyle name="Milliers" xfId="1" builtinId="3"/>
    <cellStyle name="Normal" xfId="0" builtinId="0"/>
  </cellStyles>
  <dxfs count="16"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  <dxf>
      <fill>
        <patternFill>
          <bgColor rgb="FF99FFCC"/>
        </patternFill>
      </fill>
    </dxf>
    <dxf>
      <fill>
        <patternFill>
          <bgColor rgb="FF9999FF"/>
        </patternFill>
      </fill>
    </dxf>
  </dxfs>
  <tableStyles count="0" defaultTableStyle="TableStyleMedium2" defaultPivotStyle="PivotStyleLight16"/>
  <colors>
    <mruColors>
      <color rgb="FFFFFBEF"/>
      <color rgb="FF99FFCC"/>
      <color rgb="FF9999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3941F-1974-424E-968A-0CC286E9BFD4}">
  <dimension ref="A1:AA62"/>
  <sheetViews>
    <sheetView showZeros="0" tabSelected="1" zoomScale="60" zoomScaleNormal="60" workbookViewId="0">
      <selection activeCell="Z37" sqref="Z37"/>
    </sheetView>
  </sheetViews>
  <sheetFormatPr baseColWidth="10" defaultRowHeight="15" x14ac:dyDescent="0.25"/>
  <cols>
    <col min="1" max="1" width="26.28515625" customWidth="1"/>
    <col min="2" max="12" width="15.85546875" customWidth="1"/>
    <col min="13" max="13" width="20.140625" customWidth="1"/>
    <col min="15" max="15" width="7.85546875" customWidth="1"/>
    <col min="17" max="17" width="18.5703125" customWidth="1"/>
    <col min="20" max="20" width="10.85546875" customWidth="1"/>
    <col min="21" max="23" width="15.28515625" customWidth="1"/>
    <col min="24" max="25" width="16.7109375" customWidth="1"/>
    <col min="26" max="26" width="19.5703125" customWidth="1"/>
  </cols>
  <sheetData>
    <row r="1" spans="1:27" s="132" customFormat="1" ht="24" customHeight="1" thickTop="1" x14ac:dyDescent="0.25">
      <c r="A1" s="130" t="s">
        <v>0</v>
      </c>
      <c r="B1" s="131"/>
      <c r="C1" s="130" t="s">
        <v>1</v>
      </c>
      <c r="D1" s="131"/>
      <c r="E1" s="131"/>
      <c r="S1" s="143"/>
      <c r="T1" s="144"/>
      <c r="U1" s="144"/>
      <c r="V1" s="144"/>
      <c r="W1" s="144"/>
      <c r="X1" s="144"/>
      <c r="Y1" s="144"/>
      <c r="Z1" s="144"/>
      <c r="AA1" s="145"/>
    </row>
    <row r="2" spans="1:27" s="132" customFormat="1" ht="24" customHeight="1" x14ac:dyDescent="0.25">
      <c r="A2" s="131"/>
      <c r="B2" s="131"/>
      <c r="C2" s="130" t="s">
        <v>108</v>
      </c>
      <c r="D2" s="131"/>
      <c r="E2" s="131"/>
      <c r="S2" s="146"/>
      <c r="T2" s="147" t="s">
        <v>120</v>
      </c>
      <c r="U2" s="147"/>
      <c r="V2" s="147"/>
      <c r="W2" s="147"/>
      <c r="X2" s="148"/>
      <c r="Y2" s="148"/>
      <c r="Z2" s="148"/>
      <c r="AA2" s="149"/>
    </row>
    <row r="3" spans="1:27" ht="15.75" thickBot="1" x14ac:dyDescent="0.3">
      <c r="S3" s="150"/>
      <c r="T3" s="151"/>
      <c r="U3" s="151"/>
      <c r="V3" s="151"/>
      <c r="W3" s="151"/>
      <c r="X3" s="151"/>
      <c r="Y3" s="151"/>
      <c r="Z3" s="151"/>
      <c r="AA3" s="152"/>
    </row>
    <row r="4" spans="1:27" s="1" customFormat="1" ht="30.75" customHeight="1" thickBot="1" x14ac:dyDescent="0.3">
      <c r="B4" s="57" t="s">
        <v>90</v>
      </c>
      <c r="C4" s="58"/>
      <c r="D4" s="58"/>
      <c r="E4" s="122"/>
      <c r="F4" s="57" t="s">
        <v>91</v>
      </c>
      <c r="G4" s="58"/>
      <c r="H4" s="58"/>
      <c r="I4" s="59"/>
      <c r="J4" s="57" t="s">
        <v>92</v>
      </c>
      <c r="K4" s="58"/>
      <c r="L4" s="58"/>
      <c r="M4" s="59"/>
      <c r="O4" s="134" t="s">
        <v>111</v>
      </c>
      <c r="P4" s="135" t="s">
        <v>109</v>
      </c>
      <c r="Q4" s="135"/>
      <c r="S4" s="153"/>
      <c r="T4" s="134" t="s">
        <v>115</v>
      </c>
      <c r="U4" s="140"/>
      <c r="V4" s="134" t="s">
        <v>116</v>
      </c>
      <c r="W4" s="139"/>
      <c r="X4" s="154"/>
      <c r="Y4" s="154"/>
      <c r="Z4" s="154"/>
      <c r="AA4" s="155"/>
    </row>
    <row r="5" spans="1:27" s="19" customFormat="1" ht="59.25" customHeight="1" x14ac:dyDescent="0.25">
      <c r="A5" s="23" t="s">
        <v>94</v>
      </c>
      <c r="B5" s="53" t="s">
        <v>83</v>
      </c>
      <c r="C5" s="54" t="s">
        <v>84</v>
      </c>
      <c r="D5" s="55" t="s">
        <v>85</v>
      </c>
      <c r="E5" s="118" t="s">
        <v>81</v>
      </c>
      <c r="F5" s="53" t="s">
        <v>83</v>
      </c>
      <c r="G5" s="54" t="s">
        <v>84</v>
      </c>
      <c r="H5" s="55" t="s">
        <v>85</v>
      </c>
      <c r="I5" s="118" t="s">
        <v>82</v>
      </c>
      <c r="J5" s="119" t="s">
        <v>86</v>
      </c>
      <c r="K5" s="54" t="s">
        <v>87</v>
      </c>
      <c r="L5" s="120" t="s">
        <v>88</v>
      </c>
      <c r="M5" s="121" t="s">
        <v>89</v>
      </c>
      <c r="O5" s="17"/>
      <c r="P5" s="20" t="s">
        <v>110</v>
      </c>
      <c r="Q5" s="20" t="s">
        <v>112</v>
      </c>
      <c r="S5" s="156"/>
      <c r="T5" s="17"/>
      <c r="U5" s="21" t="s">
        <v>114</v>
      </c>
      <c r="V5" s="17"/>
      <c r="W5" s="22" t="s">
        <v>117</v>
      </c>
      <c r="X5" s="157"/>
      <c r="Y5" s="157"/>
      <c r="Z5" s="20" t="s">
        <v>112</v>
      </c>
      <c r="AA5" s="158"/>
    </row>
    <row r="6" spans="1:27" ht="15.75" x14ac:dyDescent="0.25">
      <c r="A6" s="24" t="str">
        <f>bdd!C2</f>
        <v>Adrien Bacle</v>
      </c>
      <c r="B6" s="25">
        <f>'VTES AVRIL'!B138</f>
        <v>0</v>
      </c>
      <c r="C6" s="26">
        <f>'VTES AVRIL'!C138</f>
        <v>0</v>
      </c>
      <c r="D6" s="27">
        <f>'VTES AVRIL'!D138</f>
        <v>0</v>
      </c>
      <c r="E6" s="28">
        <f>'VTES AVRIL'!E138</f>
        <v>0</v>
      </c>
      <c r="F6" s="25">
        <f>'VTES MAI'!B138</f>
        <v>0</v>
      </c>
      <c r="G6" s="26">
        <f>'VTES MAI'!C138</f>
        <v>0</v>
      </c>
      <c r="H6" s="27">
        <f>'VTES MAI'!D138</f>
        <v>0</v>
      </c>
      <c r="I6" s="28">
        <f>'VTES MAI'!E138</f>
        <v>0</v>
      </c>
      <c r="J6" s="29">
        <f>+B6+F6</f>
        <v>0</v>
      </c>
      <c r="K6" s="30">
        <f>+C6+G6</f>
        <v>0</v>
      </c>
      <c r="L6" s="31">
        <f>+D6+H6</f>
        <v>0</v>
      </c>
      <c r="M6" s="32">
        <f>+E6+I6</f>
        <v>0</v>
      </c>
      <c r="O6" s="15">
        <f>IF(COUNTIF(J$6:J6,J6)=1,J6,"")</f>
        <v>0</v>
      </c>
      <c r="P6" s="136" t="str">
        <f>IF(J6&lt;5,"",RANK($J6,$O$6:$O$27))</f>
        <v/>
      </c>
      <c r="Q6" s="137" t="str" cm="1">
        <f t="array" ref="Q6">_xlfn.IFS(P6=1,"Gagné 600e !",P6=2,"Gagné 400e !",J6=4,"presque",J6&lt;4,"")</f>
        <v/>
      </c>
      <c r="S6" s="150"/>
      <c r="T6" s="15">
        <f>IF(COUNTIF(K$6:K6,K6)=1,K6,"")</f>
        <v>0</v>
      </c>
      <c r="U6" s="141" t="str">
        <f>IF(K6&lt;14,"",RANK($K6,$T$6:$T$27))</f>
        <v/>
      </c>
      <c r="V6" s="15">
        <f>IF(COUNTIF(L$6:L6,L6)=1,L6,"")</f>
        <v>0</v>
      </c>
      <c r="W6" s="142" t="str">
        <f>IF(L6&lt;8,"",RANK($L6,$V$6:$V$27))</f>
        <v/>
      </c>
      <c r="X6" s="151"/>
      <c r="Y6" s="151"/>
      <c r="Z6" s="137" t="e" cm="1">
        <f t="array" ref="Z6">_xlfn.IFS(U6=1,"Gagné 600e !",U6=2,"Gagné 400e !",P6=4,"presque",P6&lt;4,"")</f>
        <v>#N/A</v>
      </c>
      <c r="AA6" s="152"/>
    </row>
    <row r="7" spans="1:27" ht="15.75" x14ac:dyDescent="0.25">
      <c r="A7" s="24" t="str">
        <f>bdd!C3</f>
        <v>Alexis Joyeux</v>
      </c>
      <c r="B7" s="25">
        <f>'VTES AVRIL'!B139</f>
        <v>0</v>
      </c>
      <c r="C7" s="26">
        <f>'VTES AVRIL'!C139</f>
        <v>0</v>
      </c>
      <c r="D7" s="27">
        <f>'VTES AVRIL'!D139</f>
        <v>0</v>
      </c>
      <c r="E7" s="28">
        <f>'VTES AVRIL'!E139</f>
        <v>0</v>
      </c>
      <c r="F7" s="25">
        <f>'VTES MAI'!B139</f>
        <v>0</v>
      </c>
      <c r="G7" s="26">
        <f>'VTES MAI'!C139</f>
        <v>0</v>
      </c>
      <c r="H7" s="27">
        <f>'VTES MAI'!D139</f>
        <v>0</v>
      </c>
      <c r="I7" s="28">
        <f>'VTES MAI'!E139</f>
        <v>0</v>
      </c>
      <c r="J7" s="29">
        <v>4</v>
      </c>
      <c r="K7" s="30">
        <f t="shared" ref="K7:K25" si="0">+C7+G7</f>
        <v>0</v>
      </c>
      <c r="L7" s="31">
        <f t="shared" ref="L7:L25" si="1">+D7+H7</f>
        <v>0</v>
      </c>
      <c r="M7" s="32">
        <f t="shared" ref="M7:M25" si="2">+E7+I7</f>
        <v>0</v>
      </c>
      <c r="O7" s="15">
        <f>IF(COUNTIF(J$6:J7,J7)=1,J7,"")</f>
        <v>4</v>
      </c>
      <c r="P7" s="136" t="str">
        <f t="shared" ref="P7:P27" si="3">IF(J7&lt;5,"",RANK($J7,$O$6:$O$27))</f>
        <v/>
      </c>
      <c r="Q7" s="137" t="str" cm="1">
        <f t="array" ref="Q7">_xlfn.IFS(P7=1,"Gagné 600e !",P7=2,"Gagné 400e !",J7=4,"presque",J7&lt;4,"")</f>
        <v>presque</v>
      </c>
      <c r="S7" s="150"/>
      <c r="T7" s="15" t="str">
        <f>IF(COUNTIF(K$6:K7,K7)=1,K7,"")</f>
        <v/>
      </c>
      <c r="U7" s="141" t="str">
        <f t="shared" ref="U7:U27" si="4">IF(K7&lt;14,"",RANK($K7,$T$6:$T$27))</f>
        <v/>
      </c>
      <c r="V7" s="15" t="str">
        <f>IF(COUNTIF(L$6:L7,L7)=1,L7,"")</f>
        <v/>
      </c>
      <c r="W7" s="142" t="str">
        <f t="shared" ref="W7:W27" si="5">IF(L7&lt;8,"",RANK($L7,$V$6:$V$27))</f>
        <v/>
      </c>
      <c r="X7" s="151">
        <f t="shared" ref="X7:X27" si="6">MAX($U$6:$U$27)+(MAX($W$6:$W$27))</f>
        <v>8</v>
      </c>
      <c r="Y7" s="151"/>
      <c r="Z7" s="137" t="e" cm="1">
        <f t="array" ref="Z7">_xlfn.IFS(U7=1,"Gagné 600e !",U7=2,"Gagné 400e !",P7=4,"presque",P7&lt;4,"")</f>
        <v>#N/A</v>
      </c>
      <c r="AA7" s="152"/>
    </row>
    <row r="8" spans="1:27" ht="15.75" x14ac:dyDescent="0.25">
      <c r="A8" s="24" t="str">
        <f>bdd!C4</f>
        <v>Candice Carrere</v>
      </c>
      <c r="B8" s="25">
        <f>'VTES AVRIL'!B140</f>
        <v>0</v>
      </c>
      <c r="C8" s="26">
        <f>'VTES AVRIL'!C140</f>
        <v>0</v>
      </c>
      <c r="D8" s="27">
        <f>'VTES AVRIL'!D140</f>
        <v>0</v>
      </c>
      <c r="E8" s="28">
        <f>'VTES AVRIL'!E140</f>
        <v>0</v>
      </c>
      <c r="F8" s="25">
        <f>'VTES MAI'!B140</f>
        <v>0</v>
      </c>
      <c r="G8" s="26">
        <f>'VTES MAI'!C140</f>
        <v>0</v>
      </c>
      <c r="H8" s="27">
        <f>'VTES MAI'!D140</f>
        <v>0</v>
      </c>
      <c r="I8" s="28">
        <f>'VTES MAI'!E140</f>
        <v>0</v>
      </c>
      <c r="J8" s="29">
        <f t="shared" ref="J8:J25" si="7">+B8+F8</f>
        <v>0</v>
      </c>
      <c r="K8" s="30">
        <f t="shared" si="0"/>
        <v>0</v>
      </c>
      <c r="L8" s="31">
        <f t="shared" si="1"/>
        <v>0</v>
      </c>
      <c r="M8" s="32">
        <f t="shared" si="2"/>
        <v>0</v>
      </c>
      <c r="O8" s="15" t="str">
        <f>IF(COUNTIF(J$6:J8,J8)=1,J8,"")</f>
        <v/>
      </c>
      <c r="P8" s="136" t="str">
        <f t="shared" si="3"/>
        <v/>
      </c>
      <c r="Q8" s="137" t="str" cm="1">
        <f t="array" ref="Q8">_xlfn.IFS(P8=1,"Gagné 600e !",P8=2,"Gagné 400e !",J8=4,"presque",J8&lt;4,"")</f>
        <v/>
      </c>
      <c r="S8" s="150"/>
      <c r="T8" s="15" t="str">
        <f>IF(COUNTIF(K$6:K8,K8)=1,K8,"")</f>
        <v/>
      </c>
      <c r="U8" s="141" t="str">
        <f t="shared" si="4"/>
        <v/>
      </c>
      <c r="V8" s="15" t="str">
        <f>IF(COUNTIF(L$6:L8,L8)=1,L8,"")</f>
        <v/>
      </c>
      <c r="W8" s="142" t="str">
        <f t="shared" si="5"/>
        <v/>
      </c>
      <c r="X8" s="151">
        <f t="shared" si="6"/>
        <v>8</v>
      </c>
      <c r="Y8" s="151"/>
      <c r="Z8" s="137" t="e" cm="1">
        <f t="array" ref="Z8">_xlfn.IFS(U8=1,"Gagné 600e !",U8=2,"Gagné 400e !",P8=4,"presque",P8&lt;4,"")</f>
        <v>#N/A</v>
      </c>
      <c r="AA8" s="152"/>
    </row>
    <row r="9" spans="1:27" ht="15.75" x14ac:dyDescent="0.25">
      <c r="A9" s="24" t="str">
        <f>bdd!C5</f>
        <v>David Laffond</v>
      </c>
      <c r="B9" s="25">
        <f>'VTES AVRIL'!B141</f>
        <v>0</v>
      </c>
      <c r="C9" s="26">
        <f>'VTES AVRIL'!C141</f>
        <v>0</v>
      </c>
      <c r="D9" s="27">
        <f>'VTES AVRIL'!D141</f>
        <v>0</v>
      </c>
      <c r="E9" s="28">
        <f>'VTES AVRIL'!E141</f>
        <v>0</v>
      </c>
      <c r="F9" s="25">
        <f>'VTES MAI'!B141</f>
        <v>0</v>
      </c>
      <c r="G9" s="26">
        <f>'VTES MAI'!C141</f>
        <v>0</v>
      </c>
      <c r="H9" s="27">
        <f>'VTES MAI'!D141</f>
        <v>0</v>
      </c>
      <c r="I9" s="28">
        <f>'VTES MAI'!E141</f>
        <v>0</v>
      </c>
      <c r="J9" s="29">
        <v>5</v>
      </c>
      <c r="K9" s="30">
        <f t="shared" si="0"/>
        <v>0</v>
      </c>
      <c r="L9" s="31">
        <v>10</v>
      </c>
      <c r="M9" s="32">
        <f t="shared" si="2"/>
        <v>0</v>
      </c>
      <c r="O9" s="15">
        <f>IF(COUNTIF(J$6:J9,J9)=1,J9,"")</f>
        <v>5</v>
      </c>
      <c r="P9" s="136">
        <f t="shared" si="3"/>
        <v>2</v>
      </c>
      <c r="Q9" s="137" t="str" cm="1">
        <f t="array" ref="Q9">_xlfn.IFS(P9=1,"Gagné 600e !",P9=2,"Gagné 400e !",J9=4,"presque",J9&lt;4,"")</f>
        <v>Gagné 400e !</v>
      </c>
      <c r="S9" s="150"/>
      <c r="T9" s="15" t="str">
        <f>IF(COUNTIF(K$6:K9,K9)=1,K9,"")</f>
        <v/>
      </c>
      <c r="U9" s="141" t="str">
        <f t="shared" si="4"/>
        <v/>
      </c>
      <c r="V9" s="15">
        <f>IF(COUNTIF(L$6:L9,L9)=1,L9,"")</f>
        <v>10</v>
      </c>
      <c r="W9" s="142">
        <f t="shared" si="5"/>
        <v>2</v>
      </c>
      <c r="X9" s="151">
        <f t="shared" si="6"/>
        <v>8</v>
      </c>
      <c r="Y9" s="151"/>
      <c r="Z9" s="137" t="str" cm="1">
        <f t="array" ref="Z9">_xlfn.IFS(U9=1,"Gagné 600e !",U9=2,"Gagné 400e !",P9=4,"presque",P9&lt;4,"")</f>
        <v/>
      </c>
      <c r="AA9" s="152"/>
    </row>
    <row r="10" spans="1:27" ht="15.75" x14ac:dyDescent="0.25">
      <c r="A10" s="24" t="str">
        <f>bdd!C6</f>
        <v>Emeline Gramond</v>
      </c>
      <c r="B10" s="25">
        <f>'VTES AVRIL'!B142</f>
        <v>0</v>
      </c>
      <c r="C10" s="26">
        <f>'VTES AVRIL'!C142</f>
        <v>0</v>
      </c>
      <c r="D10" s="27">
        <f>'VTES AVRIL'!D142</f>
        <v>0</v>
      </c>
      <c r="E10" s="28">
        <f>'VTES AVRIL'!E142</f>
        <v>0</v>
      </c>
      <c r="F10" s="25">
        <f>'VTES MAI'!B142</f>
        <v>0</v>
      </c>
      <c r="G10" s="26">
        <f>'VTES MAI'!C142</f>
        <v>0</v>
      </c>
      <c r="H10" s="27">
        <f>'VTES MAI'!D142</f>
        <v>0</v>
      </c>
      <c r="I10" s="28">
        <f>'VTES MAI'!E142</f>
        <v>0</v>
      </c>
      <c r="J10" s="29">
        <v>5</v>
      </c>
      <c r="K10" s="30">
        <f t="shared" si="0"/>
        <v>0</v>
      </c>
      <c r="L10" s="31">
        <v>15</v>
      </c>
      <c r="M10" s="32">
        <f t="shared" si="2"/>
        <v>0</v>
      </c>
      <c r="O10" s="15" t="str">
        <f>IF(COUNTIF(J$6:J10,J10)=1,J10,"")</f>
        <v/>
      </c>
      <c r="P10" s="136">
        <f t="shared" si="3"/>
        <v>2</v>
      </c>
      <c r="Q10" s="137" t="str" cm="1">
        <f t="array" ref="Q10">_xlfn.IFS(P10=1,"Gagné 600e !",P10=2,"Gagné 400e !",J10=4,"presque",J10&lt;4,"")</f>
        <v>Gagné 400e !</v>
      </c>
      <c r="S10" s="150"/>
      <c r="T10" s="15" t="str">
        <f>IF(COUNTIF(K$6:K10,K10)=1,K10,"")</f>
        <v/>
      </c>
      <c r="U10" s="141" t="str">
        <f t="shared" si="4"/>
        <v/>
      </c>
      <c r="V10" s="15">
        <f>IF(COUNTIF(L$6:L10,L10)=1,L10,"")</f>
        <v>15</v>
      </c>
      <c r="W10" s="142">
        <f t="shared" si="5"/>
        <v>1</v>
      </c>
      <c r="X10" s="151">
        <f t="shared" si="6"/>
        <v>8</v>
      </c>
      <c r="Y10" s="151"/>
      <c r="Z10" s="137" t="str" cm="1">
        <f t="array" ref="Z10">_xlfn.IFS(U10=1,"Gagné 600e !",U10=2,"Gagné 400e !",P10=4,"presque",P10&lt;4,"")</f>
        <v/>
      </c>
      <c r="AA10" s="152"/>
    </row>
    <row r="11" spans="1:27" ht="15.75" x14ac:dyDescent="0.25">
      <c r="A11" s="24" t="str">
        <f>bdd!C7</f>
        <v>Gaël Castanet</v>
      </c>
      <c r="B11" s="25">
        <f>'VTES AVRIL'!B143</f>
        <v>0</v>
      </c>
      <c r="C11" s="26">
        <f>'VTES AVRIL'!C143</f>
        <v>0</v>
      </c>
      <c r="D11" s="27">
        <f>'VTES AVRIL'!D143</f>
        <v>0</v>
      </c>
      <c r="E11" s="28">
        <f>'VTES AVRIL'!E143</f>
        <v>0</v>
      </c>
      <c r="F11" s="25">
        <f>'VTES MAI'!B143</f>
        <v>0</v>
      </c>
      <c r="G11" s="26">
        <f>'VTES MAI'!C143</f>
        <v>0</v>
      </c>
      <c r="H11" s="27">
        <f>'VTES MAI'!D143</f>
        <v>0</v>
      </c>
      <c r="I11" s="28">
        <f>'VTES MAI'!E143</f>
        <v>0</v>
      </c>
      <c r="J11" s="29">
        <v>6</v>
      </c>
      <c r="K11" s="30">
        <f t="shared" si="0"/>
        <v>0</v>
      </c>
      <c r="L11" s="31">
        <v>2</v>
      </c>
      <c r="M11" s="32">
        <f t="shared" si="2"/>
        <v>0</v>
      </c>
      <c r="O11" s="15">
        <f>IF(COUNTIF(J$6:J11,J11)=1,J11,"")</f>
        <v>6</v>
      </c>
      <c r="P11" s="136">
        <f t="shared" si="3"/>
        <v>1</v>
      </c>
      <c r="Q11" s="137" t="str" cm="1">
        <f t="array" ref="Q11">_xlfn.IFS(P11=1,"Gagné 600e !",P11=2,"Gagné 400e !",J11=4,"presque",J11&lt;4,"")</f>
        <v>Gagné 600e !</v>
      </c>
      <c r="S11" s="150"/>
      <c r="T11" s="15" t="str">
        <f>IF(COUNTIF(K$6:K11,K11)=1,K11,"")</f>
        <v/>
      </c>
      <c r="U11" s="141" t="str">
        <f t="shared" si="4"/>
        <v/>
      </c>
      <c r="V11" s="15">
        <f>IF(COUNTIF(L$6:L11,L11)=1,L11,"")</f>
        <v>2</v>
      </c>
      <c r="W11" s="142" t="str">
        <f t="shared" si="5"/>
        <v/>
      </c>
      <c r="X11" s="151">
        <f t="shared" si="6"/>
        <v>8</v>
      </c>
      <c r="Y11" s="151"/>
      <c r="Z11" s="137" t="str" cm="1">
        <f t="array" ref="Z11">_xlfn.IFS(U11=1,"Gagné 600e !",U11=2,"Gagné 400e !",P11=4,"presque",P11&lt;4,"")</f>
        <v/>
      </c>
      <c r="AA11" s="152"/>
    </row>
    <row r="12" spans="1:27" ht="15.75" x14ac:dyDescent="0.25">
      <c r="A12" s="24" t="str">
        <f>bdd!C8</f>
        <v>Ibrahima KA</v>
      </c>
      <c r="B12" s="25">
        <f>'VTES AVRIL'!B144</f>
        <v>0</v>
      </c>
      <c r="C12" s="26">
        <f>'VTES AVRIL'!C144</f>
        <v>0</v>
      </c>
      <c r="D12" s="27">
        <f>'VTES AVRIL'!D144</f>
        <v>0</v>
      </c>
      <c r="E12" s="28">
        <f>'VTES AVRIL'!E144</f>
        <v>0</v>
      </c>
      <c r="F12" s="25">
        <f>'VTES MAI'!B144</f>
        <v>0</v>
      </c>
      <c r="G12" s="26">
        <f>'VTES MAI'!C144</f>
        <v>0</v>
      </c>
      <c r="H12" s="27">
        <f>'VTES MAI'!D144</f>
        <v>0</v>
      </c>
      <c r="I12" s="28">
        <f>'VTES MAI'!E144</f>
        <v>0</v>
      </c>
      <c r="J12" s="29">
        <f t="shared" si="7"/>
        <v>0</v>
      </c>
      <c r="K12" s="30">
        <f t="shared" si="0"/>
        <v>0</v>
      </c>
      <c r="L12" s="31">
        <f t="shared" si="1"/>
        <v>0</v>
      </c>
      <c r="M12" s="32">
        <f t="shared" si="2"/>
        <v>0</v>
      </c>
      <c r="O12" s="15" t="str">
        <f>IF(COUNTIF(J$6:J12,J12)=1,J12,"")</f>
        <v/>
      </c>
      <c r="P12" s="136" t="str">
        <f t="shared" si="3"/>
        <v/>
      </c>
      <c r="Q12" s="137" t="str" cm="1">
        <f t="array" ref="Q12">_xlfn.IFS(P12=1,"Gagné 600e !",P12=2,"Gagné 400e !",J12=4,"presque",J12&lt;4,"")</f>
        <v/>
      </c>
      <c r="S12" s="150"/>
      <c r="T12" s="15" t="str">
        <f>IF(COUNTIF(K$6:K12,K12)=1,K12,"")</f>
        <v/>
      </c>
      <c r="U12" s="141" t="str">
        <f t="shared" si="4"/>
        <v/>
      </c>
      <c r="V12" s="15" t="str">
        <f>IF(COUNTIF(L$6:L12,L12)=1,L12,"")</f>
        <v/>
      </c>
      <c r="W12" s="142" t="str">
        <f t="shared" si="5"/>
        <v/>
      </c>
      <c r="X12" s="151">
        <f t="shared" si="6"/>
        <v>8</v>
      </c>
      <c r="Y12" s="151"/>
      <c r="Z12" s="137" t="e" cm="1">
        <f t="array" ref="Z12">_xlfn.IFS(U12=1,"Gagné 600e !",U12=2,"Gagné 400e !",P12=4,"presque",P12&lt;4,"")</f>
        <v>#N/A</v>
      </c>
      <c r="AA12" s="152"/>
    </row>
    <row r="13" spans="1:27" ht="15.75" x14ac:dyDescent="0.25">
      <c r="A13" s="24" t="str">
        <f>bdd!C9</f>
        <v>Ingrid Combe</v>
      </c>
      <c r="B13" s="25">
        <f>'VTES AVRIL'!B145</f>
        <v>0</v>
      </c>
      <c r="C13" s="26">
        <f>'VTES AVRIL'!C145</f>
        <v>0</v>
      </c>
      <c r="D13" s="27">
        <f>'VTES AVRIL'!D145</f>
        <v>0</v>
      </c>
      <c r="E13" s="28">
        <f>'VTES AVRIL'!E145</f>
        <v>0</v>
      </c>
      <c r="F13" s="25">
        <f>'VTES MAI'!B145</f>
        <v>1</v>
      </c>
      <c r="G13" s="26">
        <f>'VTES MAI'!C145</f>
        <v>1</v>
      </c>
      <c r="H13" s="27">
        <f>'VTES MAI'!D145</f>
        <v>2</v>
      </c>
      <c r="I13" s="28">
        <f>'VTES MAI'!E145</f>
        <v>41838.959999999999</v>
      </c>
      <c r="J13" s="29">
        <v>5</v>
      </c>
      <c r="K13" s="30">
        <v>14</v>
      </c>
      <c r="L13" s="31">
        <v>8</v>
      </c>
      <c r="M13" s="32">
        <f t="shared" si="2"/>
        <v>41838.959999999999</v>
      </c>
      <c r="O13" s="15" t="str">
        <f>IF(COUNTIF(J$6:J13,J13)=1,J13,"")</f>
        <v/>
      </c>
      <c r="P13" s="136">
        <f t="shared" si="3"/>
        <v>2</v>
      </c>
      <c r="Q13" s="137" t="str" cm="1">
        <f t="array" ref="Q13">_xlfn.IFS(P13=1,"Gagné 600e !",P13=2,"Gagné 400e !",J13=4,"presque",J13&lt;4,"")</f>
        <v>Gagné 400e !</v>
      </c>
      <c r="S13" s="150"/>
      <c r="T13" s="15">
        <f>IF(COUNTIF(K$6:K13,K13)=1,K13,"")</f>
        <v>14</v>
      </c>
      <c r="U13" s="141">
        <f t="shared" si="4"/>
        <v>5</v>
      </c>
      <c r="V13" s="15">
        <f>IF(COUNTIF(L$6:L13,L13)=1,L13,"")</f>
        <v>8</v>
      </c>
      <c r="W13" s="142">
        <f t="shared" si="5"/>
        <v>3</v>
      </c>
      <c r="X13" s="151">
        <f t="shared" si="6"/>
        <v>8</v>
      </c>
      <c r="Y13" s="151"/>
      <c r="Z13" s="137" t="str" cm="1">
        <f t="array" ref="Z13">_xlfn.IFS(U13=1,"Gagné 600e !",U13=2,"Gagné 400e !",P13=4,"presque",P13&lt;4,"")</f>
        <v/>
      </c>
      <c r="AA13" s="152"/>
    </row>
    <row r="14" spans="1:27" ht="15.75" x14ac:dyDescent="0.25">
      <c r="A14" s="24" t="str">
        <f>bdd!C10</f>
        <v>Laurent Bellard</v>
      </c>
      <c r="B14" s="25">
        <f>'VTES AVRIL'!B146</f>
        <v>0</v>
      </c>
      <c r="C14" s="26">
        <f>'VTES AVRIL'!C146</f>
        <v>0</v>
      </c>
      <c r="D14" s="27">
        <f>'VTES AVRIL'!D146</f>
        <v>0</v>
      </c>
      <c r="E14" s="28">
        <f>'VTES AVRIL'!E146</f>
        <v>0</v>
      </c>
      <c r="F14" s="25">
        <f>'VTES MAI'!B146</f>
        <v>0</v>
      </c>
      <c r="G14" s="26">
        <f>'VTES MAI'!C146</f>
        <v>0</v>
      </c>
      <c r="H14" s="27">
        <f>'VTES MAI'!D146</f>
        <v>0</v>
      </c>
      <c r="I14" s="28">
        <f>'VTES MAI'!E146</f>
        <v>0</v>
      </c>
      <c r="J14" s="29">
        <f t="shared" si="7"/>
        <v>0</v>
      </c>
      <c r="K14" s="30">
        <v>14</v>
      </c>
      <c r="L14" s="31">
        <f t="shared" si="1"/>
        <v>0</v>
      </c>
      <c r="M14" s="32">
        <f t="shared" si="2"/>
        <v>0</v>
      </c>
      <c r="O14" s="15" t="str">
        <f>IF(COUNTIF(J$6:J14,J14)=1,J14,"")</f>
        <v/>
      </c>
      <c r="P14" s="136" t="str">
        <f t="shared" si="3"/>
        <v/>
      </c>
      <c r="Q14" s="137" t="str" cm="1">
        <f t="array" ref="Q14">_xlfn.IFS(P14=1,"Gagné 600e !",P14=2,"Gagné 400e !",J14=4,"presque",J14&lt;4,"")</f>
        <v/>
      </c>
      <c r="S14" s="150"/>
      <c r="T14" s="15" t="str">
        <f>IF(COUNTIF(K$6:K14,K14)=1,K14,"")</f>
        <v/>
      </c>
      <c r="U14" s="141">
        <f t="shared" si="4"/>
        <v>5</v>
      </c>
      <c r="V14" s="15" t="str">
        <f>IF(COUNTIF(L$6:L14,L14)=1,L14,"")</f>
        <v/>
      </c>
      <c r="W14" s="142" t="str">
        <f t="shared" si="5"/>
        <v/>
      </c>
      <c r="X14" s="151">
        <f t="shared" si="6"/>
        <v>8</v>
      </c>
      <c r="Y14" s="151"/>
      <c r="Z14" s="137" t="e" cm="1">
        <f t="array" ref="Z14">_xlfn.IFS(U14=1,"Gagné 600e !",U14=2,"Gagné 400e !",P14=4,"presque",P14&lt;4,"")</f>
        <v>#N/A</v>
      </c>
      <c r="AA14" s="152"/>
    </row>
    <row r="15" spans="1:27" ht="15.75" x14ac:dyDescent="0.25">
      <c r="A15" s="24" t="str">
        <f>bdd!C11</f>
        <v>laurent Degano</v>
      </c>
      <c r="B15" s="25">
        <f>'VTES AVRIL'!B147</f>
        <v>0</v>
      </c>
      <c r="C15" s="26">
        <f>'VTES AVRIL'!C147</f>
        <v>0</v>
      </c>
      <c r="D15" s="27">
        <f>'VTES AVRIL'!D147</f>
        <v>0</v>
      </c>
      <c r="E15" s="28">
        <f>'VTES AVRIL'!E147</f>
        <v>0</v>
      </c>
      <c r="F15" s="25">
        <f>'VTES MAI'!B147</f>
        <v>0</v>
      </c>
      <c r="G15" s="26">
        <f>'VTES MAI'!C147</f>
        <v>0</v>
      </c>
      <c r="H15" s="27">
        <f>'VTES MAI'!D147</f>
        <v>0</v>
      </c>
      <c r="I15" s="28">
        <f>'VTES MAI'!E147</f>
        <v>0</v>
      </c>
      <c r="J15" s="29">
        <f t="shared" si="7"/>
        <v>0</v>
      </c>
      <c r="K15" s="30">
        <v>14</v>
      </c>
      <c r="L15" s="31">
        <v>6</v>
      </c>
      <c r="M15" s="32">
        <f t="shared" si="2"/>
        <v>0</v>
      </c>
      <c r="O15" s="15" t="str">
        <f>IF(COUNTIF(J$6:J15,J15)=1,J15,"")</f>
        <v/>
      </c>
      <c r="P15" s="136" t="str">
        <f t="shared" si="3"/>
        <v/>
      </c>
      <c r="Q15" s="137" t="str" cm="1">
        <f t="array" ref="Q15">_xlfn.IFS(P15=1,"Gagné 600e !",P15=2,"Gagné 400e !",J15=4,"presque",J15&lt;4,"")</f>
        <v/>
      </c>
      <c r="S15" s="150"/>
      <c r="T15" s="15" t="str">
        <f>IF(COUNTIF(K$6:K15,K15)=1,K15,"")</f>
        <v/>
      </c>
      <c r="U15" s="141">
        <f t="shared" si="4"/>
        <v>5</v>
      </c>
      <c r="V15" s="15">
        <f>IF(COUNTIF(L$6:L15,L15)=1,L15,"")</f>
        <v>6</v>
      </c>
      <c r="W15" s="142" t="str">
        <f t="shared" si="5"/>
        <v/>
      </c>
      <c r="X15" s="151">
        <f t="shared" si="6"/>
        <v>8</v>
      </c>
      <c r="Y15" s="151"/>
      <c r="Z15" s="137" t="e" cm="1">
        <f t="array" ref="Z15">_xlfn.IFS(U15=1,"Gagné 600e !",U15=2,"Gagné 400e !",P15=4,"presque",P15&lt;4,"")</f>
        <v>#N/A</v>
      </c>
      <c r="AA15" s="152"/>
    </row>
    <row r="16" spans="1:27" ht="15.75" x14ac:dyDescent="0.25">
      <c r="A16" s="24" t="str">
        <f>bdd!C12</f>
        <v>Loic Millet</v>
      </c>
      <c r="B16" s="25">
        <f>'VTES AVRIL'!B148</f>
        <v>0</v>
      </c>
      <c r="C16" s="26">
        <f>'VTES AVRIL'!C148</f>
        <v>0</v>
      </c>
      <c r="D16" s="27">
        <f>'VTES AVRIL'!D148</f>
        <v>0</v>
      </c>
      <c r="E16" s="28">
        <f>'VTES AVRIL'!E148</f>
        <v>0</v>
      </c>
      <c r="F16" s="25">
        <f>'VTES MAI'!B148</f>
        <v>0</v>
      </c>
      <c r="G16" s="26">
        <f>'VTES MAI'!C148</f>
        <v>0</v>
      </c>
      <c r="H16" s="27">
        <f>'VTES MAI'!D148</f>
        <v>0</v>
      </c>
      <c r="I16" s="28">
        <f>'VTES MAI'!E148</f>
        <v>0</v>
      </c>
      <c r="J16" s="29">
        <f t="shared" si="7"/>
        <v>0</v>
      </c>
      <c r="K16" s="30">
        <v>30</v>
      </c>
      <c r="L16" s="31">
        <v>8</v>
      </c>
      <c r="M16" s="32">
        <f t="shared" si="2"/>
        <v>0</v>
      </c>
      <c r="O16" s="15" t="str">
        <f>IF(COUNTIF(J$6:J16,J16)=1,J16,"")</f>
        <v/>
      </c>
      <c r="P16" s="136" t="str">
        <f t="shared" si="3"/>
        <v/>
      </c>
      <c r="Q16" s="137" t="str" cm="1">
        <f t="array" ref="Q16">_xlfn.IFS(P16=1,"Gagné 600e !",P16=2,"Gagné 400e !",J16=4,"presque",J16&lt;4,"")</f>
        <v/>
      </c>
      <c r="S16" s="150"/>
      <c r="T16" s="15">
        <f>IF(COUNTIF(K$6:K16,K16)=1,K16,"")</f>
        <v>30</v>
      </c>
      <c r="U16" s="141">
        <f t="shared" si="4"/>
        <v>2</v>
      </c>
      <c r="V16" s="15" t="str">
        <f>IF(COUNTIF(L$6:L16,L16)=1,L16,"")</f>
        <v/>
      </c>
      <c r="W16" s="142">
        <f t="shared" si="5"/>
        <v>3</v>
      </c>
      <c r="X16" s="151">
        <f t="shared" si="6"/>
        <v>8</v>
      </c>
      <c r="Y16" s="151"/>
      <c r="Z16" s="137" t="str" cm="1">
        <f t="array" ref="Z16">_xlfn.IFS(U16=1,"Gagné 600e !",U16=2,"Gagné 400e !",P16=4,"presque",P16&lt;4,"")</f>
        <v>Gagné 400e !</v>
      </c>
      <c r="AA16" s="152"/>
    </row>
    <row r="17" spans="1:27" ht="15.75" x14ac:dyDescent="0.25">
      <c r="A17" s="24" t="str">
        <f>bdd!C13</f>
        <v>Philippe Roques</v>
      </c>
      <c r="B17" s="25">
        <f>'VTES AVRIL'!B149</f>
        <v>0</v>
      </c>
      <c r="C17" s="26">
        <f>'VTES AVRIL'!C149</f>
        <v>0</v>
      </c>
      <c r="D17" s="27">
        <f>'VTES AVRIL'!D149</f>
        <v>0</v>
      </c>
      <c r="E17" s="28">
        <f>'VTES AVRIL'!E149</f>
        <v>0</v>
      </c>
      <c r="F17" s="25">
        <f>'VTES MAI'!B149</f>
        <v>0</v>
      </c>
      <c r="G17" s="26">
        <f>'VTES MAI'!C149</f>
        <v>0</v>
      </c>
      <c r="H17" s="27">
        <f>'VTES MAI'!D149</f>
        <v>0</v>
      </c>
      <c r="I17" s="28">
        <f>'VTES MAI'!E149</f>
        <v>0</v>
      </c>
      <c r="J17" s="29">
        <f t="shared" si="7"/>
        <v>0</v>
      </c>
      <c r="K17" s="30">
        <v>50</v>
      </c>
      <c r="L17" s="31">
        <v>8</v>
      </c>
      <c r="M17" s="32">
        <f t="shared" si="2"/>
        <v>0</v>
      </c>
      <c r="O17" s="15" t="str">
        <f>IF(COUNTIF(J$6:J17,J17)=1,J17,"")</f>
        <v/>
      </c>
      <c r="P17" s="136" t="str">
        <f t="shared" si="3"/>
        <v/>
      </c>
      <c r="Q17" s="137" t="str" cm="1">
        <f t="array" ref="Q17">_xlfn.IFS(P17=1,"Gagné 600e !",P17=2,"Gagné 400e !",J17=4,"presque",J17&lt;4,"")</f>
        <v/>
      </c>
      <c r="S17" s="150"/>
      <c r="T17" s="15">
        <f>IF(COUNTIF(K$6:K17,K17)=1,K17,"")</f>
        <v>50</v>
      </c>
      <c r="U17" s="141">
        <f t="shared" si="4"/>
        <v>1</v>
      </c>
      <c r="V17" s="15" t="str">
        <f>IF(COUNTIF(L$6:L17,L17)=1,L17,"")</f>
        <v/>
      </c>
      <c r="W17" s="142">
        <f t="shared" si="5"/>
        <v>3</v>
      </c>
      <c r="X17" s="151">
        <f t="shared" si="6"/>
        <v>8</v>
      </c>
      <c r="Y17" s="151"/>
      <c r="Z17" s="137" t="str" cm="1">
        <f t="array" ref="Z17">_xlfn.IFS(U17=1,"Gagné 600e !",U17=2,"Gagné 400e !",P17=4,"presque",P17&lt;4,"")</f>
        <v>Gagné 600e !</v>
      </c>
      <c r="AA17" s="152"/>
    </row>
    <row r="18" spans="1:27" ht="15.75" x14ac:dyDescent="0.25">
      <c r="A18" s="24" t="str">
        <f>bdd!C14</f>
        <v>Pierre Moreau</v>
      </c>
      <c r="B18" s="25">
        <f>'VTES AVRIL'!B150</f>
        <v>0</v>
      </c>
      <c r="C18" s="26">
        <f>'VTES AVRIL'!C150</f>
        <v>0</v>
      </c>
      <c r="D18" s="27">
        <f>'VTES AVRIL'!D150</f>
        <v>0</v>
      </c>
      <c r="E18" s="28">
        <f>'VTES AVRIL'!E150</f>
        <v>0</v>
      </c>
      <c r="F18" s="25">
        <f>'VTES MAI'!B150</f>
        <v>0</v>
      </c>
      <c r="G18" s="26">
        <f>'VTES MAI'!C150</f>
        <v>0</v>
      </c>
      <c r="H18" s="27">
        <f>'VTES MAI'!D150</f>
        <v>0</v>
      </c>
      <c r="I18" s="28">
        <f>'VTES MAI'!E150</f>
        <v>0</v>
      </c>
      <c r="J18" s="29">
        <f t="shared" si="7"/>
        <v>0</v>
      </c>
      <c r="K18" s="30">
        <v>20</v>
      </c>
      <c r="L18" s="31">
        <v>8</v>
      </c>
      <c r="M18" s="32">
        <f t="shared" si="2"/>
        <v>0</v>
      </c>
      <c r="O18" s="15" t="str">
        <f>IF(COUNTIF(J$6:J18,J18)=1,J18,"")</f>
        <v/>
      </c>
      <c r="P18" s="136" t="str">
        <f t="shared" si="3"/>
        <v/>
      </c>
      <c r="Q18" s="137" t="str" cm="1">
        <f t="array" ref="Q18">_xlfn.IFS(P18=1,"Gagné 600e !",P18=2,"Gagné 400e !",J18=4,"presque",J18&lt;4,"")</f>
        <v/>
      </c>
      <c r="S18" s="150"/>
      <c r="T18" s="15">
        <f>IF(COUNTIF(K$6:K18,K18)=1,K18,"")</f>
        <v>20</v>
      </c>
      <c r="U18" s="141">
        <f t="shared" si="4"/>
        <v>3</v>
      </c>
      <c r="V18" s="15" t="str">
        <f>IF(COUNTIF(L$6:L18,L18)=1,L18,"")</f>
        <v/>
      </c>
      <c r="W18" s="142">
        <f t="shared" si="5"/>
        <v>3</v>
      </c>
      <c r="X18" s="151">
        <f t="shared" si="6"/>
        <v>8</v>
      </c>
      <c r="Y18" s="151"/>
      <c r="Z18" s="137" t="e" cm="1">
        <f t="array" ref="Z18">_xlfn.IFS(U18=1,"Gagné 600e !",U18=2,"Gagné 400e !",P18=4,"presque",P18&lt;4,"")</f>
        <v>#N/A</v>
      </c>
      <c r="AA18" s="152"/>
    </row>
    <row r="19" spans="1:27" ht="15.75" x14ac:dyDescent="0.25">
      <c r="A19" s="24" t="str">
        <f>bdd!C15</f>
        <v>Quentin Rouffet</v>
      </c>
      <c r="B19" s="25">
        <f>'VTES AVRIL'!B151</f>
        <v>0</v>
      </c>
      <c r="C19" s="26">
        <f>'VTES AVRIL'!C151</f>
        <v>0</v>
      </c>
      <c r="D19" s="27">
        <f>'VTES AVRIL'!D151</f>
        <v>0</v>
      </c>
      <c r="E19" s="28">
        <f>'VTES AVRIL'!E151</f>
        <v>0</v>
      </c>
      <c r="F19" s="25">
        <f>'VTES MAI'!B151</f>
        <v>0</v>
      </c>
      <c r="G19" s="26">
        <f>'VTES MAI'!C151</f>
        <v>0</v>
      </c>
      <c r="H19" s="27">
        <f>'VTES MAI'!D151</f>
        <v>0</v>
      </c>
      <c r="I19" s="28">
        <f>'VTES MAI'!E151</f>
        <v>0</v>
      </c>
      <c r="J19" s="29">
        <f t="shared" si="7"/>
        <v>0</v>
      </c>
      <c r="K19" s="30">
        <v>14</v>
      </c>
      <c r="L19" s="31">
        <f t="shared" si="1"/>
        <v>0</v>
      </c>
      <c r="M19" s="32">
        <f t="shared" si="2"/>
        <v>0</v>
      </c>
      <c r="O19" s="15" t="str">
        <f>IF(COUNTIF(J$6:J19,J19)=1,J19,"")</f>
        <v/>
      </c>
      <c r="P19" s="136" t="str">
        <f t="shared" si="3"/>
        <v/>
      </c>
      <c r="Q19" s="137" t="str" cm="1">
        <f t="array" ref="Q19">_xlfn.IFS(P19=1,"Gagné 600e !",P19=2,"Gagné 400e !",J19=4,"presque",J19&lt;4,"")</f>
        <v/>
      </c>
      <c r="S19" s="150"/>
      <c r="T19" s="15" t="str">
        <f>IF(COUNTIF(K$6:K19,K19)=1,K19,"")</f>
        <v/>
      </c>
      <c r="U19" s="141">
        <f t="shared" si="4"/>
        <v>5</v>
      </c>
      <c r="V19" s="15" t="str">
        <f>IF(COUNTIF(L$6:L19,L19)=1,L19,"")</f>
        <v/>
      </c>
      <c r="W19" s="142" t="str">
        <f t="shared" si="5"/>
        <v/>
      </c>
      <c r="X19" s="151">
        <f t="shared" si="6"/>
        <v>8</v>
      </c>
      <c r="Y19" s="151"/>
      <c r="Z19" s="137" t="e" cm="1">
        <f t="array" ref="Z19">_xlfn.IFS(U19=1,"Gagné 600e !",U19=2,"Gagné 400e !",P19=4,"presque",P19&lt;4,"")</f>
        <v>#N/A</v>
      </c>
      <c r="AA19" s="152"/>
    </row>
    <row r="20" spans="1:27" ht="15.75" x14ac:dyDescent="0.25">
      <c r="A20" s="24" t="str">
        <f>bdd!C16</f>
        <v>Samuel Moreau</v>
      </c>
      <c r="B20" s="25">
        <f>'VTES AVRIL'!B152</f>
        <v>0</v>
      </c>
      <c r="C20" s="26">
        <f>'VTES AVRIL'!C152</f>
        <v>0</v>
      </c>
      <c r="D20" s="27">
        <f>'VTES AVRIL'!D152</f>
        <v>0</v>
      </c>
      <c r="E20" s="28">
        <f>'VTES AVRIL'!E152</f>
        <v>0</v>
      </c>
      <c r="F20" s="25">
        <f>'VTES MAI'!B152</f>
        <v>0</v>
      </c>
      <c r="G20" s="26">
        <f>'VTES MAI'!C152</f>
        <v>0</v>
      </c>
      <c r="H20" s="27">
        <f>'VTES MAI'!D152</f>
        <v>0</v>
      </c>
      <c r="I20" s="28">
        <f>'VTES MAI'!E152</f>
        <v>0</v>
      </c>
      <c r="J20" s="29">
        <f t="shared" si="7"/>
        <v>0</v>
      </c>
      <c r="K20" s="30">
        <f t="shared" si="0"/>
        <v>0</v>
      </c>
      <c r="L20" s="31">
        <f t="shared" si="1"/>
        <v>0</v>
      </c>
      <c r="M20" s="32">
        <f t="shared" si="2"/>
        <v>0</v>
      </c>
      <c r="O20" s="15" t="str">
        <f>IF(COUNTIF(J$6:J20,J20)=1,J20,"")</f>
        <v/>
      </c>
      <c r="P20" s="136" t="str">
        <f t="shared" si="3"/>
        <v/>
      </c>
      <c r="Q20" s="137" t="str" cm="1">
        <f t="array" ref="Q20">_xlfn.IFS(P20=1,"Gagné 600e !",P20=2,"Gagné 400e !",J20=4,"presque",J20&lt;4,"")</f>
        <v/>
      </c>
      <c r="S20" s="150"/>
      <c r="T20" s="15" t="str">
        <f>IF(COUNTIF(K$6:K20,K20)=1,K20,"")</f>
        <v/>
      </c>
      <c r="U20" s="141" t="str">
        <f t="shared" si="4"/>
        <v/>
      </c>
      <c r="V20" s="15" t="str">
        <f>IF(COUNTIF(L$6:L20,L20)=1,L20,"")</f>
        <v/>
      </c>
      <c r="W20" s="142" t="str">
        <f t="shared" si="5"/>
        <v/>
      </c>
      <c r="X20" s="151">
        <f t="shared" si="6"/>
        <v>8</v>
      </c>
      <c r="Y20" s="151"/>
      <c r="Z20" s="137" t="e" cm="1">
        <f t="array" ref="Z20">_xlfn.IFS(U20=1,"Gagné 600e !",U20=2,"Gagné 400e !",P20=4,"presque",P20&lt;4,"")</f>
        <v>#N/A</v>
      </c>
      <c r="AA20" s="152"/>
    </row>
    <row r="21" spans="1:27" ht="15.75" x14ac:dyDescent="0.25">
      <c r="A21" s="24" t="str">
        <f>bdd!C17</f>
        <v>Stéphane Bringuier</v>
      </c>
      <c r="B21" s="25">
        <f>'VTES AVRIL'!B153</f>
        <v>1</v>
      </c>
      <c r="C21" s="26">
        <f>'VTES AVRIL'!C153</f>
        <v>1</v>
      </c>
      <c r="D21" s="27">
        <f>'VTES AVRIL'!D153</f>
        <v>2</v>
      </c>
      <c r="E21" s="28">
        <f>'VTES AVRIL'!E153</f>
        <v>41838.959999999999</v>
      </c>
      <c r="F21" s="25">
        <f>'VTES MAI'!B153</f>
        <v>0</v>
      </c>
      <c r="G21" s="26">
        <f>'VTES MAI'!C153</f>
        <v>0</v>
      </c>
      <c r="H21" s="27">
        <f>'VTES MAI'!D153</f>
        <v>0</v>
      </c>
      <c r="I21" s="28">
        <f>'VTES MAI'!E153</f>
        <v>0</v>
      </c>
      <c r="J21" s="29">
        <v>6</v>
      </c>
      <c r="K21" s="30">
        <v>15</v>
      </c>
      <c r="L21" s="31">
        <f t="shared" si="1"/>
        <v>2</v>
      </c>
      <c r="M21" s="32">
        <f t="shared" si="2"/>
        <v>41838.959999999999</v>
      </c>
      <c r="O21" s="15" t="str">
        <f>IF(COUNTIF(J$6:J21,J21)=1,J21,"")</f>
        <v/>
      </c>
      <c r="P21" s="136">
        <f t="shared" si="3"/>
        <v>1</v>
      </c>
      <c r="Q21" s="137" t="str" cm="1">
        <f t="array" ref="Q21">_xlfn.IFS(P21=1,"Gagné 600e !",P21=2,"Gagné 400e !",J21=4,"presque",J21&lt;4,"")</f>
        <v>Gagné 600e !</v>
      </c>
      <c r="S21" s="150"/>
      <c r="T21" s="15">
        <f>IF(COUNTIF(K$6:K21,K21)=1,K21,"")</f>
        <v>15</v>
      </c>
      <c r="U21" s="141">
        <f t="shared" si="4"/>
        <v>4</v>
      </c>
      <c r="V21" s="15" t="str">
        <f>IF(COUNTIF(L$6:L21,L21)=1,L21,"")</f>
        <v/>
      </c>
      <c r="W21" s="142" t="str">
        <f t="shared" si="5"/>
        <v/>
      </c>
      <c r="X21" s="151">
        <f t="shared" si="6"/>
        <v>8</v>
      </c>
      <c r="Y21" s="151"/>
      <c r="Z21" s="137" t="str" cm="1">
        <f t="array" ref="Z21">_xlfn.IFS(U21=1,"Gagné 600e !",U21=2,"Gagné 400e !",P21=4,"presque",P21&lt;4,"")</f>
        <v/>
      </c>
      <c r="AA21" s="152"/>
    </row>
    <row r="22" spans="1:27" ht="15.75" x14ac:dyDescent="0.25">
      <c r="A22" s="24">
        <f>bdd!C18</f>
        <v>0</v>
      </c>
      <c r="B22" s="25">
        <f>'VTES AVRIL'!B154</f>
        <v>0</v>
      </c>
      <c r="C22" s="26">
        <f>'VTES AVRIL'!C154</f>
        <v>0</v>
      </c>
      <c r="D22" s="27">
        <f>'VTES AVRIL'!D154</f>
        <v>0</v>
      </c>
      <c r="E22" s="28">
        <f>'VTES AVRIL'!E154</f>
        <v>0</v>
      </c>
      <c r="F22" s="25">
        <f>'VTES MAI'!B154</f>
        <v>0</v>
      </c>
      <c r="G22" s="26">
        <f>'VTES MAI'!C154</f>
        <v>0</v>
      </c>
      <c r="H22" s="27">
        <f>'VTES MAI'!D154</f>
        <v>0</v>
      </c>
      <c r="I22" s="28">
        <f>'VTES MAI'!E154</f>
        <v>0</v>
      </c>
      <c r="J22" s="29">
        <f t="shared" si="7"/>
        <v>0</v>
      </c>
      <c r="K22" s="30">
        <f t="shared" si="0"/>
        <v>0</v>
      </c>
      <c r="L22" s="31">
        <f t="shared" si="1"/>
        <v>0</v>
      </c>
      <c r="M22" s="32">
        <f t="shared" si="2"/>
        <v>0</v>
      </c>
      <c r="O22" s="15" t="str">
        <f>IF(COUNTIF(J$6:J22,J22)=1,J22,"")</f>
        <v/>
      </c>
      <c r="P22" s="136" t="str">
        <f t="shared" si="3"/>
        <v/>
      </c>
      <c r="Q22" s="137" t="str" cm="1">
        <f t="array" ref="Q22">_xlfn.IFS(P22=1,"Gagné 600e !",P22=2,"Gagné 400e !",J22=4,"presque",J22&lt;4,"")</f>
        <v/>
      </c>
      <c r="S22" s="150"/>
      <c r="T22" s="15" t="str">
        <f>IF(COUNTIF(K$6:K22,K22)=1,K22,"")</f>
        <v/>
      </c>
      <c r="U22" s="141" t="str">
        <f t="shared" si="4"/>
        <v/>
      </c>
      <c r="V22" s="15" t="str">
        <f>IF(COUNTIF(L$6:L22,L22)=1,L22,"")</f>
        <v/>
      </c>
      <c r="W22" s="142" t="str">
        <f t="shared" si="5"/>
        <v/>
      </c>
      <c r="X22" s="151">
        <f t="shared" si="6"/>
        <v>8</v>
      </c>
      <c r="Y22" s="151"/>
      <c r="Z22" s="137" t="e" cm="1">
        <f t="array" ref="Z22">_xlfn.IFS(U22=1,"Gagné 600e !",U22=2,"Gagné 400e !",P22=4,"presque",P22&lt;4,"")</f>
        <v>#N/A</v>
      </c>
      <c r="AA22" s="152"/>
    </row>
    <row r="23" spans="1:27" ht="15.75" x14ac:dyDescent="0.25">
      <c r="A23" s="24">
        <f>bdd!C19</f>
        <v>0</v>
      </c>
      <c r="B23" s="25">
        <f>'VTES AVRIL'!B155</f>
        <v>0</v>
      </c>
      <c r="C23" s="26">
        <f>'VTES AVRIL'!C155</f>
        <v>0</v>
      </c>
      <c r="D23" s="27">
        <f>'VTES AVRIL'!D155</f>
        <v>0</v>
      </c>
      <c r="E23" s="28">
        <f>'VTES AVRIL'!E155</f>
        <v>0</v>
      </c>
      <c r="F23" s="25">
        <f>'VTES MAI'!B155</f>
        <v>0</v>
      </c>
      <c r="G23" s="26">
        <f>'VTES MAI'!C155</f>
        <v>0</v>
      </c>
      <c r="H23" s="27">
        <f>'VTES MAI'!D155</f>
        <v>0</v>
      </c>
      <c r="I23" s="28">
        <f>'VTES MAI'!E155</f>
        <v>0</v>
      </c>
      <c r="J23" s="29">
        <f t="shared" si="7"/>
        <v>0</v>
      </c>
      <c r="K23" s="30">
        <f t="shared" si="0"/>
        <v>0</v>
      </c>
      <c r="L23" s="31">
        <f t="shared" si="1"/>
        <v>0</v>
      </c>
      <c r="M23" s="32">
        <f t="shared" si="2"/>
        <v>0</v>
      </c>
      <c r="O23" s="15" t="str">
        <f>IF(COUNTIF(J$6:J23,J23)=1,J23,"")</f>
        <v/>
      </c>
      <c r="P23" s="136" t="str">
        <f t="shared" si="3"/>
        <v/>
      </c>
      <c r="Q23" s="137" t="str" cm="1">
        <f t="array" ref="Q23">_xlfn.IFS(P23=1,"Gagné 600e !",P23=2,"Gagné 400e !",J23=4,"presque",J23&lt;4,"")</f>
        <v/>
      </c>
      <c r="S23" s="150"/>
      <c r="T23" s="15" t="str">
        <f>IF(COUNTIF(K$6:K23,K23)=1,K23,"")</f>
        <v/>
      </c>
      <c r="U23" s="141" t="str">
        <f t="shared" si="4"/>
        <v/>
      </c>
      <c r="V23" s="15" t="str">
        <f>IF(COUNTIF(L$6:L23,L23)=1,L23,"")</f>
        <v/>
      </c>
      <c r="W23" s="142" t="str">
        <f t="shared" si="5"/>
        <v/>
      </c>
      <c r="X23" s="151">
        <f t="shared" si="6"/>
        <v>8</v>
      </c>
      <c r="Y23" s="151"/>
      <c r="Z23" s="137" t="e" cm="1">
        <f t="array" ref="Z23">_xlfn.IFS(U23=1,"Gagné 600e !",U23=2,"Gagné 400e !",P23=4,"presque",P23&lt;4,"")</f>
        <v>#N/A</v>
      </c>
      <c r="AA23" s="152"/>
    </row>
    <row r="24" spans="1:27" ht="15.75" x14ac:dyDescent="0.25">
      <c r="A24" s="24">
        <f>bdd!C20</f>
        <v>0</v>
      </c>
      <c r="B24" s="25">
        <f>'VTES AVRIL'!B156</f>
        <v>0</v>
      </c>
      <c r="C24" s="26">
        <f>'VTES AVRIL'!C156</f>
        <v>0</v>
      </c>
      <c r="D24" s="27">
        <f>'VTES AVRIL'!D156</f>
        <v>0</v>
      </c>
      <c r="E24" s="28">
        <f>'VTES AVRIL'!E156</f>
        <v>0</v>
      </c>
      <c r="F24" s="25">
        <f>'VTES MAI'!B156</f>
        <v>0</v>
      </c>
      <c r="G24" s="26">
        <f>'VTES MAI'!C156</f>
        <v>0</v>
      </c>
      <c r="H24" s="27">
        <f>'VTES MAI'!D156</f>
        <v>0</v>
      </c>
      <c r="I24" s="28">
        <f>'VTES MAI'!E156</f>
        <v>0</v>
      </c>
      <c r="J24" s="29">
        <f t="shared" si="7"/>
        <v>0</v>
      </c>
      <c r="K24" s="30">
        <f t="shared" si="0"/>
        <v>0</v>
      </c>
      <c r="L24" s="31">
        <f t="shared" si="1"/>
        <v>0</v>
      </c>
      <c r="M24" s="32">
        <f t="shared" si="2"/>
        <v>0</v>
      </c>
      <c r="O24" s="15" t="str">
        <f>IF(COUNTIF(J$6:J24,J24)=1,J24,"")</f>
        <v/>
      </c>
      <c r="P24" s="136" t="str">
        <f t="shared" si="3"/>
        <v/>
      </c>
      <c r="Q24" s="137" t="str" cm="1">
        <f t="array" ref="Q24">_xlfn.IFS(P24=1,"Gagné 600e !",P24=2,"Gagné 400e !",J24=4,"presque",J24&lt;4,"")</f>
        <v/>
      </c>
      <c r="S24" s="150"/>
      <c r="T24" s="15" t="str">
        <f>IF(COUNTIF(K$6:K24,K24)=1,K24,"")</f>
        <v/>
      </c>
      <c r="U24" s="141" t="str">
        <f t="shared" si="4"/>
        <v/>
      </c>
      <c r="V24" s="15" t="str">
        <f>IF(COUNTIF(L$6:L24,L24)=1,L24,"")</f>
        <v/>
      </c>
      <c r="W24" s="142" t="str">
        <f t="shared" si="5"/>
        <v/>
      </c>
      <c r="X24" s="151">
        <f t="shared" si="6"/>
        <v>8</v>
      </c>
      <c r="Y24" s="151"/>
      <c r="Z24" s="137" t="e" cm="1">
        <f t="array" ref="Z24">_xlfn.IFS(U24=1,"Gagné 600e !",U24=2,"Gagné 400e !",P24=4,"presque",P24&lt;4,"")</f>
        <v>#N/A</v>
      </c>
      <c r="AA24" s="152"/>
    </row>
    <row r="25" spans="1:27" ht="15.75" x14ac:dyDescent="0.25">
      <c r="A25" s="24">
        <f>bdd!C21</f>
        <v>0</v>
      </c>
      <c r="B25" s="25">
        <f>'VTES AVRIL'!B157</f>
        <v>0</v>
      </c>
      <c r="C25" s="26">
        <f>'VTES AVRIL'!C157</f>
        <v>0</v>
      </c>
      <c r="D25" s="27">
        <f>'VTES AVRIL'!D157</f>
        <v>0</v>
      </c>
      <c r="E25" s="28">
        <f>'VTES AVRIL'!E157</f>
        <v>0</v>
      </c>
      <c r="F25" s="25">
        <f>'VTES MAI'!B157</f>
        <v>0</v>
      </c>
      <c r="G25" s="26">
        <f>'VTES MAI'!C157</f>
        <v>0</v>
      </c>
      <c r="H25" s="27">
        <f>'VTES MAI'!D157</f>
        <v>0</v>
      </c>
      <c r="I25" s="28">
        <f>'VTES MAI'!E157</f>
        <v>0</v>
      </c>
      <c r="J25" s="29">
        <f t="shared" si="7"/>
        <v>0</v>
      </c>
      <c r="K25" s="30">
        <f t="shared" si="0"/>
        <v>0</v>
      </c>
      <c r="L25" s="31">
        <f t="shared" si="1"/>
        <v>0</v>
      </c>
      <c r="M25" s="32">
        <f t="shared" si="2"/>
        <v>0</v>
      </c>
      <c r="O25" s="15" t="str">
        <f>IF(COUNTIF(J$6:J25,J25)=1,J25,"")</f>
        <v/>
      </c>
      <c r="P25" s="136" t="str">
        <f t="shared" si="3"/>
        <v/>
      </c>
      <c r="Q25" s="137" t="str" cm="1">
        <f t="array" ref="Q25">_xlfn.IFS(P25=1,"Gagné 600e !",P25=2,"Gagné 400e !",J25=4,"presque",J25&lt;4,"")</f>
        <v/>
      </c>
      <c r="S25" s="150"/>
      <c r="T25" s="15" t="str">
        <f>IF(COUNTIF(K$6:K25,K25)=1,K25,"")</f>
        <v/>
      </c>
      <c r="U25" s="141" t="str">
        <f t="shared" si="4"/>
        <v/>
      </c>
      <c r="V25" s="15" t="str">
        <f>IF(COUNTIF(L$6:L25,L25)=1,L25,"")</f>
        <v/>
      </c>
      <c r="W25" s="142" t="str">
        <f t="shared" si="5"/>
        <v/>
      </c>
      <c r="X25" s="151">
        <f t="shared" si="6"/>
        <v>8</v>
      </c>
      <c r="Y25" s="151"/>
      <c r="Z25" s="137" t="e" cm="1">
        <f t="array" ref="Z25">_xlfn.IFS(U25=1,"Gagné 600e !",U25=2,"Gagné 400e !",P25=4,"presque",P25&lt;4,"")</f>
        <v>#N/A</v>
      </c>
      <c r="AA25" s="152"/>
    </row>
    <row r="26" spans="1:27" ht="15.75" x14ac:dyDescent="0.25">
      <c r="A26" s="24">
        <f>bdd!C22</f>
        <v>0</v>
      </c>
      <c r="B26" s="25">
        <f>'VTES AVRIL'!B158</f>
        <v>0</v>
      </c>
      <c r="C26" s="26">
        <f>'VTES AVRIL'!C158</f>
        <v>0</v>
      </c>
      <c r="D26" s="27">
        <f>'VTES AVRIL'!D158</f>
        <v>0</v>
      </c>
      <c r="E26" s="28">
        <f>'VTES AVRIL'!E158</f>
        <v>0</v>
      </c>
      <c r="F26" s="25">
        <f>'VTES MAI'!B158</f>
        <v>0</v>
      </c>
      <c r="G26" s="26">
        <f>'VTES MAI'!C158</f>
        <v>0</v>
      </c>
      <c r="H26" s="27">
        <f>'VTES MAI'!D158</f>
        <v>0</v>
      </c>
      <c r="I26" s="28">
        <f>'VTES MAI'!E158</f>
        <v>0</v>
      </c>
      <c r="J26" s="29">
        <f t="shared" ref="J26:J27" si="8">+B26+F26</f>
        <v>0</v>
      </c>
      <c r="K26" s="30">
        <f t="shared" ref="K26:K27" si="9">+C26+G26</f>
        <v>0</v>
      </c>
      <c r="L26" s="31">
        <f t="shared" ref="L26:L27" si="10">+D26+H26</f>
        <v>0</v>
      </c>
      <c r="M26" s="32">
        <f t="shared" ref="M26:M27" si="11">+E26+I26</f>
        <v>0</v>
      </c>
      <c r="O26" s="15" t="str">
        <f>IF(COUNTIF(J$6:J26,J26)=1,J26,"")</f>
        <v/>
      </c>
      <c r="P26" s="136" t="str">
        <f t="shared" si="3"/>
        <v/>
      </c>
      <c r="Q26" s="137" t="str" cm="1">
        <f t="array" ref="Q26">_xlfn.IFS(P26=1,"Gagné 600e !",P26=2,"Gagné 400e !",J26=4,"presque",J26&lt;4,"")</f>
        <v/>
      </c>
      <c r="S26" s="150"/>
      <c r="T26" s="15" t="str">
        <f>IF(COUNTIF(K$6:K26,K26)=1,K26,"")</f>
        <v/>
      </c>
      <c r="U26" s="141" t="str">
        <f t="shared" si="4"/>
        <v/>
      </c>
      <c r="V26" s="15" t="str">
        <f>IF(COUNTIF(L$6:L26,L26)=1,L26,"")</f>
        <v/>
      </c>
      <c r="W26" s="142" t="str">
        <f t="shared" si="5"/>
        <v/>
      </c>
      <c r="X26" s="151">
        <f t="shared" si="6"/>
        <v>8</v>
      </c>
      <c r="Y26" s="151"/>
      <c r="Z26" s="137" t="e" cm="1">
        <f t="array" ref="Z26">_xlfn.IFS(U26=1,"Gagné 600e !",U26=2,"Gagné 400e !",P26=4,"presque",P26&lt;4,"")</f>
        <v>#N/A</v>
      </c>
      <c r="AA26" s="152"/>
    </row>
    <row r="27" spans="1:27" ht="16.5" thickBot="1" x14ac:dyDescent="0.3">
      <c r="A27" s="24">
        <f>bdd!C23</f>
        <v>0</v>
      </c>
      <c r="B27" s="33">
        <f>'VTES AVRIL'!B159</f>
        <v>0</v>
      </c>
      <c r="C27" s="34">
        <f>'VTES AVRIL'!C159</f>
        <v>0</v>
      </c>
      <c r="D27" s="35">
        <f>'VTES AVRIL'!D159</f>
        <v>0</v>
      </c>
      <c r="E27" s="36">
        <f>'VTES AVRIL'!E159</f>
        <v>0</v>
      </c>
      <c r="F27" s="33">
        <f>'VTES MAI'!B159</f>
        <v>0</v>
      </c>
      <c r="G27" s="34">
        <f>'VTES MAI'!C159</f>
        <v>0</v>
      </c>
      <c r="H27" s="35">
        <f>'VTES MAI'!D159</f>
        <v>0</v>
      </c>
      <c r="I27" s="36">
        <f>'VTES MAI'!E159</f>
        <v>0</v>
      </c>
      <c r="J27" s="37">
        <f t="shared" si="8"/>
        <v>0</v>
      </c>
      <c r="K27" s="38">
        <f t="shared" si="9"/>
        <v>0</v>
      </c>
      <c r="L27" s="39">
        <f t="shared" si="10"/>
        <v>0</v>
      </c>
      <c r="M27" s="40">
        <f t="shared" si="11"/>
        <v>0</v>
      </c>
      <c r="O27" s="15" t="str">
        <f>IF(COUNTIF(J$6:J27,J27)=1,J27,"")</f>
        <v/>
      </c>
      <c r="P27" s="136" t="str">
        <f t="shared" si="3"/>
        <v/>
      </c>
      <c r="Q27" s="137" t="str" cm="1">
        <f t="array" ref="Q27">_xlfn.IFS(P27=1,"Gagné 600e !",P27=2,"Gagné 400e !",J27=4,"presque",J27&lt;4,"")</f>
        <v/>
      </c>
      <c r="S27" s="150"/>
      <c r="T27" s="15" t="str">
        <f>IF(COUNTIF(K$6:K27,K27)=1,K27,"")</f>
        <v/>
      </c>
      <c r="U27" s="141" t="str">
        <f t="shared" si="4"/>
        <v/>
      </c>
      <c r="V27" s="15" t="str">
        <f>IF(COUNTIF(L$6:L27,L27)=1,L27,"")</f>
        <v/>
      </c>
      <c r="W27" s="142" t="str">
        <f t="shared" si="5"/>
        <v/>
      </c>
      <c r="X27" s="151">
        <f t="shared" si="6"/>
        <v>8</v>
      </c>
      <c r="Y27" s="151"/>
      <c r="Z27" s="137" t="e" cm="1">
        <f t="array" ref="Z27">_xlfn.IFS(U27=1,"Gagné 600e !",U27=2,"Gagné 400e !",P27=4,"presque",P27&lt;4,"")</f>
        <v>#N/A</v>
      </c>
      <c r="AA27" s="152"/>
    </row>
    <row r="28" spans="1:27" s="2" customFormat="1" ht="21" customHeight="1" thickBot="1" x14ac:dyDescent="0.3">
      <c r="A28" s="48" t="s">
        <v>93</v>
      </c>
      <c r="B28" s="41">
        <f>SUM(B6:B27)</f>
        <v>1</v>
      </c>
      <c r="C28" s="42">
        <f t="shared" ref="C28:M28" si="12">SUM(C6:C27)</f>
        <v>1</v>
      </c>
      <c r="D28" s="43">
        <f t="shared" si="12"/>
        <v>2</v>
      </c>
      <c r="E28" s="44">
        <f t="shared" si="12"/>
        <v>41838.959999999999</v>
      </c>
      <c r="F28" s="41">
        <f t="shared" si="12"/>
        <v>1</v>
      </c>
      <c r="G28" s="42">
        <f t="shared" si="12"/>
        <v>1</v>
      </c>
      <c r="H28" s="43">
        <f t="shared" si="12"/>
        <v>2</v>
      </c>
      <c r="I28" s="44">
        <f t="shared" si="12"/>
        <v>41838.959999999999</v>
      </c>
      <c r="J28" s="45">
        <f t="shared" si="12"/>
        <v>31</v>
      </c>
      <c r="K28" s="42">
        <f t="shared" si="12"/>
        <v>171</v>
      </c>
      <c r="L28" s="46">
        <f t="shared" si="12"/>
        <v>67</v>
      </c>
      <c r="M28" s="47">
        <f t="shared" si="12"/>
        <v>83677.919999999998</v>
      </c>
      <c r="S28" s="159"/>
      <c r="T28" s="160"/>
      <c r="U28" s="160"/>
      <c r="V28" s="160"/>
      <c r="W28" s="160"/>
      <c r="X28" s="160"/>
      <c r="Y28" s="160"/>
      <c r="Z28" s="160"/>
      <c r="AA28" s="161"/>
    </row>
    <row r="29" spans="1:27" x14ac:dyDescent="0.25">
      <c r="S29" s="150"/>
      <c r="T29" s="151"/>
      <c r="U29" s="151"/>
      <c r="V29" s="151"/>
      <c r="W29" s="151"/>
      <c r="X29" s="151"/>
      <c r="Y29" s="151"/>
      <c r="Z29" s="151"/>
      <c r="AA29" s="152"/>
    </row>
    <row r="30" spans="1:27" ht="15.75" thickBot="1" x14ac:dyDescent="0.3">
      <c r="S30" s="150"/>
      <c r="T30" s="151"/>
      <c r="U30" s="151"/>
      <c r="V30" s="151"/>
      <c r="W30" s="151"/>
      <c r="X30" s="151"/>
      <c r="Y30" s="151"/>
      <c r="Z30" s="151"/>
      <c r="AA30" s="152"/>
    </row>
    <row r="31" spans="1:27" s="3" customFormat="1" ht="51.75" customHeight="1" thickBot="1" x14ac:dyDescent="0.3">
      <c r="A31" s="49" t="s">
        <v>96</v>
      </c>
      <c r="B31" s="123">
        <f>+B28+B62</f>
        <v>1</v>
      </c>
      <c r="C31" s="124">
        <f t="shared" ref="C31:M31" si="13">+C28+C62</f>
        <v>1</v>
      </c>
      <c r="D31" s="125">
        <f t="shared" si="13"/>
        <v>2</v>
      </c>
      <c r="E31" s="126">
        <f t="shared" si="13"/>
        <v>41838.959999999999</v>
      </c>
      <c r="F31" s="123">
        <f t="shared" si="13"/>
        <v>1</v>
      </c>
      <c r="G31" s="124">
        <f t="shared" si="13"/>
        <v>1</v>
      </c>
      <c r="H31" s="125">
        <f t="shared" si="13"/>
        <v>2</v>
      </c>
      <c r="I31" s="126">
        <f t="shared" si="13"/>
        <v>41838.959999999999</v>
      </c>
      <c r="J31" s="127">
        <f t="shared" si="13"/>
        <v>31</v>
      </c>
      <c r="K31" s="124">
        <f t="shared" si="13"/>
        <v>171</v>
      </c>
      <c r="L31" s="128">
        <f t="shared" si="13"/>
        <v>67</v>
      </c>
      <c r="M31" s="129">
        <f t="shared" si="13"/>
        <v>83677.919999999998</v>
      </c>
      <c r="P31" s="138" t="s">
        <v>113</v>
      </c>
      <c r="Q31" s="138"/>
      <c r="S31" s="162"/>
      <c r="T31" s="163"/>
      <c r="U31" s="164" t="s">
        <v>118</v>
      </c>
      <c r="V31" s="164"/>
      <c r="W31" s="151"/>
      <c r="X31" s="163"/>
      <c r="Y31" s="163"/>
      <c r="Z31" s="163"/>
      <c r="AA31" s="165"/>
    </row>
    <row r="32" spans="1:27" x14ac:dyDescent="0.25">
      <c r="S32" s="150"/>
      <c r="T32" s="151"/>
      <c r="U32" s="164"/>
      <c r="V32" s="164"/>
      <c r="W32" s="151"/>
      <c r="X32" s="151"/>
      <c r="Y32" s="151"/>
      <c r="Z32" s="151"/>
      <c r="AA32" s="152"/>
    </row>
    <row r="33" spans="1:27" ht="15.75" x14ac:dyDescent="0.25">
      <c r="A33" s="50" t="s">
        <v>97</v>
      </c>
      <c r="B33" s="50"/>
      <c r="E33" s="50"/>
      <c r="I33" s="50"/>
      <c r="L33" s="50" t="s">
        <v>98</v>
      </c>
      <c r="M33" s="52">
        <f>+M31+I33+E33</f>
        <v>83677.919999999998</v>
      </c>
      <c r="S33" s="150"/>
      <c r="T33" s="151"/>
      <c r="U33" s="164"/>
      <c r="V33" s="164"/>
      <c r="W33" s="151"/>
      <c r="X33" s="151"/>
      <c r="Y33" s="151"/>
      <c r="Z33" s="151"/>
      <c r="AA33" s="152"/>
    </row>
    <row r="34" spans="1:27" x14ac:dyDescent="0.25">
      <c r="S34" s="150"/>
      <c r="T34" s="151"/>
      <c r="U34" s="164"/>
      <c r="V34" s="164"/>
      <c r="W34" s="151"/>
      <c r="X34" s="151"/>
      <c r="Y34" s="151"/>
      <c r="Z34" s="151"/>
      <c r="AA34" s="152"/>
    </row>
    <row r="35" spans="1:27" ht="15.75" x14ac:dyDescent="0.25">
      <c r="A35" s="51" t="s">
        <v>99</v>
      </c>
      <c r="B35" s="133">
        <v>44657</v>
      </c>
      <c r="C35" s="133"/>
      <c r="S35" s="150"/>
      <c r="T35" s="151"/>
      <c r="U35" s="164"/>
      <c r="V35" s="164"/>
      <c r="W35" s="151"/>
      <c r="X35" s="151"/>
      <c r="Y35" s="151"/>
      <c r="Z35" s="151"/>
      <c r="AA35" s="152"/>
    </row>
    <row r="36" spans="1:27" x14ac:dyDescent="0.25">
      <c r="S36" s="150"/>
      <c r="T36" s="151"/>
      <c r="U36" s="164"/>
      <c r="V36" s="164"/>
      <c r="W36" s="151"/>
      <c r="X36" s="151"/>
      <c r="Y36" s="151"/>
      <c r="Z36" s="151"/>
      <c r="AA36" s="152"/>
    </row>
    <row r="37" spans="1:27" ht="15.75" thickBot="1" x14ac:dyDescent="0.3">
      <c r="P37" s="138" t="s">
        <v>113</v>
      </c>
      <c r="Q37" s="138"/>
      <c r="S37" s="150"/>
      <c r="T37" s="151"/>
      <c r="U37" s="164"/>
      <c r="V37" s="164"/>
      <c r="W37" s="151"/>
      <c r="X37" s="151"/>
      <c r="Y37" s="151"/>
      <c r="Z37" s="151"/>
      <c r="AA37" s="152"/>
    </row>
    <row r="38" spans="1:27" ht="15.75" thickBot="1" x14ac:dyDescent="0.3">
      <c r="A38" s="80"/>
      <c r="B38" s="81" t="s">
        <v>90</v>
      </c>
      <c r="C38" s="82"/>
      <c r="D38" s="82"/>
      <c r="E38" s="83"/>
      <c r="F38" s="81" t="s">
        <v>91</v>
      </c>
      <c r="G38" s="82"/>
      <c r="H38" s="82"/>
      <c r="I38" s="84"/>
      <c r="J38" s="81" t="s">
        <v>92</v>
      </c>
      <c r="K38" s="82"/>
      <c r="L38" s="82"/>
      <c r="M38" s="84"/>
      <c r="S38" s="150"/>
      <c r="T38" s="151"/>
      <c r="U38" s="164"/>
      <c r="V38" s="164"/>
      <c r="W38" s="151"/>
      <c r="X38" s="151"/>
      <c r="Y38" s="151"/>
      <c r="Z38" s="151"/>
      <c r="AA38" s="152"/>
    </row>
    <row r="39" spans="1:27" ht="30" x14ac:dyDescent="0.25">
      <c r="A39" s="85" t="s">
        <v>95</v>
      </c>
      <c r="B39" s="86" t="s">
        <v>83</v>
      </c>
      <c r="C39" s="87" t="s">
        <v>84</v>
      </c>
      <c r="D39" s="85" t="s">
        <v>85</v>
      </c>
      <c r="E39" s="88" t="s">
        <v>81</v>
      </c>
      <c r="F39" s="86" t="s">
        <v>83</v>
      </c>
      <c r="G39" s="87" t="s">
        <v>84</v>
      </c>
      <c r="H39" s="85" t="s">
        <v>85</v>
      </c>
      <c r="I39" s="88" t="s">
        <v>82</v>
      </c>
      <c r="J39" s="89" t="s">
        <v>86</v>
      </c>
      <c r="K39" s="90" t="s">
        <v>87</v>
      </c>
      <c r="L39" s="90" t="s">
        <v>88</v>
      </c>
      <c r="M39" s="91" t="s">
        <v>89</v>
      </c>
      <c r="S39" s="150"/>
      <c r="T39" s="151"/>
      <c r="U39" s="151"/>
      <c r="V39" s="151"/>
      <c r="W39" s="151"/>
      <c r="X39" s="151"/>
      <c r="Y39" s="151"/>
      <c r="Z39" s="151"/>
      <c r="AA39" s="152"/>
    </row>
    <row r="40" spans="1:27" x14ac:dyDescent="0.25">
      <c r="A40" s="92" t="str">
        <f>bdd!D2</f>
        <v>AURELIE VANDERSNICK</v>
      </c>
      <c r="B40" s="93">
        <f>'VTES AVRIL'!B172</f>
        <v>0</v>
      </c>
      <c r="C40" s="94">
        <f>'VTES AVRIL'!C172</f>
        <v>0</v>
      </c>
      <c r="D40" s="95">
        <f>'VTES AVRIL'!D172</f>
        <v>0</v>
      </c>
      <c r="E40" s="96">
        <f>'VTES AVRIL'!E172</f>
        <v>0</v>
      </c>
      <c r="F40" s="93">
        <f>'VTES MAI'!B172</f>
        <v>0</v>
      </c>
      <c r="G40" s="94">
        <f>'VTES MAI'!C172</f>
        <v>0</v>
      </c>
      <c r="H40" s="95">
        <f>'VTES MAI'!D172</f>
        <v>0</v>
      </c>
      <c r="I40" s="96">
        <f>'VTES MAI'!E172</f>
        <v>0</v>
      </c>
      <c r="J40" s="97">
        <f>+B40+F40</f>
        <v>0</v>
      </c>
      <c r="K40" s="98">
        <f>+C40+G40</f>
        <v>0</v>
      </c>
      <c r="L40" s="98">
        <f>+D40+H40</f>
        <v>0</v>
      </c>
      <c r="M40" s="99">
        <f>+E40+I40</f>
        <v>0</v>
      </c>
      <c r="S40" s="150"/>
      <c r="T40" s="151"/>
      <c r="U40" s="166" t="s">
        <v>119</v>
      </c>
      <c r="V40" s="160"/>
      <c r="W40" s="160"/>
      <c r="X40" s="160"/>
      <c r="Y40" s="151"/>
      <c r="Z40" s="151"/>
      <c r="AA40" s="152"/>
    </row>
    <row r="41" spans="1:27" x14ac:dyDescent="0.25">
      <c r="A41" s="92" t="str">
        <f>bdd!D3</f>
        <v>Bastien Danni</v>
      </c>
      <c r="B41" s="93">
        <f>'VTES AVRIL'!B173</f>
        <v>0</v>
      </c>
      <c r="C41" s="94">
        <f>'VTES AVRIL'!C173</f>
        <v>0</v>
      </c>
      <c r="D41" s="95">
        <f>'VTES AVRIL'!D173</f>
        <v>0</v>
      </c>
      <c r="E41" s="96">
        <f>'VTES AVRIL'!E173</f>
        <v>0</v>
      </c>
      <c r="F41" s="93">
        <f>'VTES MAI'!B173</f>
        <v>0</v>
      </c>
      <c r="G41" s="94">
        <f>'VTES MAI'!C173</f>
        <v>0</v>
      </c>
      <c r="H41" s="95">
        <f>'VTES MAI'!D173</f>
        <v>0</v>
      </c>
      <c r="I41" s="96">
        <f>'VTES MAI'!E173</f>
        <v>0</v>
      </c>
      <c r="J41" s="97">
        <f t="shared" ref="J41:J61" si="14">+B41+F41</f>
        <v>0</v>
      </c>
      <c r="K41" s="98">
        <f t="shared" ref="K41:K61" si="15">+C41+G41</f>
        <v>0</v>
      </c>
      <c r="L41" s="98">
        <f t="shared" ref="L41:L61" si="16">+D41+H41</f>
        <v>0</v>
      </c>
      <c r="M41" s="99">
        <f t="shared" ref="M41:M61" si="17">+E41+I41</f>
        <v>0</v>
      </c>
      <c r="S41" s="150"/>
      <c r="T41" s="151"/>
      <c r="U41" s="151"/>
      <c r="V41" s="151"/>
      <c r="W41" s="151"/>
      <c r="X41" s="151"/>
      <c r="Y41" s="151"/>
      <c r="Z41" s="151"/>
      <c r="AA41" s="152"/>
    </row>
    <row r="42" spans="1:27" x14ac:dyDescent="0.25">
      <c r="A42" s="92" t="str">
        <f>bdd!D4</f>
        <v>Bruno Delorme</v>
      </c>
      <c r="B42" s="93">
        <f>'VTES AVRIL'!B174</f>
        <v>0</v>
      </c>
      <c r="C42" s="94">
        <f>'VTES AVRIL'!C174</f>
        <v>0</v>
      </c>
      <c r="D42" s="95">
        <f>'VTES AVRIL'!D174</f>
        <v>0</v>
      </c>
      <c r="E42" s="96">
        <f>'VTES AVRIL'!E174</f>
        <v>0</v>
      </c>
      <c r="F42" s="93">
        <f>'VTES MAI'!B174</f>
        <v>0</v>
      </c>
      <c r="G42" s="94">
        <f>'VTES MAI'!C174</f>
        <v>0</v>
      </c>
      <c r="H42" s="95">
        <f>'VTES MAI'!D174</f>
        <v>0</v>
      </c>
      <c r="I42" s="96">
        <f>'VTES MAI'!E174</f>
        <v>0</v>
      </c>
      <c r="J42" s="97">
        <f t="shared" si="14"/>
        <v>0</v>
      </c>
      <c r="K42" s="98">
        <f t="shared" si="15"/>
        <v>0</v>
      </c>
      <c r="L42" s="98">
        <f t="shared" si="16"/>
        <v>0</v>
      </c>
      <c r="M42" s="99">
        <f t="shared" si="17"/>
        <v>0</v>
      </c>
      <c r="S42" s="150"/>
      <c r="T42" s="151"/>
      <c r="U42" s="151"/>
      <c r="V42" s="151"/>
      <c r="W42" s="151"/>
      <c r="X42" s="151"/>
      <c r="Y42" s="151"/>
      <c r="Z42" s="151"/>
      <c r="AA42" s="152"/>
    </row>
    <row r="43" spans="1:27" ht="15.75" thickBot="1" x14ac:dyDescent="0.3">
      <c r="A43" s="92" t="str">
        <f>bdd!D5</f>
        <v>Christian La Paglia</v>
      </c>
      <c r="B43" s="93">
        <f>'VTES AVRIL'!B175</f>
        <v>0</v>
      </c>
      <c r="C43" s="94">
        <f>'VTES AVRIL'!C175</f>
        <v>0</v>
      </c>
      <c r="D43" s="95">
        <f>'VTES AVRIL'!D175</f>
        <v>0</v>
      </c>
      <c r="E43" s="96">
        <f>'VTES AVRIL'!E175</f>
        <v>0</v>
      </c>
      <c r="F43" s="93">
        <f>'VTES MAI'!B175</f>
        <v>0</v>
      </c>
      <c r="G43" s="94">
        <f>'VTES MAI'!C175</f>
        <v>0</v>
      </c>
      <c r="H43" s="95">
        <f>'VTES MAI'!D175</f>
        <v>0</v>
      </c>
      <c r="I43" s="96">
        <f>'VTES MAI'!E175</f>
        <v>0</v>
      </c>
      <c r="J43" s="97">
        <f t="shared" si="14"/>
        <v>0</v>
      </c>
      <c r="K43" s="98">
        <f t="shared" si="15"/>
        <v>0</v>
      </c>
      <c r="L43" s="98">
        <f t="shared" si="16"/>
        <v>0</v>
      </c>
      <c r="M43" s="99">
        <f t="shared" si="17"/>
        <v>0</v>
      </c>
      <c r="S43" s="167"/>
      <c r="T43" s="168"/>
      <c r="U43" s="168"/>
      <c r="V43" s="168"/>
      <c r="W43" s="168"/>
      <c r="X43" s="168"/>
      <c r="Y43" s="168"/>
      <c r="Z43" s="168"/>
      <c r="AA43" s="169"/>
    </row>
    <row r="44" spans="1:27" ht="15.75" thickTop="1" x14ac:dyDescent="0.25">
      <c r="A44" s="92" t="str">
        <f>bdd!D6</f>
        <v>GABRIEL SAGNE</v>
      </c>
      <c r="B44" s="93">
        <f>'VTES AVRIL'!B176</f>
        <v>0</v>
      </c>
      <c r="C44" s="94">
        <f>'VTES AVRIL'!C176</f>
        <v>0</v>
      </c>
      <c r="D44" s="95">
        <f>'VTES AVRIL'!D176</f>
        <v>0</v>
      </c>
      <c r="E44" s="96">
        <f>'VTES AVRIL'!E176</f>
        <v>0</v>
      </c>
      <c r="F44" s="93">
        <f>'VTES MAI'!B176</f>
        <v>0</v>
      </c>
      <c r="G44" s="94">
        <f>'VTES MAI'!C176</f>
        <v>0</v>
      </c>
      <c r="H44" s="95">
        <f>'VTES MAI'!D176</f>
        <v>0</v>
      </c>
      <c r="I44" s="96">
        <f>'VTES MAI'!E176</f>
        <v>0</v>
      </c>
      <c r="J44" s="97">
        <f t="shared" si="14"/>
        <v>0</v>
      </c>
      <c r="K44" s="98">
        <f t="shared" si="15"/>
        <v>0</v>
      </c>
      <c r="L44" s="98">
        <f t="shared" si="16"/>
        <v>0</v>
      </c>
      <c r="M44" s="99">
        <f t="shared" si="17"/>
        <v>0</v>
      </c>
    </row>
    <row r="45" spans="1:27" x14ac:dyDescent="0.25">
      <c r="A45" s="92" t="str">
        <f>bdd!D7</f>
        <v>Jeremy Loze</v>
      </c>
      <c r="B45" s="93">
        <f>'VTES AVRIL'!B177</f>
        <v>0</v>
      </c>
      <c r="C45" s="94">
        <f>'VTES AVRIL'!C177</f>
        <v>0</v>
      </c>
      <c r="D45" s="95">
        <f>'VTES AVRIL'!D177</f>
        <v>0</v>
      </c>
      <c r="E45" s="96">
        <f>'VTES AVRIL'!E177</f>
        <v>0</v>
      </c>
      <c r="F45" s="93">
        <f>'VTES MAI'!B177</f>
        <v>0</v>
      </c>
      <c r="G45" s="94">
        <f>'VTES MAI'!C177</f>
        <v>0</v>
      </c>
      <c r="H45" s="95">
        <f>'VTES MAI'!D177</f>
        <v>0</v>
      </c>
      <c r="I45" s="96">
        <f>'VTES MAI'!E177</f>
        <v>0</v>
      </c>
      <c r="J45" s="97">
        <f t="shared" si="14"/>
        <v>0</v>
      </c>
      <c r="K45" s="98">
        <f t="shared" si="15"/>
        <v>0</v>
      </c>
      <c r="L45" s="98">
        <f t="shared" si="16"/>
        <v>0</v>
      </c>
      <c r="M45" s="99">
        <f t="shared" si="17"/>
        <v>0</v>
      </c>
    </row>
    <row r="46" spans="1:27" x14ac:dyDescent="0.25">
      <c r="A46" s="92" t="str">
        <f>bdd!D8</f>
        <v>Stéphane Goudy</v>
      </c>
      <c r="B46" s="93">
        <f>'VTES AVRIL'!B178</f>
        <v>0</v>
      </c>
      <c r="C46" s="94">
        <f>'VTES AVRIL'!C178</f>
        <v>0</v>
      </c>
      <c r="D46" s="95">
        <f>'VTES AVRIL'!D178</f>
        <v>0</v>
      </c>
      <c r="E46" s="96">
        <f>'VTES AVRIL'!E178</f>
        <v>0</v>
      </c>
      <c r="F46" s="93">
        <f>'VTES MAI'!B178</f>
        <v>0</v>
      </c>
      <c r="G46" s="94">
        <f>'VTES MAI'!C178</f>
        <v>0</v>
      </c>
      <c r="H46" s="95">
        <f>'VTES MAI'!D178</f>
        <v>0</v>
      </c>
      <c r="I46" s="96">
        <f>'VTES MAI'!E178</f>
        <v>0</v>
      </c>
      <c r="J46" s="97">
        <f t="shared" si="14"/>
        <v>0</v>
      </c>
      <c r="K46" s="98">
        <f t="shared" si="15"/>
        <v>0</v>
      </c>
      <c r="L46" s="98">
        <f t="shared" si="16"/>
        <v>0</v>
      </c>
      <c r="M46" s="99">
        <f t="shared" si="17"/>
        <v>0</v>
      </c>
    </row>
    <row r="47" spans="1:27" x14ac:dyDescent="0.25">
      <c r="A47" s="92" t="str">
        <f>bdd!D9</f>
        <v>Thomas ARATA</v>
      </c>
      <c r="B47" s="93">
        <f>'VTES AVRIL'!B179</f>
        <v>0</v>
      </c>
      <c r="C47" s="94">
        <f>'VTES AVRIL'!C179</f>
        <v>0</v>
      </c>
      <c r="D47" s="95">
        <f>'VTES AVRIL'!D179</f>
        <v>0</v>
      </c>
      <c r="E47" s="96">
        <f>'VTES AVRIL'!E179</f>
        <v>0</v>
      </c>
      <c r="F47" s="93">
        <f>'VTES MAI'!B179</f>
        <v>0</v>
      </c>
      <c r="G47" s="94">
        <f>'VTES MAI'!C179</f>
        <v>0</v>
      </c>
      <c r="H47" s="95">
        <f>'VTES MAI'!D179</f>
        <v>0</v>
      </c>
      <c r="I47" s="96">
        <f>'VTES MAI'!E179</f>
        <v>0</v>
      </c>
      <c r="J47" s="97">
        <f t="shared" si="14"/>
        <v>0</v>
      </c>
      <c r="K47" s="98">
        <f t="shared" si="15"/>
        <v>0</v>
      </c>
      <c r="L47" s="98">
        <f t="shared" si="16"/>
        <v>0</v>
      </c>
      <c r="M47" s="99">
        <f t="shared" si="17"/>
        <v>0</v>
      </c>
    </row>
    <row r="48" spans="1:27" x14ac:dyDescent="0.25">
      <c r="A48" s="92" t="str">
        <f>bdd!D10</f>
        <v>Xavier LERIN-FALLIERO</v>
      </c>
      <c r="B48" s="93">
        <f>'VTES AVRIL'!B180</f>
        <v>0</v>
      </c>
      <c r="C48" s="94">
        <f>'VTES AVRIL'!C180</f>
        <v>0</v>
      </c>
      <c r="D48" s="95">
        <f>'VTES AVRIL'!D180</f>
        <v>0</v>
      </c>
      <c r="E48" s="96">
        <f>'VTES AVRIL'!E180</f>
        <v>0</v>
      </c>
      <c r="F48" s="93">
        <f>'VTES MAI'!B180</f>
        <v>0</v>
      </c>
      <c r="G48" s="94">
        <f>'VTES MAI'!C180</f>
        <v>0</v>
      </c>
      <c r="H48" s="95">
        <f>'VTES MAI'!D180</f>
        <v>0</v>
      </c>
      <c r="I48" s="96">
        <f>'VTES MAI'!E180</f>
        <v>0</v>
      </c>
      <c r="J48" s="97">
        <f t="shared" si="14"/>
        <v>0</v>
      </c>
      <c r="K48" s="98">
        <f t="shared" si="15"/>
        <v>0</v>
      </c>
      <c r="L48" s="98">
        <f t="shared" si="16"/>
        <v>0</v>
      </c>
      <c r="M48" s="99">
        <f t="shared" si="17"/>
        <v>0</v>
      </c>
    </row>
    <row r="49" spans="1:13" x14ac:dyDescent="0.25">
      <c r="A49" s="92" t="str">
        <f>bdd!D11</f>
        <v>Yannick Armaing</v>
      </c>
      <c r="B49" s="93">
        <f>'VTES AVRIL'!B181</f>
        <v>0</v>
      </c>
      <c r="C49" s="94">
        <f>'VTES AVRIL'!C181</f>
        <v>0</v>
      </c>
      <c r="D49" s="95">
        <f>'VTES AVRIL'!D181</f>
        <v>0</v>
      </c>
      <c r="E49" s="96">
        <f>'VTES AVRIL'!E181</f>
        <v>0</v>
      </c>
      <c r="F49" s="93">
        <f>'VTES MAI'!B181</f>
        <v>0</v>
      </c>
      <c r="G49" s="94">
        <f>'VTES MAI'!C181</f>
        <v>0</v>
      </c>
      <c r="H49" s="95">
        <f>'VTES MAI'!D181</f>
        <v>0</v>
      </c>
      <c r="I49" s="96">
        <f>'VTES MAI'!E181</f>
        <v>0</v>
      </c>
      <c r="J49" s="97">
        <f t="shared" si="14"/>
        <v>0</v>
      </c>
      <c r="K49" s="98">
        <f t="shared" si="15"/>
        <v>0</v>
      </c>
      <c r="L49" s="98">
        <f t="shared" si="16"/>
        <v>0</v>
      </c>
      <c r="M49" s="99">
        <f t="shared" si="17"/>
        <v>0</v>
      </c>
    </row>
    <row r="50" spans="1:13" x14ac:dyDescent="0.25">
      <c r="A50" s="92">
        <f>bdd!D12</f>
        <v>0</v>
      </c>
      <c r="B50" s="93">
        <f>'VTES AVRIL'!B182</f>
        <v>0</v>
      </c>
      <c r="C50" s="94">
        <f>'VTES AVRIL'!C182</f>
        <v>0</v>
      </c>
      <c r="D50" s="95">
        <f>'VTES AVRIL'!D182</f>
        <v>0</v>
      </c>
      <c r="E50" s="96">
        <f>'VTES AVRIL'!E182</f>
        <v>0</v>
      </c>
      <c r="F50" s="93">
        <f>'VTES MAI'!B182</f>
        <v>0</v>
      </c>
      <c r="G50" s="94">
        <f>'VTES MAI'!C182</f>
        <v>0</v>
      </c>
      <c r="H50" s="95">
        <f>'VTES MAI'!D182</f>
        <v>0</v>
      </c>
      <c r="I50" s="96">
        <f>'VTES MAI'!E182</f>
        <v>0</v>
      </c>
      <c r="J50" s="97">
        <f t="shared" si="14"/>
        <v>0</v>
      </c>
      <c r="K50" s="98">
        <f t="shared" si="15"/>
        <v>0</v>
      </c>
      <c r="L50" s="98">
        <f t="shared" si="16"/>
        <v>0</v>
      </c>
      <c r="M50" s="99">
        <f t="shared" si="17"/>
        <v>0</v>
      </c>
    </row>
    <row r="51" spans="1:13" x14ac:dyDescent="0.25">
      <c r="A51" s="92">
        <f>bdd!D13</f>
        <v>0</v>
      </c>
      <c r="B51" s="93">
        <f>'VTES AVRIL'!B183</f>
        <v>0</v>
      </c>
      <c r="C51" s="94">
        <f>'VTES AVRIL'!C183</f>
        <v>0</v>
      </c>
      <c r="D51" s="95">
        <f>'VTES AVRIL'!D183</f>
        <v>0</v>
      </c>
      <c r="E51" s="96">
        <f>'VTES AVRIL'!E183</f>
        <v>0</v>
      </c>
      <c r="F51" s="93">
        <f>'VTES MAI'!B183</f>
        <v>0</v>
      </c>
      <c r="G51" s="94">
        <f>'VTES MAI'!C183</f>
        <v>0</v>
      </c>
      <c r="H51" s="95">
        <f>'VTES MAI'!D183</f>
        <v>0</v>
      </c>
      <c r="I51" s="96">
        <f>'VTES MAI'!E183</f>
        <v>0</v>
      </c>
      <c r="J51" s="97">
        <f t="shared" si="14"/>
        <v>0</v>
      </c>
      <c r="K51" s="98">
        <f t="shared" si="15"/>
        <v>0</v>
      </c>
      <c r="L51" s="98">
        <f t="shared" si="16"/>
        <v>0</v>
      </c>
      <c r="M51" s="99">
        <f t="shared" si="17"/>
        <v>0</v>
      </c>
    </row>
    <row r="52" spans="1:13" x14ac:dyDescent="0.25">
      <c r="A52" s="92">
        <f>bdd!D14</f>
        <v>0</v>
      </c>
      <c r="B52" s="93">
        <f>'VTES AVRIL'!B184</f>
        <v>0</v>
      </c>
      <c r="C52" s="94">
        <f>'VTES AVRIL'!C184</f>
        <v>0</v>
      </c>
      <c r="D52" s="95">
        <f>'VTES AVRIL'!D184</f>
        <v>0</v>
      </c>
      <c r="E52" s="96">
        <f>'VTES AVRIL'!E184</f>
        <v>0</v>
      </c>
      <c r="F52" s="93">
        <f>'VTES MAI'!B184</f>
        <v>0</v>
      </c>
      <c r="G52" s="94">
        <f>'VTES MAI'!C184</f>
        <v>0</v>
      </c>
      <c r="H52" s="95">
        <f>'VTES MAI'!D184</f>
        <v>0</v>
      </c>
      <c r="I52" s="96">
        <f>'VTES MAI'!E184</f>
        <v>0</v>
      </c>
      <c r="J52" s="97">
        <f t="shared" si="14"/>
        <v>0</v>
      </c>
      <c r="K52" s="98">
        <f t="shared" si="15"/>
        <v>0</v>
      </c>
      <c r="L52" s="98">
        <f t="shared" si="16"/>
        <v>0</v>
      </c>
      <c r="M52" s="99">
        <f t="shared" si="17"/>
        <v>0</v>
      </c>
    </row>
    <row r="53" spans="1:13" x14ac:dyDescent="0.25">
      <c r="A53" s="92">
        <f>bdd!D15</f>
        <v>0</v>
      </c>
      <c r="B53" s="93">
        <f>'VTES AVRIL'!B185</f>
        <v>0</v>
      </c>
      <c r="C53" s="94">
        <f>'VTES AVRIL'!C185</f>
        <v>0</v>
      </c>
      <c r="D53" s="95">
        <f>'VTES AVRIL'!D185</f>
        <v>0</v>
      </c>
      <c r="E53" s="96">
        <f>'VTES AVRIL'!E185</f>
        <v>0</v>
      </c>
      <c r="F53" s="93">
        <f>'VTES MAI'!B185</f>
        <v>0</v>
      </c>
      <c r="G53" s="94">
        <f>'VTES MAI'!C185</f>
        <v>0</v>
      </c>
      <c r="H53" s="95">
        <f>'VTES MAI'!D185</f>
        <v>0</v>
      </c>
      <c r="I53" s="96">
        <f>'VTES MAI'!E185</f>
        <v>0</v>
      </c>
      <c r="J53" s="97">
        <f t="shared" si="14"/>
        <v>0</v>
      </c>
      <c r="K53" s="98">
        <f t="shared" si="15"/>
        <v>0</v>
      </c>
      <c r="L53" s="98">
        <f t="shared" si="16"/>
        <v>0</v>
      </c>
      <c r="M53" s="99">
        <f t="shared" si="17"/>
        <v>0</v>
      </c>
    </row>
    <row r="54" spans="1:13" x14ac:dyDescent="0.25">
      <c r="A54" s="92">
        <f>bdd!D16</f>
        <v>0</v>
      </c>
      <c r="B54" s="93">
        <f>'VTES AVRIL'!B186</f>
        <v>0</v>
      </c>
      <c r="C54" s="94">
        <f>'VTES AVRIL'!C186</f>
        <v>0</v>
      </c>
      <c r="D54" s="95">
        <f>'VTES AVRIL'!D186</f>
        <v>0</v>
      </c>
      <c r="E54" s="96">
        <f>'VTES AVRIL'!E186</f>
        <v>0</v>
      </c>
      <c r="F54" s="93">
        <f>'VTES MAI'!B186</f>
        <v>0</v>
      </c>
      <c r="G54" s="94">
        <f>'VTES MAI'!C186</f>
        <v>0</v>
      </c>
      <c r="H54" s="95">
        <f>'VTES MAI'!D186</f>
        <v>0</v>
      </c>
      <c r="I54" s="96">
        <f>'VTES MAI'!E186</f>
        <v>0</v>
      </c>
      <c r="J54" s="97">
        <f t="shared" si="14"/>
        <v>0</v>
      </c>
      <c r="K54" s="98">
        <f t="shared" si="15"/>
        <v>0</v>
      </c>
      <c r="L54" s="98">
        <f t="shared" si="16"/>
        <v>0</v>
      </c>
      <c r="M54" s="99">
        <f t="shared" si="17"/>
        <v>0</v>
      </c>
    </row>
    <row r="55" spans="1:13" x14ac:dyDescent="0.25">
      <c r="A55" s="92">
        <f>bdd!D17</f>
        <v>0</v>
      </c>
      <c r="B55" s="93">
        <f>'VTES AVRIL'!B187</f>
        <v>0</v>
      </c>
      <c r="C55" s="94">
        <f>'VTES AVRIL'!C187</f>
        <v>0</v>
      </c>
      <c r="D55" s="95">
        <f>'VTES AVRIL'!D187</f>
        <v>0</v>
      </c>
      <c r="E55" s="96">
        <f>'VTES AVRIL'!E187</f>
        <v>0</v>
      </c>
      <c r="F55" s="93">
        <f>'VTES MAI'!B187</f>
        <v>0</v>
      </c>
      <c r="G55" s="94">
        <f>'VTES MAI'!C187</f>
        <v>0</v>
      </c>
      <c r="H55" s="95">
        <f>'VTES MAI'!D187</f>
        <v>0</v>
      </c>
      <c r="I55" s="96">
        <f>'VTES MAI'!E187</f>
        <v>0</v>
      </c>
      <c r="J55" s="97">
        <f t="shared" si="14"/>
        <v>0</v>
      </c>
      <c r="K55" s="98">
        <f t="shared" si="15"/>
        <v>0</v>
      </c>
      <c r="L55" s="98">
        <f t="shared" si="16"/>
        <v>0</v>
      </c>
      <c r="M55" s="99">
        <f t="shared" si="17"/>
        <v>0</v>
      </c>
    </row>
    <row r="56" spans="1:13" x14ac:dyDescent="0.25">
      <c r="A56" s="92">
        <f>bdd!D18</f>
        <v>0</v>
      </c>
      <c r="B56" s="93">
        <f>'VTES AVRIL'!B188</f>
        <v>0</v>
      </c>
      <c r="C56" s="94">
        <f>'VTES AVRIL'!C188</f>
        <v>0</v>
      </c>
      <c r="D56" s="95">
        <f>'VTES AVRIL'!D188</f>
        <v>0</v>
      </c>
      <c r="E56" s="96">
        <f>'VTES AVRIL'!E188</f>
        <v>0</v>
      </c>
      <c r="F56" s="93">
        <f>'VTES MAI'!B188</f>
        <v>0</v>
      </c>
      <c r="G56" s="94">
        <f>'VTES MAI'!C188</f>
        <v>0</v>
      </c>
      <c r="H56" s="95">
        <f>'VTES MAI'!D188</f>
        <v>0</v>
      </c>
      <c r="I56" s="96">
        <f>'VTES MAI'!E188</f>
        <v>0</v>
      </c>
      <c r="J56" s="97">
        <f t="shared" si="14"/>
        <v>0</v>
      </c>
      <c r="K56" s="98">
        <f t="shared" si="15"/>
        <v>0</v>
      </c>
      <c r="L56" s="98">
        <f t="shared" si="16"/>
        <v>0</v>
      </c>
      <c r="M56" s="99">
        <f t="shared" si="17"/>
        <v>0</v>
      </c>
    </row>
    <row r="57" spans="1:13" x14ac:dyDescent="0.25">
      <c r="A57" s="92">
        <f>bdd!D19</f>
        <v>0</v>
      </c>
      <c r="B57" s="93">
        <f>'VTES AVRIL'!B189</f>
        <v>0</v>
      </c>
      <c r="C57" s="94">
        <f>'VTES AVRIL'!C189</f>
        <v>0</v>
      </c>
      <c r="D57" s="95">
        <f>'VTES AVRIL'!D189</f>
        <v>0</v>
      </c>
      <c r="E57" s="96">
        <f>'VTES AVRIL'!E189</f>
        <v>0</v>
      </c>
      <c r="F57" s="93">
        <f>'VTES MAI'!B189</f>
        <v>0</v>
      </c>
      <c r="G57" s="94">
        <f>'VTES MAI'!C189</f>
        <v>0</v>
      </c>
      <c r="H57" s="95">
        <f>'VTES MAI'!D189</f>
        <v>0</v>
      </c>
      <c r="I57" s="96">
        <f>'VTES MAI'!E189</f>
        <v>0</v>
      </c>
      <c r="J57" s="97">
        <f t="shared" si="14"/>
        <v>0</v>
      </c>
      <c r="K57" s="98">
        <f t="shared" si="15"/>
        <v>0</v>
      </c>
      <c r="L57" s="98">
        <f t="shared" si="16"/>
        <v>0</v>
      </c>
      <c r="M57" s="99">
        <f t="shared" si="17"/>
        <v>0</v>
      </c>
    </row>
    <row r="58" spans="1:13" x14ac:dyDescent="0.25">
      <c r="A58" s="92">
        <f>bdd!D20</f>
        <v>0</v>
      </c>
      <c r="B58" s="93">
        <f>'VTES AVRIL'!B190</f>
        <v>0</v>
      </c>
      <c r="C58" s="94">
        <f>'VTES AVRIL'!C190</f>
        <v>0</v>
      </c>
      <c r="D58" s="95">
        <f>'VTES AVRIL'!D190</f>
        <v>0</v>
      </c>
      <c r="E58" s="96">
        <f>'VTES AVRIL'!E190</f>
        <v>0</v>
      </c>
      <c r="F58" s="93">
        <f>'VTES MAI'!B190</f>
        <v>0</v>
      </c>
      <c r="G58" s="94">
        <f>'VTES MAI'!C190</f>
        <v>0</v>
      </c>
      <c r="H58" s="95">
        <f>'VTES MAI'!D190</f>
        <v>0</v>
      </c>
      <c r="I58" s="96">
        <f>'VTES MAI'!E190</f>
        <v>0</v>
      </c>
      <c r="J58" s="97">
        <f t="shared" si="14"/>
        <v>0</v>
      </c>
      <c r="K58" s="98">
        <f t="shared" si="15"/>
        <v>0</v>
      </c>
      <c r="L58" s="98">
        <f t="shared" si="16"/>
        <v>0</v>
      </c>
      <c r="M58" s="99">
        <f t="shared" si="17"/>
        <v>0</v>
      </c>
    </row>
    <row r="59" spans="1:13" x14ac:dyDescent="0.25">
      <c r="A59" s="92">
        <f>bdd!D21</f>
        <v>0</v>
      </c>
      <c r="B59" s="93">
        <f>'VTES AVRIL'!B191</f>
        <v>0</v>
      </c>
      <c r="C59" s="94">
        <f>'VTES AVRIL'!C191</f>
        <v>0</v>
      </c>
      <c r="D59" s="95">
        <f>'VTES AVRIL'!D191</f>
        <v>0</v>
      </c>
      <c r="E59" s="96">
        <f>'VTES AVRIL'!E191</f>
        <v>0</v>
      </c>
      <c r="F59" s="93">
        <f>'VTES MAI'!B191</f>
        <v>0</v>
      </c>
      <c r="G59" s="94">
        <f>'VTES MAI'!C191</f>
        <v>0</v>
      </c>
      <c r="H59" s="95">
        <f>'VTES MAI'!D191</f>
        <v>0</v>
      </c>
      <c r="I59" s="96">
        <f>'VTES MAI'!E191</f>
        <v>0</v>
      </c>
      <c r="J59" s="97">
        <f t="shared" si="14"/>
        <v>0</v>
      </c>
      <c r="K59" s="98">
        <f t="shared" si="15"/>
        <v>0</v>
      </c>
      <c r="L59" s="98">
        <f t="shared" si="16"/>
        <v>0</v>
      </c>
      <c r="M59" s="99">
        <f t="shared" si="17"/>
        <v>0</v>
      </c>
    </row>
    <row r="60" spans="1:13" x14ac:dyDescent="0.25">
      <c r="A60" s="92">
        <f>bdd!D22</f>
        <v>0</v>
      </c>
      <c r="B60" s="93">
        <f>'VTES AVRIL'!B192</f>
        <v>0</v>
      </c>
      <c r="C60" s="94">
        <f>'VTES AVRIL'!C192</f>
        <v>0</v>
      </c>
      <c r="D60" s="95">
        <f>'VTES AVRIL'!D192</f>
        <v>0</v>
      </c>
      <c r="E60" s="96">
        <f>'VTES AVRIL'!E192</f>
        <v>0</v>
      </c>
      <c r="F60" s="93">
        <f>'VTES MAI'!B192</f>
        <v>0</v>
      </c>
      <c r="G60" s="94">
        <f>'VTES MAI'!C192</f>
        <v>0</v>
      </c>
      <c r="H60" s="95">
        <f>'VTES MAI'!D192</f>
        <v>0</v>
      </c>
      <c r="I60" s="96">
        <f>'VTES MAI'!E192</f>
        <v>0</v>
      </c>
      <c r="J60" s="97">
        <f t="shared" si="14"/>
        <v>0</v>
      </c>
      <c r="K60" s="98">
        <f t="shared" si="15"/>
        <v>0</v>
      </c>
      <c r="L60" s="98">
        <f t="shared" si="16"/>
        <v>0</v>
      </c>
      <c r="M60" s="99">
        <f t="shared" si="17"/>
        <v>0</v>
      </c>
    </row>
    <row r="61" spans="1:13" ht="15.75" thickBot="1" x14ac:dyDescent="0.3">
      <c r="A61" s="100">
        <f>bdd!D23</f>
        <v>0</v>
      </c>
      <c r="B61" s="101">
        <f>'VTES AVRIL'!B193</f>
        <v>0</v>
      </c>
      <c r="C61" s="102">
        <f>'VTES AVRIL'!C193</f>
        <v>0</v>
      </c>
      <c r="D61" s="103">
        <f>'VTES AVRIL'!D193</f>
        <v>0</v>
      </c>
      <c r="E61" s="104">
        <f>'VTES AVRIL'!E193</f>
        <v>0</v>
      </c>
      <c r="F61" s="101">
        <f>'VTES MAI'!B193</f>
        <v>0</v>
      </c>
      <c r="G61" s="102">
        <f>'VTES MAI'!C193</f>
        <v>0</v>
      </c>
      <c r="H61" s="103">
        <f>'VTES MAI'!D193</f>
        <v>0</v>
      </c>
      <c r="I61" s="104">
        <f>'VTES MAI'!E193</f>
        <v>0</v>
      </c>
      <c r="J61" s="105">
        <f t="shared" si="14"/>
        <v>0</v>
      </c>
      <c r="K61" s="106">
        <f t="shared" si="15"/>
        <v>0</v>
      </c>
      <c r="L61" s="106">
        <f t="shared" si="16"/>
        <v>0</v>
      </c>
      <c r="M61" s="107">
        <f t="shared" si="17"/>
        <v>0</v>
      </c>
    </row>
    <row r="62" spans="1:13" ht="15.75" thickBot="1" x14ac:dyDescent="0.3">
      <c r="A62" s="48" t="s">
        <v>93</v>
      </c>
      <c r="B62" s="41">
        <f>SUM(B40:B61)</f>
        <v>0</v>
      </c>
      <c r="C62" s="42">
        <f t="shared" ref="C62" si="18">SUM(C40:C61)</f>
        <v>0</v>
      </c>
      <c r="D62" s="43">
        <f t="shared" ref="D62" si="19">SUM(D40:D61)</f>
        <v>0</v>
      </c>
      <c r="E62" s="44">
        <f t="shared" ref="E62" si="20">SUM(E40:E61)</f>
        <v>0</v>
      </c>
      <c r="F62" s="41">
        <f t="shared" ref="F62" si="21">SUM(F40:F61)</f>
        <v>0</v>
      </c>
      <c r="G62" s="42">
        <f t="shared" ref="G62" si="22">SUM(G40:G61)</f>
        <v>0</v>
      </c>
      <c r="H62" s="43">
        <f t="shared" ref="H62" si="23">SUM(H40:H61)</f>
        <v>0</v>
      </c>
      <c r="I62" s="44">
        <f t="shared" ref="I62" si="24">SUM(I40:I61)</f>
        <v>0</v>
      </c>
      <c r="J62" s="45">
        <f t="shared" ref="J62" si="25">SUM(J40:J61)</f>
        <v>0</v>
      </c>
      <c r="K62" s="42">
        <f t="shared" ref="K62" si="26">SUM(K40:K61)</f>
        <v>0</v>
      </c>
      <c r="L62" s="46">
        <f t="shared" ref="L62" si="27">SUM(L40:L61)</f>
        <v>0</v>
      </c>
      <c r="M62" s="47">
        <f t="shared" ref="M62" si="28">SUM(M40:M61)</f>
        <v>0</v>
      </c>
    </row>
  </sheetData>
  <mergeCells count="12">
    <mergeCell ref="T2:W2"/>
    <mergeCell ref="P4:Q4"/>
    <mergeCell ref="P31:Q31"/>
    <mergeCell ref="P37:Q37"/>
    <mergeCell ref="U31:V38"/>
    <mergeCell ref="B4:E4"/>
    <mergeCell ref="F4:I4"/>
    <mergeCell ref="J4:M4"/>
    <mergeCell ref="B38:E38"/>
    <mergeCell ref="F38:I38"/>
    <mergeCell ref="J38:M38"/>
    <mergeCell ref="B35:C35"/>
  </mergeCells>
  <phoneticPr fontId="7" type="noConversion"/>
  <conditionalFormatting sqref="A6 P6:Q6 Q7:Q27">
    <cfRule type="expression" dxfId="7" priority="11">
      <formula>$P6=2</formula>
    </cfRule>
    <cfRule type="expression" dxfId="6" priority="12">
      <formula>$P6=1</formula>
    </cfRule>
  </conditionalFormatting>
  <conditionalFormatting sqref="P7:P27">
    <cfRule type="expression" dxfId="5" priority="9">
      <formula>$P7=2</formula>
    </cfRule>
    <cfRule type="expression" dxfId="4" priority="10">
      <formula>$P7=1</formula>
    </cfRule>
  </conditionalFormatting>
  <conditionalFormatting sqref="A7:A27">
    <cfRule type="expression" dxfId="3" priority="7">
      <formula>$P7=2</formula>
    </cfRule>
    <cfRule type="expression" dxfId="2" priority="8">
      <formula>$P7=1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6B03E-B134-4292-9C5A-8AFC35EAB3F3}">
  <dimension ref="A1:M207"/>
  <sheetViews>
    <sheetView showZeros="0" view="pageBreakPreview" zoomScale="70" zoomScaleNormal="60" zoomScaleSheetLayoutView="70" workbookViewId="0"/>
  </sheetViews>
  <sheetFormatPr baseColWidth="10" defaultRowHeight="15" x14ac:dyDescent="0.25"/>
  <cols>
    <col min="1" max="1" width="26.5703125" style="4" bestFit="1" customWidth="1"/>
    <col min="2" max="2" width="27.140625" style="4" customWidth="1"/>
    <col min="3" max="3" width="15" style="4" bestFit="1" customWidth="1"/>
    <col min="4" max="4" width="14.28515625" style="4" customWidth="1"/>
    <col min="5" max="5" width="19.5703125" style="4" bestFit="1" customWidth="1"/>
    <col min="6" max="6" width="22.5703125" style="4" bestFit="1" customWidth="1"/>
    <col min="7" max="7" width="16.7109375" style="4" customWidth="1"/>
    <col min="8" max="8" width="15.7109375" style="4" bestFit="1" customWidth="1"/>
    <col min="9" max="9" width="20.140625" style="4" customWidth="1"/>
    <col min="10" max="10" width="11.42578125" style="4"/>
    <col min="11" max="11" width="14.28515625" style="4" customWidth="1"/>
    <col min="12" max="12" width="13" style="4" customWidth="1"/>
    <col min="13" max="13" width="27.28515625" style="4" customWidth="1"/>
    <col min="14" max="16384" width="11.42578125" style="4"/>
  </cols>
  <sheetData>
    <row r="1" spans="1:13" ht="21" x14ac:dyDescent="0.25">
      <c r="A1" s="108" t="s">
        <v>103</v>
      </c>
      <c r="B1" s="113" t="s">
        <v>105</v>
      </c>
      <c r="C1" s="114"/>
    </row>
    <row r="2" spans="1:13" ht="18.75" x14ac:dyDescent="0.25">
      <c r="A2" s="108" t="s">
        <v>90</v>
      </c>
    </row>
    <row r="4" spans="1:13" x14ac:dyDescent="0.25">
      <c r="F4" s="16" t="s">
        <v>102</v>
      </c>
      <c r="G4" s="60">
        <f>SUBTOTAL(9,G6:G130)</f>
        <v>41838.959999999999</v>
      </c>
    </row>
    <row r="5" spans="1:13" s="18" customFormat="1" ht="60" x14ac:dyDescent="0.25">
      <c r="A5" s="17" t="s">
        <v>2</v>
      </c>
      <c r="B5" s="17" t="s">
        <v>6</v>
      </c>
      <c r="C5" s="17" t="s">
        <v>7</v>
      </c>
      <c r="D5" s="17" t="s">
        <v>8</v>
      </c>
      <c r="E5" s="17" t="s">
        <v>9</v>
      </c>
      <c r="F5" s="17" t="s">
        <v>10</v>
      </c>
      <c r="G5" s="17" t="s">
        <v>11</v>
      </c>
      <c r="H5" s="17" t="s">
        <v>12</v>
      </c>
      <c r="I5" s="17" t="s">
        <v>16</v>
      </c>
      <c r="J5" s="17" t="s">
        <v>17</v>
      </c>
      <c r="K5" s="17" t="s">
        <v>46</v>
      </c>
      <c r="L5" s="17" t="s">
        <v>25</v>
      </c>
      <c r="M5" s="17" t="s">
        <v>26</v>
      </c>
    </row>
    <row r="6" spans="1:13" x14ac:dyDescent="0.25">
      <c r="A6" s="7" t="s">
        <v>4</v>
      </c>
      <c r="B6" s="7" t="s">
        <v>13</v>
      </c>
      <c r="C6" s="13">
        <v>13946.32</v>
      </c>
      <c r="D6" s="7" t="s">
        <v>14</v>
      </c>
      <c r="E6" s="7" t="s">
        <v>3</v>
      </c>
      <c r="F6" s="7" t="s">
        <v>15</v>
      </c>
      <c r="G6" s="13">
        <v>13946.32</v>
      </c>
      <c r="H6" s="10">
        <v>44656</v>
      </c>
      <c r="I6" s="11" t="s">
        <v>39</v>
      </c>
      <c r="J6" s="7" t="s">
        <v>23</v>
      </c>
      <c r="K6" s="7" t="s">
        <v>28</v>
      </c>
      <c r="L6" s="7" t="s">
        <v>100</v>
      </c>
      <c r="M6" s="7" t="s">
        <v>15</v>
      </c>
    </row>
    <row r="7" spans="1:13" x14ac:dyDescent="0.25">
      <c r="A7" s="7" t="s">
        <v>4</v>
      </c>
      <c r="B7" s="7" t="s">
        <v>13</v>
      </c>
      <c r="C7" s="13">
        <v>13946.32</v>
      </c>
      <c r="D7" s="7" t="s">
        <v>14</v>
      </c>
      <c r="E7" s="7" t="s">
        <v>3</v>
      </c>
      <c r="F7" s="7" t="s">
        <v>15</v>
      </c>
      <c r="G7" s="13">
        <v>13946.32</v>
      </c>
      <c r="H7" s="10">
        <v>44656</v>
      </c>
      <c r="I7" s="11" t="s">
        <v>5</v>
      </c>
      <c r="J7" s="7" t="s">
        <v>23</v>
      </c>
      <c r="K7" s="7" t="s">
        <v>28</v>
      </c>
      <c r="L7" s="7" t="s">
        <v>101</v>
      </c>
      <c r="M7" s="7"/>
    </row>
    <row r="8" spans="1:13" x14ac:dyDescent="0.25">
      <c r="A8" s="7" t="s">
        <v>4</v>
      </c>
      <c r="B8" s="7" t="s">
        <v>13</v>
      </c>
      <c r="C8" s="13">
        <v>13946.32</v>
      </c>
      <c r="D8" s="7" t="s">
        <v>14</v>
      </c>
      <c r="E8" s="7" t="s">
        <v>3</v>
      </c>
      <c r="F8" s="7" t="s">
        <v>15</v>
      </c>
      <c r="G8" s="13">
        <v>13946.32</v>
      </c>
      <c r="H8" s="10">
        <v>44656</v>
      </c>
      <c r="I8" s="11" t="s">
        <v>39</v>
      </c>
      <c r="J8" s="7" t="s">
        <v>22</v>
      </c>
      <c r="K8" s="7" t="s">
        <v>39</v>
      </c>
      <c r="L8" s="7" t="s">
        <v>100</v>
      </c>
      <c r="M8" s="7"/>
    </row>
    <row r="9" spans="1:13" x14ac:dyDescent="0.25">
      <c r="A9" s="7"/>
      <c r="B9" s="7"/>
      <c r="C9" s="13"/>
      <c r="D9" s="7"/>
      <c r="E9" s="7"/>
      <c r="F9" s="7"/>
      <c r="G9" s="13"/>
      <c r="H9" s="7"/>
      <c r="I9" s="12"/>
      <c r="J9" s="7"/>
      <c r="K9" s="7"/>
      <c r="L9" s="7"/>
      <c r="M9" s="7"/>
    </row>
    <row r="10" spans="1:13" x14ac:dyDescent="0.25">
      <c r="A10" s="7"/>
      <c r="B10" s="7"/>
      <c r="C10" s="13"/>
      <c r="D10" s="7"/>
      <c r="E10" s="7"/>
      <c r="F10" s="7"/>
      <c r="G10" s="13"/>
      <c r="H10" s="7"/>
      <c r="I10" s="12"/>
      <c r="J10" s="7"/>
      <c r="K10" s="7"/>
      <c r="L10" s="7"/>
      <c r="M10" s="7"/>
    </row>
    <row r="11" spans="1:13" x14ac:dyDescent="0.25">
      <c r="A11" s="7"/>
      <c r="B11" s="7"/>
      <c r="C11" s="13"/>
      <c r="D11" s="7"/>
      <c r="E11" s="7"/>
      <c r="F11" s="7"/>
      <c r="G11" s="13"/>
      <c r="H11" s="7"/>
      <c r="I11" s="12"/>
      <c r="J11" s="7"/>
      <c r="K11" s="7"/>
      <c r="L11" s="7"/>
      <c r="M11" s="7"/>
    </row>
    <row r="12" spans="1:13" x14ac:dyDescent="0.25">
      <c r="A12" s="7"/>
      <c r="B12" s="7"/>
      <c r="C12" s="13"/>
      <c r="D12" s="7"/>
      <c r="E12" s="7"/>
      <c r="F12" s="7"/>
      <c r="G12" s="13"/>
      <c r="H12" s="7"/>
      <c r="I12" s="12"/>
      <c r="J12" s="7"/>
      <c r="K12" s="7"/>
      <c r="L12" s="7"/>
      <c r="M12" s="7"/>
    </row>
    <row r="13" spans="1:13" x14ac:dyDescent="0.25">
      <c r="A13" s="7"/>
      <c r="B13" s="7"/>
      <c r="C13" s="13"/>
      <c r="D13" s="7"/>
      <c r="E13" s="7"/>
      <c r="F13" s="7"/>
      <c r="G13" s="13"/>
      <c r="H13" s="7"/>
      <c r="I13" s="12"/>
      <c r="J13" s="7"/>
      <c r="K13" s="7"/>
      <c r="L13" s="7"/>
      <c r="M13" s="7"/>
    </row>
    <row r="14" spans="1:13" x14ac:dyDescent="0.25">
      <c r="A14" s="7"/>
      <c r="B14" s="7"/>
      <c r="C14" s="13"/>
      <c r="D14" s="7"/>
      <c r="E14" s="7"/>
      <c r="F14" s="7"/>
      <c r="G14" s="13"/>
      <c r="H14" s="7"/>
      <c r="I14" s="12"/>
      <c r="J14" s="7"/>
      <c r="K14" s="7"/>
      <c r="L14" s="7"/>
      <c r="M14" s="7"/>
    </row>
    <row r="15" spans="1:13" x14ac:dyDescent="0.25">
      <c r="A15" s="7"/>
      <c r="B15" s="7"/>
      <c r="C15" s="13"/>
      <c r="D15" s="7"/>
      <c r="E15" s="7"/>
      <c r="F15" s="7"/>
      <c r="G15" s="13"/>
      <c r="H15" s="7"/>
      <c r="I15" s="12"/>
      <c r="J15" s="7"/>
      <c r="K15" s="7"/>
      <c r="L15" s="7"/>
      <c r="M15" s="7"/>
    </row>
    <row r="16" spans="1:13" x14ac:dyDescent="0.25">
      <c r="A16" s="7"/>
      <c r="B16" s="7"/>
      <c r="C16" s="13"/>
      <c r="D16" s="7"/>
      <c r="E16" s="7"/>
      <c r="F16" s="7"/>
      <c r="G16" s="13"/>
      <c r="H16" s="7"/>
      <c r="I16" s="12"/>
      <c r="J16" s="7"/>
      <c r="K16" s="7"/>
      <c r="L16" s="7"/>
      <c r="M16" s="7"/>
    </row>
    <row r="17" spans="1:13" x14ac:dyDescent="0.25">
      <c r="A17" s="7"/>
      <c r="B17" s="7"/>
      <c r="C17" s="13"/>
      <c r="D17" s="7"/>
      <c r="E17" s="7"/>
      <c r="F17" s="7"/>
      <c r="G17" s="13"/>
      <c r="H17" s="7"/>
      <c r="I17" s="12"/>
      <c r="J17" s="7"/>
      <c r="K17" s="7"/>
      <c r="L17" s="7"/>
      <c r="M17" s="7"/>
    </row>
    <row r="18" spans="1:13" x14ac:dyDescent="0.25">
      <c r="A18" s="7"/>
      <c r="B18" s="7"/>
      <c r="C18" s="13"/>
      <c r="D18" s="7"/>
      <c r="E18" s="7"/>
      <c r="F18" s="7"/>
      <c r="G18" s="13"/>
      <c r="H18" s="7"/>
      <c r="I18" s="12"/>
      <c r="J18" s="7"/>
      <c r="K18" s="7"/>
      <c r="L18" s="7"/>
      <c r="M18" s="7"/>
    </row>
    <row r="19" spans="1:13" x14ac:dyDescent="0.25">
      <c r="A19" s="7"/>
      <c r="B19" s="7"/>
      <c r="C19" s="13"/>
      <c r="D19" s="7"/>
      <c r="E19" s="7"/>
      <c r="F19" s="7"/>
      <c r="G19" s="13"/>
      <c r="H19" s="7"/>
      <c r="I19" s="12"/>
      <c r="J19" s="7"/>
      <c r="K19" s="7"/>
      <c r="L19" s="7"/>
      <c r="M19" s="7"/>
    </row>
    <row r="20" spans="1:13" x14ac:dyDescent="0.25">
      <c r="A20" s="7"/>
      <c r="B20" s="7"/>
      <c r="C20" s="13"/>
      <c r="D20" s="7"/>
      <c r="E20" s="7"/>
      <c r="F20" s="7"/>
      <c r="G20" s="13"/>
      <c r="H20" s="7"/>
      <c r="I20" s="12"/>
      <c r="J20" s="7"/>
      <c r="K20" s="7"/>
      <c r="L20" s="7"/>
      <c r="M20" s="7"/>
    </row>
    <row r="21" spans="1:13" x14ac:dyDescent="0.25">
      <c r="A21" s="7"/>
      <c r="B21" s="7"/>
      <c r="C21" s="13"/>
      <c r="D21" s="7"/>
      <c r="E21" s="7"/>
      <c r="F21" s="7"/>
      <c r="G21" s="13"/>
      <c r="H21" s="7"/>
      <c r="I21" s="12"/>
      <c r="J21" s="7"/>
      <c r="K21" s="7"/>
      <c r="L21" s="7"/>
      <c r="M21" s="7"/>
    </row>
    <row r="22" spans="1:13" x14ac:dyDescent="0.25">
      <c r="A22" s="7"/>
      <c r="B22" s="7"/>
      <c r="C22" s="13"/>
      <c r="D22" s="7"/>
      <c r="E22" s="7"/>
      <c r="F22" s="7"/>
      <c r="G22" s="13"/>
      <c r="H22" s="7"/>
      <c r="I22" s="12"/>
      <c r="J22" s="7"/>
      <c r="K22" s="7"/>
      <c r="L22" s="7"/>
      <c r="M22" s="7"/>
    </row>
    <row r="23" spans="1:13" x14ac:dyDescent="0.25">
      <c r="A23" s="7"/>
      <c r="B23" s="7"/>
      <c r="C23" s="13"/>
      <c r="D23" s="7"/>
      <c r="E23" s="7"/>
      <c r="F23" s="7"/>
      <c r="G23" s="13"/>
      <c r="H23" s="7"/>
      <c r="I23" s="12"/>
      <c r="J23" s="7"/>
      <c r="K23" s="7"/>
      <c r="L23" s="7"/>
      <c r="M23" s="7"/>
    </row>
    <row r="24" spans="1:13" x14ac:dyDescent="0.25">
      <c r="A24" s="7"/>
      <c r="B24" s="7"/>
      <c r="C24" s="13"/>
      <c r="D24" s="7"/>
      <c r="E24" s="7"/>
      <c r="F24" s="7"/>
      <c r="G24" s="13"/>
      <c r="H24" s="7"/>
      <c r="I24" s="12"/>
      <c r="J24" s="7"/>
      <c r="K24" s="7"/>
      <c r="L24" s="7"/>
      <c r="M24" s="7"/>
    </row>
    <row r="25" spans="1:13" x14ac:dyDescent="0.25">
      <c r="A25" s="7"/>
      <c r="B25" s="7"/>
      <c r="C25" s="13"/>
      <c r="D25" s="7"/>
      <c r="E25" s="7"/>
      <c r="F25" s="7"/>
      <c r="G25" s="13"/>
      <c r="H25" s="7"/>
      <c r="I25" s="12"/>
      <c r="J25" s="7"/>
      <c r="K25" s="7"/>
      <c r="L25" s="7"/>
      <c r="M25" s="7"/>
    </row>
    <row r="26" spans="1:13" x14ac:dyDescent="0.25">
      <c r="A26" s="7"/>
      <c r="B26" s="7"/>
      <c r="C26" s="13"/>
      <c r="D26" s="7"/>
      <c r="E26" s="7"/>
      <c r="F26" s="7"/>
      <c r="G26" s="13"/>
      <c r="H26" s="7"/>
      <c r="I26" s="12"/>
      <c r="J26" s="7"/>
      <c r="K26" s="7"/>
      <c r="L26" s="7"/>
      <c r="M26" s="7"/>
    </row>
    <row r="27" spans="1:13" x14ac:dyDescent="0.25">
      <c r="A27" s="7"/>
      <c r="B27" s="7"/>
      <c r="C27" s="13"/>
      <c r="D27" s="7"/>
      <c r="E27" s="7"/>
      <c r="F27" s="7"/>
      <c r="G27" s="13"/>
      <c r="H27" s="7"/>
      <c r="I27" s="12"/>
      <c r="J27" s="7"/>
      <c r="K27" s="7"/>
      <c r="L27" s="7"/>
      <c r="M27" s="7"/>
    </row>
    <row r="28" spans="1:13" x14ac:dyDescent="0.25">
      <c r="A28" s="7"/>
      <c r="B28" s="7"/>
      <c r="C28" s="13"/>
      <c r="D28" s="7"/>
      <c r="E28" s="7"/>
      <c r="F28" s="7"/>
      <c r="G28" s="13"/>
      <c r="H28" s="7"/>
      <c r="I28" s="12"/>
      <c r="J28" s="7"/>
      <c r="K28" s="7"/>
      <c r="L28" s="7"/>
      <c r="M28" s="7"/>
    </row>
    <row r="29" spans="1:13" x14ac:dyDescent="0.25">
      <c r="A29" s="7"/>
      <c r="B29" s="7"/>
      <c r="C29" s="13"/>
      <c r="D29" s="7"/>
      <c r="E29" s="7"/>
      <c r="F29" s="7"/>
      <c r="G29" s="13"/>
      <c r="H29" s="7"/>
      <c r="I29" s="12"/>
      <c r="J29" s="7"/>
      <c r="K29" s="7"/>
      <c r="L29" s="7"/>
      <c r="M29" s="7"/>
    </row>
    <row r="30" spans="1:13" x14ac:dyDescent="0.25">
      <c r="A30" s="7"/>
      <c r="B30" s="7"/>
      <c r="C30" s="13"/>
      <c r="D30" s="7"/>
      <c r="E30" s="7"/>
      <c r="F30" s="7"/>
      <c r="G30" s="13"/>
      <c r="H30" s="7"/>
      <c r="I30" s="12"/>
      <c r="J30" s="7"/>
      <c r="K30" s="7"/>
      <c r="L30" s="7"/>
      <c r="M30" s="7"/>
    </row>
    <row r="31" spans="1:13" x14ac:dyDescent="0.25">
      <c r="A31" s="7"/>
      <c r="B31" s="7"/>
      <c r="C31" s="13"/>
      <c r="D31" s="7"/>
      <c r="E31" s="7"/>
      <c r="F31" s="7"/>
      <c r="G31" s="13"/>
      <c r="H31" s="7"/>
      <c r="I31" s="12"/>
      <c r="J31" s="7"/>
      <c r="K31" s="7"/>
      <c r="L31" s="7"/>
      <c r="M31" s="7"/>
    </row>
    <row r="32" spans="1:13" x14ac:dyDescent="0.25">
      <c r="A32" s="7"/>
      <c r="B32" s="7"/>
      <c r="C32" s="13"/>
      <c r="D32" s="7"/>
      <c r="E32" s="7"/>
      <c r="F32" s="7"/>
      <c r="G32" s="13"/>
      <c r="H32" s="7"/>
      <c r="I32" s="12"/>
      <c r="J32" s="7"/>
      <c r="K32" s="7"/>
      <c r="L32" s="7"/>
      <c r="M32" s="7"/>
    </row>
    <row r="33" spans="1:13" x14ac:dyDescent="0.25">
      <c r="A33" s="7"/>
      <c r="B33" s="7"/>
      <c r="C33" s="13"/>
      <c r="D33" s="7"/>
      <c r="E33" s="7"/>
      <c r="F33" s="7"/>
      <c r="G33" s="13"/>
      <c r="H33" s="7"/>
      <c r="I33" s="12"/>
      <c r="J33" s="7"/>
      <c r="K33" s="7"/>
      <c r="L33" s="7"/>
      <c r="M33" s="7"/>
    </row>
    <row r="34" spans="1:13" x14ac:dyDescent="0.25">
      <c r="A34" s="7"/>
      <c r="B34" s="7"/>
      <c r="C34" s="13"/>
      <c r="D34" s="7"/>
      <c r="E34" s="7"/>
      <c r="F34" s="7"/>
      <c r="G34" s="13"/>
      <c r="H34" s="7"/>
      <c r="I34" s="12"/>
      <c r="J34" s="7"/>
      <c r="K34" s="7"/>
      <c r="L34" s="7"/>
      <c r="M34" s="7"/>
    </row>
    <row r="35" spans="1:13" x14ac:dyDescent="0.25">
      <c r="A35" s="7"/>
      <c r="B35" s="7"/>
      <c r="C35" s="13"/>
      <c r="D35" s="7"/>
      <c r="E35" s="7"/>
      <c r="F35" s="7"/>
      <c r="G35" s="13"/>
      <c r="H35" s="7"/>
      <c r="I35" s="12"/>
      <c r="J35" s="7"/>
      <c r="K35" s="7"/>
      <c r="L35" s="7"/>
      <c r="M35" s="7"/>
    </row>
    <row r="36" spans="1:13" x14ac:dyDescent="0.25">
      <c r="A36" s="7"/>
      <c r="B36" s="7"/>
      <c r="C36" s="13"/>
      <c r="D36" s="7"/>
      <c r="E36" s="7"/>
      <c r="F36" s="7"/>
      <c r="G36" s="13"/>
      <c r="H36" s="7"/>
      <c r="I36" s="12"/>
      <c r="J36" s="7"/>
      <c r="K36" s="7"/>
      <c r="L36" s="7"/>
      <c r="M36" s="7"/>
    </row>
    <row r="37" spans="1:13" x14ac:dyDescent="0.25">
      <c r="A37" s="7"/>
      <c r="B37" s="7"/>
      <c r="C37" s="13"/>
      <c r="D37" s="7"/>
      <c r="E37" s="7"/>
      <c r="F37" s="7"/>
      <c r="G37" s="13"/>
      <c r="H37" s="7"/>
      <c r="I37" s="12"/>
      <c r="J37" s="7"/>
      <c r="K37" s="7"/>
      <c r="L37" s="7"/>
      <c r="M37" s="7"/>
    </row>
    <row r="38" spans="1:13" x14ac:dyDescent="0.25">
      <c r="A38" s="7"/>
      <c r="B38" s="7"/>
      <c r="C38" s="13"/>
      <c r="D38" s="7"/>
      <c r="E38" s="7"/>
      <c r="F38" s="7"/>
      <c r="G38" s="13"/>
      <c r="H38" s="7"/>
      <c r="I38" s="12"/>
      <c r="J38" s="7"/>
      <c r="K38" s="7"/>
      <c r="L38" s="7"/>
      <c r="M38" s="7"/>
    </row>
    <row r="39" spans="1:13" x14ac:dyDescent="0.25">
      <c r="A39" s="7"/>
      <c r="B39" s="7"/>
      <c r="C39" s="13"/>
      <c r="D39" s="7"/>
      <c r="E39" s="7"/>
      <c r="F39" s="7"/>
      <c r="G39" s="13"/>
      <c r="H39" s="7"/>
      <c r="I39" s="12"/>
      <c r="J39" s="7"/>
      <c r="K39" s="7"/>
      <c r="L39" s="7"/>
      <c r="M39" s="7"/>
    </row>
    <row r="40" spans="1:13" x14ac:dyDescent="0.25">
      <c r="A40" s="7"/>
      <c r="B40" s="7"/>
      <c r="C40" s="13"/>
      <c r="D40" s="7"/>
      <c r="E40" s="7"/>
      <c r="F40" s="7"/>
      <c r="G40" s="13"/>
      <c r="H40" s="7"/>
      <c r="I40" s="12"/>
      <c r="J40" s="7"/>
      <c r="K40" s="7"/>
      <c r="L40" s="7"/>
      <c r="M40" s="7"/>
    </row>
    <row r="41" spans="1:13" x14ac:dyDescent="0.25">
      <c r="A41" s="7"/>
      <c r="B41" s="7"/>
      <c r="C41" s="13"/>
      <c r="D41" s="7"/>
      <c r="E41" s="7"/>
      <c r="F41" s="7"/>
      <c r="G41" s="13"/>
      <c r="H41" s="7"/>
      <c r="I41" s="12"/>
      <c r="J41" s="7"/>
      <c r="K41" s="7"/>
      <c r="L41" s="7"/>
      <c r="M41" s="7"/>
    </row>
    <row r="42" spans="1:13" x14ac:dyDescent="0.25">
      <c r="A42" s="7"/>
      <c r="B42" s="7"/>
      <c r="C42" s="13"/>
      <c r="D42" s="7"/>
      <c r="E42" s="7"/>
      <c r="F42" s="7"/>
      <c r="G42" s="13"/>
      <c r="H42" s="7"/>
      <c r="I42" s="12"/>
      <c r="J42" s="7"/>
      <c r="K42" s="7"/>
      <c r="L42" s="7"/>
      <c r="M42" s="7"/>
    </row>
    <row r="43" spans="1:13" x14ac:dyDescent="0.25">
      <c r="A43" s="7"/>
      <c r="B43" s="7"/>
      <c r="C43" s="13"/>
      <c r="D43" s="7"/>
      <c r="E43" s="7"/>
      <c r="F43" s="7"/>
      <c r="G43" s="13"/>
      <c r="H43" s="7"/>
      <c r="I43" s="12"/>
      <c r="J43" s="7"/>
      <c r="K43" s="7"/>
      <c r="L43" s="7"/>
      <c r="M43" s="7"/>
    </row>
    <row r="44" spans="1:13" x14ac:dyDescent="0.25">
      <c r="A44" s="7"/>
      <c r="B44" s="7"/>
      <c r="C44" s="13"/>
      <c r="D44" s="7"/>
      <c r="E44" s="7"/>
      <c r="F44" s="7"/>
      <c r="G44" s="13"/>
      <c r="H44" s="7"/>
      <c r="I44" s="12"/>
      <c r="J44" s="7"/>
      <c r="K44" s="7"/>
      <c r="L44" s="7"/>
      <c r="M44" s="7"/>
    </row>
    <row r="45" spans="1:13" x14ac:dyDescent="0.25">
      <c r="A45" s="7"/>
      <c r="B45" s="7"/>
      <c r="C45" s="13"/>
      <c r="D45" s="7"/>
      <c r="E45" s="7"/>
      <c r="F45" s="7"/>
      <c r="G45" s="13"/>
      <c r="H45" s="7"/>
      <c r="I45" s="12"/>
      <c r="J45" s="7"/>
      <c r="K45" s="7"/>
      <c r="L45" s="7"/>
      <c r="M45" s="7"/>
    </row>
    <row r="46" spans="1:13" x14ac:dyDescent="0.25">
      <c r="A46" s="7"/>
      <c r="B46" s="7"/>
      <c r="C46" s="13"/>
      <c r="D46" s="7"/>
      <c r="E46" s="7"/>
      <c r="F46" s="7"/>
      <c r="G46" s="13"/>
      <c r="H46" s="7"/>
      <c r="I46" s="12"/>
      <c r="J46" s="7"/>
      <c r="K46" s="7"/>
      <c r="L46" s="7"/>
      <c r="M46" s="7"/>
    </row>
    <row r="47" spans="1:13" x14ac:dyDescent="0.25">
      <c r="A47" s="7"/>
      <c r="B47" s="7"/>
      <c r="C47" s="13"/>
      <c r="D47" s="7"/>
      <c r="E47" s="7"/>
      <c r="F47" s="7"/>
      <c r="G47" s="13"/>
      <c r="H47" s="7"/>
      <c r="I47" s="12"/>
      <c r="J47" s="7"/>
      <c r="K47" s="7"/>
      <c r="L47" s="7"/>
      <c r="M47" s="7"/>
    </row>
    <row r="48" spans="1:13" x14ac:dyDescent="0.25">
      <c r="A48" s="7"/>
      <c r="B48" s="7"/>
      <c r="C48" s="13"/>
      <c r="D48" s="7"/>
      <c r="E48" s="7"/>
      <c r="F48" s="7"/>
      <c r="G48" s="13"/>
      <c r="H48" s="7"/>
      <c r="I48" s="12"/>
      <c r="J48" s="7"/>
      <c r="K48" s="7"/>
      <c r="L48" s="7"/>
      <c r="M48" s="7"/>
    </row>
    <row r="49" spans="1:13" x14ac:dyDescent="0.25">
      <c r="A49" s="7"/>
      <c r="B49" s="7"/>
      <c r="C49" s="13"/>
      <c r="D49" s="7"/>
      <c r="E49" s="7"/>
      <c r="F49" s="7"/>
      <c r="G49" s="13"/>
      <c r="H49" s="7"/>
      <c r="I49" s="12"/>
      <c r="J49" s="7"/>
      <c r="K49" s="7"/>
      <c r="L49" s="7"/>
      <c r="M49" s="7"/>
    </row>
    <row r="50" spans="1:13" x14ac:dyDescent="0.25">
      <c r="A50" s="7"/>
      <c r="B50" s="7"/>
      <c r="C50" s="13"/>
      <c r="D50" s="7"/>
      <c r="E50" s="7"/>
      <c r="F50" s="7"/>
      <c r="G50" s="13"/>
      <c r="H50" s="7"/>
      <c r="I50" s="12"/>
      <c r="J50" s="7"/>
      <c r="K50" s="7"/>
      <c r="L50" s="7"/>
      <c r="M50" s="7"/>
    </row>
    <row r="51" spans="1:13" x14ac:dyDescent="0.25">
      <c r="A51" s="7"/>
      <c r="B51" s="7"/>
      <c r="C51" s="13"/>
      <c r="D51" s="7"/>
      <c r="E51" s="7"/>
      <c r="F51" s="7"/>
      <c r="G51" s="13"/>
      <c r="H51" s="7"/>
      <c r="I51" s="12"/>
      <c r="J51" s="7"/>
      <c r="K51" s="7"/>
      <c r="L51" s="7"/>
      <c r="M51" s="7"/>
    </row>
    <row r="52" spans="1:13" x14ac:dyDescent="0.25">
      <c r="A52" s="7"/>
      <c r="B52" s="7"/>
      <c r="C52" s="13"/>
      <c r="D52" s="7"/>
      <c r="E52" s="7"/>
      <c r="F52" s="7"/>
      <c r="G52" s="13"/>
      <c r="H52" s="7"/>
      <c r="I52" s="12"/>
      <c r="J52" s="7"/>
      <c r="K52" s="7"/>
      <c r="L52" s="7"/>
      <c r="M52" s="7"/>
    </row>
    <row r="53" spans="1:13" x14ac:dyDescent="0.25">
      <c r="A53" s="7"/>
      <c r="B53" s="7"/>
      <c r="C53" s="13"/>
      <c r="D53" s="7"/>
      <c r="E53" s="7"/>
      <c r="F53" s="7"/>
      <c r="G53" s="13"/>
      <c r="H53" s="7"/>
      <c r="I53" s="12"/>
      <c r="J53" s="7"/>
      <c r="K53" s="7"/>
      <c r="L53" s="7"/>
      <c r="M53" s="7"/>
    </row>
    <row r="54" spans="1:13" x14ac:dyDescent="0.25">
      <c r="A54" s="7"/>
      <c r="B54" s="7"/>
      <c r="C54" s="13"/>
      <c r="D54" s="7"/>
      <c r="E54" s="7"/>
      <c r="F54" s="7"/>
      <c r="G54" s="13"/>
      <c r="H54" s="7"/>
      <c r="I54" s="12"/>
      <c r="J54" s="7"/>
      <c r="K54" s="7"/>
      <c r="L54" s="7"/>
      <c r="M54" s="7"/>
    </row>
    <row r="55" spans="1:13" x14ac:dyDescent="0.25">
      <c r="A55" s="7"/>
      <c r="B55" s="7"/>
      <c r="C55" s="13"/>
      <c r="D55" s="7"/>
      <c r="E55" s="7"/>
      <c r="F55" s="7"/>
      <c r="G55" s="13"/>
      <c r="H55" s="7"/>
      <c r="I55" s="12"/>
      <c r="J55" s="7"/>
      <c r="K55" s="7"/>
      <c r="L55" s="7"/>
      <c r="M55" s="7"/>
    </row>
    <row r="56" spans="1:13" x14ac:dyDescent="0.25">
      <c r="A56" s="7"/>
      <c r="B56" s="7"/>
      <c r="C56" s="13"/>
      <c r="D56" s="7"/>
      <c r="E56" s="7"/>
      <c r="F56" s="7"/>
      <c r="G56" s="13"/>
      <c r="H56" s="7"/>
      <c r="I56" s="12"/>
      <c r="J56" s="7"/>
      <c r="K56" s="7"/>
      <c r="L56" s="7"/>
      <c r="M56" s="7"/>
    </row>
    <row r="57" spans="1:13" x14ac:dyDescent="0.25">
      <c r="A57" s="7"/>
      <c r="B57" s="7"/>
      <c r="C57" s="13"/>
      <c r="D57" s="7"/>
      <c r="E57" s="7"/>
      <c r="F57" s="7"/>
      <c r="G57" s="13"/>
      <c r="H57" s="7"/>
      <c r="I57" s="12"/>
      <c r="J57" s="7"/>
      <c r="K57" s="7"/>
      <c r="L57" s="7"/>
      <c r="M57" s="7"/>
    </row>
    <row r="58" spans="1:13" x14ac:dyDescent="0.25">
      <c r="A58" s="7"/>
      <c r="B58" s="7"/>
      <c r="C58" s="13"/>
      <c r="D58" s="7"/>
      <c r="E58" s="7"/>
      <c r="F58" s="7"/>
      <c r="G58" s="13"/>
      <c r="H58" s="7"/>
      <c r="I58" s="12"/>
      <c r="J58" s="7"/>
      <c r="K58" s="7"/>
      <c r="L58" s="7"/>
      <c r="M58" s="7"/>
    </row>
    <row r="59" spans="1:13" x14ac:dyDescent="0.25">
      <c r="A59" s="7"/>
      <c r="B59" s="7"/>
      <c r="C59" s="13"/>
      <c r="D59" s="7"/>
      <c r="E59" s="7"/>
      <c r="F59" s="7"/>
      <c r="G59" s="13"/>
      <c r="H59" s="7"/>
      <c r="I59" s="12"/>
      <c r="J59" s="7"/>
      <c r="K59" s="7"/>
      <c r="L59" s="7"/>
      <c r="M59" s="7"/>
    </row>
    <row r="60" spans="1:13" x14ac:dyDescent="0.25">
      <c r="A60" s="7"/>
      <c r="B60" s="7"/>
      <c r="C60" s="13"/>
      <c r="D60" s="7"/>
      <c r="E60" s="7"/>
      <c r="F60" s="7"/>
      <c r="G60" s="13"/>
      <c r="H60" s="7"/>
      <c r="I60" s="12"/>
      <c r="J60" s="7"/>
      <c r="K60" s="7"/>
      <c r="L60" s="7"/>
      <c r="M60" s="7"/>
    </row>
    <row r="61" spans="1:13" x14ac:dyDescent="0.25">
      <c r="A61" s="7"/>
      <c r="B61" s="7"/>
      <c r="C61" s="13"/>
      <c r="D61" s="7"/>
      <c r="E61" s="7"/>
      <c r="F61" s="7"/>
      <c r="G61" s="13"/>
      <c r="H61" s="7"/>
      <c r="I61" s="12"/>
      <c r="J61" s="7"/>
      <c r="K61" s="7"/>
      <c r="L61" s="7"/>
      <c r="M61" s="7"/>
    </row>
    <row r="62" spans="1:13" x14ac:dyDescent="0.25">
      <c r="A62" s="7"/>
      <c r="B62" s="7"/>
      <c r="C62" s="13"/>
      <c r="D62" s="7"/>
      <c r="E62" s="7"/>
      <c r="F62" s="7"/>
      <c r="G62" s="13"/>
      <c r="H62" s="7"/>
      <c r="I62" s="12"/>
      <c r="J62" s="7"/>
      <c r="K62" s="7"/>
      <c r="L62" s="7"/>
      <c r="M62" s="7"/>
    </row>
    <row r="63" spans="1:13" x14ac:dyDescent="0.25">
      <c r="A63" s="7"/>
      <c r="B63" s="7"/>
      <c r="C63" s="13"/>
      <c r="D63" s="7"/>
      <c r="E63" s="7"/>
      <c r="F63" s="7"/>
      <c r="G63" s="13"/>
      <c r="H63" s="7"/>
      <c r="I63" s="12"/>
      <c r="J63" s="7"/>
      <c r="K63" s="7"/>
      <c r="L63" s="7"/>
      <c r="M63" s="7"/>
    </row>
    <row r="64" spans="1:13" x14ac:dyDescent="0.25">
      <c r="A64" s="7"/>
      <c r="B64" s="7"/>
      <c r="C64" s="13"/>
      <c r="D64" s="7"/>
      <c r="E64" s="7"/>
      <c r="F64" s="7"/>
      <c r="G64" s="13"/>
      <c r="H64" s="7"/>
      <c r="I64" s="12"/>
      <c r="J64" s="7"/>
      <c r="K64" s="7"/>
      <c r="L64" s="7"/>
      <c r="M64" s="7"/>
    </row>
    <row r="65" spans="1:13" x14ac:dyDescent="0.25">
      <c r="A65" s="7"/>
      <c r="B65" s="7"/>
      <c r="C65" s="13"/>
      <c r="D65" s="7"/>
      <c r="E65" s="7"/>
      <c r="F65" s="7"/>
      <c r="G65" s="13"/>
      <c r="H65" s="7"/>
      <c r="I65" s="12"/>
      <c r="J65" s="7"/>
      <c r="K65" s="7"/>
      <c r="L65" s="7"/>
      <c r="M65" s="7"/>
    </row>
    <row r="66" spans="1:13" x14ac:dyDescent="0.25">
      <c r="A66" s="7"/>
      <c r="B66" s="7"/>
      <c r="C66" s="13"/>
      <c r="D66" s="7"/>
      <c r="E66" s="7"/>
      <c r="F66" s="7"/>
      <c r="G66" s="13"/>
      <c r="H66" s="7"/>
      <c r="I66" s="12"/>
      <c r="J66" s="7"/>
      <c r="K66" s="7"/>
      <c r="L66" s="7"/>
      <c r="M66" s="7"/>
    </row>
    <row r="67" spans="1:13" x14ac:dyDescent="0.25">
      <c r="A67" s="7"/>
      <c r="B67" s="7"/>
      <c r="C67" s="13"/>
      <c r="D67" s="7"/>
      <c r="E67" s="7"/>
      <c r="F67" s="7"/>
      <c r="G67" s="13"/>
      <c r="H67" s="7"/>
      <c r="I67" s="12"/>
      <c r="J67" s="7"/>
      <c r="K67" s="7"/>
      <c r="L67" s="7"/>
      <c r="M67" s="7"/>
    </row>
    <row r="68" spans="1:13" x14ac:dyDescent="0.25">
      <c r="A68" s="7"/>
      <c r="B68" s="7"/>
      <c r="C68" s="13"/>
      <c r="D68" s="7"/>
      <c r="E68" s="7"/>
      <c r="F68" s="7"/>
      <c r="G68" s="13"/>
      <c r="H68" s="7"/>
      <c r="I68" s="12"/>
      <c r="J68" s="7"/>
      <c r="K68" s="7"/>
      <c r="L68" s="7"/>
      <c r="M68" s="7"/>
    </row>
    <row r="69" spans="1:13" x14ac:dyDescent="0.25">
      <c r="A69" s="7"/>
      <c r="B69" s="7"/>
      <c r="C69" s="13"/>
      <c r="D69" s="7"/>
      <c r="E69" s="7"/>
      <c r="F69" s="7"/>
      <c r="G69" s="13"/>
      <c r="H69" s="7"/>
      <c r="I69" s="12"/>
      <c r="J69" s="7"/>
      <c r="K69" s="7"/>
      <c r="L69" s="7"/>
      <c r="M69" s="7"/>
    </row>
    <row r="70" spans="1:13" x14ac:dyDescent="0.25">
      <c r="A70" s="7"/>
      <c r="B70" s="7"/>
      <c r="C70" s="13"/>
      <c r="D70" s="7"/>
      <c r="E70" s="7"/>
      <c r="F70" s="7"/>
      <c r="G70" s="13"/>
      <c r="H70" s="7"/>
      <c r="I70" s="12"/>
      <c r="J70" s="7"/>
      <c r="K70" s="7"/>
      <c r="L70" s="7"/>
      <c r="M70" s="7"/>
    </row>
    <row r="71" spans="1:13" x14ac:dyDescent="0.25">
      <c r="A71" s="7"/>
      <c r="B71" s="7"/>
      <c r="C71" s="13"/>
      <c r="D71" s="7"/>
      <c r="E71" s="7"/>
      <c r="F71" s="7"/>
      <c r="G71" s="13"/>
      <c r="H71" s="7"/>
      <c r="I71" s="12"/>
      <c r="J71" s="7"/>
      <c r="K71" s="7"/>
      <c r="L71" s="7"/>
      <c r="M71" s="7"/>
    </row>
    <row r="72" spans="1:13" x14ac:dyDescent="0.25">
      <c r="A72" s="7"/>
      <c r="B72" s="7"/>
      <c r="C72" s="13"/>
      <c r="D72" s="7"/>
      <c r="E72" s="7"/>
      <c r="F72" s="7"/>
      <c r="G72" s="13"/>
      <c r="H72" s="7"/>
      <c r="I72" s="12"/>
      <c r="J72" s="7"/>
      <c r="K72" s="7"/>
      <c r="L72" s="7"/>
      <c r="M72" s="7"/>
    </row>
    <row r="73" spans="1:13" x14ac:dyDescent="0.25">
      <c r="A73" s="7"/>
      <c r="B73" s="7"/>
      <c r="C73" s="13"/>
      <c r="D73" s="7"/>
      <c r="E73" s="7"/>
      <c r="F73" s="7"/>
      <c r="G73" s="13"/>
      <c r="H73" s="7"/>
      <c r="I73" s="12"/>
      <c r="J73" s="7"/>
      <c r="K73" s="7"/>
      <c r="L73" s="7"/>
      <c r="M73" s="7"/>
    </row>
    <row r="74" spans="1:13" x14ac:dyDescent="0.25">
      <c r="A74" s="7"/>
      <c r="B74" s="7"/>
      <c r="C74" s="13"/>
      <c r="D74" s="7"/>
      <c r="E74" s="7"/>
      <c r="F74" s="7"/>
      <c r="G74" s="13"/>
      <c r="H74" s="7"/>
      <c r="I74" s="12"/>
      <c r="J74" s="7"/>
      <c r="K74" s="7"/>
      <c r="L74" s="7"/>
      <c r="M74" s="7"/>
    </row>
    <row r="75" spans="1:13" x14ac:dyDescent="0.25">
      <c r="A75" s="7"/>
      <c r="B75" s="7"/>
      <c r="C75" s="13"/>
      <c r="D75" s="7"/>
      <c r="E75" s="7"/>
      <c r="F75" s="7"/>
      <c r="G75" s="13"/>
      <c r="H75" s="7"/>
      <c r="I75" s="12"/>
      <c r="J75" s="7"/>
      <c r="K75" s="7"/>
      <c r="L75" s="7"/>
      <c r="M75" s="7"/>
    </row>
    <row r="76" spans="1:13" x14ac:dyDescent="0.25">
      <c r="A76" s="7"/>
      <c r="B76" s="7"/>
      <c r="C76" s="13"/>
      <c r="D76" s="7"/>
      <c r="E76" s="7"/>
      <c r="F76" s="7"/>
      <c r="G76" s="13"/>
      <c r="H76" s="7"/>
      <c r="I76" s="12"/>
      <c r="J76" s="7"/>
      <c r="K76" s="7"/>
      <c r="L76" s="7"/>
      <c r="M76" s="7"/>
    </row>
    <row r="77" spans="1:13" x14ac:dyDescent="0.25">
      <c r="A77" s="7"/>
      <c r="B77" s="7"/>
      <c r="C77" s="13"/>
      <c r="D77" s="7"/>
      <c r="E77" s="7"/>
      <c r="F77" s="7"/>
      <c r="G77" s="13"/>
      <c r="H77" s="7"/>
      <c r="I77" s="12"/>
      <c r="J77" s="7"/>
      <c r="K77" s="7"/>
      <c r="L77" s="7"/>
      <c r="M77" s="7"/>
    </row>
    <row r="78" spans="1:13" x14ac:dyDescent="0.25">
      <c r="A78" s="7"/>
      <c r="B78" s="7"/>
      <c r="C78" s="13"/>
      <c r="D78" s="7"/>
      <c r="E78" s="7"/>
      <c r="F78" s="7"/>
      <c r="G78" s="13"/>
      <c r="H78" s="7"/>
      <c r="I78" s="12"/>
      <c r="J78" s="7"/>
      <c r="K78" s="7"/>
      <c r="L78" s="7"/>
      <c r="M78" s="7"/>
    </row>
    <row r="79" spans="1:13" x14ac:dyDescent="0.25">
      <c r="A79" s="7"/>
      <c r="B79" s="7"/>
      <c r="C79" s="13"/>
      <c r="D79" s="7"/>
      <c r="E79" s="7"/>
      <c r="F79" s="7"/>
      <c r="G79" s="13"/>
      <c r="H79" s="7"/>
      <c r="I79" s="12"/>
      <c r="J79" s="7"/>
      <c r="K79" s="7"/>
      <c r="L79" s="7"/>
      <c r="M79" s="7"/>
    </row>
    <row r="80" spans="1:13" x14ac:dyDescent="0.25">
      <c r="A80" s="7"/>
      <c r="B80" s="7"/>
      <c r="C80" s="13"/>
      <c r="D80" s="7"/>
      <c r="E80" s="7"/>
      <c r="F80" s="7"/>
      <c r="G80" s="13"/>
      <c r="H80" s="7"/>
      <c r="I80" s="12"/>
      <c r="J80" s="7"/>
      <c r="K80" s="7"/>
      <c r="L80" s="7"/>
      <c r="M80" s="7"/>
    </row>
    <row r="81" spans="1:13" x14ac:dyDescent="0.25">
      <c r="A81" s="7"/>
      <c r="B81" s="7"/>
      <c r="C81" s="13"/>
      <c r="D81" s="7"/>
      <c r="E81" s="7"/>
      <c r="F81" s="7"/>
      <c r="G81" s="13"/>
      <c r="H81" s="7"/>
      <c r="I81" s="12"/>
      <c r="J81" s="7"/>
      <c r="K81" s="7"/>
      <c r="L81" s="7"/>
      <c r="M81" s="7"/>
    </row>
    <row r="82" spans="1:13" x14ac:dyDescent="0.25">
      <c r="A82" s="7"/>
      <c r="B82" s="7"/>
      <c r="C82" s="13"/>
      <c r="D82" s="7"/>
      <c r="E82" s="7"/>
      <c r="F82" s="7"/>
      <c r="G82" s="13"/>
      <c r="H82" s="7"/>
      <c r="I82" s="12"/>
      <c r="J82" s="7"/>
      <c r="K82" s="7"/>
      <c r="L82" s="7"/>
      <c r="M82" s="7"/>
    </row>
    <row r="83" spans="1:13" x14ac:dyDescent="0.25">
      <c r="A83" s="7"/>
      <c r="B83" s="7"/>
      <c r="C83" s="13"/>
      <c r="D83" s="7"/>
      <c r="E83" s="7"/>
      <c r="F83" s="7"/>
      <c r="G83" s="13"/>
      <c r="H83" s="7"/>
      <c r="I83" s="12"/>
      <c r="J83" s="7"/>
      <c r="K83" s="7"/>
      <c r="L83" s="7"/>
      <c r="M83" s="7"/>
    </row>
    <row r="84" spans="1:13" x14ac:dyDescent="0.25">
      <c r="A84" s="7"/>
      <c r="B84" s="7"/>
      <c r="C84" s="13"/>
      <c r="D84" s="7"/>
      <c r="E84" s="7"/>
      <c r="F84" s="7"/>
      <c r="G84" s="13"/>
      <c r="H84" s="7"/>
      <c r="I84" s="12"/>
      <c r="J84" s="7"/>
      <c r="K84" s="7"/>
      <c r="L84" s="7"/>
      <c r="M84" s="7"/>
    </row>
    <row r="85" spans="1:13" x14ac:dyDescent="0.25">
      <c r="A85" s="7"/>
      <c r="B85" s="7"/>
      <c r="C85" s="13"/>
      <c r="D85" s="7"/>
      <c r="E85" s="7"/>
      <c r="F85" s="7"/>
      <c r="G85" s="13"/>
      <c r="H85" s="7"/>
      <c r="I85" s="12"/>
      <c r="J85" s="7"/>
      <c r="K85" s="7"/>
      <c r="L85" s="7"/>
      <c r="M85" s="7"/>
    </row>
    <row r="86" spans="1:13" x14ac:dyDescent="0.25">
      <c r="A86" s="7"/>
      <c r="B86" s="7"/>
      <c r="C86" s="13"/>
      <c r="D86" s="7"/>
      <c r="E86" s="7"/>
      <c r="F86" s="7"/>
      <c r="G86" s="13"/>
      <c r="H86" s="7"/>
      <c r="I86" s="12"/>
      <c r="J86" s="7"/>
      <c r="K86" s="7"/>
      <c r="L86" s="7"/>
      <c r="M86" s="7"/>
    </row>
    <row r="87" spans="1:13" x14ac:dyDescent="0.25">
      <c r="A87" s="7"/>
      <c r="B87" s="7"/>
      <c r="C87" s="13"/>
      <c r="D87" s="7"/>
      <c r="E87" s="7"/>
      <c r="F87" s="7"/>
      <c r="G87" s="13"/>
      <c r="H87" s="7"/>
      <c r="I87" s="12"/>
      <c r="J87" s="7"/>
      <c r="K87" s="7"/>
      <c r="L87" s="7"/>
      <c r="M87" s="7"/>
    </row>
    <row r="88" spans="1:13" x14ac:dyDescent="0.25">
      <c r="A88" s="7"/>
      <c r="B88" s="7"/>
      <c r="C88" s="13"/>
      <c r="D88" s="7"/>
      <c r="E88" s="7"/>
      <c r="F88" s="7"/>
      <c r="G88" s="13"/>
      <c r="H88" s="7"/>
      <c r="I88" s="12"/>
      <c r="J88" s="7"/>
      <c r="K88" s="7"/>
      <c r="L88" s="7"/>
      <c r="M88" s="7"/>
    </row>
    <row r="89" spans="1:13" x14ac:dyDescent="0.25">
      <c r="A89" s="7"/>
      <c r="B89" s="7"/>
      <c r="C89" s="13"/>
      <c r="D89" s="7"/>
      <c r="E89" s="7"/>
      <c r="F89" s="7"/>
      <c r="G89" s="13"/>
      <c r="H89" s="7"/>
      <c r="I89" s="12"/>
      <c r="J89" s="7"/>
      <c r="K89" s="7"/>
      <c r="L89" s="7"/>
      <c r="M89" s="7"/>
    </row>
    <row r="90" spans="1:13" x14ac:dyDescent="0.25">
      <c r="A90" s="7"/>
      <c r="B90" s="7"/>
      <c r="C90" s="13"/>
      <c r="D90" s="7"/>
      <c r="E90" s="7"/>
      <c r="F90" s="7"/>
      <c r="G90" s="13"/>
      <c r="H90" s="7"/>
      <c r="I90" s="12"/>
      <c r="J90" s="7"/>
      <c r="K90" s="7"/>
      <c r="L90" s="7"/>
      <c r="M90" s="7"/>
    </row>
    <row r="91" spans="1:13" x14ac:dyDescent="0.25">
      <c r="A91" s="7"/>
      <c r="B91" s="7"/>
      <c r="C91" s="13"/>
      <c r="D91" s="7"/>
      <c r="E91" s="7"/>
      <c r="F91" s="7"/>
      <c r="G91" s="13"/>
      <c r="H91" s="7"/>
      <c r="I91" s="12"/>
      <c r="J91" s="7"/>
      <c r="K91" s="7"/>
      <c r="L91" s="7"/>
      <c r="M91" s="7"/>
    </row>
    <row r="92" spans="1:13" x14ac:dyDescent="0.25">
      <c r="A92" s="7"/>
      <c r="B92" s="7"/>
      <c r="C92" s="13"/>
      <c r="D92" s="7"/>
      <c r="E92" s="7"/>
      <c r="F92" s="7"/>
      <c r="G92" s="13"/>
      <c r="H92" s="7"/>
      <c r="I92" s="12"/>
      <c r="J92" s="7"/>
      <c r="K92" s="7"/>
      <c r="L92" s="7"/>
      <c r="M92" s="7"/>
    </row>
    <row r="93" spans="1:13" x14ac:dyDescent="0.25">
      <c r="A93" s="7"/>
      <c r="B93" s="7"/>
      <c r="C93" s="13"/>
      <c r="D93" s="7"/>
      <c r="E93" s="7"/>
      <c r="F93" s="7"/>
      <c r="G93" s="13"/>
      <c r="H93" s="7"/>
      <c r="I93" s="12"/>
      <c r="J93" s="7"/>
      <c r="K93" s="7"/>
      <c r="L93" s="7"/>
      <c r="M93" s="7"/>
    </row>
    <row r="94" spans="1:13" x14ac:dyDescent="0.25">
      <c r="A94" s="7"/>
      <c r="B94" s="7"/>
      <c r="C94" s="13"/>
      <c r="D94" s="7"/>
      <c r="E94" s="7"/>
      <c r="F94" s="7"/>
      <c r="G94" s="13"/>
      <c r="H94" s="7"/>
      <c r="I94" s="12"/>
      <c r="J94" s="7"/>
      <c r="K94" s="7"/>
      <c r="L94" s="7"/>
      <c r="M94" s="7"/>
    </row>
    <row r="95" spans="1:13" x14ac:dyDescent="0.25">
      <c r="A95" s="7"/>
      <c r="B95" s="7"/>
      <c r="C95" s="13"/>
      <c r="D95" s="7"/>
      <c r="E95" s="7"/>
      <c r="F95" s="7"/>
      <c r="G95" s="13"/>
      <c r="H95" s="7"/>
      <c r="I95" s="12"/>
      <c r="J95" s="7"/>
      <c r="K95" s="7"/>
      <c r="L95" s="7"/>
      <c r="M95" s="7"/>
    </row>
    <row r="96" spans="1:13" x14ac:dyDescent="0.25">
      <c r="A96" s="7"/>
      <c r="B96" s="7"/>
      <c r="C96" s="13"/>
      <c r="D96" s="7"/>
      <c r="E96" s="7"/>
      <c r="F96" s="7"/>
      <c r="G96" s="13"/>
      <c r="H96" s="7"/>
      <c r="I96" s="12"/>
      <c r="J96" s="7"/>
      <c r="K96" s="7"/>
      <c r="L96" s="7"/>
      <c r="M96" s="7"/>
    </row>
    <row r="97" spans="1:13" x14ac:dyDescent="0.25">
      <c r="A97" s="7"/>
      <c r="B97" s="7"/>
      <c r="C97" s="13"/>
      <c r="D97" s="7"/>
      <c r="E97" s="7"/>
      <c r="F97" s="7"/>
      <c r="G97" s="13"/>
      <c r="H97" s="7"/>
      <c r="I97" s="12"/>
      <c r="J97" s="7"/>
      <c r="K97" s="7"/>
      <c r="L97" s="7"/>
      <c r="M97" s="7"/>
    </row>
    <row r="98" spans="1:13" x14ac:dyDescent="0.25">
      <c r="A98" s="7"/>
      <c r="B98" s="7"/>
      <c r="C98" s="13"/>
      <c r="D98" s="7"/>
      <c r="E98" s="7"/>
      <c r="F98" s="7"/>
      <c r="G98" s="13"/>
      <c r="H98" s="7"/>
      <c r="I98" s="12"/>
      <c r="J98" s="7"/>
      <c r="K98" s="7"/>
      <c r="L98" s="7"/>
      <c r="M98" s="7"/>
    </row>
    <row r="99" spans="1:13" ht="16.5" customHeight="1" x14ac:dyDescent="0.25">
      <c r="A99" s="7"/>
      <c r="B99" s="7"/>
      <c r="C99" s="13"/>
      <c r="D99" s="7"/>
      <c r="E99" s="7"/>
      <c r="F99" s="7"/>
      <c r="G99" s="13"/>
      <c r="H99" s="7"/>
      <c r="I99" s="12"/>
      <c r="J99" s="7"/>
      <c r="K99" s="7"/>
      <c r="L99" s="7"/>
      <c r="M99" s="7"/>
    </row>
    <row r="100" spans="1:13" x14ac:dyDescent="0.25">
      <c r="A100" s="7"/>
      <c r="B100" s="7"/>
      <c r="C100" s="13"/>
      <c r="D100" s="7"/>
      <c r="E100" s="7"/>
      <c r="F100" s="7"/>
      <c r="G100" s="13"/>
      <c r="H100" s="7"/>
      <c r="I100" s="12"/>
      <c r="J100" s="7"/>
      <c r="K100" s="7"/>
      <c r="L100" s="7"/>
      <c r="M100" s="7"/>
    </row>
    <row r="101" spans="1:13" x14ac:dyDescent="0.25">
      <c r="A101" s="7"/>
      <c r="B101" s="7"/>
      <c r="C101" s="13"/>
      <c r="D101" s="7"/>
      <c r="E101" s="7"/>
      <c r="F101" s="7"/>
      <c r="G101" s="13"/>
      <c r="H101" s="7"/>
      <c r="I101" s="12"/>
      <c r="J101" s="7"/>
      <c r="K101" s="7"/>
      <c r="L101" s="7"/>
      <c r="M101" s="7"/>
    </row>
    <row r="102" spans="1:13" x14ac:dyDescent="0.25">
      <c r="A102" s="7"/>
      <c r="B102" s="7"/>
      <c r="C102" s="13"/>
      <c r="D102" s="7"/>
      <c r="E102" s="7"/>
      <c r="F102" s="7"/>
      <c r="G102" s="13"/>
      <c r="H102" s="7"/>
      <c r="I102" s="12"/>
      <c r="J102" s="7"/>
      <c r="K102" s="7"/>
      <c r="L102" s="7"/>
      <c r="M102" s="7"/>
    </row>
    <row r="103" spans="1:13" x14ac:dyDescent="0.25">
      <c r="A103" s="7"/>
      <c r="B103" s="7"/>
      <c r="C103" s="13"/>
      <c r="D103" s="7"/>
      <c r="E103" s="7"/>
      <c r="F103" s="7"/>
      <c r="G103" s="13"/>
      <c r="H103" s="7"/>
      <c r="I103" s="12"/>
      <c r="J103" s="7"/>
      <c r="K103" s="7"/>
      <c r="L103" s="7"/>
      <c r="M103" s="7"/>
    </row>
    <row r="104" spans="1:13" x14ac:dyDescent="0.25">
      <c r="A104" s="7"/>
      <c r="B104" s="7"/>
      <c r="C104" s="13"/>
      <c r="D104" s="7"/>
      <c r="E104" s="7"/>
      <c r="F104" s="7"/>
      <c r="G104" s="13"/>
      <c r="H104" s="7"/>
      <c r="I104" s="12"/>
      <c r="J104" s="7"/>
      <c r="K104" s="7"/>
      <c r="L104" s="7"/>
      <c r="M104" s="7"/>
    </row>
    <row r="105" spans="1:13" x14ac:dyDescent="0.25">
      <c r="A105" s="7"/>
      <c r="B105" s="7"/>
      <c r="C105" s="13"/>
      <c r="D105" s="7"/>
      <c r="E105" s="7"/>
      <c r="F105" s="7"/>
      <c r="G105" s="13"/>
      <c r="H105" s="7"/>
      <c r="I105" s="12"/>
      <c r="J105" s="7"/>
      <c r="K105" s="7"/>
      <c r="L105" s="7"/>
      <c r="M105" s="7"/>
    </row>
    <row r="106" spans="1:13" x14ac:dyDescent="0.25">
      <c r="A106" s="7"/>
      <c r="B106" s="7"/>
      <c r="C106" s="13"/>
      <c r="D106" s="7"/>
      <c r="E106" s="7"/>
      <c r="F106" s="7"/>
      <c r="G106" s="13"/>
      <c r="H106" s="7"/>
      <c r="I106" s="12"/>
      <c r="J106" s="7"/>
      <c r="K106" s="7"/>
      <c r="L106" s="7"/>
      <c r="M106" s="7"/>
    </row>
    <row r="107" spans="1:13" x14ac:dyDescent="0.25">
      <c r="A107" s="7"/>
      <c r="B107" s="7"/>
      <c r="C107" s="13"/>
      <c r="D107" s="7"/>
      <c r="E107" s="7"/>
      <c r="F107" s="7"/>
      <c r="G107" s="13"/>
      <c r="H107" s="7"/>
      <c r="I107" s="12"/>
      <c r="J107" s="7"/>
      <c r="K107" s="7"/>
      <c r="L107" s="7"/>
      <c r="M107" s="7"/>
    </row>
    <row r="108" spans="1:13" x14ac:dyDescent="0.25">
      <c r="A108" s="7"/>
      <c r="B108" s="7"/>
      <c r="C108" s="13"/>
      <c r="D108" s="7"/>
      <c r="E108" s="7"/>
      <c r="F108" s="7"/>
      <c r="G108" s="13"/>
      <c r="H108" s="7"/>
      <c r="I108" s="12"/>
      <c r="J108" s="7"/>
      <c r="K108" s="7"/>
      <c r="L108" s="7"/>
      <c r="M108" s="7"/>
    </row>
    <row r="109" spans="1:13" x14ac:dyDescent="0.25">
      <c r="A109" s="7"/>
      <c r="B109" s="7"/>
      <c r="C109" s="13"/>
      <c r="D109" s="7"/>
      <c r="E109" s="7"/>
      <c r="F109" s="7"/>
      <c r="G109" s="13"/>
      <c r="H109" s="7"/>
      <c r="I109" s="12"/>
      <c r="J109" s="7"/>
      <c r="K109" s="7"/>
      <c r="L109" s="7"/>
      <c r="M109" s="7"/>
    </row>
    <row r="110" spans="1:13" x14ac:dyDescent="0.25">
      <c r="A110" s="7"/>
      <c r="B110" s="7"/>
      <c r="C110" s="13"/>
      <c r="D110" s="7"/>
      <c r="E110" s="7"/>
      <c r="F110" s="7"/>
      <c r="G110" s="13"/>
      <c r="H110" s="7"/>
      <c r="I110" s="12"/>
      <c r="J110" s="7"/>
      <c r="K110" s="7"/>
      <c r="L110" s="7"/>
      <c r="M110" s="7"/>
    </row>
    <row r="111" spans="1:13" ht="16.5" customHeight="1" x14ac:dyDescent="0.25">
      <c r="A111" s="7"/>
      <c r="B111" s="7"/>
      <c r="C111" s="13"/>
      <c r="D111" s="7"/>
      <c r="E111" s="7"/>
      <c r="F111" s="7"/>
      <c r="G111" s="13"/>
      <c r="H111" s="7"/>
      <c r="I111" s="12"/>
      <c r="J111" s="7"/>
      <c r="K111" s="7"/>
      <c r="L111" s="7"/>
      <c r="M111" s="7"/>
    </row>
    <row r="112" spans="1:13" x14ac:dyDescent="0.25">
      <c r="A112" s="7"/>
      <c r="B112" s="7"/>
      <c r="C112" s="13"/>
      <c r="D112" s="7"/>
      <c r="E112" s="7"/>
      <c r="F112" s="7"/>
      <c r="G112" s="13"/>
      <c r="H112" s="7"/>
      <c r="I112" s="12"/>
      <c r="J112" s="7"/>
      <c r="K112" s="7"/>
      <c r="L112" s="7"/>
      <c r="M112" s="7"/>
    </row>
    <row r="113" spans="1:13" x14ac:dyDescent="0.25">
      <c r="A113" s="7"/>
      <c r="B113" s="7"/>
      <c r="C113" s="13"/>
      <c r="D113" s="7"/>
      <c r="E113" s="7"/>
      <c r="F113" s="7"/>
      <c r="G113" s="13"/>
      <c r="H113" s="7"/>
      <c r="I113" s="12"/>
      <c r="J113" s="7"/>
      <c r="K113" s="7"/>
      <c r="L113" s="7"/>
      <c r="M113" s="7"/>
    </row>
    <row r="114" spans="1:13" x14ac:dyDescent="0.25">
      <c r="A114" s="7"/>
      <c r="B114" s="7"/>
      <c r="C114" s="13"/>
      <c r="D114" s="7"/>
      <c r="E114" s="7"/>
      <c r="F114" s="7"/>
      <c r="G114" s="13"/>
      <c r="H114" s="7"/>
      <c r="I114" s="12"/>
      <c r="J114" s="7"/>
      <c r="K114" s="7"/>
      <c r="L114" s="7"/>
      <c r="M114" s="7"/>
    </row>
    <row r="115" spans="1:13" x14ac:dyDescent="0.25">
      <c r="A115" s="7"/>
      <c r="B115" s="7"/>
      <c r="C115" s="13"/>
      <c r="D115" s="7"/>
      <c r="E115" s="7"/>
      <c r="F115" s="7"/>
      <c r="G115" s="13"/>
      <c r="H115" s="7"/>
      <c r="I115" s="12"/>
      <c r="J115" s="7"/>
      <c r="K115" s="7"/>
      <c r="L115" s="7"/>
      <c r="M115" s="7"/>
    </row>
    <row r="116" spans="1:13" ht="16.5" customHeight="1" x14ac:dyDescent="0.25">
      <c r="A116" s="7"/>
      <c r="B116" s="7"/>
      <c r="C116" s="13"/>
      <c r="D116" s="7"/>
      <c r="E116" s="7"/>
      <c r="F116" s="7"/>
      <c r="G116" s="13"/>
      <c r="H116" s="7"/>
      <c r="I116" s="12"/>
      <c r="J116" s="7"/>
      <c r="K116" s="7"/>
      <c r="L116" s="7"/>
      <c r="M116" s="7"/>
    </row>
    <row r="117" spans="1:13" x14ac:dyDescent="0.25">
      <c r="A117" s="7"/>
      <c r="B117" s="7"/>
      <c r="C117" s="13"/>
      <c r="D117" s="7"/>
      <c r="E117" s="7"/>
      <c r="F117" s="7"/>
      <c r="G117" s="13"/>
      <c r="H117" s="7"/>
      <c r="I117" s="12"/>
      <c r="J117" s="7"/>
      <c r="K117" s="7"/>
      <c r="L117" s="7"/>
      <c r="M117" s="7"/>
    </row>
    <row r="118" spans="1:13" x14ac:dyDescent="0.25">
      <c r="A118" s="7"/>
      <c r="B118" s="7"/>
      <c r="C118" s="13"/>
      <c r="D118" s="7"/>
      <c r="E118" s="7"/>
      <c r="F118" s="7"/>
      <c r="G118" s="13"/>
      <c r="H118" s="7"/>
      <c r="I118" s="12"/>
      <c r="J118" s="7"/>
      <c r="K118" s="7"/>
      <c r="L118" s="7"/>
      <c r="M118" s="7"/>
    </row>
    <row r="119" spans="1:13" x14ac:dyDescent="0.25">
      <c r="A119" s="7"/>
      <c r="B119" s="7"/>
      <c r="C119" s="13"/>
      <c r="D119" s="7"/>
      <c r="E119" s="7"/>
      <c r="F119" s="7"/>
      <c r="G119" s="13"/>
      <c r="H119" s="7"/>
      <c r="I119" s="12"/>
      <c r="J119" s="7"/>
      <c r="K119" s="7"/>
      <c r="L119" s="7"/>
      <c r="M119" s="7"/>
    </row>
    <row r="120" spans="1:13" x14ac:dyDescent="0.25">
      <c r="A120" s="7"/>
      <c r="B120" s="7"/>
      <c r="C120" s="13"/>
      <c r="D120" s="7"/>
      <c r="E120" s="7"/>
      <c r="F120" s="7"/>
      <c r="G120" s="13"/>
      <c r="H120" s="7"/>
      <c r="I120" s="12"/>
      <c r="J120" s="7"/>
      <c r="K120" s="7"/>
      <c r="L120" s="7"/>
      <c r="M120" s="7"/>
    </row>
    <row r="121" spans="1:13" x14ac:dyDescent="0.25">
      <c r="A121" s="7"/>
      <c r="B121" s="7"/>
      <c r="C121" s="13"/>
      <c r="D121" s="7"/>
      <c r="E121" s="7"/>
      <c r="F121" s="7"/>
      <c r="G121" s="13"/>
      <c r="H121" s="7"/>
      <c r="I121" s="12"/>
      <c r="J121" s="7"/>
      <c r="K121" s="7"/>
      <c r="L121" s="7"/>
      <c r="M121" s="7"/>
    </row>
    <row r="122" spans="1:13" x14ac:dyDescent="0.25">
      <c r="A122" s="7"/>
      <c r="B122" s="7"/>
      <c r="C122" s="13"/>
      <c r="D122" s="7"/>
      <c r="E122" s="7"/>
      <c r="F122" s="7"/>
      <c r="G122" s="13"/>
      <c r="H122" s="7"/>
      <c r="I122" s="12"/>
      <c r="J122" s="7"/>
      <c r="K122" s="7"/>
      <c r="L122" s="7"/>
      <c r="M122" s="7"/>
    </row>
    <row r="123" spans="1:13" x14ac:dyDescent="0.25">
      <c r="A123" s="7"/>
      <c r="B123" s="7"/>
      <c r="C123" s="13"/>
      <c r="D123" s="7"/>
      <c r="E123" s="7"/>
      <c r="F123" s="7"/>
      <c r="G123" s="13"/>
      <c r="H123" s="7"/>
      <c r="I123" s="12"/>
      <c r="J123" s="7"/>
      <c r="K123" s="7"/>
      <c r="L123" s="7"/>
      <c r="M123" s="7"/>
    </row>
    <row r="124" spans="1:13" x14ac:dyDescent="0.25">
      <c r="A124" s="7"/>
      <c r="B124" s="7"/>
      <c r="C124" s="13"/>
      <c r="D124" s="7"/>
      <c r="E124" s="7"/>
      <c r="F124" s="7"/>
      <c r="G124" s="13"/>
      <c r="H124" s="7"/>
      <c r="I124" s="12"/>
      <c r="J124" s="7"/>
      <c r="K124" s="7"/>
      <c r="L124" s="7"/>
      <c r="M124" s="7"/>
    </row>
    <row r="125" spans="1:13" x14ac:dyDescent="0.25">
      <c r="A125" s="7"/>
      <c r="B125" s="7"/>
      <c r="C125" s="13"/>
      <c r="D125" s="7"/>
      <c r="E125" s="7"/>
      <c r="F125" s="7"/>
      <c r="G125" s="13"/>
      <c r="H125" s="7"/>
      <c r="I125" s="12"/>
      <c r="J125" s="7"/>
      <c r="K125" s="7"/>
      <c r="L125" s="7"/>
      <c r="M125" s="7"/>
    </row>
    <row r="126" spans="1:13" x14ac:dyDescent="0.25">
      <c r="A126" s="7"/>
      <c r="B126" s="7"/>
      <c r="C126" s="13"/>
      <c r="D126" s="7"/>
      <c r="E126" s="7"/>
      <c r="F126" s="7"/>
      <c r="G126" s="13"/>
      <c r="H126" s="7"/>
      <c r="I126" s="12"/>
      <c r="J126" s="7"/>
      <c r="K126" s="7"/>
      <c r="L126" s="7"/>
      <c r="M126" s="7"/>
    </row>
    <row r="127" spans="1:13" x14ac:dyDescent="0.25">
      <c r="A127" s="7"/>
      <c r="B127" s="7"/>
      <c r="C127" s="13"/>
      <c r="D127" s="7"/>
      <c r="E127" s="7"/>
      <c r="F127" s="7"/>
      <c r="G127" s="13"/>
      <c r="H127" s="7"/>
      <c r="I127" s="12"/>
      <c r="J127" s="7"/>
      <c r="K127" s="7"/>
      <c r="L127" s="7"/>
      <c r="M127" s="7"/>
    </row>
    <row r="128" spans="1:13" x14ac:dyDescent="0.25">
      <c r="A128" s="7"/>
      <c r="B128" s="7"/>
      <c r="C128" s="13"/>
      <c r="D128" s="7"/>
      <c r="E128" s="7"/>
      <c r="F128" s="7"/>
      <c r="G128" s="13"/>
      <c r="H128" s="7"/>
      <c r="I128" s="12"/>
      <c r="J128" s="7"/>
      <c r="K128" s="7"/>
      <c r="L128" s="7"/>
      <c r="M128" s="7"/>
    </row>
    <row r="129" spans="1:13" x14ac:dyDescent="0.25">
      <c r="A129" s="7"/>
      <c r="B129" s="7"/>
      <c r="C129" s="13"/>
      <c r="D129" s="7"/>
      <c r="E129" s="7"/>
      <c r="F129" s="7"/>
      <c r="G129" s="13"/>
      <c r="H129" s="7"/>
      <c r="I129" s="12"/>
      <c r="J129" s="7"/>
      <c r="K129" s="7"/>
      <c r="L129" s="7"/>
      <c r="M129" s="7"/>
    </row>
    <row r="130" spans="1:13" x14ac:dyDescent="0.25">
      <c r="A130" s="7"/>
      <c r="B130" s="7"/>
      <c r="C130" s="13"/>
      <c r="D130" s="7"/>
      <c r="E130" s="7"/>
      <c r="F130" s="7"/>
      <c r="G130" s="13"/>
      <c r="H130" s="7"/>
      <c r="I130" s="12"/>
      <c r="J130" s="7"/>
      <c r="K130" s="7"/>
      <c r="L130" s="7"/>
      <c r="M130" s="7"/>
    </row>
    <row r="132" spans="1:13" ht="15.75" thickBot="1" x14ac:dyDescent="0.3"/>
    <row r="133" spans="1:13" ht="24" thickBot="1" x14ac:dyDescent="0.3">
      <c r="A133" s="109" t="s">
        <v>104</v>
      </c>
      <c r="B133" s="110"/>
      <c r="C133" s="110"/>
      <c r="D133" s="110"/>
      <c r="E133" s="111"/>
      <c r="F133" s="115" t="s">
        <v>106</v>
      </c>
    </row>
    <row r="135" spans="1:13" ht="15.75" thickBot="1" x14ac:dyDescent="0.3"/>
    <row r="136" spans="1:13" ht="15.75" thickBot="1" x14ac:dyDescent="0.3">
      <c r="A136" s="1"/>
      <c r="B136" s="57" t="s">
        <v>90</v>
      </c>
      <c r="C136" s="58"/>
      <c r="D136" s="58"/>
      <c r="E136" s="59"/>
    </row>
    <row r="137" spans="1:13" ht="45" x14ac:dyDescent="0.25">
      <c r="A137" s="23" t="s">
        <v>94</v>
      </c>
      <c r="B137" s="53" t="s">
        <v>83</v>
      </c>
      <c r="C137" s="54" t="s">
        <v>84</v>
      </c>
      <c r="D137" s="55" t="s">
        <v>85</v>
      </c>
      <c r="E137" s="56" t="s">
        <v>81</v>
      </c>
    </row>
    <row r="138" spans="1:13" x14ac:dyDescent="0.25">
      <c r="A138" s="24" t="str">
        <f>'Total challenge'!A6</f>
        <v>Adrien Bacle</v>
      </c>
      <c r="B138" s="25">
        <f t="shared" ref="B138:C152" si="0">COUNTIFS($E$6:$E$130,$A138,$J$6:$J$130,"oui")</f>
        <v>0</v>
      </c>
      <c r="C138" s="26">
        <f>COUNTIFS($E$6:$E$130,$A138,$K$6:$K$130,bdd!$H$2)</f>
        <v>0</v>
      </c>
      <c r="D138" s="27">
        <f>COUNTIFS($E$6:$E$130,$A138,$K$6:$K$130,bdd!$H$3)</f>
        <v>0</v>
      </c>
      <c r="E138" s="28" cm="1">
        <f t="array" ref="E138">SUMPRODUCT(($E$6:$E$130=$A138)*($G$6:$G$130))</f>
        <v>0</v>
      </c>
    </row>
    <row r="139" spans="1:13" x14ac:dyDescent="0.25">
      <c r="A139" s="24" t="str">
        <f>'Total challenge'!A7</f>
        <v>Alexis Joyeux</v>
      </c>
      <c r="B139" s="25">
        <f t="shared" si="0"/>
        <v>0</v>
      </c>
      <c r="C139" s="26">
        <f>COUNTIFS($E$6:$E$130,$A139,$K$6:$K$130,bdd!$H$2)</f>
        <v>0</v>
      </c>
      <c r="D139" s="27">
        <f>COUNTIFS($E$6:$E$130,$A139,$K$6:$K$130,bdd!$H$3)</f>
        <v>0</v>
      </c>
      <c r="E139" s="28" cm="1">
        <f t="array" ref="E139">SUMPRODUCT(($E$6:$E$130=$A139)*($G$6:$G$130))</f>
        <v>0</v>
      </c>
    </row>
    <row r="140" spans="1:13" x14ac:dyDescent="0.25">
      <c r="A140" s="24" t="str">
        <f>'Total challenge'!A8</f>
        <v>Candice Carrere</v>
      </c>
      <c r="B140" s="25">
        <f t="shared" si="0"/>
        <v>0</v>
      </c>
      <c r="C140" s="26">
        <f>COUNTIFS($E$6:$E$130,$A140,$K$6:$K$130,bdd!$H$2)</f>
        <v>0</v>
      </c>
      <c r="D140" s="27">
        <f>COUNTIFS($E$6:$E$130,$A140,$K$6:$K$130,bdd!$H$3)</f>
        <v>0</v>
      </c>
      <c r="E140" s="28" cm="1">
        <f t="array" ref="E140">SUMPRODUCT(($E$6:$E$130=$A140)*($G$6:$G$130))</f>
        <v>0</v>
      </c>
    </row>
    <row r="141" spans="1:13" x14ac:dyDescent="0.25">
      <c r="A141" s="24" t="str">
        <f>'Total challenge'!A9</f>
        <v>David Laffond</v>
      </c>
      <c r="B141" s="25">
        <f t="shared" si="0"/>
        <v>0</v>
      </c>
      <c r="C141" s="26">
        <f>COUNTIFS($E$6:$E$130,$A141,$K$6:$K$130,bdd!$H$2)</f>
        <v>0</v>
      </c>
      <c r="D141" s="27">
        <f>COUNTIFS($E$6:$E$130,$A141,$K$6:$K$130,bdd!$H$3)</f>
        <v>0</v>
      </c>
      <c r="E141" s="28" cm="1">
        <f t="array" ref="E141">SUMPRODUCT(($E$6:$E$130=$A141)*($G$6:$G$130))</f>
        <v>0</v>
      </c>
    </row>
    <row r="142" spans="1:13" x14ac:dyDescent="0.25">
      <c r="A142" s="24" t="str">
        <f>'Total challenge'!A10</f>
        <v>Emeline Gramond</v>
      </c>
      <c r="B142" s="25">
        <f t="shared" si="0"/>
        <v>0</v>
      </c>
      <c r="C142" s="26">
        <f>COUNTIFS($E$6:$E$130,$A142,$K$6:$K$130,bdd!$H$2)</f>
        <v>0</v>
      </c>
      <c r="D142" s="27">
        <f>COUNTIFS($E$6:$E$130,$A142,$K$6:$K$130,bdd!$H$3)</f>
        <v>0</v>
      </c>
      <c r="E142" s="28" cm="1">
        <f t="array" ref="E142">SUMPRODUCT(($E$6:$E$130=$A142)*($G$6:$G$130))</f>
        <v>0</v>
      </c>
    </row>
    <row r="143" spans="1:13" x14ac:dyDescent="0.25">
      <c r="A143" s="24" t="str">
        <f>'Total challenge'!A11</f>
        <v>Gaël Castanet</v>
      </c>
      <c r="B143" s="25">
        <f t="shared" si="0"/>
        <v>0</v>
      </c>
      <c r="C143" s="26">
        <f>COUNTIFS($E$6:$E$130,$A143,$K$6:$K$130,bdd!$H$2)</f>
        <v>0</v>
      </c>
      <c r="D143" s="27">
        <f>COUNTIFS($E$6:$E$130,$A143,$K$6:$K$130,bdd!$H$3)</f>
        <v>0</v>
      </c>
      <c r="E143" s="28" cm="1">
        <f t="array" ref="E143">SUMPRODUCT(($E$6:$E$130=$A143)*($G$6:$G$130))</f>
        <v>0</v>
      </c>
    </row>
    <row r="144" spans="1:13" x14ac:dyDescent="0.25">
      <c r="A144" s="24" t="str">
        <f>'Total challenge'!A12</f>
        <v>Ibrahima KA</v>
      </c>
      <c r="B144" s="25">
        <f t="shared" si="0"/>
        <v>0</v>
      </c>
      <c r="C144" s="26">
        <f>COUNTIFS($E$6:$E$130,$A144,$K$6:$K$130,bdd!$H$2)</f>
        <v>0</v>
      </c>
      <c r="D144" s="27">
        <f>COUNTIFS($E$6:$E$130,$A144,$K$6:$K$130,bdd!$H$3)</f>
        <v>0</v>
      </c>
      <c r="E144" s="28" cm="1">
        <f t="array" ref="E144">SUMPRODUCT(($E$6:$E$130=$A144)*($G$6:$G$130))</f>
        <v>0</v>
      </c>
    </row>
    <row r="145" spans="1:5" x14ac:dyDescent="0.25">
      <c r="A145" s="24" t="str">
        <f>'Total challenge'!A13</f>
        <v>Ingrid Combe</v>
      </c>
      <c r="B145" s="25">
        <f t="shared" si="0"/>
        <v>0</v>
      </c>
      <c r="C145" s="26">
        <f>COUNTIFS($E$6:$E$130,$A145,$K$6:$K$130,bdd!$H$2)</f>
        <v>0</v>
      </c>
      <c r="D145" s="27">
        <f>COUNTIFS($E$6:$E$130,$A145,$K$6:$K$130,bdd!$H$3)</f>
        <v>0</v>
      </c>
      <c r="E145" s="28" cm="1">
        <f t="array" ref="E145">SUMPRODUCT(($E$6:$E$130=$A145)*($G$6:$G$130))</f>
        <v>0</v>
      </c>
    </row>
    <row r="146" spans="1:5" x14ac:dyDescent="0.25">
      <c r="A146" s="24" t="str">
        <f>'Total challenge'!A14</f>
        <v>Laurent Bellard</v>
      </c>
      <c r="B146" s="25">
        <f t="shared" si="0"/>
        <v>0</v>
      </c>
      <c r="C146" s="26">
        <f>COUNTIFS($E$6:$E$130,$A146,$K$6:$K$130,bdd!$H$2)</f>
        <v>0</v>
      </c>
      <c r="D146" s="27">
        <f>COUNTIFS($E$6:$E$130,$A146,$K$6:$K$130,bdd!$H$3)</f>
        <v>0</v>
      </c>
      <c r="E146" s="28" cm="1">
        <f t="array" ref="E146">SUMPRODUCT(($E$6:$E$130=$A146)*($G$6:$G$130))</f>
        <v>0</v>
      </c>
    </row>
    <row r="147" spans="1:5" x14ac:dyDescent="0.25">
      <c r="A147" s="24" t="str">
        <f>'Total challenge'!A15</f>
        <v>laurent Degano</v>
      </c>
      <c r="B147" s="25">
        <f t="shared" si="0"/>
        <v>0</v>
      </c>
      <c r="C147" s="26">
        <f>COUNTIFS($E$6:$E$130,$A147,$K$6:$K$130,bdd!$H$2)</f>
        <v>0</v>
      </c>
      <c r="D147" s="27">
        <f>COUNTIFS($E$6:$E$130,$A147,$K$6:$K$130,bdd!$H$3)</f>
        <v>0</v>
      </c>
      <c r="E147" s="28" cm="1">
        <f t="array" ref="E147">SUMPRODUCT(($E$6:$E$130=$A147)*($G$6:$G$130))</f>
        <v>0</v>
      </c>
    </row>
    <row r="148" spans="1:5" x14ac:dyDescent="0.25">
      <c r="A148" s="24" t="str">
        <f>'Total challenge'!A16</f>
        <v>Loic Millet</v>
      </c>
      <c r="B148" s="25">
        <f t="shared" si="0"/>
        <v>0</v>
      </c>
      <c r="C148" s="26">
        <f>COUNTIFS($E$6:$E$130,$A148,$K$6:$K$130,bdd!$H$2)</f>
        <v>0</v>
      </c>
      <c r="D148" s="27">
        <f>COUNTIFS($E$6:$E$130,$A148,$K$6:$K$130,bdd!$H$3)</f>
        <v>0</v>
      </c>
      <c r="E148" s="28" cm="1">
        <f t="array" ref="E148">SUMPRODUCT(($E$6:$E$130=$A148)*($G$6:$G$130))</f>
        <v>0</v>
      </c>
    </row>
    <row r="149" spans="1:5" x14ac:dyDescent="0.25">
      <c r="A149" s="24" t="str">
        <f>'Total challenge'!A17</f>
        <v>Philippe Roques</v>
      </c>
      <c r="B149" s="25">
        <f t="shared" si="0"/>
        <v>0</v>
      </c>
      <c r="C149" s="26">
        <f>COUNTIFS($E$6:$E$130,$A149,$K$6:$K$130,bdd!$H$2)</f>
        <v>0</v>
      </c>
      <c r="D149" s="27">
        <f>COUNTIFS($E$6:$E$130,$A149,$K$6:$K$130,bdd!$H$3)</f>
        <v>0</v>
      </c>
      <c r="E149" s="28" cm="1">
        <f t="array" ref="E149">SUMPRODUCT(($E$6:$E$130=$A149)*($G$6:$G$130))</f>
        <v>0</v>
      </c>
    </row>
    <row r="150" spans="1:5" x14ac:dyDescent="0.25">
      <c r="A150" s="24" t="str">
        <f>'Total challenge'!A18</f>
        <v>Pierre Moreau</v>
      </c>
      <c r="B150" s="25">
        <f t="shared" si="0"/>
        <v>0</v>
      </c>
      <c r="C150" s="26">
        <f>COUNTIFS($E$6:$E$130,$A150,$K$6:$K$130,bdd!$H$2)</f>
        <v>0</v>
      </c>
      <c r="D150" s="27">
        <f>COUNTIFS($E$6:$E$130,$A150,$K$6:$K$130,bdd!$H$3)</f>
        <v>0</v>
      </c>
      <c r="E150" s="28" cm="1">
        <f t="array" ref="E150">SUMPRODUCT(($E$6:$E$130=$A150)*($G$6:$G$130))</f>
        <v>0</v>
      </c>
    </row>
    <row r="151" spans="1:5" x14ac:dyDescent="0.25">
      <c r="A151" s="24" t="str">
        <f>'Total challenge'!A19</f>
        <v>Quentin Rouffet</v>
      </c>
      <c r="B151" s="25">
        <f t="shared" si="0"/>
        <v>0</v>
      </c>
      <c r="C151" s="26">
        <f>COUNTIFS($E$6:$E$130,$A151,$K$6:$K$130,bdd!$H$2)</f>
        <v>0</v>
      </c>
      <c r="D151" s="27">
        <f>COUNTIFS($E$6:$E$130,$A151,$K$6:$K$130,bdd!$H$3)</f>
        <v>0</v>
      </c>
      <c r="E151" s="28" cm="1">
        <f t="array" ref="E151">SUMPRODUCT(($E$6:$E$130=$A151)*($G$6:$G$130))</f>
        <v>0</v>
      </c>
    </row>
    <row r="152" spans="1:5" x14ac:dyDescent="0.25">
      <c r="A152" s="24" t="str">
        <f>'Total challenge'!A20</f>
        <v>Samuel Moreau</v>
      </c>
      <c r="B152" s="25">
        <f t="shared" si="0"/>
        <v>0</v>
      </c>
      <c r="C152" s="26">
        <f>COUNTIFS($E$6:$E$130,$A152,$K$6:$K$130,bdd!$H$2)</f>
        <v>0</v>
      </c>
      <c r="D152" s="27">
        <f>COUNTIFS($E$6:$E$130,$A152,$K$6:$K$130,bdd!$H$3)</f>
        <v>0</v>
      </c>
      <c r="E152" s="28" cm="1">
        <f t="array" ref="E152">SUMPRODUCT(($E$6:$E$130=$A152)*($G$6:$G$130))</f>
        <v>0</v>
      </c>
    </row>
    <row r="153" spans="1:5" x14ac:dyDescent="0.25">
      <c r="A153" s="24" t="str">
        <f>'Total challenge'!A21</f>
        <v>Stéphane Bringuier</v>
      </c>
      <c r="B153" s="25">
        <f>COUNTIFS($E$6:$E$130,$A153,$J$6:$J$130,"oui")</f>
        <v>1</v>
      </c>
      <c r="C153" s="26">
        <f>COUNTIFS($E$6:$E$130,$A153,$K$6:$K$130,bdd!$H$2)</f>
        <v>1</v>
      </c>
      <c r="D153" s="27">
        <f>COUNTIFS($E$6:$E$130,$A153,$K$6:$K$130,bdd!$H$3)</f>
        <v>2</v>
      </c>
      <c r="E153" s="28" cm="1">
        <f t="array" ref="E153">SUMPRODUCT(($E$6:$E$130=$A153)*($G$6:$G$130))</f>
        <v>41838.959999999999</v>
      </c>
    </row>
    <row r="154" spans="1:5" x14ac:dyDescent="0.25">
      <c r="A154" s="24">
        <f>'Total challenge'!A22</f>
        <v>0</v>
      </c>
      <c r="B154" s="25">
        <f t="shared" ref="B154:B159" si="1">COUNTIFS($E$6:$E$130,$A154,$J$6:$J$130,"oui")</f>
        <v>0</v>
      </c>
      <c r="C154" s="26">
        <f>COUNTIFS($E$6:$E$130,$A154,$K$6:$K$130,bdd!$H$2)</f>
        <v>0</v>
      </c>
      <c r="D154" s="27">
        <f>COUNTIFS($E$6:$E$130,$A154,$K$6:$K$130,bdd!$H$3)</f>
        <v>0</v>
      </c>
      <c r="E154" s="28" cm="1">
        <f t="array" ref="E154">SUMPRODUCT(($E$6:$E$130=$A154)*($G$6:$G$130))</f>
        <v>0</v>
      </c>
    </row>
    <row r="155" spans="1:5" x14ac:dyDescent="0.25">
      <c r="A155" s="24">
        <f>'Total challenge'!A23</f>
        <v>0</v>
      </c>
      <c r="B155" s="25">
        <f t="shared" si="1"/>
        <v>0</v>
      </c>
      <c r="C155" s="26">
        <f>COUNTIFS($E$6:$E$130,$A155,$K$6:$K$130,bdd!$H$2)</f>
        <v>0</v>
      </c>
      <c r="D155" s="27">
        <f>COUNTIFS($E$6:$E$130,$A155,$K$6:$K$130,bdd!$H$3)</f>
        <v>0</v>
      </c>
      <c r="E155" s="28" cm="1">
        <f t="array" ref="E155">SUMPRODUCT(($E$6:$E$130=$A155)*($G$6:$G$130))</f>
        <v>0</v>
      </c>
    </row>
    <row r="156" spans="1:5" x14ac:dyDescent="0.25">
      <c r="A156" s="24">
        <f>'Total challenge'!A24</f>
        <v>0</v>
      </c>
      <c r="B156" s="25">
        <f t="shared" si="1"/>
        <v>0</v>
      </c>
      <c r="C156" s="26">
        <f>COUNTIFS($E$6:$E$130,$A156,$K$6:$K$130,bdd!$H$2)</f>
        <v>0</v>
      </c>
      <c r="D156" s="27">
        <f>COUNTIFS($E$6:$E$130,$A156,$K$6:$K$130,bdd!$H$3)</f>
        <v>0</v>
      </c>
      <c r="E156" s="28" cm="1">
        <f t="array" ref="E156">SUMPRODUCT(($E$6:$E$130=$A156)*($G$6:$G$130))</f>
        <v>0</v>
      </c>
    </row>
    <row r="157" spans="1:5" x14ac:dyDescent="0.25">
      <c r="A157" s="24">
        <f>'Total challenge'!A25</f>
        <v>0</v>
      </c>
      <c r="B157" s="25">
        <f t="shared" si="1"/>
        <v>0</v>
      </c>
      <c r="C157" s="26">
        <f>COUNTIFS($E$6:$E$130,$A157,$K$6:$K$130,bdd!$H$2)</f>
        <v>0</v>
      </c>
      <c r="D157" s="27">
        <f>COUNTIFS($E$6:$E$130,$A157,$K$6:$K$130,bdd!$H$3)</f>
        <v>0</v>
      </c>
      <c r="E157" s="28" cm="1">
        <f t="array" ref="E157">SUMPRODUCT(($E$6:$E$130=$A157)*($G$6:$G$130))</f>
        <v>0</v>
      </c>
    </row>
    <row r="158" spans="1:5" x14ac:dyDescent="0.25">
      <c r="A158" s="24">
        <f>'Total challenge'!A26</f>
        <v>0</v>
      </c>
      <c r="B158" s="25">
        <f t="shared" si="1"/>
        <v>0</v>
      </c>
      <c r="C158" s="26">
        <f>COUNTIFS($E$6:$E$130,$A158,$K$6:$K$130,bdd!$H$2)</f>
        <v>0</v>
      </c>
      <c r="D158" s="27">
        <f>COUNTIFS($E$6:$E$130,$A158,$K$6:$K$130,bdd!$H$3)</f>
        <v>0</v>
      </c>
      <c r="E158" s="28" cm="1">
        <f t="array" ref="E158">SUMPRODUCT(($E$6:$E$130=$A158)*($G$6:$G$130))</f>
        <v>0</v>
      </c>
    </row>
    <row r="159" spans="1:5" ht="15.75" thickBot="1" x14ac:dyDescent="0.3">
      <c r="A159" s="24">
        <f>'Total challenge'!A27</f>
        <v>0</v>
      </c>
      <c r="B159" s="25">
        <f>COUNTIFS($E$6:$E$130,$A159,$J$6:$J$130,"oui")</f>
        <v>0</v>
      </c>
      <c r="C159" s="26">
        <f>COUNTIFS($E$6:$E$130,$A159,$K$6:$K$130,bdd!$H$2)</f>
        <v>0</v>
      </c>
      <c r="D159" s="27">
        <f>COUNTIFS($E$6:$E$130,$A159,$K$6:$K$130,bdd!$H$3)</f>
        <v>0</v>
      </c>
      <c r="E159" s="28" cm="1">
        <f t="array" ref="E159">SUMPRODUCT(($E$6:$E$130=$A159)*($G$6:$G$130))</f>
        <v>0</v>
      </c>
    </row>
    <row r="160" spans="1:5" ht="15.75" thickBot="1" x14ac:dyDescent="0.3">
      <c r="A160" s="48" t="s">
        <v>93</v>
      </c>
      <c r="B160" s="41">
        <f>SUM(B138:B159)</f>
        <v>1</v>
      </c>
      <c r="C160" s="42">
        <f t="shared" ref="C160:E160" si="2">SUM(C138:C159)</f>
        <v>1</v>
      </c>
      <c r="D160" s="43">
        <f t="shared" si="2"/>
        <v>2</v>
      </c>
      <c r="E160" s="44">
        <f t="shared" si="2"/>
        <v>41838.959999999999</v>
      </c>
    </row>
    <row r="161" spans="1:5" x14ac:dyDescent="0.25">
      <c r="A161"/>
      <c r="B161"/>
      <c r="C161"/>
      <c r="D161"/>
      <c r="E161"/>
    </row>
    <row r="162" spans="1:5" ht="15.75" thickBot="1" x14ac:dyDescent="0.3">
      <c r="A162"/>
      <c r="B162"/>
      <c r="C162"/>
      <c r="D162"/>
      <c r="E162"/>
    </row>
    <row r="163" spans="1:5" ht="30.75" thickBot="1" x14ac:dyDescent="0.3">
      <c r="A163" s="49" t="s">
        <v>96</v>
      </c>
      <c r="B163" s="41">
        <f>+B160+B194</f>
        <v>1</v>
      </c>
      <c r="C163" s="42">
        <f t="shared" ref="C163:E163" si="3">+C160+C194</f>
        <v>1</v>
      </c>
      <c r="D163" s="43">
        <f t="shared" si="3"/>
        <v>2</v>
      </c>
      <c r="E163" s="44">
        <f t="shared" si="3"/>
        <v>41838.959999999999</v>
      </c>
    </row>
    <row r="164" spans="1:5" x14ac:dyDescent="0.25">
      <c r="A164"/>
      <c r="B164"/>
      <c r="C164"/>
      <c r="D164"/>
      <c r="E164"/>
    </row>
    <row r="165" spans="1:5" x14ac:dyDescent="0.25">
      <c r="A165" s="50" t="s">
        <v>97</v>
      </c>
      <c r="B165"/>
      <c r="C165"/>
      <c r="D165"/>
      <c r="E165" s="117"/>
    </row>
    <row r="166" spans="1:5" x14ac:dyDescent="0.25">
      <c r="A166"/>
      <c r="B166"/>
      <c r="C166" s="116" t="s">
        <v>107</v>
      </c>
      <c r="D166" s="50"/>
      <c r="E166" s="117">
        <f>+E165+E163</f>
        <v>41838.959999999999</v>
      </c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ht="15.75" thickBot="1" x14ac:dyDescent="0.3">
      <c r="A169"/>
      <c r="B169"/>
      <c r="C169"/>
      <c r="D169"/>
      <c r="E169"/>
    </row>
    <row r="170" spans="1:5" ht="15.75" thickBot="1" x14ac:dyDescent="0.3">
      <c r="A170" s="1"/>
      <c r="B170" s="57" t="s">
        <v>90</v>
      </c>
      <c r="C170" s="58"/>
      <c r="D170" s="58"/>
      <c r="E170" s="59"/>
    </row>
    <row r="171" spans="1:5" ht="45" x14ac:dyDescent="0.25">
      <c r="A171" s="61" t="s">
        <v>95</v>
      </c>
      <c r="B171" s="62" t="s">
        <v>83</v>
      </c>
      <c r="C171" s="63" t="s">
        <v>84</v>
      </c>
      <c r="D171" s="64" t="s">
        <v>85</v>
      </c>
      <c r="E171" s="65" t="s">
        <v>81</v>
      </c>
    </row>
    <row r="172" spans="1:5" x14ac:dyDescent="0.25">
      <c r="A172" s="66" t="str">
        <f>'Total challenge'!A40</f>
        <v>AURELIE VANDERSNICK</v>
      </c>
      <c r="B172" s="67">
        <f t="shared" ref="B172:B193" si="4">COUNTIFS($E$6:$E$130,$A172,$J$6:$J$130,"oui")</f>
        <v>0</v>
      </c>
      <c r="C172" s="68">
        <f>COUNTIFS($E$6:$E$130,$A172,$K$6:$K$130,bdd!$H$2)</f>
        <v>0</v>
      </c>
      <c r="D172" s="69">
        <f>COUNTIFS($E$6:$E$130,$A172,$K$6:$K$130,bdd!$H$3)</f>
        <v>0</v>
      </c>
      <c r="E172" s="70" cm="1">
        <f t="array" ref="E172">SUMPRODUCT(($E$6:$E$130=$A172)*($G$6:$G$130))</f>
        <v>0</v>
      </c>
    </row>
    <row r="173" spans="1:5" x14ac:dyDescent="0.25">
      <c r="A173" s="66" t="str">
        <f>'Total challenge'!A41</f>
        <v>Bastien Danni</v>
      </c>
      <c r="B173" s="67">
        <f t="shared" si="4"/>
        <v>0</v>
      </c>
      <c r="C173" s="68">
        <f>COUNTIFS($E$6:$E$130,$A173,$K$6:$K$130,bdd!$H$2)</f>
        <v>0</v>
      </c>
      <c r="D173" s="69">
        <f>COUNTIFS($E$6:$E$130,$A173,$K$6:$K$130,bdd!$H$3)</f>
        <v>0</v>
      </c>
      <c r="E173" s="70" cm="1">
        <f t="array" ref="E173">SUMPRODUCT(($E$6:$E$130=$A173)*($G$6:$G$130))</f>
        <v>0</v>
      </c>
    </row>
    <row r="174" spans="1:5" x14ac:dyDescent="0.25">
      <c r="A174" s="66" t="str">
        <f>'Total challenge'!A42</f>
        <v>Bruno Delorme</v>
      </c>
      <c r="B174" s="67">
        <f t="shared" si="4"/>
        <v>0</v>
      </c>
      <c r="C174" s="68">
        <f>COUNTIFS($E$6:$E$130,$A174,$K$6:$K$130,bdd!$H$2)</f>
        <v>0</v>
      </c>
      <c r="D174" s="69">
        <f>COUNTIFS($E$6:$E$130,$A174,$K$6:$K$130,bdd!$H$3)</f>
        <v>0</v>
      </c>
      <c r="E174" s="70" cm="1">
        <f t="array" ref="E174">SUMPRODUCT(($E$6:$E$130=$A174)*($G$6:$G$130))</f>
        <v>0</v>
      </c>
    </row>
    <row r="175" spans="1:5" x14ac:dyDescent="0.25">
      <c r="A175" s="66" t="str">
        <f>'Total challenge'!A43</f>
        <v>Christian La Paglia</v>
      </c>
      <c r="B175" s="67">
        <f t="shared" si="4"/>
        <v>0</v>
      </c>
      <c r="C175" s="68">
        <f>COUNTIFS($E$6:$E$130,$A175,$K$6:$K$130,bdd!$H$2)</f>
        <v>0</v>
      </c>
      <c r="D175" s="69">
        <f>COUNTIFS($E$6:$E$130,$A175,$K$6:$K$130,bdd!$H$3)</f>
        <v>0</v>
      </c>
      <c r="E175" s="70" cm="1">
        <f t="array" ref="E175">SUMPRODUCT(($E$6:$E$130=$A175)*($G$6:$G$130))</f>
        <v>0</v>
      </c>
    </row>
    <row r="176" spans="1:5" x14ac:dyDescent="0.25">
      <c r="A176" s="66" t="str">
        <f>'Total challenge'!A44</f>
        <v>GABRIEL SAGNE</v>
      </c>
      <c r="B176" s="67">
        <f t="shared" si="4"/>
        <v>0</v>
      </c>
      <c r="C176" s="68">
        <f>COUNTIFS($E$6:$E$130,$A176,$K$6:$K$130,bdd!$H$2)</f>
        <v>0</v>
      </c>
      <c r="D176" s="69">
        <f>COUNTIFS($E$6:$E$130,$A176,$K$6:$K$130,bdd!$H$3)</f>
        <v>0</v>
      </c>
      <c r="E176" s="70" cm="1">
        <f t="array" ref="E176">SUMPRODUCT(($E$6:$E$130=$A176)*($G$6:$G$130))</f>
        <v>0</v>
      </c>
    </row>
    <row r="177" spans="1:5" x14ac:dyDescent="0.25">
      <c r="A177" s="66" t="str">
        <f>'Total challenge'!A45</f>
        <v>Jeremy Loze</v>
      </c>
      <c r="B177" s="67">
        <f t="shared" si="4"/>
        <v>0</v>
      </c>
      <c r="C177" s="68">
        <f>COUNTIFS($E$6:$E$130,$A177,$K$6:$K$130,bdd!$H$2)</f>
        <v>0</v>
      </c>
      <c r="D177" s="69">
        <f>COUNTIFS($E$6:$E$130,$A177,$K$6:$K$130,bdd!$H$3)</f>
        <v>0</v>
      </c>
      <c r="E177" s="70" cm="1">
        <f t="array" ref="E177">SUMPRODUCT(($E$6:$E$130=$A177)*($G$6:$G$130))</f>
        <v>0</v>
      </c>
    </row>
    <row r="178" spans="1:5" x14ac:dyDescent="0.25">
      <c r="A178" s="66" t="str">
        <f>'Total challenge'!A46</f>
        <v>Stéphane Goudy</v>
      </c>
      <c r="B178" s="67">
        <f t="shared" si="4"/>
        <v>0</v>
      </c>
      <c r="C178" s="68">
        <f>COUNTIFS($E$6:$E$130,$A178,$K$6:$K$130,bdd!$H$2)</f>
        <v>0</v>
      </c>
      <c r="D178" s="69">
        <f>COUNTIFS($E$6:$E$130,$A178,$K$6:$K$130,bdd!$H$3)</f>
        <v>0</v>
      </c>
      <c r="E178" s="70" cm="1">
        <f t="array" ref="E178">SUMPRODUCT(($E$6:$E$130=$A178)*($G$6:$G$130))</f>
        <v>0</v>
      </c>
    </row>
    <row r="179" spans="1:5" x14ac:dyDescent="0.25">
      <c r="A179" s="66" t="str">
        <f>'Total challenge'!A47</f>
        <v>Thomas ARATA</v>
      </c>
      <c r="B179" s="67">
        <f t="shared" si="4"/>
        <v>0</v>
      </c>
      <c r="C179" s="68">
        <f>COUNTIFS($E$6:$E$130,$A179,$K$6:$K$130,bdd!$H$2)</f>
        <v>0</v>
      </c>
      <c r="D179" s="69">
        <f>COUNTIFS($E$6:$E$130,$A179,$K$6:$K$130,bdd!$H$3)</f>
        <v>0</v>
      </c>
      <c r="E179" s="70" cm="1">
        <f t="array" ref="E179">SUMPRODUCT(($E$6:$E$130=$A179)*($G$6:$G$130))</f>
        <v>0</v>
      </c>
    </row>
    <row r="180" spans="1:5" x14ac:dyDescent="0.25">
      <c r="A180" s="66" t="str">
        <f>'Total challenge'!A48</f>
        <v>Xavier LERIN-FALLIERO</v>
      </c>
      <c r="B180" s="67">
        <f t="shared" si="4"/>
        <v>0</v>
      </c>
      <c r="C180" s="68">
        <f>COUNTIFS($E$6:$E$130,$A180,$K$6:$K$130,bdd!$H$2)</f>
        <v>0</v>
      </c>
      <c r="D180" s="69">
        <f>COUNTIFS($E$6:$E$130,$A180,$K$6:$K$130,bdd!$H$3)</f>
        <v>0</v>
      </c>
      <c r="E180" s="70" cm="1">
        <f t="array" ref="E180">SUMPRODUCT(($E$6:$E$130=$A180)*($G$6:$G$130))</f>
        <v>0</v>
      </c>
    </row>
    <row r="181" spans="1:5" x14ac:dyDescent="0.25">
      <c r="A181" s="66" t="str">
        <f>'Total challenge'!A49</f>
        <v>Yannick Armaing</v>
      </c>
      <c r="B181" s="67">
        <f t="shared" si="4"/>
        <v>0</v>
      </c>
      <c r="C181" s="68">
        <f>COUNTIFS($E$6:$E$130,$A181,$K$6:$K$130,bdd!$H$2)</f>
        <v>0</v>
      </c>
      <c r="D181" s="69">
        <f>COUNTIFS($E$6:$E$130,$A181,$K$6:$K$130,bdd!$H$3)</f>
        <v>0</v>
      </c>
      <c r="E181" s="70" cm="1">
        <f t="array" ref="E181">SUMPRODUCT(($E$6:$E$130=$A181)*($G$6:$G$130))</f>
        <v>0</v>
      </c>
    </row>
    <row r="182" spans="1:5" x14ac:dyDescent="0.25">
      <c r="A182" s="66">
        <f>'Total challenge'!A50</f>
        <v>0</v>
      </c>
      <c r="B182" s="67">
        <f t="shared" si="4"/>
        <v>0</v>
      </c>
      <c r="C182" s="68">
        <f>COUNTIFS($E$6:$E$130,$A182,$K$6:$K$130,bdd!$H$2)</f>
        <v>0</v>
      </c>
      <c r="D182" s="69">
        <f>COUNTIFS($E$6:$E$130,$A182,$K$6:$K$130,bdd!$H$3)</f>
        <v>0</v>
      </c>
      <c r="E182" s="70" cm="1">
        <f t="array" ref="E182">SUMPRODUCT(($E$6:$E$130=$A182)*($G$6:$G$130))</f>
        <v>0</v>
      </c>
    </row>
    <row r="183" spans="1:5" x14ac:dyDescent="0.25">
      <c r="A183" s="66">
        <f>'Total challenge'!A51</f>
        <v>0</v>
      </c>
      <c r="B183" s="67">
        <f t="shared" si="4"/>
        <v>0</v>
      </c>
      <c r="C183" s="68">
        <f>COUNTIFS($E$6:$E$130,$A183,$K$6:$K$130,bdd!$H$2)</f>
        <v>0</v>
      </c>
      <c r="D183" s="69">
        <f>COUNTIFS($E$6:$E$130,$A183,$K$6:$K$130,bdd!$H$3)</f>
        <v>0</v>
      </c>
      <c r="E183" s="70" cm="1">
        <f t="array" ref="E183">SUMPRODUCT(($E$6:$E$130=$A183)*($G$6:$G$130))</f>
        <v>0</v>
      </c>
    </row>
    <row r="184" spans="1:5" x14ac:dyDescent="0.25">
      <c r="A184" s="66">
        <f>'Total challenge'!A52</f>
        <v>0</v>
      </c>
      <c r="B184" s="67">
        <f t="shared" si="4"/>
        <v>0</v>
      </c>
      <c r="C184" s="68">
        <f>COUNTIFS($E$6:$E$130,$A184,$K$6:$K$130,bdd!$H$2)</f>
        <v>0</v>
      </c>
      <c r="D184" s="69">
        <f>COUNTIFS($E$6:$E$130,$A184,$K$6:$K$130,bdd!$H$3)</f>
        <v>0</v>
      </c>
      <c r="E184" s="70" cm="1">
        <f t="array" ref="E184">SUMPRODUCT(($E$6:$E$130=$A184)*($G$6:$G$130))</f>
        <v>0</v>
      </c>
    </row>
    <row r="185" spans="1:5" x14ac:dyDescent="0.25">
      <c r="A185" s="66">
        <f>'Total challenge'!A53</f>
        <v>0</v>
      </c>
      <c r="B185" s="67">
        <f t="shared" si="4"/>
        <v>0</v>
      </c>
      <c r="C185" s="68">
        <f>COUNTIFS($E$6:$E$130,$A185,$K$6:$K$130,bdd!$H$2)</f>
        <v>0</v>
      </c>
      <c r="D185" s="69">
        <f>COUNTIFS($E$6:$E$130,$A185,$K$6:$K$130,bdd!$H$3)</f>
        <v>0</v>
      </c>
      <c r="E185" s="70" cm="1">
        <f t="array" ref="E185">SUMPRODUCT(($E$6:$E$130=$A185)*($G$6:$G$130))</f>
        <v>0</v>
      </c>
    </row>
    <row r="186" spans="1:5" x14ac:dyDescent="0.25">
      <c r="A186" s="66">
        <f>'Total challenge'!A54</f>
        <v>0</v>
      </c>
      <c r="B186" s="67">
        <f t="shared" si="4"/>
        <v>0</v>
      </c>
      <c r="C186" s="68">
        <f>COUNTIFS($E$6:$E$130,$A186,$K$6:$K$130,bdd!$H$2)</f>
        <v>0</v>
      </c>
      <c r="D186" s="69">
        <f>COUNTIFS($E$6:$E$130,$A186,$K$6:$K$130,bdd!$H$3)</f>
        <v>0</v>
      </c>
      <c r="E186" s="70" cm="1">
        <f t="array" ref="E186">SUMPRODUCT(($E$6:$E$130=$A186)*($G$6:$G$130))</f>
        <v>0</v>
      </c>
    </row>
    <row r="187" spans="1:5" x14ac:dyDescent="0.25">
      <c r="A187" s="66">
        <f>'Total challenge'!A55</f>
        <v>0</v>
      </c>
      <c r="B187" s="67">
        <f t="shared" si="4"/>
        <v>0</v>
      </c>
      <c r="C187" s="68">
        <f>COUNTIFS($E$6:$E$130,$A187,$K$6:$K$130,bdd!$H$2)</f>
        <v>0</v>
      </c>
      <c r="D187" s="69">
        <f>COUNTIFS($E$6:$E$130,$A187,$K$6:$K$130,bdd!$H$3)</f>
        <v>0</v>
      </c>
      <c r="E187" s="70" cm="1">
        <f t="array" ref="E187">SUMPRODUCT(($E$6:$E$130=$A187)*($G$6:$G$130))</f>
        <v>0</v>
      </c>
    </row>
    <row r="188" spans="1:5" x14ac:dyDescent="0.25">
      <c r="A188" s="66">
        <f>'Total challenge'!A56</f>
        <v>0</v>
      </c>
      <c r="B188" s="67">
        <f t="shared" si="4"/>
        <v>0</v>
      </c>
      <c r="C188" s="68">
        <f>COUNTIFS($E$6:$E$130,$A188,$K$6:$K$130,bdd!$H$2)</f>
        <v>0</v>
      </c>
      <c r="D188" s="69">
        <f>COUNTIFS($E$6:$E$130,$A188,$K$6:$K$130,bdd!$H$3)</f>
        <v>0</v>
      </c>
      <c r="E188" s="70" cm="1">
        <f t="array" ref="E188">SUMPRODUCT(($E$6:$E$130=$A188)*($G$6:$G$130))</f>
        <v>0</v>
      </c>
    </row>
    <row r="189" spans="1:5" x14ac:dyDescent="0.25">
      <c r="A189" s="66">
        <f>'Total challenge'!A57</f>
        <v>0</v>
      </c>
      <c r="B189" s="67">
        <f t="shared" si="4"/>
        <v>0</v>
      </c>
      <c r="C189" s="68">
        <f>COUNTIFS($E$6:$E$130,$A189,$K$6:$K$130,bdd!$H$2)</f>
        <v>0</v>
      </c>
      <c r="D189" s="69">
        <f>COUNTIFS($E$6:$E$130,$A189,$K$6:$K$130,bdd!$H$3)</f>
        <v>0</v>
      </c>
      <c r="E189" s="70" cm="1">
        <f t="array" ref="E189">SUMPRODUCT(($E$6:$E$130=$A189)*($G$6:$G$130))</f>
        <v>0</v>
      </c>
    </row>
    <row r="190" spans="1:5" x14ac:dyDescent="0.25">
      <c r="A190" s="66">
        <f>'Total challenge'!A58</f>
        <v>0</v>
      </c>
      <c r="B190" s="67">
        <f t="shared" si="4"/>
        <v>0</v>
      </c>
      <c r="C190" s="68">
        <f>COUNTIFS($E$6:$E$130,$A190,$K$6:$K$130,bdd!$H$2)</f>
        <v>0</v>
      </c>
      <c r="D190" s="69">
        <f>COUNTIFS($E$6:$E$130,$A190,$K$6:$K$130,bdd!$H$3)</f>
        <v>0</v>
      </c>
      <c r="E190" s="70" cm="1">
        <f t="array" ref="E190">SUMPRODUCT(($E$6:$E$130=$A190)*($G$6:$G$130))</f>
        <v>0</v>
      </c>
    </row>
    <row r="191" spans="1:5" x14ac:dyDescent="0.25">
      <c r="A191" s="66">
        <f>'Total challenge'!A59</f>
        <v>0</v>
      </c>
      <c r="B191" s="67">
        <f t="shared" si="4"/>
        <v>0</v>
      </c>
      <c r="C191" s="68">
        <f>COUNTIFS($E$6:$E$130,$A191,$K$6:$K$130,bdd!$H$2)</f>
        <v>0</v>
      </c>
      <c r="D191" s="69">
        <f>COUNTIFS($E$6:$E$130,$A191,$K$6:$K$130,bdd!$H$3)</f>
        <v>0</v>
      </c>
      <c r="E191" s="70" cm="1">
        <f t="array" ref="E191">SUMPRODUCT(($E$6:$E$130=$A191)*($G$6:$G$130))</f>
        <v>0</v>
      </c>
    </row>
    <row r="192" spans="1:5" x14ac:dyDescent="0.25">
      <c r="A192" s="66">
        <f>'Total challenge'!A60</f>
        <v>0</v>
      </c>
      <c r="B192" s="67">
        <f t="shared" si="4"/>
        <v>0</v>
      </c>
      <c r="C192" s="68">
        <f>COUNTIFS($E$6:$E$130,$A192,$K$6:$K$130,bdd!$H$2)</f>
        <v>0</v>
      </c>
      <c r="D192" s="69">
        <f>COUNTIFS($E$6:$E$130,$A192,$K$6:$K$130,bdd!$H$3)</f>
        <v>0</v>
      </c>
      <c r="E192" s="70" cm="1">
        <f t="array" ref="E192">SUMPRODUCT(($E$6:$E$130=$A192)*($G$6:$G$130))</f>
        <v>0</v>
      </c>
    </row>
    <row r="193" spans="1:13" ht="15.75" thickBot="1" x14ac:dyDescent="0.3">
      <c r="A193" s="71">
        <f>'Total challenge'!A61</f>
        <v>0</v>
      </c>
      <c r="B193" s="67">
        <f t="shared" si="4"/>
        <v>0</v>
      </c>
      <c r="C193" s="72">
        <f>COUNTIFS($E$6:$E$130,$A193,$K$6:$K$130,bdd!$H$2)</f>
        <v>0</v>
      </c>
      <c r="D193" s="73">
        <f>COUNTIFS($E$6:$E$130,$A193,$K$6:$K$130,bdd!$H$3)</f>
        <v>0</v>
      </c>
      <c r="E193" s="74" cm="1">
        <f t="array" ref="E193">SUMPRODUCT(($E$6:$E$130=$A193)*($G$6:$G$130))</f>
        <v>0</v>
      </c>
    </row>
    <row r="194" spans="1:13" ht="15.75" thickBot="1" x14ac:dyDescent="0.3">
      <c r="A194" s="75" t="s">
        <v>93</v>
      </c>
      <c r="B194" s="76">
        <f>SUM(B172:B193)</f>
        <v>0</v>
      </c>
      <c r="C194" s="77">
        <f t="shared" ref="C194:E194" si="5">SUM(C172:C193)</f>
        <v>0</v>
      </c>
      <c r="D194" s="78">
        <f t="shared" si="5"/>
        <v>0</v>
      </c>
      <c r="E194" s="79">
        <f t="shared" si="5"/>
        <v>0</v>
      </c>
      <c r="F194"/>
      <c r="G194"/>
      <c r="H194"/>
      <c r="I194"/>
      <c r="J194"/>
      <c r="K194"/>
      <c r="L194"/>
      <c r="M194"/>
    </row>
    <row r="195" spans="1:13" x14ac:dyDescent="0.25">
      <c r="F195"/>
      <c r="G195"/>
      <c r="H195"/>
      <c r="I195"/>
      <c r="J195"/>
      <c r="K195"/>
      <c r="L195"/>
      <c r="M195"/>
    </row>
    <row r="196" spans="1:13" x14ac:dyDescent="0.25">
      <c r="F196"/>
      <c r="G196"/>
      <c r="H196"/>
      <c r="I196"/>
      <c r="J196"/>
      <c r="K196"/>
      <c r="L196"/>
      <c r="M196"/>
    </row>
    <row r="197" spans="1:13" x14ac:dyDescent="0.25">
      <c r="F197"/>
      <c r="G197"/>
      <c r="H197"/>
      <c r="I197"/>
      <c r="J197"/>
      <c r="K197"/>
      <c r="L197"/>
      <c r="M197"/>
    </row>
    <row r="198" spans="1:13" x14ac:dyDescent="0.25">
      <c r="F198"/>
      <c r="G198"/>
      <c r="H198"/>
      <c r="I198"/>
      <c r="J198"/>
      <c r="K198"/>
      <c r="L198"/>
      <c r="M198"/>
    </row>
    <row r="199" spans="1:13" x14ac:dyDescent="0.25">
      <c r="F199"/>
      <c r="G199"/>
      <c r="H199"/>
      <c r="I199"/>
      <c r="J199"/>
      <c r="K199"/>
      <c r="L199"/>
      <c r="M199"/>
    </row>
    <row r="200" spans="1:13" x14ac:dyDescent="0.25">
      <c r="F200"/>
      <c r="G200"/>
      <c r="H200"/>
      <c r="I200"/>
      <c r="J200"/>
      <c r="K200"/>
      <c r="L200"/>
      <c r="M200"/>
    </row>
    <row r="201" spans="1:13" x14ac:dyDescent="0.25">
      <c r="F201"/>
      <c r="G201"/>
      <c r="H201"/>
      <c r="I201"/>
      <c r="J201"/>
      <c r="K201"/>
      <c r="L201"/>
      <c r="M201"/>
    </row>
    <row r="202" spans="1:13" x14ac:dyDescent="0.25">
      <c r="F202"/>
      <c r="G202"/>
      <c r="H202"/>
      <c r="I202"/>
      <c r="J202"/>
      <c r="K202"/>
      <c r="L202"/>
      <c r="M202"/>
    </row>
    <row r="203" spans="1:13" x14ac:dyDescent="0.25">
      <c r="F203"/>
      <c r="G203"/>
      <c r="H203"/>
      <c r="I203"/>
      <c r="J203"/>
      <c r="K203"/>
      <c r="L203"/>
      <c r="M203"/>
    </row>
    <row r="204" spans="1:13" x14ac:dyDescent="0.25">
      <c r="F204"/>
      <c r="G204"/>
      <c r="H204"/>
      <c r="I204"/>
      <c r="J204"/>
      <c r="K204"/>
      <c r="L204"/>
      <c r="M204"/>
    </row>
    <row r="205" spans="1:13" x14ac:dyDescent="0.25">
      <c r="F205"/>
      <c r="G205"/>
      <c r="H205"/>
      <c r="I205"/>
      <c r="J205"/>
      <c r="K205"/>
      <c r="L205"/>
      <c r="M205"/>
    </row>
    <row r="206" spans="1:13" x14ac:dyDescent="0.25">
      <c r="F206"/>
      <c r="G206"/>
      <c r="H206"/>
      <c r="I206"/>
      <c r="J206"/>
      <c r="K206"/>
      <c r="L206"/>
      <c r="M206"/>
    </row>
    <row r="207" spans="1:13" x14ac:dyDescent="0.25">
      <c r="F207"/>
      <c r="G207"/>
      <c r="H207"/>
      <c r="I207"/>
      <c r="J207"/>
      <c r="K207"/>
      <c r="L207"/>
      <c r="M207"/>
    </row>
  </sheetData>
  <autoFilter ref="A5:M125" xr:uid="{3BF6B03E-B134-4292-9C5A-8AFC35EAB3F3}"/>
  <mergeCells count="3">
    <mergeCell ref="A133:E133"/>
    <mergeCell ref="B136:E136"/>
    <mergeCell ref="B170:E170"/>
  </mergeCells>
  <hyperlinks>
    <hyperlink ref="B1" location="'bdd VTES AVRIL'!A143" display="'bdd VTES AVRIL'!A143" xr:uid="{1BEF2CA6-A341-47D1-B6E3-AF8FBE7692F6}"/>
    <hyperlink ref="F133" location="'bdd VTES AVRIL'!A1" display="lien renvoi haut tableau" xr:uid="{E7CB4CB1-4A92-4521-89C1-3FEDBEB7078D}"/>
  </hyperlinks>
  <pageMargins left="0" right="0" top="0" bottom="0" header="0.31496062992125984" footer="0.31496062992125984"/>
  <pageSetup paperSize="9" scale="55" fitToHeight="3" orientation="landscape" r:id="rId1"/>
  <rowBreaks count="1" manualBreakCount="1">
    <brk id="131" max="16383" man="1"/>
  </rowBreak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3DD31F0-954F-4956-95D3-A4135AA2039F}">
          <x14:formula1>
            <xm:f>bdd!$H$1:$H$4</xm:f>
          </x14:formula1>
          <xm:sqref>K6:K130</xm:sqref>
        </x14:dataValidation>
        <x14:dataValidation type="list" allowBlank="1" showInputMessage="1" showErrorMessage="1" xr:uid="{001E7B53-A250-40B6-8B29-DA1C32442B05}">
          <x14:formula1>
            <xm:f>bdd!$J$1:$J$3</xm:f>
          </x14:formula1>
          <xm:sqref>L6:L130</xm:sqref>
        </x14:dataValidation>
        <x14:dataValidation type="list" allowBlank="1" showInputMessage="1" showErrorMessage="1" xr:uid="{F3A22496-DB50-4A81-93A3-56E82B93A5EF}">
          <x14:formula1>
            <xm:f>bdd!$B$1:$B$4</xm:f>
          </x14:formula1>
          <xm:sqref>J6:J130</xm:sqref>
        </x14:dataValidation>
        <x14:dataValidation type="list" allowBlank="1" showInputMessage="1" showErrorMessage="1" xr:uid="{067E2DA2-980B-4BF9-94D2-3107C33B51E5}">
          <x14:formula1>
            <xm:f>bdd!$A:$A</xm:f>
          </x14:formula1>
          <xm:sqref>I6:I130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C5669-46B5-4C4A-8DAA-469741213AA8}">
  <sheetPr>
    <pageSetUpPr fitToPage="1"/>
  </sheetPr>
  <dimension ref="A1:M207"/>
  <sheetViews>
    <sheetView view="pageBreakPreview" zoomScale="60" zoomScaleNormal="80" workbookViewId="0">
      <selection activeCell="F48" sqref="F48"/>
    </sheetView>
  </sheetViews>
  <sheetFormatPr baseColWidth="10" defaultRowHeight="15" x14ac:dyDescent="0.25"/>
  <cols>
    <col min="1" max="1" width="26.5703125" style="4" bestFit="1" customWidth="1"/>
    <col min="2" max="2" width="27.140625" style="4" customWidth="1"/>
    <col min="3" max="3" width="15" style="4" bestFit="1" customWidth="1"/>
    <col min="4" max="4" width="14.28515625" style="4" customWidth="1"/>
    <col min="5" max="5" width="19.5703125" style="4" bestFit="1" customWidth="1"/>
    <col min="6" max="6" width="22.5703125" style="4" bestFit="1" customWidth="1"/>
    <col min="7" max="7" width="16.7109375" style="4" customWidth="1"/>
    <col min="8" max="8" width="15.7109375" style="4" bestFit="1" customWidth="1"/>
    <col min="9" max="9" width="20.140625" style="4" customWidth="1"/>
    <col min="10" max="10" width="11.42578125" style="4"/>
    <col min="11" max="11" width="14.28515625" style="4" customWidth="1"/>
    <col min="12" max="12" width="13" style="4" customWidth="1"/>
    <col min="13" max="13" width="27.28515625" style="4" customWidth="1"/>
    <col min="14" max="16384" width="11.42578125" style="4"/>
  </cols>
  <sheetData>
    <row r="1" spans="1:13" ht="18.75" x14ac:dyDescent="0.25">
      <c r="A1" s="108" t="s">
        <v>103</v>
      </c>
      <c r="B1" s="112" t="s">
        <v>105</v>
      </c>
      <c r="C1" s="114"/>
    </row>
    <row r="2" spans="1:13" ht="18.75" x14ac:dyDescent="0.25">
      <c r="A2" s="108" t="s">
        <v>91</v>
      </c>
    </row>
    <row r="4" spans="1:13" x14ac:dyDescent="0.25">
      <c r="F4" s="16" t="s">
        <v>102</v>
      </c>
      <c r="G4" s="60">
        <f>SUBTOTAL(9,G6:G130)</f>
        <v>41838.959999999999</v>
      </c>
    </row>
    <row r="5" spans="1:13" s="18" customFormat="1" ht="60" x14ac:dyDescent="0.25">
      <c r="A5" s="17" t="s">
        <v>2</v>
      </c>
      <c r="B5" s="17" t="s">
        <v>6</v>
      </c>
      <c r="C5" s="17" t="s">
        <v>7</v>
      </c>
      <c r="D5" s="17" t="s">
        <v>8</v>
      </c>
      <c r="E5" s="17" t="s">
        <v>9</v>
      </c>
      <c r="F5" s="17" t="s">
        <v>10</v>
      </c>
      <c r="G5" s="17" t="s">
        <v>11</v>
      </c>
      <c r="H5" s="17" t="s">
        <v>12</v>
      </c>
      <c r="I5" s="17" t="s">
        <v>16</v>
      </c>
      <c r="J5" s="17" t="s">
        <v>17</v>
      </c>
      <c r="K5" s="17" t="s">
        <v>46</v>
      </c>
      <c r="L5" s="17" t="s">
        <v>25</v>
      </c>
      <c r="M5" s="17" t="s">
        <v>26</v>
      </c>
    </row>
    <row r="6" spans="1:13" x14ac:dyDescent="0.25">
      <c r="A6" s="7" t="s">
        <v>4</v>
      </c>
      <c r="B6" s="7" t="s">
        <v>13</v>
      </c>
      <c r="C6" s="13">
        <v>13946.32</v>
      </c>
      <c r="D6" s="7" t="s">
        <v>14</v>
      </c>
      <c r="E6" s="7" t="s">
        <v>74</v>
      </c>
      <c r="F6" s="7" t="s">
        <v>15</v>
      </c>
      <c r="G6" s="13">
        <v>13946.32</v>
      </c>
      <c r="H6" s="10">
        <v>44656</v>
      </c>
      <c r="I6" s="11" t="s">
        <v>39</v>
      </c>
      <c r="J6" s="7" t="s">
        <v>23</v>
      </c>
      <c r="K6" s="7" t="s">
        <v>28</v>
      </c>
      <c r="L6" s="7" t="s">
        <v>100</v>
      </c>
      <c r="M6" s="7" t="s">
        <v>15</v>
      </c>
    </row>
    <row r="7" spans="1:13" x14ac:dyDescent="0.25">
      <c r="A7" s="7" t="s">
        <v>4</v>
      </c>
      <c r="B7" s="7" t="s">
        <v>13</v>
      </c>
      <c r="C7" s="13">
        <v>13946.32</v>
      </c>
      <c r="D7" s="7" t="s">
        <v>14</v>
      </c>
      <c r="E7" s="7" t="s">
        <v>74</v>
      </c>
      <c r="F7" s="7" t="s">
        <v>15</v>
      </c>
      <c r="G7" s="13">
        <v>13946.32</v>
      </c>
      <c r="H7" s="10">
        <v>44656</v>
      </c>
      <c r="I7" s="11" t="s">
        <v>5</v>
      </c>
      <c r="J7" s="7" t="s">
        <v>23</v>
      </c>
      <c r="K7" s="7" t="s">
        <v>28</v>
      </c>
      <c r="L7" s="7" t="s">
        <v>101</v>
      </c>
      <c r="M7" s="7"/>
    </row>
    <row r="8" spans="1:13" x14ac:dyDescent="0.25">
      <c r="A8" s="7" t="s">
        <v>4</v>
      </c>
      <c r="B8" s="7" t="s">
        <v>13</v>
      </c>
      <c r="C8" s="13">
        <v>13946.32</v>
      </c>
      <c r="D8" s="7" t="s">
        <v>14</v>
      </c>
      <c r="E8" s="7" t="s">
        <v>74</v>
      </c>
      <c r="F8" s="7" t="s">
        <v>15</v>
      </c>
      <c r="G8" s="13">
        <v>13946.32</v>
      </c>
      <c r="H8" s="10">
        <v>44656</v>
      </c>
      <c r="I8" s="11" t="s">
        <v>39</v>
      </c>
      <c r="J8" s="7" t="s">
        <v>22</v>
      </c>
      <c r="K8" s="7" t="s">
        <v>39</v>
      </c>
      <c r="L8" s="7" t="s">
        <v>100</v>
      </c>
      <c r="M8" s="7"/>
    </row>
    <row r="9" spans="1:13" x14ac:dyDescent="0.25">
      <c r="A9" s="7"/>
      <c r="B9" s="7"/>
      <c r="C9" s="13"/>
      <c r="D9" s="7"/>
      <c r="E9" s="7"/>
      <c r="F9" s="7"/>
      <c r="G9" s="13"/>
      <c r="H9" s="7"/>
      <c r="I9" s="12"/>
      <c r="J9" s="7"/>
      <c r="K9" s="7"/>
      <c r="L9" s="7"/>
      <c r="M9" s="7"/>
    </row>
    <row r="10" spans="1:13" x14ac:dyDescent="0.25">
      <c r="A10" s="7"/>
      <c r="B10" s="7"/>
      <c r="C10" s="13"/>
      <c r="D10" s="7"/>
      <c r="E10" s="7"/>
      <c r="F10" s="7"/>
      <c r="G10" s="13"/>
      <c r="H10" s="7"/>
      <c r="I10" s="12"/>
      <c r="J10" s="7"/>
      <c r="K10" s="7"/>
      <c r="L10" s="7"/>
      <c r="M10" s="7"/>
    </row>
    <row r="11" spans="1:13" x14ac:dyDescent="0.25">
      <c r="A11" s="7"/>
      <c r="B11" s="7"/>
      <c r="C11" s="13"/>
      <c r="D11" s="7"/>
      <c r="E11" s="7"/>
      <c r="F11" s="7"/>
      <c r="G11" s="13"/>
      <c r="H11" s="7"/>
      <c r="I11" s="12"/>
      <c r="J11" s="7"/>
      <c r="K11" s="7"/>
      <c r="L11" s="7"/>
      <c r="M11" s="7"/>
    </row>
    <row r="12" spans="1:13" x14ac:dyDescent="0.25">
      <c r="A12" s="7"/>
      <c r="B12" s="7"/>
      <c r="C12" s="13"/>
      <c r="D12" s="7"/>
      <c r="E12" s="7"/>
      <c r="F12" s="7"/>
      <c r="G12" s="13"/>
      <c r="H12" s="7"/>
      <c r="I12" s="12"/>
      <c r="J12" s="7"/>
      <c r="K12" s="7"/>
      <c r="L12" s="7"/>
      <c r="M12" s="7"/>
    </row>
    <row r="13" spans="1:13" x14ac:dyDescent="0.25">
      <c r="A13" s="7"/>
      <c r="B13" s="7"/>
      <c r="C13" s="13"/>
      <c r="D13" s="7"/>
      <c r="E13" s="7"/>
      <c r="F13" s="7"/>
      <c r="G13" s="13"/>
      <c r="H13" s="7"/>
      <c r="I13" s="12"/>
      <c r="J13" s="7"/>
      <c r="K13" s="7"/>
      <c r="L13" s="7"/>
      <c r="M13" s="7"/>
    </row>
    <row r="14" spans="1:13" x14ac:dyDescent="0.25">
      <c r="A14" s="7"/>
      <c r="B14" s="7"/>
      <c r="C14" s="13"/>
      <c r="D14" s="7"/>
      <c r="E14" s="7"/>
      <c r="F14" s="7"/>
      <c r="G14" s="13"/>
      <c r="H14" s="7"/>
      <c r="I14" s="12"/>
      <c r="J14" s="7"/>
      <c r="K14" s="7"/>
      <c r="L14" s="7"/>
      <c r="M14" s="7"/>
    </row>
    <row r="15" spans="1:13" x14ac:dyDescent="0.25">
      <c r="A15" s="7"/>
      <c r="B15" s="7"/>
      <c r="C15" s="13"/>
      <c r="D15" s="7"/>
      <c r="E15" s="7"/>
      <c r="F15" s="7"/>
      <c r="G15" s="13"/>
      <c r="H15" s="7"/>
      <c r="I15" s="12"/>
      <c r="J15" s="7"/>
      <c r="K15" s="7"/>
      <c r="L15" s="7"/>
      <c r="M15" s="7"/>
    </row>
    <row r="16" spans="1:13" x14ac:dyDescent="0.25">
      <c r="A16" s="7"/>
      <c r="B16" s="7"/>
      <c r="C16" s="13"/>
      <c r="D16" s="7"/>
      <c r="E16" s="7"/>
      <c r="F16" s="7"/>
      <c r="G16" s="13"/>
      <c r="H16" s="7"/>
      <c r="I16" s="12"/>
      <c r="J16" s="7"/>
      <c r="K16" s="7"/>
      <c r="L16" s="7"/>
      <c r="M16" s="7"/>
    </row>
    <row r="17" spans="1:13" x14ac:dyDescent="0.25">
      <c r="A17" s="7"/>
      <c r="B17" s="7"/>
      <c r="C17" s="13"/>
      <c r="D17" s="7"/>
      <c r="E17" s="7"/>
      <c r="F17" s="7"/>
      <c r="G17" s="13"/>
      <c r="H17" s="7"/>
      <c r="I17" s="12"/>
      <c r="J17" s="7"/>
      <c r="K17" s="7"/>
      <c r="L17" s="7"/>
      <c r="M17" s="7"/>
    </row>
    <row r="18" spans="1:13" x14ac:dyDescent="0.25">
      <c r="A18" s="7"/>
      <c r="B18" s="7"/>
      <c r="C18" s="13"/>
      <c r="D18" s="7"/>
      <c r="E18" s="7"/>
      <c r="F18" s="7"/>
      <c r="G18" s="13"/>
      <c r="H18" s="7"/>
      <c r="I18" s="12"/>
      <c r="J18" s="7"/>
      <c r="K18" s="7"/>
      <c r="L18" s="7"/>
      <c r="M18" s="7"/>
    </row>
    <row r="19" spans="1:13" x14ac:dyDescent="0.25">
      <c r="A19" s="7"/>
      <c r="B19" s="7"/>
      <c r="C19" s="13"/>
      <c r="D19" s="7"/>
      <c r="E19" s="7"/>
      <c r="F19" s="7"/>
      <c r="G19" s="13"/>
      <c r="H19" s="7"/>
      <c r="I19" s="12"/>
      <c r="J19" s="7"/>
      <c r="K19" s="7"/>
      <c r="L19" s="7"/>
      <c r="M19" s="7"/>
    </row>
    <row r="20" spans="1:13" x14ac:dyDescent="0.25">
      <c r="A20" s="7"/>
      <c r="B20" s="7"/>
      <c r="C20" s="13"/>
      <c r="D20" s="7"/>
      <c r="E20" s="7"/>
      <c r="F20" s="7"/>
      <c r="G20" s="13"/>
      <c r="H20" s="7"/>
      <c r="I20" s="12"/>
      <c r="J20" s="7"/>
      <c r="K20" s="7"/>
      <c r="L20" s="7"/>
      <c r="M20" s="7"/>
    </row>
    <row r="21" spans="1:13" x14ac:dyDescent="0.25">
      <c r="A21" s="7"/>
      <c r="B21" s="7"/>
      <c r="C21" s="13"/>
      <c r="D21" s="7"/>
      <c r="E21" s="7"/>
      <c r="F21" s="7"/>
      <c r="G21" s="13"/>
      <c r="H21" s="7"/>
      <c r="I21" s="12"/>
      <c r="J21" s="7"/>
      <c r="K21" s="7"/>
      <c r="L21" s="7"/>
      <c r="M21" s="7"/>
    </row>
    <row r="22" spans="1:13" x14ac:dyDescent="0.25">
      <c r="A22" s="7"/>
      <c r="B22" s="7"/>
      <c r="C22" s="13"/>
      <c r="D22" s="7"/>
      <c r="E22" s="7"/>
      <c r="F22" s="7"/>
      <c r="G22" s="13"/>
      <c r="H22" s="7"/>
      <c r="I22" s="12"/>
      <c r="J22" s="7"/>
      <c r="K22" s="7"/>
      <c r="L22" s="7"/>
      <c r="M22" s="7"/>
    </row>
    <row r="23" spans="1:13" x14ac:dyDescent="0.25">
      <c r="A23" s="7"/>
      <c r="B23" s="7"/>
      <c r="C23" s="13"/>
      <c r="D23" s="7"/>
      <c r="E23" s="7"/>
      <c r="F23" s="7"/>
      <c r="G23" s="13"/>
      <c r="H23" s="7"/>
      <c r="I23" s="12"/>
      <c r="J23" s="7"/>
      <c r="K23" s="7"/>
      <c r="L23" s="7"/>
      <c r="M23" s="7"/>
    </row>
    <row r="24" spans="1:13" x14ac:dyDescent="0.25">
      <c r="A24" s="7"/>
      <c r="B24" s="7"/>
      <c r="C24" s="13"/>
      <c r="D24" s="7"/>
      <c r="E24" s="7"/>
      <c r="F24" s="7"/>
      <c r="G24" s="13"/>
      <c r="H24" s="7"/>
      <c r="I24" s="12"/>
      <c r="J24" s="7"/>
      <c r="K24" s="7"/>
      <c r="L24" s="7"/>
      <c r="M24" s="7"/>
    </row>
    <row r="25" spans="1:13" x14ac:dyDescent="0.25">
      <c r="A25" s="7"/>
      <c r="B25" s="7"/>
      <c r="C25" s="13"/>
      <c r="D25" s="7"/>
      <c r="E25" s="7"/>
      <c r="F25" s="7"/>
      <c r="G25" s="13"/>
      <c r="H25" s="7"/>
      <c r="I25" s="12"/>
      <c r="J25" s="7"/>
      <c r="K25" s="7"/>
      <c r="L25" s="7"/>
      <c r="M25" s="7"/>
    </row>
    <row r="26" spans="1:13" x14ac:dyDescent="0.25">
      <c r="A26" s="7"/>
      <c r="B26" s="7"/>
      <c r="C26" s="13"/>
      <c r="D26" s="7"/>
      <c r="E26" s="7"/>
      <c r="F26" s="7"/>
      <c r="G26" s="13"/>
      <c r="H26" s="7"/>
      <c r="I26" s="12"/>
      <c r="J26" s="7"/>
      <c r="K26" s="7"/>
      <c r="L26" s="7"/>
      <c r="M26" s="7"/>
    </row>
    <row r="27" spans="1:13" x14ac:dyDescent="0.25">
      <c r="A27" s="7"/>
      <c r="B27" s="7"/>
      <c r="C27" s="13"/>
      <c r="D27" s="7"/>
      <c r="E27" s="7"/>
      <c r="F27" s="7"/>
      <c r="G27" s="13"/>
      <c r="H27" s="7"/>
      <c r="I27" s="12"/>
      <c r="J27" s="7"/>
      <c r="K27" s="7"/>
      <c r="L27" s="7"/>
      <c r="M27" s="7"/>
    </row>
    <row r="28" spans="1:13" x14ac:dyDescent="0.25">
      <c r="A28" s="7"/>
      <c r="B28" s="7"/>
      <c r="C28" s="13"/>
      <c r="D28" s="7"/>
      <c r="E28" s="7"/>
      <c r="F28" s="7"/>
      <c r="G28" s="13"/>
      <c r="H28" s="7"/>
      <c r="I28" s="12"/>
      <c r="J28" s="7"/>
      <c r="K28" s="7"/>
      <c r="L28" s="7"/>
      <c r="M28" s="7"/>
    </row>
    <row r="29" spans="1:13" x14ac:dyDescent="0.25">
      <c r="A29" s="7"/>
      <c r="B29" s="7"/>
      <c r="C29" s="13"/>
      <c r="D29" s="7"/>
      <c r="E29" s="7"/>
      <c r="F29" s="7"/>
      <c r="G29" s="13"/>
      <c r="H29" s="7"/>
      <c r="I29" s="12"/>
      <c r="J29" s="7"/>
      <c r="K29" s="7"/>
      <c r="L29" s="7"/>
      <c r="M29" s="7"/>
    </row>
    <row r="30" spans="1:13" x14ac:dyDescent="0.25">
      <c r="A30" s="7"/>
      <c r="B30" s="7"/>
      <c r="C30" s="13"/>
      <c r="D30" s="7"/>
      <c r="E30" s="7"/>
      <c r="F30" s="7"/>
      <c r="G30" s="13"/>
      <c r="H30" s="7"/>
      <c r="I30" s="12"/>
      <c r="J30" s="7"/>
      <c r="K30" s="7"/>
      <c r="L30" s="7"/>
      <c r="M30" s="7"/>
    </row>
    <row r="31" spans="1:13" x14ac:dyDescent="0.25">
      <c r="A31" s="7"/>
      <c r="B31" s="7"/>
      <c r="C31" s="13"/>
      <c r="D31" s="7"/>
      <c r="E31" s="7"/>
      <c r="F31" s="7"/>
      <c r="G31" s="13"/>
      <c r="H31" s="7"/>
      <c r="I31" s="12"/>
      <c r="J31" s="7"/>
      <c r="K31" s="7"/>
      <c r="L31" s="7"/>
      <c r="M31" s="7"/>
    </row>
    <row r="32" spans="1:13" x14ac:dyDescent="0.25">
      <c r="A32" s="7"/>
      <c r="B32" s="7"/>
      <c r="C32" s="13"/>
      <c r="D32" s="7"/>
      <c r="E32" s="7"/>
      <c r="F32" s="7"/>
      <c r="G32" s="13"/>
      <c r="H32" s="7"/>
      <c r="I32" s="12"/>
      <c r="J32" s="7"/>
      <c r="K32" s="7"/>
      <c r="L32" s="7"/>
      <c r="M32" s="7"/>
    </row>
    <row r="33" spans="1:13" x14ac:dyDescent="0.25">
      <c r="A33" s="7"/>
      <c r="B33" s="7"/>
      <c r="C33" s="13"/>
      <c r="D33" s="7"/>
      <c r="E33" s="7"/>
      <c r="F33" s="7"/>
      <c r="G33" s="13"/>
      <c r="H33" s="7"/>
      <c r="I33" s="12"/>
      <c r="J33" s="7"/>
      <c r="K33" s="7"/>
      <c r="L33" s="7"/>
      <c r="M33" s="7"/>
    </row>
    <row r="34" spans="1:13" x14ac:dyDescent="0.25">
      <c r="A34" s="7"/>
      <c r="B34" s="7"/>
      <c r="C34" s="13"/>
      <c r="D34" s="7"/>
      <c r="E34" s="7"/>
      <c r="F34" s="7"/>
      <c r="G34" s="13"/>
      <c r="H34" s="7"/>
      <c r="I34" s="12"/>
      <c r="J34" s="7"/>
      <c r="K34" s="7"/>
      <c r="L34" s="7"/>
      <c r="M34" s="7"/>
    </row>
    <row r="35" spans="1:13" x14ac:dyDescent="0.25">
      <c r="A35" s="7"/>
      <c r="B35" s="7"/>
      <c r="C35" s="13"/>
      <c r="D35" s="7"/>
      <c r="E35" s="7"/>
      <c r="F35" s="7"/>
      <c r="G35" s="13"/>
      <c r="H35" s="7"/>
      <c r="I35" s="12"/>
      <c r="J35" s="7"/>
      <c r="K35" s="7"/>
      <c r="L35" s="7"/>
      <c r="M35" s="7"/>
    </row>
    <row r="36" spans="1:13" x14ac:dyDescent="0.25">
      <c r="A36" s="7"/>
      <c r="B36" s="7"/>
      <c r="C36" s="13"/>
      <c r="D36" s="7"/>
      <c r="E36" s="7"/>
      <c r="F36" s="7"/>
      <c r="G36" s="13"/>
      <c r="H36" s="7"/>
      <c r="I36" s="12"/>
      <c r="J36" s="7"/>
      <c r="K36" s="7"/>
      <c r="L36" s="7"/>
      <c r="M36" s="7"/>
    </row>
    <row r="37" spans="1:13" x14ac:dyDescent="0.25">
      <c r="A37" s="7"/>
      <c r="B37" s="7"/>
      <c r="C37" s="13"/>
      <c r="D37" s="7"/>
      <c r="E37" s="7"/>
      <c r="F37" s="7"/>
      <c r="G37" s="13"/>
      <c r="H37" s="7"/>
      <c r="I37" s="12"/>
      <c r="J37" s="7"/>
      <c r="K37" s="7"/>
      <c r="L37" s="7"/>
      <c r="M37" s="7"/>
    </row>
    <row r="38" spans="1:13" x14ac:dyDescent="0.25">
      <c r="A38" s="7"/>
      <c r="B38" s="7"/>
      <c r="C38" s="13"/>
      <c r="D38" s="7"/>
      <c r="E38" s="7"/>
      <c r="F38" s="7"/>
      <c r="G38" s="13"/>
      <c r="H38" s="7"/>
      <c r="I38" s="12"/>
      <c r="J38" s="7"/>
      <c r="K38" s="7"/>
      <c r="L38" s="7"/>
      <c r="M38" s="7"/>
    </row>
    <row r="39" spans="1:13" x14ac:dyDescent="0.25">
      <c r="A39" s="7"/>
      <c r="B39" s="7"/>
      <c r="C39" s="13"/>
      <c r="D39" s="7"/>
      <c r="E39" s="7"/>
      <c r="F39" s="7"/>
      <c r="G39" s="13"/>
      <c r="H39" s="7"/>
      <c r="I39" s="12"/>
      <c r="J39" s="7"/>
      <c r="K39" s="7"/>
      <c r="L39" s="7"/>
      <c r="M39" s="7"/>
    </row>
    <row r="40" spans="1:13" x14ac:dyDescent="0.25">
      <c r="A40" s="7"/>
      <c r="B40" s="7"/>
      <c r="C40" s="13"/>
      <c r="D40" s="7"/>
      <c r="E40" s="7"/>
      <c r="F40" s="7"/>
      <c r="G40" s="13"/>
      <c r="H40" s="7"/>
      <c r="I40" s="12"/>
      <c r="J40" s="7"/>
      <c r="K40" s="7"/>
      <c r="L40" s="7"/>
      <c r="M40" s="7"/>
    </row>
    <row r="41" spans="1:13" x14ac:dyDescent="0.25">
      <c r="A41" s="7"/>
      <c r="B41" s="7"/>
      <c r="C41" s="13"/>
      <c r="D41" s="7"/>
      <c r="E41" s="7"/>
      <c r="F41" s="7"/>
      <c r="G41" s="13"/>
      <c r="H41" s="7"/>
      <c r="I41" s="12"/>
      <c r="J41" s="7"/>
      <c r="K41" s="7"/>
      <c r="L41" s="7"/>
      <c r="M41" s="7"/>
    </row>
    <row r="42" spans="1:13" x14ac:dyDescent="0.25">
      <c r="A42" s="7"/>
      <c r="B42" s="7"/>
      <c r="C42" s="13"/>
      <c r="D42" s="7"/>
      <c r="E42" s="7"/>
      <c r="F42" s="7"/>
      <c r="G42" s="13"/>
      <c r="H42" s="7"/>
      <c r="I42" s="12"/>
      <c r="J42" s="7"/>
      <c r="K42" s="7"/>
      <c r="L42" s="7"/>
      <c r="M42" s="7"/>
    </row>
    <row r="43" spans="1:13" x14ac:dyDescent="0.25">
      <c r="A43" s="7"/>
      <c r="B43" s="7"/>
      <c r="C43" s="13"/>
      <c r="D43" s="7"/>
      <c r="E43" s="7"/>
      <c r="F43" s="7"/>
      <c r="G43" s="13"/>
      <c r="H43" s="7"/>
      <c r="I43" s="12"/>
      <c r="J43" s="7"/>
      <c r="K43" s="7"/>
      <c r="L43" s="7"/>
      <c r="M43" s="7"/>
    </row>
    <row r="44" spans="1:13" x14ac:dyDescent="0.25">
      <c r="A44" s="7"/>
      <c r="B44" s="7"/>
      <c r="C44" s="13"/>
      <c r="D44" s="7"/>
      <c r="E44" s="7"/>
      <c r="F44" s="7"/>
      <c r="G44" s="13"/>
      <c r="H44" s="7"/>
      <c r="I44" s="12"/>
      <c r="J44" s="7"/>
      <c r="K44" s="7"/>
      <c r="L44" s="7"/>
      <c r="M44" s="7"/>
    </row>
    <row r="45" spans="1:13" x14ac:dyDescent="0.25">
      <c r="A45" s="7"/>
      <c r="B45" s="7"/>
      <c r="C45" s="13"/>
      <c r="D45" s="7"/>
      <c r="E45" s="7"/>
      <c r="F45" s="7"/>
      <c r="G45" s="13"/>
      <c r="H45" s="7"/>
      <c r="I45" s="12"/>
      <c r="J45" s="7"/>
      <c r="K45" s="7"/>
      <c r="L45" s="7"/>
      <c r="M45" s="7"/>
    </row>
    <row r="46" spans="1:13" x14ac:dyDescent="0.25">
      <c r="A46" s="7"/>
      <c r="B46" s="7"/>
      <c r="C46" s="13"/>
      <c r="D46" s="7"/>
      <c r="E46" s="7"/>
      <c r="F46" s="7"/>
      <c r="G46" s="13"/>
      <c r="H46" s="7"/>
      <c r="I46" s="12"/>
      <c r="J46" s="7"/>
      <c r="K46" s="7"/>
      <c r="L46" s="7"/>
      <c r="M46" s="7"/>
    </row>
    <row r="47" spans="1:13" x14ac:dyDescent="0.25">
      <c r="A47" s="7"/>
      <c r="B47" s="7"/>
      <c r="C47" s="13"/>
      <c r="D47" s="7"/>
      <c r="E47" s="7"/>
      <c r="F47" s="7"/>
      <c r="G47" s="13"/>
      <c r="H47" s="7"/>
      <c r="I47" s="12"/>
      <c r="J47" s="7"/>
      <c r="K47" s="7"/>
      <c r="L47" s="7"/>
      <c r="M47" s="7"/>
    </row>
    <row r="48" spans="1:13" x14ac:dyDescent="0.25">
      <c r="A48" s="7"/>
      <c r="B48" s="7"/>
      <c r="C48" s="13"/>
      <c r="D48" s="7"/>
      <c r="E48" s="7"/>
      <c r="F48" s="7"/>
      <c r="G48" s="13"/>
      <c r="H48" s="7"/>
      <c r="I48" s="12"/>
      <c r="J48" s="7"/>
      <c r="K48" s="7"/>
      <c r="L48" s="7"/>
      <c r="M48" s="7"/>
    </row>
    <row r="49" spans="1:13" x14ac:dyDescent="0.25">
      <c r="A49" s="7"/>
      <c r="B49" s="7"/>
      <c r="C49" s="13"/>
      <c r="D49" s="7"/>
      <c r="E49" s="7"/>
      <c r="F49" s="7"/>
      <c r="G49" s="13"/>
      <c r="H49" s="7"/>
      <c r="I49" s="12"/>
      <c r="J49" s="7"/>
      <c r="K49" s="7"/>
      <c r="L49" s="7"/>
      <c r="M49" s="7"/>
    </row>
    <row r="50" spans="1:13" x14ac:dyDescent="0.25">
      <c r="A50" s="7"/>
      <c r="B50" s="7"/>
      <c r="C50" s="13"/>
      <c r="D50" s="7"/>
      <c r="E50" s="7"/>
      <c r="F50" s="7"/>
      <c r="G50" s="13"/>
      <c r="H50" s="7"/>
      <c r="I50" s="12"/>
      <c r="J50" s="7"/>
      <c r="K50" s="7"/>
      <c r="L50" s="7"/>
      <c r="M50" s="7"/>
    </row>
    <row r="51" spans="1:13" x14ac:dyDescent="0.25">
      <c r="A51" s="7"/>
      <c r="B51" s="7"/>
      <c r="C51" s="13"/>
      <c r="D51" s="7"/>
      <c r="E51" s="7"/>
      <c r="F51" s="7"/>
      <c r="G51" s="13"/>
      <c r="H51" s="7"/>
      <c r="I51" s="12"/>
      <c r="J51" s="7"/>
      <c r="K51" s="7"/>
      <c r="L51" s="7"/>
      <c r="M51" s="7"/>
    </row>
    <row r="52" spans="1:13" x14ac:dyDescent="0.25">
      <c r="A52" s="7"/>
      <c r="B52" s="7"/>
      <c r="C52" s="13"/>
      <c r="D52" s="7"/>
      <c r="E52" s="7"/>
      <c r="F52" s="7"/>
      <c r="G52" s="13"/>
      <c r="H52" s="7"/>
      <c r="I52" s="12"/>
      <c r="J52" s="7"/>
      <c r="K52" s="7"/>
      <c r="L52" s="7"/>
      <c r="M52" s="7"/>
    </row>
    <row r="53" spans="1:13" x14ac:dyDescent="0.25">
      <c r="A53" s="7"/>
      <c r="B53" s="7"/>
      <c r="C53" s="13"/>
      <c r="D53" s="7"/>
      <c r="E53" s="7"/>
      <c r="F53" s="7"/>
      <c r="G53" s="13"/>
      <c r="H53" s="7"/>
      <c r="I53" s="12"/>
      <c r="J53" s="7"/>
      <c r="K53" s="7"/>
      <c r="L53" s="7"/>
      <c r="M53" s="7"/>
    </row>
    <row r="54" spans="1:13" x14ac:dyDescent="0.25">
      <c r="A54" s="7"/>
      <c r="B54" s="7"/>
      <c r="C54" s="13"/>
      <c r="D54" s="7"/>
      <c r="E54" s="7"/>
      <c r="F54" s="7"/>
      <c r="G54" s="13"/>
      <c r="H54" s="7"/>
      <c r="I54" s="12"/>
      <c r="J54" s="7"/>
      <c r="K54" s="7"/>
      <c r="L54" s="7"/>
      <c r="M54" s="7"/>
    </row>
    <row r="55" spans="1:13" x14ac:dyDescent="0.25">
      <c r="A55" s="7"/>
      <c r="B55" s="7"/>
      <c r="C55" s="13"/>
      <c r="D55" s="7"/>
      <c r="E55" s="7"/>
      <c r="F55" s="7"/>
      <c r="G55" s="13"/>
      <c r="H55" s="7"/>
      <c r="I55" s="12"/>
      <c r="J55" s="7"/>
      <c r="K55" s="7"/>
      <c r="L55" s="7"/>
      <c r="M55" s="7"/>
    </row>
    <row r="56" spans="1:13" x14ac:dyDescent="0.25">
      <c r="A56" s="7"/>
      <c r="B56" s="7"/>
      <c r="C56" s="13"/>
      <c r="D56" s="7"/>
      <c r="E56" s="7"/>
      <c r="F56" s="7"/>
      <c r="G56" s="13"/>
      <c r="H56" s="7"/>
      <c r="I56" s="12"/>
      <c r="J56" s="7"/>
      <c r="K56" s="7"/>
      <c r="L56" s="7"/>
      <c r="M56" s="7"/>
    </row>
    <row r="57" spans="1:13" x14ac:dyDescent="0.25">
      <c r="A57" s="7"/>
      <c r="B57" s="7"/>
      <c r="C57" s="13"/>
      <c r="D57" s="7"/>
      <c r="E57" s="7"/>
      <c r="F57" s="7"/>
      <c r="G57" s="13"/>
      <c r="H57" s="7"/>
      <c r="I57" s="12"/>
      <c r="J57" s="7"/>
      <c r="K57" s="7"/>
      <c r="L57" s="7"/>
      <c r="M57" s="7"/>
    </row>
    <row r="58" spans="1:13" x14ac:dyDescent="0.25">
      <c r="A58" s="7"/>
      <c r="B58" s="7"/>
      <c r="C58" s="13"/>
      <c r="D58" s="7"/>
      <c r="E58" s="7"/>
      <c r="F58" s="7"/>
      <c r="G58" s="13"/>
      <c r="H58" s="7"/>
      <c r="I58" s="12"/>
      <c r="J58" s="7"/>
      <c r="K58" s="7"/>
      <c r="L58" s="7"/>
      <c r="M58" s="7"/>
    </row>
    <row r="59" spans="1:13" x14ac:dyDescent="0.25">
      <c r="A59" s="7"/>
      <c r="B59" s="7"/>
      <c r="C59" s="13"/>
      <c r="D59" s="7"/>
      <c r="E59" s="7"/>
      <c r="F59" s="7"/>
      <c r="G59" s="13"/>
      <c r="H59" s="7"/>
      <c r="I59" s="12"/>
      <c r="J59" s="7"/>
      <c r="K59" s="7"/>
      <c r="L59" s="7"/>
      <c r="M59" s="7"/>
    </row>
    <row r="60" spans="1:13" x14ac:dyDescent="0.25">
      <c r="A60" s="7"/>
      <c r="B60" s="7"/>
      <c r="C60" s="13"/>
      <c r="D60" s="7"/>
      <c r="E60" s="7"/>
      <c r="F60" s="7"/>
      <c r="G60" s="13"/>
      <c r="H60" s="7"/>
      <c r="I60" s="12"/>
      <c r="J60" s="7"/>
      <c r="K60" s="7"/>
      <c r="L60" s="7"/>
      <c r="M60" s="7"/>
    </row>
    <row r="61" spans="1:13" x14ac:dyDescent="0.25">
      <c r="A61" s="7"/>
      <c r="B61" s="7"/>
      <c r="C61" s="13"/>
      <c r="D61" s="7"/>
      <c r="E61" s="7"/>
      <c r="F61" s="7"/>
      <c r="G61" s="13"/>
      <c r="H61" s="7"/>
      <c r="I61" s="12"/>
      <c r="J61" s="7"/>
      <c r="K61" s="7"/>
      <c r="L61" s="7"/>
      <c r="M61" s="7"/>
    </row>
    <row r="62" spans="1:13" x14ac:dyDescent="0.25">
      <c r="A62" s="7"/>
      <c r="B62" s="7"/>
      <c r="C62" s="13"/>
      <c r="D62" s="7"/>
      <c r="E62" s="7"/>
      <c r="F62" s="7"/>
      <c r="G62" s="13"/>
      <c r="H62" s="7"/>
      <c r="I62" s="12"/>
      <c r="J62" s="7"/>
      <c r="K62" s="7"/>
      <c r="L62" s="7"/>
      <c r="M62" s="7"/>
    </row>
    <row r="63" spans="1:13" x14ac:dyDescent="0.25">
      <c r="A63" s="7"/>
      <c r="B63" s="7"/>
      <c r="C63" s="13"/>
      <c r="D63" s="7"/>
      <c r="E63" s="7"/>
      <c r="F63" s="7"/>
      <c r="G63" s="13"/>
      <c r="H63" s="7"/>
      <c r="I63" s="12"/>
      <c r="J63" s="7"/>
      <c r="K63" s="7"/>
      <c r="L63" s="7"/>
      <c r="M63" s="7"/>
    </row>
    <row r="64" spans="1:13" x14ac:dyDescent="0.25">
      <c r="A64" s="7"/>
      <c r="B64" s="7"/>
      <c r="C64" s="13"/>
      <c r="D64" s="7"/>
      <c r="E64" s="7"/>
      <c r="F64" s="7"/>
      <c r="G64" s="13"/>
      <c r="H64" s="7"/>
      <c r="I64" s="12"/>
      <c r="J64" s="7"/>
      <c r="K64" s="7"/>
      <c r="L64" s="7"/>
      <c r="M64" s="7"/>
    </row>
    <row r="65" spans="1:13" x14ac:dyDescent="0.25">
      <c r="A65" s="7"/>
      <c r="B65" s="7"/>
      <c r="C65" s="13"/>
      <c r="D65" s="7"/>
      <c r="E65" s="7"/>
      <c r="F65" s="7"/>
      <c r="G65" s="13"/>
      <c r="H65" s="7"/>
      <c r="I65" s="12"/>
      <c r="J65" s="7"/>
      <c r="K65" s="7"/>
      <c r="L65" s="7"/>
      <c r="M65" s="7"/>
    </row>
    <row r="66" spans="1:13" x14ac:dyDescent="0.25">
      <c r="A66" s="7"/>
      <c r="B66" s="7"/>
      <c r="C66" s="13"/>
      <c r="D66" s="7"/>
      <c r="E66" s="7"/>
      <c r="F66" s="7"/>
      <c r="G66" s="13"/>
      <c r="H66" s="7"/>
      <c r="I66" s="12"/>
      <c r="J66" s="7"/>
      <c r="K66" s="7"/>
      <c r="L66" s="7"/>
      <c r="M66" s="7"/>
    </row>
    <row r="67" spans="1:13" x14ac:dyDescent="0.25">
      <c r="A67" s="7"/>
      <c r="B67" s="7"/>
      <c r="C67" s="13"/>
      <c r="D67" s="7"/>
      <c r="E67" s="7"/>
      <c r="F67" s="7"/>
      <c r="G67" s="13"/>
      <c r="H67" s="7"/>
      <c r="I67" s="12"/>
      <c r="J67" s="7"/>
      <c r="K67" s="7"/>
      <c r="L67" s="7"/>
      <c r="M67" s="7"/>
    </row>
    <row r="68" spans="1:13" x14ac:dyDescent="0.25">
      <c r="A68" s="7"/>
      <c r="B68" s="7"/>
      <c r="C68" s="13"/>
      <c r="D68" s="7"/>
      <c r="E68" s="7"/>
      <c r="F68" s="7"/>
      <c r="G68" s="13"/>
      <c r="H68" s="7"/>
      <c r="I68" s="12"/>
      <c r="J68" s="7"/>
      <c r="K68" s="7"/>
      <c r="L68" s="7"/>
      <c r="M68" s="7"/>
    </row>
    <row r="69" spans="1:13" x14ac:dyDescent="0.25">
      <c r="A69" s="7"/>
      <c r="B69" s="7"/>
      <c r="C69" s="13"/>
      <c r="D69" s="7"/>
      <c r="E69" s="7"/>
      <c r="F69" s="7"/>
      <c r="G69" s="13"/>
      <c r="H69" s="7"/>
      <c r="I69" s="12"/>
      <c r="J69" s="7"/>
      <c r="K69" s="7"/>
      <c r="L69" s="7"/>
      <c r="M69" s="7"/>
    </row>
    <row r="70" spans="1:13" x14ac:dyDescent="0.25">
      <c r="A70" s="7"/>
      <c r="B70" s="7"/>
      <c r="C70" s="13"/>
      <c r="D70" s="7"/>
      <c r="E70" s="7"/>
      <c r="F70" s="7"/>
      <c r="G70" s="13"/>
      <c r="H70" s="7"/>
      <c r="I70" s="12"/>
      <c r="J70" s="7"/>
      <c r="K70" s="7"/>
      <c r="L70" s="7"/>
      <c r="M70" s="7"/>
    </row>
    <row r="71" spans="1:13" x14ac:dyDescent="0.25">
      <c r="A71" s="7"/>
      <c r="B71" s="7"/>
      <c r="C71" s="13"/>
      <c r="D71" s="7"/>
      <c r="E71" s="7"/>
      <c r="F71" s="7"/>
      <c r="G71" s="13"/>
      <c r="H71" s="7"/>
      <c r="I71" s="12"/>
      <c r="J71" s="7"/>
      <c r="K71" s="7"/>
      <c r="L71" s="7"/>
      <c r="M71" s="7"/>
    </row>
    <row r="72" spans="1:13" x14ac:dyDescent="0.25">
      <c r="A72" s="7"/>
      <c r="B72" s="7"/>
      <c r="C72" s="13"/>
      <c r="D72" s="7"/>
      <c r="E72" s="7"/>
      <c r="F72" s="7"/>
      <c r="G72" s="13"/>
      <c r="H72" s="7"/>
      <c r="I72" s="12"/>
      <c r="J72" s="7"/>
      <c r="K72" s="7"/>
      <c r="L72" s="7"/>
      <c r="M72" s="7"/>
    </row>
    <row r="73" spans="1:13" x14ac:dyDescent="0.25">
      <c r="A73" s="7"/>
      <c r="B73" s="7"/>
      <c r="C73" s="13"/>
      <c r="D73" s="7"/>
      <c r="E73" s="7"/>
      <c r="F73" s="7"/>
      <c r="G73" s="13"/>
      <c r="H73" s="7"/>
      <c r="I73" s="12"/>
      <c r="J73" s="7"/>
      <c r="K73" s="7"/>
      <c r="L73" s="7"/>
      <c r="M73" s="7"/>
    </row>
    <row r="74" spans="1:13" x14ac:dyDescent="0.25">
      <c r="A74" s="7"/>
      <c r="B74" s="7"/>
      <c r="C74" s="13"/>
      <c r="D74" s="7"/>
      <c r="E74" s="7"/>
      <c r="F74" s="7"/>
      <c r="G74" s="13"/>
      <c r="H74" s="7"/>
      <c r="I74" s="12"/>
      <c r="J74" s="7"/>
      <c r="K74" s="7"/>
      <c r="L74" s="7"/>
      <c r="M74" s="7"/>
    </row>
    <row r="75" spans="1:13" x14ac:dyDescent="0.25">
      <c r="A75" s="7"/>
      <c r="B75" s="7"/>
      <c r="C75" s="13"/>
      <c r="D75" s="7"/>
      <c r="E75" s="7"/>
      <c r="F75" s="7"/>
      <c r="G75" s="13"/>
      <c r="H75" s="7"/>
      <c r="I75" s="12"/>
      <c r="J75" s="7"/>
      <c r="K75" s="7"/>
      <c r="L75" s="7"/>
      <c r="M75" s="7"/>
    </row>
    <row r="76" spans="1:13" x14ac:dyDescent="0.25">
      <c r="A76" s="7"/>
      <c r="B76" s="7"/>
      <c r="C76" s="13"/>
      <c r="D76" s="7"/>
      <c r="E76" s="7"/>
      <c r="F76" s="7"/>
      <c r="G76" s="13"/>
      <c r="H76" s="7"/>
      <c r="I76" s="12"/>
      <c r="J76" s="7"/>
      <c r="K76" s="7"/>
      <c r="L76" s="7"/>
      <c r="M76" s="7"/>
    </row>
    <row r="77" spans="1:13" x14ac:dyDescent="0.25">
      <c r="A77" s="7"/>
      <c r="B77" s="7"/>
      <c r="C77" s="13"/>
      <c r="D77" s="7"/>
      <c r="E77" s="7"/>
      <c r="F77" s="7"/>
      <c r="G77" s="13"/>
      <c r="H77" s="7"/>
      <c r="I77" s="12"/>
      <c r="J77" s="7"/>
      <c r="K77" s="7"/>
      <c r="L77" s="7"/>
      <c r="M77" s="7"/>
    </row>
    <row r="78" spans="1:13" x14ac:dyDescent="0.25">
      <c r="A78" s="7"/>
      <c r="B78" s="7"/>
      <c r="C78" s="13"/>
      <c r="D78" s="7"/>
      <c r="E78" s="7"/>
      <c r="F78" s="7"/>
      <c r="G78" s="13"/>
      <c r="H78" s="7"/>
      <c r="I78" s="12"/>
      <c r="J78" s="7"/>
      <c r="K78" s="7"/>
      <c r="L78" s="7"/>
      <c r="M78" s="7"/>
    </row>
    <row r="79" spans="1:13" x14ac:dyDescent="0.25">
      <c r="A79" s="7"/>
      <c r="B79" s="7"/>
      <c r="C79" s="13"/>
      <c r="D79" s="7"/>
      <c r="E79" s="7"/>
      <c r="F79" s="7"/>
      <c r="G79" s="13"/>
      <c r="H79" s="7"/>
      <c r="I79" s="12"/>
      <c r="J79" s="7"/>
      <c r="K79" s="7"/>
      <c r="L79" s="7"/>
      <c r="M79" s="7"/>
    </row>
    <row r="80" spans="1:13" x14ac:dyDescent="0.25">
      <c r="A80" s="7"/>
      <c r="B80" s="7"/>
      <c r="C80" s="13"/>
      <c r="D80" s="7"/>
      <c r="E80" s="7"/>
      <c r="F80" s="7"/>
      <c r="G80" s="13"/>
      <c r="H80" s="7"/>
      <c r="I80" s="12"/>
      <c r="J80" s="7"/>
      <c r="K80" s="7"/>
      <c r="L80" s="7"/>
      <c r="M80" s="7"/>
    </row>
    <row r="81" spans="1:13" x14ac:dyDescent="0.25">
      <c r="A81" s="7"/>
      <c r="B81" s="7"/>
      <c r="C81" s="13"/>
      <c r="D81" s="7"/>
      <c r="E81" s="7"/>
      <c r="F81" s="7"/>
      <c r="G81" s="13"/>
      <c r="H81" s="7"/>
      <c r="I81" s="12"/>
      <c r="J81" s="7"/>
      <c r="K81" s="7"/>
      <c r="L81" s="7"/>
      <c r="M81" s="7"/>
    </row>
    <row r="82" spans="1:13" x14ac:dyDescent="0.25">
      <c r="A82" s="7"/>
      <c r="B82" s="7"/>
      <c r="C82" s="13"/>
      <c r="D82" s="7"/>
      <c r="E82" s="7"/>
      <c r="F82" s="7"/>
      <c r="G82" s="13"/>
      <c r="H82" s="7"/>
      <c r="I82" s="12"/>
      <c r="J82" s="7"/>
      <c r="K82" s="7"/>
      <c r="L82" s="7"/>
      <c r="M82" s="7"/>
    </row>
    <row r="83" spans="1:13" x14ac:dyDescent="0.25">
      <c r="A83" s="7"/>
      <c r="B83" s="7"/>
      <c r="C83" s="13"/>
      <c r="D83" s="7"/>
      <c r="E83" s="7"/>
      <c r="F83" s="7"/>
      <c r="G83" s="13"/>
      <c r="H83" s="7"/>
      <c r="I83" s="12"/>
      <c r="J83" s="7"/>
      <c r="K83" s="7"/>
      <c r="L83" s="7"/>
      <c r="M83" s="7"/>
    </row>
    <row r="84" spans="1:13" x14ac:dyDescent="0.25">
      <c r="A84" s="7"/>
      <c r="B84" s="7"/>
      <c r="C84" s="13"/>
      <c r="D84" s="7"/>
      <c r="E84" s="7"/>
      <c r="F84" s="7"/>
      <c r="G84" s="13"/>
      <c r="H84" s="7"/>
      <c r="I84" s="12"/>
      <c r="J84" s="7"/>
      <c r="K84" s="7"/>
      <c r="L84" s="7"/>
      <c r="M84" s="7"/>
    </row>
    <row r="85" spans="1:13" x14ac:dyDescent="0.25">
      <c r="A85" s="7"/>
      <c r="B85" s="7"/>
      <c r="C85" s="13"/>
      <c r="D85" s="7"/>
      <c r="E85" s="7"/>
      <c r="F85" s="7"/>
      <c r="G85" s="13"/>
      <c r="H85" s="7"/>
      <c r="I85" s="12"/>
      <c r="J85" s="7"/>
      <c r="K85" s="7"/>
      <c r="L85" s="7"/>
      <c r="M85" s="7"/>
    </row>
    <row r="86" spans="1:13" x14ac:dyDescent="0.25">
      <c r="A86" s="7"/>
      <c r="B86" s="7"/>
      <c r="C86" s="13"/>
      <c r="D86" s="7"/>
      <c r="E86" s="7"/>
      <c r="F86" s="7"/>
      <c r="G86" s="13"/>
      <c r="H86" s="7"/>
      <c r="I86" s="12"/>
      <c r="J86" s="7"/>
      <c r="K86" s="7"/>
      <c r="L86" s="7"/>
      <c r="M86" s="7"/>
    </row>
    <row r="87" spans="1:13" x14ac:dyDescent="0.25">
      <c r="A87" s="7"/>
      <c r="B87" s="7"/>
      <c r="C87" s="13"/>
      <c r="D87" s="7"/>
      <c r="E87" s="7"/>
      <c r="F87" s="7"/>
      <c r="G87" s="13"/>
      <c r="H87" s="7"/>
      <c r="I87" s="12"/>
      <c r="J87" s="7"/>
      <c r="K87" s="7"/>
      <c r="L87" s="7"/>
      <c r="M87" s="7"/>
    </row>
    <row r="88" spans="1:13" x14ac:dyDescent="0.25">
      <c r="A88" s="7"/>
      <c r="B88" s="7"/>
      <c r="C88" s="13"/>
      <c r="D88" s="7"/>
      <c r="E88" s="7"/>
      <c r="F88" s="7"/>
      <c r="G88" s="13"/>
      <c r="H88" s="7"/>
      <c r="I88" s="12"/>
      <c r="J88" s="7"/>
      <c r="K88" s="7"/>
      <c r="L88" s="7"/>
      <c r="M88" s="7"/>
    </row>
    <row r="89" spans="1:13" x14ac:dyDescent="0.25">
      <c r="A89" s="7"/>
      <c r="B89" s="7"/>
      <c r="C89" s="13"/>
      <c r="D89" s="7"/>
      <c r="E89" s="7"/>
      <c r="F89" s="7"/>
      <c r="G89" s="13"/>
      <c r="H89" s="7"/>
      <c r="I89" s="12"/>
      <c r="J89" s="7"/>
      <c r="K89" s="7"/>
      <c r="L89" s="7"/>
      <c r="M89" s="7"/>
    </row>
    <row r="90" spans="1:13" x14ac:dyDescent="0.25">
      <c r="A90" s="7"/>
      <c r="B90" s="7"/>
      <c r="C90" s="13"/>
      <c r="D90" s="7"/>
      <c r="E90" s="7"/>
      <c r="F90" s="7"/>
      <c r="G90" s="13"/>
      <c r="H90" s="7"/>
      <c r="I90" s="12"/>
      <c r="J90" s="7"/>
      <c r="K90" s="7"/>
      <c r="L90" s="7"/>
      <c r="M90" s="7"/>
    </row>
    <row r="91" spans="1:13" x14ac:dyDescent="0.25">
      <c r="A91" s="7"/>
      <c r="B91" s="7"/>
      <c r="C91" s="13"/>
      <c r="D91" s="7"/>
      <c r="E91" s="7"/>
      <c r="F91" s="7"/>
      <c r="G91" s="13"/>
      <c r="H91" s="7"/>
      <c r="I91" s="12"/>
      <c r="J91" s="7"/>
      <c r="K91" s="7"/>
      <c r="L91" s="7"/>
      <c r="M91" s="7"/>
    </row>
    <row r="92" spans="1:13" x14ac:dyDescent="0.25">
      <c r="A92" s="7"/>
      <c r="B92" s="7"/>
      <c r="C92" s="13"/>
      <c r="D92" s="7"/>
      <c r="E92" s="7"/>
      <c r="F92" s="7"/>
      <c r="G92" s="13"/>
      <c r="H92" s="7"/>
      <c r="I92" s="12"/>
      <c r="J92" s="7"/>
      <c r="K92" s="7"/>
      <c r="L92" s="7"/>
      <c r="M92" s="7"/>
    </row>
    <row r="93" spans="1:13" x14ac:dyDescent="0.25">
      <c r="A93" s="7"/>
      <c r="B93" s="7"/>
      <c r="C93" s="13"/>
      <c r="D93" s="7"/>
      <c r="E93" s="7"/>
      <c r="F93" s="7"/>
      <c r="G93" s="13"/>
      <c r="H93" s="7"/>
      <c r="I93" s="12"/>
      <c r="J93" s="7"/>
      <c r="K93" s="7"/>
      <c r="L93" s="7"/>
      <c r="M93" s="7"/>
    </row>
    <row r="94" spans="1:13" x14ac:dyDescent="0.25">
      <c r="A94" s="7"/>
      <c r="B94" s="7"/>
      <c r="C94" s="13"/>
      <c r="D94" s="7"/>
      <c r="E94" s="7"/>
      <c r="F94" s="7"/>
      <c r="G94" s="13"/>
      <c r="H94" s="7"/>
      <c r="I94" s="12"/>
      <c r="J94" s="7"/>
      <c r="K94" s="7"/>
      <c r="L94" s="7"/>
      <c r="M94" s="7"/>
    </row>
    <row r="95" spans="1:13" x14ac:dyDescent="0.25">
      <c r="A95" s="7"/>
      <c r="B95" s="7"/>
      <c r="C95" s="13"/>
      <c r="D95" s="7"/>
      <c r="E95" s="7"/>
      <c r="F95" s="7"/>
      <c r="G95" s="13"/>
      <c r="H95" s="7"/>
      <c r="I95" s="12"/>
      <c r="J95" s="7"/>
      <c r="K95" s="7"/>
      <c r="L95" s="7"/>
      <c r="M95" s="7"/>
    </row>
    <row r="96" spans="1:13" x14ac:dyDescent="0.25">
      <c r="A96" s="7"/>
      <c r="B96" s="7"/>
      <c r="C96" s="13"/>
      <c r="D96" s="7"/>
      <c r="E96" s="7"/>
      <c r="F96" s="7"/>
      <c r="G96" s="13"/>
      <c r="H96" s="7"/>
      <c r="I96" s="12"/>
      <c r="J96" s="7"/>
      <c r="K96" s="7"/>
      <c r="L96" s="7"/>
      <c r="M96" s="7"/>
    </row>
    <row r="97" spans="1:13" x14ac:dyDescent="0.25">
      <c r="A97" s="7"/>
      <c r="B97" s="7"/>
      <c r="C97" s="13"/>
      <c r="D97" s="7"/>
      <c r="E97" s="7"/>
      <c r="F97" s="7"/>
      <c r="G97" s="13"/>
      <c r="H97" s="7"/>
      <c r="I97" s="12"/>
      <c r="J97" s="7"/>
      <c r="K97" s="7"/>
      <c r="L97" s="7"/>
      <c r="M97" s="7"/>
    </row>
    <row r="98" spans="1:13" x14ac:dyDescent="0.25">
      <c r="A98" s="7"/>
      <c r="B98" s="7"/>
      <c r="C98" s="13"/>
      <c r="D98" s="7"/>
      <c r="E98" s="7"/>
      <c r="F98" s="7"/>
      <c r="G98" s="13"/>
      <c r="H98" s="7"/>
      <c r="I98" s="12"/>
      <c r="J98" s="7"/>
      <c r="K98" s="7"/>
      <c r="L98" s="7"/>
      <c r="M98" s="7"/>
    </row>
    <row r="99" spans="1:13" ht="16.5" customHeight="1" x14ac:dyDescent="0.25">
      <c r="A99" s="7"/>
      <c r="B99" s="7"/>
      <c r="C99" s="13"/>
      <c r="D99" s="7"/>
      <c r="E99" s="7"/>
      <c r="F99" s="7"/>
      <c r="G99" s="13"/>
      <c r="H99" s="7"/>
      <c r="I99" s="12"/>
      <c r="J99" s="7"/>
      <c r="K99" s="7"/>
      <c r="L99" s="7"/>
      <c r="M99" s="7"/>
    </row>
    <row r="100" spans="1:13" x14ac:dyDescent="0.25">
      <c r="A100" s="7"/>
      <c r="B100" s="7"/>
      <c r="C100" s="13"/>
      <c r="D100" s="7"/>
      <c r="E100" s="7"/>
      <c r="F100" s="7"/>
      <c r="G100" s="13"/>
      <c r="H100" s="7"/>
      <c r="I100" s="12"/>
      <c r="J100" s="7"/>
      <c r="K100" s="7"/>
      <c r="L100" s="7"/>
      <c r="M100" s="7"/>
    </row>
    <row r="101" spans="1:13" x14ac:dyDescent="0.25">
      <c r="A101" s="7"/>
      <c r="B101" s="7"/>
      <c r="C101" s="13"/>
      <c r="D101" s="7"/>
      <c r="E101" s="7"/>
      <c r="F101" s="7"/>
      <c r="G101" s="13"/>
      <c r="H101" s="7"/>
      <c r="I101" s="12"/>
      <c r="J101" s="7"/>
      <c r="K101" s="7"/>
      <c r="L101" s="7"/>
      <c r="M101" s="7"/>
    </row>
    <row r="102" spans="1:13" x14ac:dyDescent="0.25">
      <c r="A102" s="7"/>
      <c r="B102" s="7"/>
      <c r="C102" s="13"/>
      <c r="D102" s="7"/>
      <c r="E102" s="7"/>
      <c r="F102" s="7"/>
      <c r="G102" s="13"/>
      <c r="H102" s="7"/>
      <c r="I102" s="12"/>
      <c r="J102" s="7"/>
      <c r="K102" s="7"/>
      <c r="L102" s="7"/>
      <c r="M102" s="7"/>
    </row>
    <row r="103" spans="1:13" x14ac:dyDescent="0.25">
      <c r="A103" s="7"/>
      <c r="B103" s="7"/>
      <c r="C103" s="13"/>
      <c r="D103" s="7"/>
      <c r="E103" s="7"/>
      <c r="F103" s="7"/>
      <c r="G103" s="13"/>
      <c r="H103" s="7"/>
      <c r="I103" s="12"/>
      <c r="J103" s="7"/>
      <c r="K103" s="7"/>
      <c r="L103" s="7"/>
      <c r="M103" s="7"/>
    </row>
    <row r="104" spans="1:13" x14ac:dyDescent="0.25">
      <c r="A104" s="7"/>
      <c r="B104" s="7"/>
      <c r="C104" s="13"/>
      <c r="D104" s="7"/>
      <c r="E104" s="7"/>
      <c r="F104" s="7"/>
      <c r="G104" s="13"/>
      <c r="H104" s="7"/>
      <c r="I104" s="12"/>
      <c r="J104" s="7"/>
      <c r="K104" s="7"/>
      <c r="L104" s="7"/>
      <c r="M104" s="7"/>
    </row>
    <row r="105" spans="1:13" x14ac:dyDescent="0.25">
      <c r="A105" s="7"/>
      <c r="B105" s="7"/>
      <c r="C105" s="13"/>
      <c r="D105" s="7"/>
      <c r="E105" s="7"/>
      <c r="F105" s="7"/>
      <c r="G105" s="13"/>
      <c r="H105" s="7"/>
      <c r="I105" s="12"/>
      <c r="J105" s="7"/>
      <c r="K105" s="7"/>
      <c r="L105" s="7"/>
      <c r="M105" s="7"/>
    </row>
    <row r="106" spans="1:13" x14ac:dyDescent="0.25">
      <c r="A106" s="7"/>
      <c r="B106" s="7"/>
      <c r="C106" s="13"/>
      <c r="D106" s="7"/>
      <c r="E106" s="7"/>
      <c r="F106" s="7"/>
      <c r="G106" s="13"/>
      <c r="H106" s="7"/>
      <c r="I106" s="12"/>
      <c r="J106" s="7"/>
      <c r="K106" s="7"/>
      <c r="L106" s="7"/>
      <c r="M106" s="7"/>
    </row>
    <row r="107" spans="1:13" x14ac:dyDescent="0.25">
      <c r="A107" s="7"/>
      <c r="B107" s="7"/>
      <c r="C107" s="13"/>
      <c r="D107" s="7"/>
      <c r="E107" s="7"/>
      <c r="F107" s="7"/>
      <c r="G107" s="13"/>
      <c r="H107" s="7"/>
      <c r="I107" s="12"/>
      <c r="J107" s="7"/>
      <c r="K107" s="7"/>
      <c r="L107" s="7"/>
      <c r="M107" s="7"/>
    </row>
    <row r="108" spans="1:13" x14ac:dyDescent="0.25">
      <c r="A108" s="7"/>
      <c r="B108" s="7"/>
      <c r="C108" s="13"/>
      <c r="D108" s="7"/>
      <c r="E108" s="7"/>
      <c r="F108" s="7"/>
      <c r="G108" s="13"/>
      <c r="H108" s="7"/>
      <c r="I108" s="12"/>
      <c r="J108" s="7"/>
      <c r="K108" s="7"/>
      <c r="L108" s="7"/>
      <c r="M108" s="7"/>
    </row>
    <row r="109" spans="1:13" x14ac:dyDescent="0.25">
      <c r="A109" s="7"/>
      <c r="B109" s="7"/>
      <c r="C109" s="13"/>
      <c r="D109" s="7"/>
      <c r="E109" s="7"/>
      <c r="F109" s="7"/>
      <c r="G109" s="13"/>
      <c r="H109" s="7"/>
      <c r="I109" s="12"/>
      <c r="J109" s="7"/>
      <c r="K109" s="7"/>
      <c r="L109" s="7"/>
      <c r="M109" s="7"/>
    </row>
    <row r="110" spans="1:13" x14ac:dyDescent="0.25">
      <c r="A110" s="7"/>
      <c r="B110" s="7"/>
      <c r="C110" s="13"/>
      <c r="D110" s="7"/>
      <c r="E110" s="7"/>
      <c r="F110" s="7"/>
      <c r="G110" s="13"/>
      <c r="H110" s="7"/>
      <c r="I110" s="12"/>
      <c r="J110" s="7"/>
      <c r="K110" s="7"/>
      <c r="L110" s="7"/>
      <c r="M110" s="7"/>
    </row>
    <row r="111" spans="1:13" ht="16.5" customHeight="1" x14ac:dyDescent="0.25">
      <c r="A111" s="7"/>
      <c r="B111" s="7"/>
      <c r="C111" s="13"/>
      <c r="D111" s="7"/>
      <c r="E111" s="7"/>
      <c r="F111" s="7"/>
      <c r="G111" s="13"/>
      <c r="H111" s="7"/>
      <c r="I111" s="12"/>
      <c r="J111" s="7"/>
      <c r="K111" s="7"/>
      <c r="L111" s="7"/>
      <c r="M111" s="7"/>
    </row>
    <row r="112" spans="1:13" x14ac:dyDescent="0.25">
      <c r="A112" s="7"/>
      <c r="B112" s="7"/>
      <c r="C112" s="13"/>
      <c r="D112" s="7"/>
      <c r="E112" s="7"/>
      <c r="F112" s="7"/>
      <c r="G112" s="13"/>
      <c r="H112" s="7"/>
      <c r="I112" s="12"/>
      <c r="J112" s="7"/>
      <c r="K112" s="7"/>
      <c r="L112" s="7"/>
      <c r="M112" s="7"/>
    </row>
    <row r="113" spans="1:13" x14ac:dyDescent="0.25">
      <c r="A113" s="7"/>
      <c r="B113" s="7"/>
      <c r="C113" s="13"/>
      <c r="D113" s="7"/>
      <c r="E113" s="7"/>
      <c r="F113" s="7"/>
      <c r="G113" s="13"/>
      <c r="H113" s="7"/>
      <c r="I113" s="12"/>
      <c r="J113" s="7"/>
      <c r="K113" s="7"/>
      <c r="L113" s="7"/>
      <c r="M113" s="7"/>
    </row>
    <row r="114" spans="1:13" x14ac:dyDescent="0.25">
      <c r="A114" s="7"/>
      <c r="B114" s="7"/>
      <c r="C114" s="13"/>
      <c r="D114" s="7"/>
      <c r="E114" s="7"/>
      <c r="F114" s="7"/>
      <c r="G114" s="13"/>
      <c r="H114" s="7"/>
      <c r="I114" s="12"/>
      <c r="J114" s="7"/>
      <c r="K114" s="7"/>
      <c r="L114" s="7"/>
      <c r="M114" s="7"/>
    </row>
    <row r="115" spans="1:13" x14ac:dyDescent="0.25">
      <c r="A115" s="7"/>
      <c r="B115" s="7"/>
      <c r="C115" s="13"/>
      <c r="D115" s="7"/>
      <c r="E115" s="7"/>
      <c r="F115" s="7"/>
      <c r="G115" s="13"/>
      <c r="H115" s="7"/>
      <c r="I115" s="12"/>
      <c r="J115" s="7"/>
      <c r="K115" s="7"/>
      <c r="L115" s="7"/>
      <c r="M115" s="7"/>
    </row>
    <row r="116" spans="1:13" ht="16.5" customHeight="1" x14ac:dyDescent="0.25">
      <c r="A116" s="7"/>
      <c r="B116" s="7"/>
      <c r="C116" s="13"/>
      <c r="D116" s="7"/>
      <c r="E116" s="7"/>
      <c r="F116" s="7"/>
      <c r="G116" s="13"/>
      <c r="H116" s="7"/>
      <c r="I116" s="12"/>
      <c r="J116" s="7"/>
      <c r="K116" s="7"/>
      <c r="L116" s="7"/>
      <c r="M116" s="7"/>
    </row>
    <row r="117" spans="1:13" x14ac:dyDescent="0.25">
      <c r="A117" s="7"/>
      <c r="B117" s="7"/>
      <c r="C117" s="13"/>
      <c r="D117" s="7"/>
      <c r="E117" s="7"/>
      <c r="F117" s="7"/>
      <c r="G117" s="13"/>
      <c r="H117" s="7"/>
      <c r="I117" s="12"/>
      <c r="J117" s="7"/>
      <c r="K117" s="7"/>
      <c r="L117" s="7"/>
      <c r="M117" s="7"/>
    </row>
    <row r="118" spans="1:13" x14ac:dyDescent="0.25">
      <c r="A118" s="7"/>
      <c r="B118" s="7"/>
      <c r="C118" s="13"/>
      <c r="D118" s="7"/>
      <c r="E118" s="7"/>
      <c r="F118" s="7"/>
      <c r="G118" s="13"/>
      <c r="H118" s="7"/>
      <c r="I118" s="12"/>
      <c r="J118" s="7"/>
      <c r="K118" s="7"/>
      <c r="L118" s="7"/>
      <c r="M118" s="7"/>
    </row>
    <row r="119" spans="1:13" x14ac:dyDescent="0.25">
      <c r="A119" s="7"/>
      <c r="B119" s="7"/>
      <c r="C119" s="13"/>
      <c r="D119" s="7"/>
      <c r="E119" s="7"/>
      <c r="F119" s="7"/>
      <c r="G119" s="13"/>
      <c r="H119" s="7"/>
      <c r="I119" s="12"/>
      <c r="J119" s="7"/>
      <c r="K119" s="7"/>
      <c r="L119" s="7"/>
      <c r="M119" s="7"/>
    </row>
    <row r="120" spans="1:13" x14ac:dyDescent="0.25">
      <c r="A120" s="7"/>
      <c r="B120" s="7"/>
      <c r="C120" s="13"/>
      <c r="D120" s="7"/>
      <c r="E120" s="7"/>
      <c r="F120" s="7"/>
      <c r="G120" s="13"/>
      <c r="H120" s="7"/>
      <c r="I120" s="12"/>
      <c r="J120" s="7"/>
      <c r="K120" s="7"/>
      <c r="L120" s="7"/>
      <c r="M120" s="7"/>
    </row>
    <row r="121" spans="1:13" x14ac:dyDescent="0.25">
      <c r="A121" s="7"/>
      <c r="B121" s="7"/>
      <c r="C121" s="13"/>
      <c r="D121" s="7"/>
      <c r="E121" s="7"/>
      <c r="F121" s="7"/>
      <c r="G121" s="13"/>
      <c r="H121" s="7"/>
      <c r="I121" s="12"/>
      <c r="J121" s="7"/>
      <c r="K121" s="7"/>
      <c r="L121" s="7"/>
      <c r="M121" s="7"/>
    </row>
    <row r="122" spans="1:13" x14ac:dyDescent="0.25">
      <c r="A122" s="7"/>
      <c r="B122" s="7"/>
      <c r="C122" s="13"/>
      <c r="D122" s="7"/>
      <c r="E122" s="7"/>
      <c r="F122" s="7"/>
      <c r="G122" s="13"/>
      <c r="H122" s="7"/>
      <c r="I122" s="12"/>
      <c r="J122" s="7"/>
      <c r="K122" s="7"/>
      <c r="L122" s="7"/>
      <c r="M122" s="7"/>
    </row>
    <row r="123" spans="1:13" x14ac:dyDescent="0.25">
      <c r="A123" s="7"/>
      <c r="B123" s="7"/>
      <c r="C123" s="13"/>
      <c r="D123" s="7"/>
      <c r="E123" s="7"/>
      <c r="F123" s="7"/>
      <c r="G123" s="13"/>
      <c r="H123" s="7"/>
      <c r="I123" s="12"/>
      <c r="J123" s="7"/>
      <c r="K123" s="7"/>
      <c r="L123" s="7"/>
      <c r="M123" s="7"/>
    </row>
    <row r="124" spans="1:13" x14ac:dyDescent="0.25">
      <c r="A124" s="7"/>
      <c r="B124" s="7"/>
      <c r="C124" s="13"/>
      <c r="D124" s="7"/>
      <c r="E124" s="7"/>
      <c r="F124" s="7"/>
      <c r="G124" s="13"/>
      <c r="H124" s="7"/>
      <c r="I124" s="12"/>
      <c r="J124" s="7"/>
      <c r="K124" s="7"/>
      <c r="L124" s="7"/>
      <c r="M124" s="7"/>
    </row>
    <row r="125" spans="1:13" x14ac:dyDescent="0.25">
      <c r="A125" s="7"/>
      <c r="B125" s="7"/>
      <c r="C125" s="13"/>
      <c r="D125" s="7"/>
      <c r="E125" s="7"/>
      <c r="F125" s="7"/>
      <c r="G125" s="13"/>
      <c r="H125" s="7"/>
      <c r="I125" s="12"/>
      <c r="J125" s="7"/>
      <c r="K125" s="7"/>
      <c r="L125" s="7"/>
      <c r="M125" s="7"/>
    </row>
    <row r="126" spans="1:13" x14ac:dyDescent="0.25">
      <c r="A126" s="7"/>
      <c r="B126" s="7"/>
      <c r="C126" s="13"/>
      <c r="D126" s="7"/>
      <c r="E126" s="7"/>
      <c r="F126" s="7"/>
      <c r="G126" s="13"/>
      <c r="H126" s="7"/>
      <c r="I126" s="12"/>
      <c r="J126" s="7"/>
      <c r="K126" s="7"/>
      <c r="L126" s="7"/>
      <c r="M126" s="7"/>
    </row>
    <row r="127" spans="1:13" x14ac:dyDescent="0.25">
      <c r="A127" s="7"/>
      <c r="B127" s="7"/>
      <c r="C127" s="13"/>
      <c r="D127" s="7"/>
      <c r="E127" s="7"/>
      <c r="F127" s="7"/>
      <c r="G127" s="13"/>
      <c r="H127" s="7"/>
      <c r="I127" s="12"/>
      <c r="J127" s="7"/>
      <c r="K127" s="7"/>
      <c r="L127" s="7"/>
      <c r="M127" s="7"/>
    </row>
    <row r="128" spans="1:13" x14ac:dyDescent="0.25">
      <c r="A128" s="7"/>
      <c r="B128" s="7"/>
      <c r="C128" s="13"/>
      <c r="D128" s="7"/>
      <c r="E128" s="7"/>
      <c r="F128" s="7"/>
      <c r="G128" s="13"/>
      <c r="H128" s="7"/>
      <c r="I128" s="12"/>
      <c r="J128" s="7"/>
      <c r="K128" s="7"/>
      <c r="L128" s="7"/>
      <c r="M128" s="7"/>
    </row>
    <row r="129" spans="1:13" x14ac:dyDescent="0.25">
      <c r="A129" s="7"/>
      <c r="B129" s="7"/>
      <c r="C129" s="13"/>
      <c r="D129" s="7"/>
      <c r="E129" s="7"/>
      <c r="F129" s="7"/>
      <c r="G129" s="13"/>
      <c r="H129" s="7"/>
      <c r="I129" s="12"/>
      <c r="J129" s="7"/>
      <c r="K129" s="7"/>
      <c r="L129" s="7"/>
      <c r="M129" s="7"/>
    </row>
    <row r="130" spans="1:13" x14ac:dyDescent="0.25">
      <c r="A130" s="7"/>
      <c r="B130" s="7"/>
      <c r="C130" s="13"/>
      <c r="D130" s="7"/>
      <c r="E130" s="7"/>
      <c r="F130" s="7"/>
      <c r="G130" s="13"/>
      <c r="H130" s="7"/>
      <c r="I130" s="12"/>
      <c r="J130" s="7"/>
      <c r="K130" s="7"/>
      <c r="L130" s="7"/>
      <c r="M130" s="7"/>
    </row>
    <row r="132" spans="1:13" ht="15.75" thickBot="1" x14ac:dyDescent="0.3"/>
    <row r="133" spans="1:13" ht="24" thickBot="1" x14ac:dyDescent="0.3">
      <c r="A133" s="109" t="s">
        <v>104</v>
      </c>
      <c r="B133" s="110"/>
      <c r="C133" s="110"/>
      <c r="D133" s="110"/>
      <c r="E133" s="111"/>
      <c r="F133" s="115" t="s">
        <v>106</v>
      </c>
    </row>
    <row r="135" spans="1:13" ht="15.75" thickBot="1" x14ac:dyDescent="0.3"/>
    <row r="136" spans="1:13" ht="15.75" thickBot="1" x14ac:dyDescent="0.3">
      <c r="A136" s="1"/>
      <c r="B136" s="57" t="s">
        <v>90</v>
      </c>
      <c r="C136" s="58"/>
      <c r="D136" s="58"/>
      <c r="E136" s="59"/>
    </row>
    <row r="137" spans="1:13" ht="30" x14ac:dyDescent="0.25">
      <c r="A137" s="23" t="s">
        <v>94</v>
      </c>
      <c r="B137" s="53" t="s">
        <v>83</v>
      </c>
      <c r="C137" s="54" t="s">
        <v>84</v>
      </c>
      <c r="D137" s="55" t="s">
        <v>85</v>
      </c>
      <c r="E137" s="56" t="s">
        <v>81</v>
      </c>
    </row>
    <row r="138" spans="1:13" x14ac:dyDescent="0.25">
      <c r="A138" s="24" t="str">
        <f>'Total challenge'!A6</f>
        <v>Adrien Bacle</v>
      </c>
      <c r="B138" s="25">
        <f t="shared" ref="B138:C152" si="0">COUNTIFS($E$6:$E$130,$A138,$J$6:$J$130,"oui")</f>
        <v>0</v>
      </c>
      <c r="C138" s="26">
        <f>COUNTIFS($E$6:$E$130,$A138,$K$6:$K$130,bdd!$H$2)</f>
        <v>0</v>
      </c>
      <c r="D138" s="27">
        <f>COUNTIFS($E$6:$E$130,$A138,$K$6:$K$130,bdd!$H$3)</f>
        <v>0</v>
      </c>
      <c r="E138" s="28" cm="1">
        <f t="array" ref="E138">SUMPRODUCT(($E$6:$E$130=$A138)*($G$6:$G$130))</f>
        <v>0</v>
      </c>
    </row>
    <row r="139" spans="1:13" x14ac:dyDescent="0.25">
      <c r="A139" s="24" t="str">
        <f>'Total challenge'!A7</f>
        <v>Alexis Joyeux</v>
      </c>
      <c r="B139" s="25">
        <f t="shared" si="0"/>
        <v>0</v>
      </c>
      <c r="C139" s="26">
        <f>COUNTIFS($E$6:$E$130,$A139,$K$6:$K$130,bdd!$H$2)</f>
        <v>0</v>
      </c>
      <c r="D139" s="27">
        <f>COUNTIFS($E$6:$E$130,$A139,$K$6:$K$130,bdd!$H$3)</f>
        <v>0</v>
      </c>
      <c r="E139" s="28" cm="1">
        <f t="array" ref="E139">SUMPRODUCT(($E$6:$E$130=$A139)*($G$6:$G$130))</f>
        <v>0</v>
      </c>
    </row>
    <row r="140" spans="1:13" x14ac:dyDescent="0.25">
      <c r="A140" s="24" t="str">
        <f>'Total challenge'!A8</f>
        <v>Candice Carrere</v>
      </c>
      <c r="B140" s="25">
        <f t="shared" si="0"/>
        <v>0</v>
      </c>
      <c r="C140" s="26">
        <f>COUNTIFS($E$6:$E$130,$A140,$K$6:$K$130,bdd!$H$2)</f>
        <v>0</v>
      </c>
      <c r="D140" s="27">
        <f>COUNTIFS($E$6:$E$130,$A140,$K$6:$K$130,bdd!$H$3)</f>
        <v>0</v>
      </c>
      <c r="E140" s="28" cm="1">
        <f t="array" ref="E140">SUMPRODUCT(($E$6:$E$130=$A140)*($G$6:$G$130))</f>
        <v>0</v>
      </c>
    </row>
    <row r="141" spans="1:13" x14ac:dyDescent="0.25">
      <c r="A141" s="24" t="str">
        <f>'Total challenge'!A9</f>
        <v>David Laffond</v>
      </c>
      <c r="B141" s="25">
        <f t="shared" si="0"/>
        <v>0</v>
      </c>
      <c r="C141" s="26">
        <f>COUNTIFS($E$6:$E$130,$A141,$K$6:$K$130,bdd!$H$2)</f>
        <v>0</v>
      </c>
      <c r="D141" s="27">
        <f>COUNTIFS($E$6:$E$130,$A141,$K$6:$K$130,bdd!$H$3)</f>
        <v>0</v>
      </c>
      <c r="E141" s="28" cm="1">
        <f t="array" ref="E141">SUMPRODUCT(($E$6:$E$130=$A141)*($G$6:$G$130))</f>
        <v>0</v>
      </c>
    </row>
    <row r="142" spans="1:13" x14ac:dyDescent="0.25">
      <c r="A142" s="24" t="str">
        <f>'Total challenge'!A10</f>
        <v>Emeline Gramond</v>
      </c>
      <c r="B142" s="25">
        <f t="shared" si="0"/>
        <v>0</v>
      </c>
      <c r="C142" s="26">
        <f>COUNTIFS($E$6:$E$130,$A142,$K$6:$K$130,bdd!$H$2)</f>
        <v>0</v>
      </c>
      <c r="D142" s="27">
        <f>COUNTIFS($E$6:$E$130,$A142,$K$6:$K$130,bdd!$H$3)</f>
        <v>0</v>
      </c>
      <c r="E142" s="28" cm="1">
        <f t="array" ref="E142">SUMPRODUCT(($E$6:$E$130=$A142)*($G$6:$G$130))</f>
        <v>0</v>
      </c>
    </row>
    <row r="143" spans="1:13" x14ac:dyDescent="0.25">
      <c r="A143" s="24" t="str">
        <f>'Total challenge'!A11</f>
        <v>Gaël Castanet</v>
      </c>
      <c r="B143" s="25">
        <f t="shared" si="0"/>
        <v>0</v>
      </c>
      <c r="C143" s="26">
        <f>COUNTIFS($E$6:$E$130,$A143,$K$6:$K$130,bdd!$H$2)</f>
        <v>0</v>
      </c>
      <c r="D143" s="27">
        <f>COUNTIFS($E$6:$E$130,$A143,$K$6:$K$130,bdd!$H$3)</f>
        <v>0</v>
      </c>
      <c r="E143" s="28" cm="1">
        <f t="array" ref="E143">SUMPRODUCT(($E$6:$E$130=$A143)*($G$6:$G$130))</f>
        <v>0</v>
      </c>
    </row>
    <row r="144" spans="1:13" x14ac:dyDescent="0.25">
      <c r="A144" s="24" t="str">
        <f>'Total challenge'!A12</f>
        <v>Ibrahima KA</v>
      </c>
      <c r="B144" s="25">
        <f t="shared" si="0"/>
        <v>0</v>
      </c>
      <c r="C144" s="26">
        <f>COUNTIFS($E$6:$E$130,$A144,$K$6:$K$130,bdd!$H$2)</f>
        <v>0</v>
      </c>
      <c r="D144" s="27">
        <f>COUNTIFS($E$6:$E$130,$A144,$K$6:$K$130,bdd!$H$3)</f>
        <v>0</v>
      </c>
      <c r="E144" s="28" cm="1">
        <f t="array" ref="E144">SUMPRODUCT(($E$6:$E$130=$A144)*($G$6:$G$130))</f>
        <v>0</v>
      </c>
    </row>
    <row r="145" spans="1:5" x14ac:dyDescent="0.25">
      <c r="A145" s="24" t="str">
        <f>'Total challenge'!A13</f>
        <v>Ingrid Combe</v>
      </c>
      <c r="B145" s="25">
        <f t="shared" si="0"/>
        <v>1</v>
      </c>
      <c r="C145" s="26">
        <f>COUNTIFS($E$6:$E$130,$A145,$K$6:$K$130,bdd!$H$2)</f>
        <v>1</v>
      </c>
      <c r="D145" s="27">
        <f>COUNTIFS($E$6:$E$130,$A145,$K$6:$K$130,bdd!$H$3)</f>
        <v>2</v>
      </c>
      <c r="E145" s="28" cm="1">
        <f t="array" ref="E145">SUMPRODUCT(($E$6:$E$130=$A145)*($G$6:$G$130))</f>
        <v>41838.959999999999</v>
      </c>
    </row>
    <row r="146" spans="1:5" x14ac:dyDescent="0.25">
      <c r="A146" s="24" t="str">
        <f>'Total challenge'!A14</f>
        <v>Laurent Bellard</v>
      </c>
      <c r="B146" s="25">
        <f t="shared" si="0"/>
        <v>0</v>
      </c>
      <c r="C146" s="26">
        <f>COUNTIFS($E$6:$E$130,$A146,$K$6:$K$130,bdd!$H$2)</f>
        <v>0</v>
      </c>
      <c r="D146" s="27">
        <f>COUNTIFS($E$6:$E$130,$A146,$K$6:$K$130,bdd!$H$3)</f>
        <v>0</v>
      </c>
      <c r="E146" s="28" cm="1">
        <f t="array" ref="E146">SUMPRODUCT(($E$6:$E$130=$A146)*($G$6:$G$130))</f>
        <v>0</v>
      </c>
    </row>
    <row r="147" spans="1:5" x14ac:dyDescent="0.25">
      <c r="A147" s="24" t="str">
        <f>'Total challenge'!A15</f>
        <v>laurent Degano</v>
      </c>
      <c r="B147" s="25">
        <f t="shared" si="0"/>
        <v>0</v>
      </c>
      <c r="C147" s="26">
        <f>COUNTIFS($E$6:$E$130,$A147,$K$6:$K$130,bdd!$H$2)</f>
        <v>0</v>
      </c>
      <c r="D147" s="27">
        <f>COUNTIFS($E$6:$E$130,$A147,$K$6:$K$130,bdd!$H$3)</f>
        <v>0</v>
      </c>
      <c r="E147" s="28" cm="1">
        <f t="array" ref="E147">SUMPRODUCT(($E$6:$E$130=$A147)*($G$6:$G$130))</f>
        <v>0</v>
      </c>
    </row>
    <row r="148" spans="1:5" x14ac:dyDescent="0.25">
      <c r="A148" s="24" t="str">
        <f>'Total challenge'!A16</f>
        <v>Loic Millet</v>
      </c>
      <c r="B148" s="25">
        <f t="shared" si="0"/>
        <v>0</v>
      </c>
      <c r="C148" s="26">
        <f>COUNTIFS($E$6:$E$130,$A148,$K$6:$K$130,bdd!$H$2)</f>
        <v>0</v>
      </c>
      <c r="D148" s="27">
        <f>COUNTIFS($E$6:$E$130,$A148,$K$6:$K$130,bdd!$H$3)</f>
        <v>0</v>
      </c>
      <c r="E148" s="28" cm="1">
        <f t="array" ref="E148">SUMPRODUCT(($E$6:$E$130=$A148)*($G$6:$G$130))</f>
        <v>0</v>
      </c>
    </row>
    <row r="149" spans="1:5" x14ac:dyDescent="0.25">
      <c r="A149" s="24" t="str">
        <f>'Total challenge'!A17</f>
        <v>Philippe Roques</v>
      </c>
      <c r="B149" s="25">
        <f t="shared" si="0"/>
        <v>0</v>
      </c>
      <c r="C149" s="26">
        <f>COUNTIFS($E$6:$E$130,$A149,$K$6:$K$130,bdd!$H$2)</f>
        <v>0</v>
      </c>
      <c r="D149" s="27">
        <f>COUNTIFS($E$6:$E$130,$A149,$K$6:$K$130,bdd!$H$3)</f>
        <v>0</v>
      </c>
      <c r="E149" s="28" cm="1">
        <f t="array" ref="E149">SUMPRODUCT(($E$6:$E$130=$A149)*($G$6:$G$130))</f>
        <v>0</v>
      </c>
    </row>
    <row r="150" spans="1:5" x14ac:dyDescent="0.25">
      <c r="A150" s="24" t="str">
        <f>'Total challenge'!A18</f>
        <v>Pierre Moreau</v>
      </c>
      <c r="B150" s="25">
        <f t="shared" si="0"/>
        <v>0</v>
      </c>
      <c r="C150" s="26">
        <f>COUNTIFS($E$6:$E$130,$A150,$K$6:$K$130,bdd!$H$2)</f>
        <v>0</v>
      </c>
      <c r="D150" s="27">
        <f>COUNTIFS($E$6:$E$130,$A150,$K$6:$K$130,bdd!$H$3)</f>
        <v>0</v>
      </c>
      <c r="E150" s="28" cm="1">
        <f t="array" ref="E150">SUMPRODUCT(($E$6:$E$130=$A150)*($G$6:$G$130))</f>
        <v>0</v>
      </c>
    </row>
    <row r="151" spans="1:5" x14ac:dyDescent="0.25">
      <c r="A151" s="24" t="str">
        <f>'Total challenge'!A19</f>
        <v>Quentin Rouffet</v>
      </c>
      <c r="B151" s="25">
        <f t="shared" si="0"/>
        <v>0</v>
      </c>
      <c r="C151" s="26">
        <f>COUNTIFS($E$6:$E$130,$A151,$K$6:$K$130,bdd!$H$2)</f>
        <v>0</v>
      </c>
      <c r="D151" s="27">
        <f>COUNTIFS($E$6:$E$130,$A151,$K$6:$K$130,bdd!$H$3)</f>
        <v>0</v>
      </c>
      <c r="E151" s="28" cm="1">
        <f t="array" ref="E151">SUMPRODUCT(($E$6:$E$130=$A151)*($G$6:$G$130))</f>
        <v>0</v>
      </c>
    </row>
    <row r="152" spans="1:5" x14ac:dyDescent="0.25">
      <c r="A152" s="24" t="str">
        <f>'Total challenge'!A20</f>
        <v>Samuel Moreau</v>
      </c>
      <c r="B152" s="25">
        <f t="shared" si="0"/>
        <v>0</v>
      </c>
      <c r="C152" s="26">
        <f>COUNTIFS($E$6:$E$130,$A152,$K$6:$K$130,bdd!$H$2)</f>
        <v>0</v>
      </c>
      <c r="D152" s="27">
        <f>COUNTIFS($E$6:$E$130,$A152,$K$6:$K$130,bdd!$H$3)</f>
        <v>0</v>
      </c>
      <c r="E152" s="28" cm="1">
        <f t="array" ref="E152">SUMPRODUCT(($E$6:$E$130=$A152)*($G$6:$G$130))</f>
        <v>0</v>
      </c>
    </row>
    <row r="153" spans="1:5" x14ac:dyDescent="0.25">
      <c r="A153" s="24" t="str">
        <f>'Total challenge'!A21</f>
        <v>Stéphane Bringuier</v>
      </c>
      <c r="B153" s="25">
        <f>COUNTIFS($E$6:$E$130,$A153,$J$6:$J$130,"oui")</f>
        <v>0</v>
      </c>
      <c r="C153" s="26">
        <f>COUNTIFS($E$6:$E$130,$A153,$K$6:$K$130,bdd!$H$2)</f>
        <v>0</v>
      </c>
      <c r="D153" s="27">
        <f>COUNTIFS($E$6:$E$130,$A153,$K$6:$K$130,bdd!$H$3)</f>
        <v>0</v>
      </c>
      <c r="E153" s="28" cm="1">
        <f t="array" ref="E153">SUMPRODUCT(($E$6:$E$130=$A153)*($G$6:$G$130))</f>
        <v>0</v>
      </c>
    </row>
    <row r="154" spans="1:5" x14ac:dyDescent="0.25">
      <c r="A154" s="24">
        <f>'Total challenge'!A22</f>
        <v>0</v>
      </c>
      <c r="B154" s="25">
        <f t="shared" ref="B154:B159" si="1">COUNTIFS($E$6:$E$130,$A154,$J$6:$J$130,"oui")</f>
        <v>0</v>
      </c>
      <c r="C154" s="26">
        <f>COUNTIFS($E$6:$E$130,$A154,$K$6:$K$130,bdd!$H$2)</f>
        <v>0</v>
      </c>
      <c r="D154" s="27">
        <f>COUNTIFS($E$6:$E$130,$A154,$K$6:$K$130,bdd!$H$3)</f>
        <v>0</v>
      </c>
      <c r="E154" s="28" cm="1">
        <f t="array" ref="E154">SUMPRODUCT(($E$6:$E$130=$A154)*($G$6:$G$130))</f>
        <v>0</v>
      </c>
    </row>
    <row r="155" spans="1:5" x14ac:dyDescent="0.25">
      <c r="A155" s="24">
        <f>'Total challenge'!A23</f>
        <v>0</v>
      </c>
      <c r="B155" s="25">
        <f t="shared" si="1"/>
        <v>0</v>
      </c>
      <c r="C155" s="26">
        <f>COUNTIFS($E$6:$E$130,$A155,$K$6:$K$130,bdd!$H$2)</f>
        <v>0</v>
      </c>
      <c r="D155" s="27">
        <f>COUNTIFS($E$6:$E$130,$A155,$K$6:$K$130,bdd!$H$3)</f>
        <v>0</v>
      </c>
      <c r="E155" s="28" cm="1">
        <f t="array" ref="E155">SUMPRODUCT(($E$6:$E$130=$A155)*($G$6:$G$130))</f>
        <v>0</v>
      </c>
    </row>
    <row r="156" spans="1:5" x14ac:dyDescent="0.25">
      <c r="A156" s="24">
        <f>'Total challenge'!A24</f>
        <v>0</v>
      </c>
      <c r="B156" s="25">
        <f t="shared" si="1"/>
        <v>0</v>
      </c>
      <c r="C156" s="26">
        <f>COUNTIFS($E$6:$E$130,$A156,$K$6:$K$130,bdd!$H$2)</f>
        <v>0</v>
      </c>
      <c r="D156" s="27">
        <f>COUNTIFS($E$6:$E$130,$A156,$K$6:$K$130,bdd!$H$3)</f>
        <v>0</v>
      </c>
      <c r="E156" s="28" cm="1">
        <f t="array" ref="E156">SUMPRODUCT(($E$6:$E$130=$A156)*($G$6:$G$130))</f>
        <v>0</v>
      </c>
    </row>
    <row r="157" spans="1:5" x14ac:dyDescent="0.25">
      <c r="A157" s="24">
        <f>'Total challenge'!A25</f>
        <v>0</v>
      </c>
      <c r="B157" s="25">
        <f t="shared" si="1"/>
        <v>0</v>
      </c>
      <c r="C157" s="26">
        <f>COUNTIFS($E$6:$E$130,$A157,$K$6:$K$130,bdd!$H$2)</f>
        <v>0</v>
      </c>
      <c r="D157" s="27">
        <f>COUNTIFS($E$6:$E$130,$A157,$K$6:$K$130,bdd!$H$3)</f>
        <v>0</v>
      </c>
      <c r="E157" s="28" cm="1">
        <f t="array" ref="E157">SUMPRODUCT(($E$6:$E$130=$A157)*($G$6:$G$130))</f>
        <v>0</v>
      </c>
    </row>
    <row r="158" spans="1:5" x14ac:dyDescent="0.25">
      <c r="A158" s="24">
        <f>'Total challenge'!A26</f>
        <v>0</v>
      </c>
      <c r="B158" s="25">
        <f t="shared" si="1"/>
        <v>0</v>
      </c>
      <c r="C158" s="26">
        <f>COUNTIFS($E$6:$E$130,$A158,$K$6:$K$130,bdd!$H$2)</f>
        <v>0</v>
      </c>
      <c r="D158" s="27">
        <f>COUNTIFS($E$6:$E$130,$A158,$K$6:$K$130,bdd!$H$3)</f>
        <v>0</v>
      </c>
      <c r="E158" s="28" cm="1">
        <f t="array" ref="E158">SUMPRODUCT(($E$6:$E$130=$A158)*($G$6:$G$130))</f>
        <v>0</v>
      </c>
    </row>
    <row r="159" spans="1:5" ht="15.75" thickBot="1" x14ac:dyDescent="0.3">
      <c r="A159" s="24">
        <f>'Total challenge'!A27</f>
        <v>0</v>
      </c>
      <c r="B159" s="25">
        <f>COUNTIFS($E$6:$E$130,$A159,$J$6:$J$130,"oui")</f>
        <v>0</v>
      </c>
      <c r="C159" s="26">
        <f>COUNTIFS($E$6:$E$130,$A159,$K$6:$K$130,bdd!$H$2)</f>
        <v>0</v>
      </c>
      <c r="D159" s="27">
        <f>COUNTIFS($E$6:$E$130,$A159,$K$6:$K$130,bdd!$H$3)</f>
        <v>0</v>
      </c>
      <c r="E159" s="28" cm="1">
        <f t="array" ref="E159">SUMPRODUCT(($E$6:$E$130=$A159)*($G$6:$G$130))</f>
        <v>0</v>
      </c>
    </row>
    <row r="160" spans="1:5" ht="15.75" thickBot="1" x14ac:dyDescent="0.3">
      <c r="A160" s="48" t="s">
        <v>93</v>
      </c>
      <c r="B160" s="41">
        <f>SUM(B138:B159)</f>
        <v>1</v>
      </c>
      <c r="C160" s="42">
        <f t="shared" ref="C160:E160" si="2">SUM(C138:C159)</f>
        <v>1</v>
      </c>
      <c r="D160" s="43">
        <f t="shared" si="2"/>
        <v>2</v>
      </c>
      <c r="E160" s="44">
        <f t="shared" si="2"/>
        <v>41838.959999999999</v>
      </c>
    </row>
    <row r="161" spans="1:5" x14ac:dyDescent="0.25">
      <c r="A161"/>
      <c r="B161"/>
      <c r="C161"/>
      <c r="D161"/>
      <c r="E161"/>
    </row>
    <row r="162" spans="1:5" ht="15.75" thickBot="1" x14ac:dyDescent="0.3">
      <c r="A162"/>
      <c r="B162"/>
      <c r="C162"/>
      <c r="D162"/>
      <c r="E162"/>
    </row>
    <row r="163" spans="1:5" ht="30.75" thickBot="1" x14ac:dyDescent="0.3">
      <c r="A163" s="49" t="s">
        <v>96</v>
      </c>
      <c r="B163" s="41">
        <f>+B160+B194</f>
        <v>1</v>
      </c>
      <c r="C163" s="42">
        <f t="shared" ref="C163:E163" si="3">+C160+C194</f>
        <v>1</v>
      </c>
      <c r="D163" s="43">
        <f t="shared" si="3"/>
        <v>2</v>
      </c>
      <c r="E163" s="44">
        <f t="shared" si="3"/>
        <v>41838.959999999999</v>
      </c>
    </row>
    <row r="164" spans="1:5" x14ac:dyDescent="0.25">
      <c r="A164"/>
      <c r="B164"/>
      <c r="C164"/>
      <c r="D164"/>
      <c r="E164"/>
    </row>
    <row r="165" spans="1:5" x14ac:dyDescent="0.25">
      <c r="A165" s="50" t="s">
        <v>97</v>
      </c>
      <c r="B165"/>
      <c r="C165"/>
      <c r="D165"/>
      <c r="E165" s="117"/>
    </row>
    <row r="166" spans="1:5" x14ac:dyDescent="0.25">
      <c r="A166"/>
      <c r="B166"/>
      <c r="C166" s="116" t="s">
        <v>107</v>
      </c>
      <c r="D166" s="50"/>
      <c r="E166" s="117">
        <f>+E165+E163</f>
        <v>41838.959999999999</v>
      </c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ht="15.75" thickBot="1" x14ac:dyDescent="0.3">
      <c r="A169"/>
      <c r="B169"/>
      <c r="C169"/>
      <c r="D169"/>
      <c r="E169"/>
    </row>
    <row r="170" spans="1:5" ht="15.75" thickBot="1" x14ac:dyDescent="0.3">
      <c r="A170" s="1"/>
      <c r="B170" s="57" t="s">
        <v>90</v>
      </c>
      <c r="C170" s="58"/>
      <c r="D170" s="58"/>
      <c r="E170" s="59"/>
    </row>
    <row r="171" spans="1:5" ht="30" x14ac:dyDescent="0.25">
      <c r="A171" s="61" t="s">
        <v>95</v>
      </c>
      <c r="B171" s="62" t="s">
        <v>83</v>
      </c>
      <c r="C171" s="63" t="s">
        <v>84</v>
      </c>
      <c r="D171" s="64" t="s">
        <v>85</v>
      </c>
      <c r="E171" s="65" t="s">
        <v>81</v>
      </c>
    </row>
    <row r="172" spans="1:5" x14ac:dyDescent="0.25">
      <c r="A172" s="66" t="str">
        <f>'Total challenge'!A40</f>
        <v>AURELIE VANDERSNICK</v>
      </c>
      <c r="B172" s="67">
        <f t="shared" ref="B172:B193" si="4">COUNTIFS($E$6:$E$130,$A172,$J$6:$J$130,"oui")</f>
        <v>0</v>
      </c>
      <c r="C172" s="68">
        <f>COUNTIFS($E$6:$E$130,$A172,$K$6:$K$130,bdd!$H$2)</f>
        <v>0</v>
      </c>
      <c r="D172" s="69">
        <f>COUNTIFS($E$6:$E$130,$A172,$K$6:$K$130,bdd!$H$3)</f>
        <v>0</v>
      </c>
      <c r="E172" s="70" cm="1">
        <f t="array" ref="E172">SUMPRODUCT(($E$6:$E$130=$A172)*($G$6:$G$130))</f>
        <v>0</v>
      </c>
    </row>
    <row r="173" spans="1:5" x14ac:dyDescent="0.25">
      <c r="A173" s="66" t="str">
        <f>'Total challenge'!A41</f>
        <v>Bastien Danni</v>
      </c>
      <c r="B173" s="67">
        <f t="shared" si="4"/>
        <v>0</v>
      </c>
      <c r="C173" s="68">
        <f>COUNTIFS($E$6:$E$130,$A173,$K$6:$K$130,bdd!$H$2)</f>
        <v>0</v>
      </c>
      <c r="D173" s="69">
        <f>COUNTIFS($E$6:$E$130,$A173,$K$6:$K$130,bdd!$H$3)</f>
        <v>0</v>
      </c>
      <c r="E173" s="70" cm="1">
        <f t="array" ref="E173">SUMPRODUCT(($E$6:$E$130=$A173)*($G$6:$G$130))</f>
        <v>0</v>
      </c>
    </row>
    <row r="174" spans="1:5" x14ac:dyDescent="0.25">
      <c r="A174" s="66" t="str">
        <f>'Total challenge'!A42</f>
        <v>Bruno Delorme</v>
      </c>
      <c r="B174" s="67">
        <f t="shared" si="4"/>
        <v>0</v>
      </c>
      <c r="C174" s="68">
        <f>COUNTIFS($E$6:$E$130,$A174,$K$6:$K$130,bdd!$H$2)</f>
        <v>0</v>
      </c>
      <c r="D174" s="69">
        <f>COUNTIFS($E$6:$E$130,$A174,$K$6:$K$130,bdd!$H$3)</f>
        <v>0</v>
      </c>
      <c r="E174" s="70" cm="1">
        <f t="array" ref="E174">SUMPRODUCT(($E$6:$E$130=$A174)*($G$6:$G$130))</f>
        <v>0</v>
      </c>
    </row>
    <row r="175" spans="1:5" x14ac:dyDescent="0.25">
      <c r="A175" s="66" t="str">
        <f>'Total challenge'!A43</f>
        <v>Christian La Paglia</v>
      </c>
      <c r="B175" s="67">
        <f t="shared" si="4"/>
        <v>0</v>
      </c>
      <c r="C175" s="68">
        <f>COUNTIFS($E$6:$E$130,$A175,$K$6:$K$130,bdd!$H$2)</f>
        <v>0</v>
      </c>
      <c r="D175" s="69">
        <f>COUNTIFS($E$6:$E$130,$A175,$K$6:$K$130,bdd!$H$3)</f>
        <v>0</v>
      </c>
      <c r="E175" s="70" cm="1">
        <f t="array" ref="E175">SUMPRODUCT(($E$6:$E$130=$A175)*($G$6:$G$130))</f>
        <v>0</v>
      </c>
    </row>
    <row r="176" spans="1:5" x14ac:dyDescent="0.25">
      <c r="A176" s="66" t="str">
        <f>'Total challenge'!A44</f>
        <v>GABRIEL SAGNE</v>
      </c>
      <c r="B176" s="67">
        <f t="shared" si="4"/>
        <v>0</v>
      </c>
      <c r="C176" s="68">
        <f>COUNTIFS($E$6:$E$130,$A176,$K$6:$K$130,bdd!$H$2)</f>
        <v>0</v>
      </c>
      <c r="D176" s="69">
        <f>COUNTIFS($E$6:$E$130,$A176,$K$6:$K$130,bdd!$H$3)</f>
        <v>0</v>
      </c>
      <c r="E176" s="70" cm="1">
        <f t="array" ref="E176">SUMPRODUCT(($E$6:$E$130=$A176)*($G$6:$G$130))</f>
        <v>0</v>
      </c>
    </row>
    <row r="177" spans="1:5" x14ac:dyDescent="0.25">
      <c r="A177" s="66" t="str">
        <f>'Total challenge'!A45</f>
        <v>Jeremy Loze</v>
      </c>
      <c r="B177" s="67">
        <f t="shared" si="4"/>
        <v>0</v>
      </c>
      <c r="C177" s="68">
        <f>COUNTIFS($E$6:$E$130,$A177,$K$6:$K$130,bdd!$H$2)</f>
        <v>0</v>
      </c>
      <c r="D177" s="69">
        <f>COUNTIFS($E$6:$E$130,$A177,$K$6:$K$130,bdd!$H$3)</f>
        <v>0</v>
      </c>
      <c r="E177" s="70" cm="1">
        <f t="array" ref="E177">SUMPRODUCT(($E$6:$E$130=$A177)*($G$6:$G$130))</f>
        <v>0</v>
      </c>
    </row>
    <row r="178" spans="1:5" x14ac:dyDescent="0.25">
      <c r="A178" s="66" t="str">
        <f>'Total challenge'!A46</f>
        <v>Stéphane Goudy</v>
      </c>
      <c r="B178" s="67">
        <f t="shared" si="4"/>
        <v>0</v>
      </c>
      <c r="C178" s="68">
        <f>COUNTIFS($E$6:$E$130,$A178,$K$6:$K$130,bdd!$H$2)</f>
        <v>0</v>
      </c>
      <c r="D178" s="69">
        <f>COUNTIFS($E$6:$E$130,$A178,$K$6:$K$130,bdd!$H$3)</f>
        <v>0</v>
      </c>
      <c r="E178" s="70" cm="1">
        <f t="array" ref="E178">SUMPRODUCT(($E$6:$E$130=$A178)*($G$6:$G$130))</f>
        <v>0</v>
      </c>
    </row>
    <row r="179" spans="1:5" x14ac:dyDescent="0.25">
      <c r="A179" s="66" t="str">
        <f>'Total challenge'!A47</f>
        <v>Thomas ARATA</v>
      </c>
      <c r="B179" s="67">
        <f t="shared" si="4"/>
        <v>0</v>
      </c>
      <c r="C179" s="68">
        <f>COUNTIFS($E$6:$E$130,$A179,$K$6:$K$130,bdd!$H$2)</f>
        <v>0</v>
      </c>
      <c r="D179" s="69">
        <f>COUNTIFS($E$6:$E$130,$A179,$K$6:$K$130,bdd!$H$3)</f>
        <v>0</v>
      </c>
      <c r="E179" s="70" cm="1">
        <f t="array" ref="E179">SUMPRODUCT(($E$6:$E$130=$A179)*($G$6:$G$130))</f>
        <v>0</v>
      </c>
    </row>
    <row r="180" spans="1:5" x14ac:dyDescent="0.25">
      <c r="A180" s="66" t="str">
        <f>'Total challenge'!A48</f>
        <v>Xavier LERIN-FALLIERO</v>
      </c>
      <c r="B180" s="67">
        <f t="shared" si="4"/>
        <v>0</v>
      </c>
      <c r="C180" s="68">
        <f>COUNTIFS($E$6:$E$130,$A180,$K$6:$K$130,bdd!$H$2)</f>
        <v>0</v>
      </c>
      <c r="D180" s="69">
        <f>COUNTIFS($E$6:$E$130,$A180,$K$6:$K$130,bdd!$H$3)</f>
        <v>0</v>
      </c>
      <c r="E180" s="70" cm="1">
        <f t="array" ref="E180">SUMPRODUCT(($E$6:$E$130=$A180)*($G$6:$G$130))</f>
        <v>0</v>
      </c>
    </row>
    <row r="181" spans="1:5" x14ac:dyDescent="0.25">
      <c r="A181" s="66" t="str">
        <f>'Total challenge'!A49</f>
        <v>Yannick Armaing</v>
      </c>
      <c r="B181" s="67">
        <f t="shared" si="4"/>
        <v>0</v>
      </c>
      <c r="C181" s="68">
        <f>COUNTIFS($E$6:$E$130,$A181,$K$6:$K$130,bdd!$H$2)</f>
        <v>0</v>
      </c>
      <c r="D181" s="69">
        <f>COUNTIFS($E$6:$E$130,$A181,$K$6:$K$130,bdd!$H$3)</f>
        <v>0</v>
      </c>
      <c r="E181" s="70" cm="1">
        <f t="array" ref="E181">SUMPRODUCT(($E$6:$E$130=$A181)*($G$6:$G$130))</f>
        <v>0</v>
      </c>
    </row>
    <row r="182" spans="1:5" x14ac:dyDescent="0.25">
      <c r="A182" s="66">
        <f>'Total challenge'!A50</f>
        <v>0</v>
      </c>
      <c r="B182" s="67">
        <f t="shared" si="4"/>
        <v>0</v>
      </c>
      <c r="C182" s="68">
        <f>COUNTIFS($E$6:$E$130,$A182,$K$6:$K$130,bdd!$H$2)</f>
        <v>0</v>
      </c>
      <c r="D182" s="69">
        <f>COUNTIFS($E$6:$E$130,$A182,$K$6:$K$130,bdd!$H$3)</f>
        <v>0</v>
      </c>
      <c r="E182" s="70" cm="1">
        <f t="array" ref="E182">SUMPRODUCT(($E$6:$E$130=$A182)*($G$6:$G$130))</f>
        <v>0</v>
      </c>
    </row>
    <row r="183" spans="1:5" x14ac:dyDescent="0.25">
      <c r="A183" s="66">
        <f>'Total challenge'!A51</f>
        <v>0</v>
      </c>
      <c r="B183" s="67">
        <f t="shared" si="4"/>
        <v>0</v>
      </c>
      <c r="C183" s="68">
        <f>COUNTIFS($E$6:$E$130,$A183,$K$6:$K$130,bdd!$H$2)</f>
        <v>0</v>
      </c>
      <c r="D183" s="69">
        <f>COUNTIFS($E$6:$E$130,$A183,$K$6:$K$130,bdd!$H$3)</f>
        <v>0</v>
      </c>
      <c r="E183" s="70" cm="1">
        <f t="array" ref="E183">SUMPRODUCT(($E$6:$E$130=$A183)*($G$6:$G$130))</f>
        <v>0</v>
      </c>
    </row>
    <row r="184" spans="1:5" x14ac:dyDescent="0.25">
      <c r="A184" s="66">
        <f>'Total challenge'!A52</f>
        <v>0</v>
      </c>
      <c r="B184" s="67">
        <f t="shared" si="4"/>
        <v>0</v>
      </c>
      <c r="C184" s="68">
        <f>COUNTIFS($E$6:$E$130,$A184,$K$6:$K$130,bdd!$H$2)</f>
        <v>0</v>
      </c>
      <c r="D184" s="69">
        <f>COUNTIFS($E$6:$E$130,$A184,$K$6:$K$130,bdd!$H$3)</f>
        <v>0</v>
      </c>
      <c r="E184" s="70" cm="1">
        <f t="array" ref="E184">SUMPRODUCT(($E$6:$E$130=$A184)*($G$6:$G$130))</f>
        <v>0</v>
      </c>
    </row>
    <row r="185" spans="1:5" x14ac:dyDescent="0.25">
      <c r="A185" s="66">
        <f>'Total challenge'!A53</f>
        <v>0</v>
      </c>
      <c r="B185" s="67">
        <f t="shared" si="4"/>
        <v>0</v>
      </c>
      <c r="C185" s="68">
        <f>COUNTIFS($E$6:$E$130,$A185,$K$6:$K$130,bdd!$H$2)</f>
        <v>0</v>
      </c>
      <c r="D185" s="69">
        <f>COUNTIFS($E$6:$E$130,$A185,$K$6:$K$130,bdd!$H$3)</f>
        <v>0</v>
      </c>
      <c r="E185" s="70" cm="1">
        <f t="array" ref="E185">SUMPRODUCT(($E$6:$E$130=$A185)*($G$6:$G$130))</f>
        <v>0</v>
      </c>
    </row>
    <row r="186" spans="1:5" x14ac:dyDescent="0.25">
      <c r="A186" s="66">
        <f>'Total challenge'!A54</f>
        <v>0</v>
      </c>
      <c r="B186" s="67">
        <f t="shared" si="4"/>
        <v>0</v>
      </c>
      <c r="C186" s="68">
        <f>COUNTIFS($E$6:$E$130,$A186,$K$6:$K$130,bdd!$H$2)</f>
        <v>0</v>
      </c>
      <c r="D186" s="69">
        <f>COUNTIFS($E$6:$E$130,$A186,$K$6:$K$130,bdd!$H$3)</f>
        <v>0</v>
      </c>
      <c r="E186" s="70" cm="1">
        <f t="array" ref="E186">SUMPRODUCT(($E$6:$E$130=$A186)*($G$6:$G$130))</f>
        <v>0</v>
      </c>
    </row>
    <row r="187" spans="1:5" x14ac:dyDescent="0.25">
      <c r="A187" s="66">
        <f>'Total challenge'!A55</f>
        <v>0</v>
      </c>
      <c r="B187" s="67">
        <f t="shared" si="4"/>
        <v>0</v>
      </c>
      <c r="C187" s="68">
        <f>COUNTIFS($E$6:$E$130,$A187,$K$6:$K$130,bdd!$H$2)</f>
        <v>0</v>
      </c>
      <c r="D187" s="69">
        <f>COUNTIFS($E$6:$E$130,$A187,$K$6:$K$130,bdd!$H$3)</f>
        <v>0</v>
      </c>
      <c r="E187" s="70" cm="1">
        <f t="array" ref="E187">SUMPRODUCT(($E$6:$E$130=$A187)*($G$6:$G$130))</f>
        <v>0</v>
      </c>
    </row>
    <row r="188" spans="1:5" x14ac:dyDescent="0.25">
      <c r="A188" s="66">
        <f>'Total challenge'!A56</f>
        <v>0</v>
      </c>
      <c r="B188" s="67">
        <f t="shared" si="4"/>
        <v>0</v>
      </c>
      <c r="C188" s="68">
        <f>COUNTIFS($E$6:$E$130,$A188,$K$6:$K$130,bdd!$H$2)</f>
        <v>0</v>
      </c>
      <c r="D188" s="69">
        <f>COUNTIFS($E$6:$E$130,$A188,$K$6:$K$130,bdd!$H$3)</f>
        <v>0</v>
      </c>
      <c r="E188" s="70" cm="1">
        <f t="array" ref="E188">SUMPRODUCT(($E$6:$E$130=$A188)*($G$6:$G$130))</f>
        <v>0</v>
      </c>
    </row>
    <row r="189" spans="1:5" x14ac:dyDescent="0.25">
      <c r="A189" s="66">
        <f>'Total challenge'!A57</f>
        <v>0</v>
      </c>
      <c r="B189" s="67">
        <f t="shared" si="4"/>
        <v>0</v>
      </c>
      <c r="C189" s="68">
        <f>COUNTIFS($E$6:$E$130,$A189,$K$6:$K$130,bdd!$H$2)</f>
        <v>0</v>
      </c>
      <c r="D189" s="69">
        <f>COUNTIFS($E$6:$E$130,$A189,$K$6:$K$130,bdd!$H$3)</f>
        <v>0</v>
      </c>
      <c r="E189" s="70" cm="1">
        <f t="array" ref="E189">SUMPRODUCT(($E$6:$E$130=$A189)*($G$6:$G$130))</f>
        <v>0</v>
      </c>
    </row>
    <row r="190" spans="1:5" x14ac:dyDescent="0.25">
      <c r="A190" s="66">
        <f>'Total challenge'!A58</f>
        <v>0</v>
      </c>
      <c r="B190" s="67">
        <f t="shared" si="4"/>
        <v>0</v>
      </c>
      <c r="C190" s="68">
        <f>COUNTIFS($E$6:$E$130,$A190,$K$6:$K$130,bdd!$H$2)</f>
        <v>0</v>
      </c>
      <c r="D190" s="69">
        <f>COUNTIFS($E$6:$E$130,$A190,$K$6:$K$130,bdd!$H$3)</f>
        <v>0</v>
      </c>
      <c r="E190" s="70" cm="1">
        <f t="array" ref="E190">SUMPRODUCT(($E$6:$E$130=$A190)*($G$6:$G$130))</f>
        <v>0</v>
      </c>
    </row>
    <row r="191" spans="1:5" x14ac:dyDescent="0.25">
      <c r="A191" s="66">
        <f>'Total challenge'!A59</f>
        <v>0</v>
      </c>
      <c r="B191" s="67">
        <f t="shared" si="4"/>
        <v>0</v>
      </c>
      <c r="C191" s="68">
        <f>COUNTIFS($E$6:$E$130,$A191,$K$6:$K$130,bdd!$H$2)</f>
        <v>0</v>
      </c>
      <c r="D191" s="69">
        <f>COUNTIFS($E$6:$E$130,$A191,$K$6:$K$130,bdd!$H$3)</f>
        <v>0</v>
      </c>
      <c r="E191" s="70" cm="1">
        <f t="array" ref="E191">SUMPRODUCT(($E$6:$E$130=$A191)*($G$6:$G$130))</f>
        <v>0</v>
      </c>
    </row>
    <row r="192" spans="1:5" x14ac:dyDescent="0.25">
      <c r="A192" s="66">
        <f>'Total challenge'!A60</f>
        <v>0</v>
      </c>
      <c r="B192" s="67">
        <f t="shared" si="4"/>
        <v>0</v>
      </c>
      <c r="C192" s="68">
        <f>COUNTIFS($E$6:$E$130,$A192,$K$6:$K$130,bdd!$H$2)</f>
        <v>0</v>
      </c>
      <c r="D192" s="69">
        <f>COUNTIFS($E$6:$E$130,$A192,$K$6:$K$130,bdd!$H$3)</f>
        <v>0</v>
      </c>
      <c r="E192" s="70" cm="1">
        <f t="array" ref="E192">SUMPRODUCT(($E$6:$E$130=$A192)*($G$6:$G$130))</f>
        <v>0</v>
      </c>
    </row>
    <row r="193" spans="1:13" ht="15.75" thickBot="1" x14ac:dyDescent="0.3">
      <c r="A193" s="71">
        <f>'Total challenge'!A61</f>
        <v>0</v>
      </c>
      <c r="B193" s="67">
        <f t="shared" si="4"/>
        <v>0</v>
      </c>
      <c r="C193" s="72">
        <f>COUNTIFS($E$6:$E$130,$A193,$K$6:$K$130,bdd!$H$2)</f>
        <v>0</v>
      </c>
      <c r="D193" s="73">
        <f>COUNTIFS($E$6:$E$130,$A193,$K$6:$K$130,bdd!$H$3)</f>
        <v>0</v>
      </c>
      <c r="E193" s="74" cm="1">
        <f t="array" ref="E193">SUMPRODUCT(($E$6:$E$130=$A193)*($G$6:$G$130))</f>
        <v>0</v>
      </c>
    </row>
    <row r="194" spans="1:13" ht="15.75" thickBot="1" x14ac:dyDescent="0.3">
      <c r="A194" s="75" t="s">
        <v>93</v>
      </c>
      <c r="B194" s="76">
        <f>SUM(B172:B193)</f>
        <v>0</v>
      </c>
      <c r="C194" s="77">
        <f t="shared" ref="C194:E194" si="5">SUM(C172:C193)</f>
        <v>0</v>
      </c>
      <c r="D194" s="78">
        <f t="shared" si="5"/>
        <v>0</v>
      </c>
      <c r="E194" s="79">
        <f t="shared" si="5"/>
        <v>0</v>
      </c>
      <c r="F194"/>
      <c r="G194"/>
      <c r="H194"/>
      <c r="I194"/>
      <c r="J194"/>
      <c r="K194"/>
      <c r="L194"/>
      <c r="M194"/>
    </row>
    <row r="195" spans="1:13" x14ac:dyDescent="0.25">
      <c r="F195"/>
      <c r="G195"/>
      <c r="H195"/>
      <c r="I195"/>
      <c r="J195"/>
      <c r="K195"/>
      <c r="L195"/>
      <c r="M195"/>
    </row>
    <row r="196" spans="1:13" x14ac:dyDescent="0.25">
      <c r="F196"/>
      <c r="G196"/>
      <c r="H196"/>
      <c r="I196"/>
      <c r="J196"/>
      <c r="K196"/>
      <c r="L196"/>
      <c r="M196"/>
    </row>
    <row r="197" spans="1:13" x14ac:dyDescent="0.25">
      <c r="F197"/>
      <c r="G197"/>
      <c r="H197"/>
      <c r="I197"/>
      <c r="J197"/>
      <c r="K197"/>
      <c r="L197"/>
      <c r="M197"/>
    </row>
    <row r="198" spans="1:13" x14ac:dyDescent="0.25">
      <c r="F198"/>
      <c r="G198"/>
      <c r="H198"/>
      <c r="I198"/>
      <c r="J198"/>
      <c r="K198"/>
      <c r="L198"/>
      <c r="M198"/>
    </row>
    <row r="199" spans="1:13" x14ac:dyDescent="0.25">
      <c r="F199"/>
      <c r="G199"/>
      <c r="H199"/>
      <c r="I199"/>
      <c r="J199"/>
      <c r="K199"/>
      <c r="L199"/>
      <c r="M199"/>
    </row>
    <row r="200" spans="1:13" x14ac:dyDescent="0.25">
      <c r="F200"/>
      <c r="G200"/>
      <c r="H200"/>
      <c r="I200"/>
      <c r="J200"/>
      <c r="K200"/>
      <c r="L200"/>
      <c r="M200"/>
    </row>
    <row r="201" spans="1:13" x14ac:dyDescent="0.25">
      <c r="F201"/>
      <c r="G201"/>
      <c r="H201"/>
      <c r="I201"/>
      <c r="J201"/>
      <c r="K201"/>
      <c r="L201"/>
      <c r="M201"/>
    </row>
    <row r="202" spans="1:13" x14ac:dyDescent="0.25">
      <c r="F202"/>
      <c r="G202"/>
      <c r="H202"/>
      <c r="I202"/>
      <c r="J202"/>
      <c r="K202"/>
      <c r="L202"/>
      <c r="M202"/>
    </row>
    <row r="203" spans="1:13" x14ac:dyDescent="0.25">
      <c r="F203"/>
      <c r="G203"/>
      <c r="H203"/>
      <c r="I203"/>
      <c r="J203"/>
      <c r="K203"/>
      <c r="L203"/>
      <c r="M203"/>
    </row>
    <row r="204" spans="1:13" x14ac:dyDescent="0.25">
      <c r="F204"/>
      <c r="G204"/>
      <c r="H204"/>
      <c r="I204"/>
      <c r="J204"/>
      <c r="K204"/>
      <c r="L204"/>
      <c r="M204"/>
    </row>
    <row r="205" spans="1:13" x14ac:dyDescent="0.25">
      <c r="F205"/>
      <c r="G205"/>
      <c r="H205"/>
      <c r="I205"/>
      <c r="J205"/>
      <c r="K205"/>
      <c r="L205"/>
      <c r="M205"/>
    </row>
    <row r="206" spans="1:13" x14ac:dyDescent="0.25">
      <c r="F206"/>
      <c r="G206"/>
      <c r="H206"/>
      <c r="I206"/>
      <c r="J206"/>
      <c r="K206"/>
      <c r="L206"/>
      <c r="M206"/>
    </row>
    <row r="207" spans="1:13" x14ac:dyDescent="0.25">
      <c r="F207"/>
      <c r="G207"/>
      <c r="H207"/>
      <c r="I207"/>
      <c r="J207"/>
      <c r="K207"/>
      <c r="L207"/>
      <c r="M207"/>
    </row>
  </sheetData>
  <autoFilter ref="A5:M125" xr:uid="{3BF6B03E-B134-4292-9C5A-8AFC35EAB3F3}"/>
  <mergeCells count="3">
    <mergeCell ref="A133:E133"/>
    <mergeCell ref="B136:E136"/>
    <mergeCell ref="B170:E170"/>
  </mergeCells>
  <hyperlinks>
    <hyperlink ref="B1" location="'bdd VTES MAI'!A143" display="Lien pour récap du mois" xr:uid="{F95DDC58-D556-40E4-B419-5C616A178CFD}"/>
    <hyperlink ref="F133" location="'bdd VTES MAI'!A1" display="lien renvoi haut tableau" xr:uid="{5A74B7E1-BCFD-4A1B-981E-FE672A0A436D}"/>
  </hyperlinks>
  <pageMargins left="0" right="0" top="0" bottom="0" header="0.31496062992125984" footer="0.31496062992125984"/>
  <pageSetup paperSize="9" scale="58" fitToHeight="3" orientation="landscape" r:id="rId1"/>
  <rowBreaks count="1" manualBreakCount="1">
    <brk id="131" max="16383" man="1"/>
  </rowBreak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3579087-8A37-4144-841D-56D58C28A040}">
          <x14:formula1>
            <xm:f>bdd!$A:$A</xm:f>
          </x14:formula1>
          <xm:sqref>I6:I130</xm:sqref>
        </x14:dataValidation>
        <x14:dataValidation type="list" allowBlank="1" showInputMessage="1" showErrorMessage="1" xr:uid="{053FC18E-B128-4FDE-90F1-70373AB7753E}">
          <x14:formula1>
            <xm:f>bdd!$B$1:$B$4</xm:f>
          </x14:formula1>
          <xm:sqref>J6:J130</xm:sqref>
        </x14:dataValidation>
        <x14:dataValidation type="list" allowBlank="1" showInputMessage="1" showErrorMessage="1" xr:uid="{2AA502A7-269C-42C4-912A-206B19FD0CC6}">
          <x14:formula1>
            <xm:f>bdd!$J$1:$J$3</xm:f>
          </x14:formula1>
          <xm:sqref>L6:L130</xm:sqref>
        </x14:dataValidation>
        <x14:dataValidation type="list" allowBlank="1" showInputMessage="1" showErrorMessage="1" xr:uid="{44AF1D83-994F-4CB2-B5FB-3D14E7C18B05}">
          <x14:formula1>
            <xm:f>bdd!$H$1:$H$4</xm:f>
          </x14:formula1>
          <xm:sqref>K6:K130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4CCAE-6F7C-4D18-9631-74A7D6422B61}">
  <dimension ref="A1:J57"/>
  <sheetViews>
    <sheetView workbookViewId="0">
      <selection activeCell="H16" sqref="H16"/>
    </sheetView>
  </sheetViews>
  <sheetFormatPr baseColWidth="10" defaultRowHeight="15" x14ac:dyDescent="0.25"/>
  <cols>
    <col min="1" max="1" width="20.85546875" bestFit="1" customWidth="1"/>
    <col min="3" max="3" width="31.85546875" bestFit="1" customWidth="1"/>
    <col min="4" max="4" width="25.140625" customWidth="1"/>
  </cols>
  <sheetData>
    <row r="1" spans="1:10" ht="45" x14ac:dyDescent="0.25">
      <c r="A1" s="6" t="s">
        <v>18</v>
      </c>
      <c r="B1" s="5" t="s">
        <v>17</v>
      </c>
      <c r="C1" s="1" t="s">
        <v>77</v>
      </c>
      <c r="D1" s="1" t="s">
        <v>78</v>
      </c>
      <c r="H1" t="s">
        <v>79</v>
      </c>
      <c r="J1" s="9" t="s">
        <v>25</v>
      </c>
    </row>
    <row r="2" spans="1:10" x14ac:dyDescent="0.25">
      <c r="A2" s="8" t="s">
        <v>21</v>
      </c>
      <c r="B2" s="5" t="s">
        <v>22</v>
      </c>
      <c r="C2" s="15" t="s">
        <v>76</v>
      </c>
      <c r="D2" s="15" t="s">
        <v>56</v>
      </c>
      <c r="E2" t="s">
        <v>59</v>
      </c>
      <c r="H2" s="8" t="s">
        <v>39</v>
      </c>
      <c r="J2" t="s">
        <v>100</v>
      </c>
    </row>
    <row r="3" spans="1:10" x14ac:dyDescent="0.25">
      <c r="A3" s="15"/>
      <c r="B3" t="s">
        <v>23</v>
      </c>
      <c r="C3" s="15" t="s">
        <v>73</v>
      </c>
      <c r="D3" s="15" t="s">
        <v>52</v>
      </c>
      <c r="E3" t="s">
        <v>50</v>
      </c>
      <c r="H3" t="s">
        <v>28</v>
      </c>
      <c r="J3" t="s">
        <v>101</v>
      </c>
    </row>
    <row r="4" spans="1:10" x14ac:dyDescent="0.25">
      <c r="A4" s="8" t="s">
        <v>29</v>
      </c>
      <c r="B4" t="s">
        <v>24</v>
      </c>
      <c r="C4" s="15" t="s">
        <v>51</v>
      </c>
      <c r="D4" s="15" t="s">
        <v>66</v>
      </c>
      <c r="E4" t="s">
        <v>57</v>
      </c>
      <c r="H4" t="s">
        <v>80</v>
      </c>
    </row>
    <row r="5" spans="1:10" x14ac:dyDescent="0.25">
      <c r="A5" s="8" t="s">
        <v>27</v>
      </c>
      <c r="C5" s="15" t="s">
        <v>53</v>
      </c>
      <c r="D5" s="15" t="s">
        <v>64</v>
      </c>
      <c r="E5" t="s">
        <v>69</v>
      </c>
    </row>
    <row r="6" spans="1:10" x14ac:dyDescent="0.25">
      <c r="A6" s="8" t="s">
        <v>28</v>
      </c>
      <c r="C6" s="15" t="s">
        <v>47</v>
      </c>
      <c r="D6" s="15" t="s">
        <v>70</v>
      </c>
      <c r="E6" t="s">
        <v>58</v>
      </c>
    </row>
    <row r="7" spans="1:10" x14ac:dyDescent="0.25">
      <c r="A7" s="8"/>
      <c r="C7" s="15" t="s">
        <v>63</v>
      </c>
      <c r="D7" s="15" t="s">
        <v>72</v>
      </c>
    </row>
    <row r="8" spans="1:10" x14ac:dyDescent="0.25">
      <c r="A8" s="8" t="s">
        <v>5</v>
      </c>
      <c r="C8" s="15" t="s">
        <v>49</v>
      </c>
      <c r="D8" s="15" t="s">
        <v>71</v>
      </c>
    </row>
    <row r="9" spans="1:10" x14ac:dyDescent="0.25">
      <c r="A9" s="8" t="s">
        <v>39</v>
      </c>
      <c r="C9" s="15" t="s">
        <v>74</v>
      </c>
      <c r="D9" s="15" t="s">
        <v>48</v>
      </c>
    </row>
    <row r="10" spans="1:10" x14ac:dyDescent="0.25">
      <c r="A10" s="8"/>
      <c r="C10" s="15" t="s">
        <v>61</v>
      </c>
      <c r="D10" s="15" t="s">
        <v>68</v>
      </c>
    </row>
    <row r="11" spans="1:10" x14ac:dyDescent="0.25">
      <c r="A11" s="14" t="s">
        <v>37</v>
      </c>
      <c r="C11" s="15" t="s">
        <v>55</v>
      </c>
      <c r="D11" s="15" t="s">
        <v>60</v>
      </c>
    </row>
    <row r="12" spans="1:10" x14ac:dyDescent="0.25">
      <c r="A12" s="15"/>
      <c r="C12" s="15" t="s">
        <v>54</v>
      </c>
      <c r="D12" s="15"/>
    </row>
    <row r="13" spans="1:10" x14ac:dyDescent="0.25">
      <c r="A13" s="14" t="s">
        <v>31</v>
      </c>
      <c r="C13" s="15" t="s">
        <v>75</v>
      </c>
      <c r="D13" s="15"/>
    </row>
    <row r="14" spans="1:10" x14ac:dyDescent="0.25">
      <c r="A14" s="8" t="s">
        <v>32</v>
      </c>
      <c r="C14" s="15" t="s">
        <v>62</v>
      </c>
      <c r="D14" s="15"/>
    </row>
    <row r="15" spans="1:10" x14ac:dyDescent="0.25">
      <c r="A15" s="8" t="s">
        <v>33</v>
      </c>
      <c r="C15" s="15" t="s">
        <v>65</v>
      </c>
      <c r="D15" s="15"/>
    </row>
    <row r="16" spans="1:10" x14ac:dyDescent="0.25">
      <c r="A16" s="15"/>
      <c r="C16" s="15" t="s">
        <v>67</v>
      </c>
      <c r="D16" s="15"/>
    </row>
    <row r="17" spans="1:4" x14ac:dyDescent="0.25">
      <c r="A17" s="8" t="s">
        <v>19</v>
      </c>
      <c r="C17" s="15" t="s">
        <v>3</v>
      </c>
      <c r="D17" s="15"/>
    </row>
    <row r="18" spans="1:4" x14ac:dyDescent="0.25">
      <c r="A18" s="8" t="s">
        <v>30</v>
      </c>
      <c r="C18" s="15"/>
      <c r="D18" s="15"/>
    </row>
    <row r="19" spans="1:4" x14ac:dyDescent="0.25">
      <c r="A19" s="15"/>
      <c r="C19" s="15"/>
      <c r="D19" s="15"/>
    </row>
    <row r="20" spans="1:4" x14ac:dyDescent="0.25">
      <c r="A20" s="14" t="s">
        <v>38</v>
      </c>
      <c r="C20" s="15"/>
      <c r="D20" s="15"/>
    </row>
    <row r="21" spans="1:4" x14ac:dyDescent="0.25">
      <c r="A21" s="15"/>
      <c r="C21" s="15"/>
      <c r="D21" s="15"/>
    </row>
    <row r="22" spans="1:4" x14ac:dyDescent="0.25">
      <c r="A22" s="14" t="s">
        <v>40</v>
      </c>
      <c r="C22" s="15"/>
      <c r="D22" s="15"/>
    </row>
    <row r="23" spans="1:4" x14ac:dyDescent="0.25">
      <c r="A23" s="15"/>
      <c r="C23" s="15"/>
      <c r="D23" s="15"/>
    </row>
    <row r="24" spans="1:4" x14ac:dyDescent="0.25">
      <c r="A24" s="8" t="s">
        <v>34</v>
      </c>
    </row>
    <row r="25" spans="1:4" x14ac:dyDescent="0.25">
      <c r="A25" s="8" t="s">
        <v>36</v>
      </c>
    </row>
    <row r="26" spans="1:4" x14ac:dyDescent="0.25">
      <c r="A26" s="8" t="s">
        <v>35</v>
      </c>
    </row>
    <row r="27" spans="1:4" x14ac:dyDescent="0.25">
      <c r="A27" s="15"/>
    </row>
    <row r="28" spans="1:4" x14ac:dyDescent="0.25">
      <c r="A28" s="8" t="s">
        <v>41</v>
      </c>
    </row>
    <row r="29" spans="1:4" x14ac:dyDescent="0.25">
      <c r="A29" s="8" t="s">
        <v>42</v>
      </c>
    </row>
    <row r="30" spans="1:4" x14ac:dyDescent="0.25">
      <c r="A30" s="8" t="s">
        <v>43</v>
      </c>
    </row>
    <row r="31" spans="1:4" x14ac:dyDescent="0.25">
      <c r="A31" s="8" t="s">
        <v>44</v>
      </c>
    </row>
    <row r="32" spans="1:4" x14ac:dyDescent="0.25">
      <c r="A32" s="8" t="s">
        <v>45</v>
      </c>
    </row>
    <row r="33" spans="1:1" x14ac:dyDescent="0.25">
      <c r="A33" s="15"/>
    </row>
    <row r="34" spans="1:1" x14ac:dyDescent="0.25">
      <c r="A34" s="8" t="s">
        <v>20</v>
      </c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</sheetData>
  <sortState xmlns:xlrd2="http://schemas.microsoft.com/office/spreadsheetml/2017/richdata2" ref="E3:E6">
    <sortCondition ref="E2:E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Total challenge</vt:lpstr>
      <vt:lpstr>VTES AVRIL</vt:lpstr>
      <vt:lpstr>VTES MAI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Patricia</cp:lastModifiedBy>
  <dcterms:created xsi:type="dcterms:W3CDTF">2022-04-06T06:42:29Z</dcterms:created>
  <dcterms:modified xsi:type="dcterms:W3CDTF">2022-04-06T12:59:20Z</dcterms:modified>
</cp:coreProperties>
</file>