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hidePivotFieldList="1"/>
  <mc:AlternateContent xmlns:mc="http://schemas.openxmlformats.org/markup-compatibility/2006">
    <mc:Choice Requires="x15">
      <x15ac:absPath xmlns:x15ac="http://schemas.microsoft.com/office/spreadsheetml/2010/11/ac" url="\\Desktop-tja8pvc\educ\PERTOLDI Julie\"/>
    </mc:Choice>
  </mc:AlternateContent>
  <bookViews>
    <workbookView xWindow="0" yWindow="0" windowWidth="25440" windowHeight="12330" tabRatio="784" firstSheet="1" activeTab="2"/>
  </bookViews>
  <sheets>
    <sheet name="conseils" sheetId="16" r:id="rId1"/>
    <sheet name="synthèse" sheetId="2" r:id="rId2"/>
    <sheet name="jan" sheetId="3" r:id="rId3"/>
    <sheet name="fév" sheetId="4" r:id="rId4"/>
    <sheet name="mar" sheetId="5" r:id="rId5"/>
    <sheet name="avr" sheetId="6" r:id="rId6"/>
    <sheet name="mai" sheetId="7" r:id="rId7"/>
    <sheet name="juin" sheetId="8" r:id="rId8"/>
    <sheet name="juil" sheetId="9" r:id="rId9"/>
    <sheet name="aoû" sheetId="10" r:id="rId10"/>
    <sheet name="sep" sheetId="11" r:id="rId11"/>
    <sheet name="oct" sheetId="12" r:id="rId12"/>
    <sheet name="nov" sheetId="13" r:id="rId13"/>
    <sheet name="déc" sheetId="14" r:id="rId14"/>
  </sheets>
  <definedNames>
    <definedName name="CatégoriesDépenses">SynthèseDépenses[Dépenses]</definedName>
    <definedName name="_xlnm.Print_Titles" localSheetId="9">aoû!$2:$2</definedName>
    <definedName name="_xlnm.Print_Titles" localSheetId="5">avr!$2:$2</definedName>
    <definedName name="_xlnm.Print_Titles" localSheetId="13">déc!$2:$2</definedName>
    <definedName name="_xlnm.Print_Titles" localSheetId="3">fév!$2:$2</definedName>
    <definedName name="_xlnm.Print_Titles" localSheetId="2">jan!$2:$2</definedName>
    <definedName name="_xlnm.Print_Titles" localSheetId="8">juil!$2:$2</definedName>
    <definedName name="_xlnm.Print_Titles" localSheetId="7">juin!$2:$2</definedName>
    <definedName name="_xlnm.Print_Titles" localSheetId="6">mai!$2:$2</definedName>
    <definedName name="_xlnm.Print_Titles" localSheetId="4">mar!$2:$2</definedName>
    <definedName name="_xlnm.Print_Titles" localSheetId="12">nov!$2:$2</definedName>
    <definedName name="_xlnm.Print_Titles" localSheetId="11">oct!$2:$2</definedName>
    <definedName name="_xlnm.Print_Titles" localSheetId="10">sep!$2:$2</definedName>
    <definedName name="_xlnm.Print_Titles" localSheetId="1">synthèse!$4:$4</definedName>
    <definedName name="Moyen" localSheetId="2">synthèse!$A$13:$A$14</definedName>
    <definedName name="Moyen_de_paiement">#REF!</definedName>
    <definedName name="TitreColonne10">DépAoû[[#Headers],[Date]]</definedName>
    <definedName name="TitreColonne11">DépSep[[#Headers],[Date]]</definedName>
    <definedName name="TitreColonne12">DépOct[[#Headers],[Date]]</definedName>
    <definedName name="TitreColonne13">DépNov[[#Headers],[Date]]</definedName>
    <definedName name="TitreColonne14">DépDéc[[#Headers],[Date]]</definedName>
    <definedName name="TitreColonne2">SynthèseDépenses[[#Headers],[Dépenses]]</definedName>
    <definedName name="TitreColonne3">DépJan[[#Headers],[Date]]</definedName>
    <definedName name="TitreColonne4">DépFév[[#Headers],[Date]]</definedName>
    <definedName name="TitreColonne5">DépMar[[#Headers],[Date]]</definedName>
    <definedName name="TitreColonne6">DépAvr[[#Headers],[Date]]</definedName>
    <definedName name="TitreColonne7">DépMai[[#Headers],[Date]]</definedName>
    <definedName name="TitreColonne8">DépJuin[[#Headers],[Date]]</definedName>
    <definedName name="TitreColonne9">DépJuil[[#Headers],[Date]]</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10" i="2" l="1"/>
  <c r="C10" i="2"/>
  <c r="D10" i="2"/>
  <c r="E10" i="2"/>
  <c r="F10" i="2"/>
  <c r="G10" i="2"/>
  <c r="H10" i="2"/>
  <c r="I10" i="2"/>
  <c r="J10" i="2"/>
  <c r="K10" i="2"/>
  <c r="L10" i="2"/>
  <c r="M10" i="2"/>
  <c r="B9" i="2"/>
  <c r="C9" i="2"/>
  <c r="D9" i="2"/>
  <c r="E9" i="2"/>
  <c r="F9" i="2"/>
  <c r="G9" i="2"/>
  <c r="H9" i="2"/>
  <c r="I9" i="2"/>
  <c r="J9" i="2"/>
  <c r="K9" i="2"/>
  <c r="L9" i="2"/>
  <c r="M9" i="2"/>
  <c r="B8" i="2"/>
  <c r="C8" i="2"/>
  <c r="D8" i="2"/>
  <c r="E8" i="2"/>
  <c r="F8" i="2"/>
  <c r="G8" i="2"/>
  <c r="H8" i="2"/>
  <c r="I8" i="2"/>
  <c r="J8" i="2"/>
  <c r="K8" i="2"/>
  <c r="L8" i="2"/>
  <c r="M8" i="2"/>
  <c r="N10" i="2" l="1"/>
  <c r="N9" i="2"/>
  <c r="N8" i="2"/>
  <c r="B7" i="2"/>
  <c r="C7" i="2"/>
  <c r="D7" i="2"/>
  <c r="E7" i="2"/>
  <c r="F7" i="2"/>
  <c r="G7" i="2"/>
  <c r="H7" i="2"/>
  <c r="I7" i="2"/>
  <c r="J7" i="2"/>
  <c r="K7" i="2"/>
  <c r="L7" i="2"/>
  <c r="M7" i="2"/>
  <c r="N7" i="2" l="1"/>
  <c r="A18" i="16"/>
  <c r="A17" i="16"/>
  <c r="A16" i="16"/>
  <c r="A15" i="16"/>
  <c r="A14" i="16"/>
  <c r="A10" i="16"/>
  <c r="A9" i="16"/>
  <c r="A8" i="16"/>
  <c r="A7" i="16"/>
  <c r="B6" i="2" l="1"/>
  <c r="C6" i="2"/>
  <c r="D6" i="2"/>
  <c r="E6" i="2"/>
  <c r="F6" i="2"/>
  <c r="G6" i="2"/>
  <c r="H6" i="2"/>
  <c r="I6" i="2"/>
  <c r="J6" i="2"/>
  <c r="K6" i="2"/>
  <c r="L6" i="2"/>
  <c r="M6" i="2"/>
  <c r="B11" i="2"/>
  <c r="C11" i="2"/>
  <c r="D11" i="2"/>
  <c r="E11" i="2"/>
  <c r="F11" i="2"/>
  <c r="G11" i="2"/>
  <c r="H11" i="2"/>
  <c r="I11" i="2"/>
  <c r="J11" i="2"/>
  <c r="K11" i="2"/>
  <c r="L11" i="2"/>
  <c r="M11" i="2"/>
  <c r="M5" i="2"/>
  <c r="L5" i="2"/>
  <c r="K5" i="2"/>
  <c r="J5" i="2"/>
  <c r="I5" i="2"/>
  <c r="H5" i="2"/>
  <c r="G5" i="2"/>
  <c r="F5" i="2"/>
  <c r="E5" i="2"/>
  <c r="D5" i="2"/>
  <c r="C5" i="2"/>
  <c r="B5" i="2"/>
  <c r="B9" i="14"/>
  <c r="B9" i="13"/>
  <c r="B9" i="12"/>
  <c r="B9" i="11"/>
  <c r="B9" i="10"/>
  <c r="C9" i="9"/>
  <c r="B9" i="8"/>
  <c r="B9" i="7"/>
  <c r="B9" i="6"/>
  <c r="B9" i="5"/>
  <c r="B9" i="4"/>
  <c r="B9" i="3"/>
  <c r="C12" i="2" l="1"/>
  <c r="G12" i="2"/>
  <c r="K12" i="2"/>
  <c r="M12" i="2"/>
  <c r="B12" i="2"/>
  <c r="F12" i="2"/>
  <c r="J12" i="2"/>
  <c r="I12" i="2"/>
  <c r="E12" i="2"/>
  <c r="H12" i="2"/>
  <c r="L12" i="2"/>
  <c r="D12" i="2"/>
  <c r="N5" i="2"/>
  <c r="N6" i="2"/>
  <c r="N11" i="2"/>
  <c r="N12" i="2" l="1"/>
  <c r="A4" i="14"/>
  <c r="A3" i="14"/>
  <c r="A4" i="13"/>
  <c r="A3" i="13"/>
  <c r="A4" i="12"/>
  <c r="A3" i="12"/>
  <c r="A4" i="11"/>
  <c r="A3" i="11"/>
  <c r="A4" i="10"/>
  <c r="A3" i="10"/>
  <c r="A4" i="9"/>
  <c r="A3" i="9"/>
  <c r="A4" i="8"/>
  <c r="A3" i="8"/>
  <c r="A4" i="7"/>
  <c r="A3" i="7"/>
  <c r="A4" i="6"/>
  <c r="A3" i="6"/>
  <c r="A4" i="5"/>
  <c r="A3" i="5"/>
</calcChain>
</file>

<file path=xl/sharedStrings.xml><?xml version="1.0" encoding="utf-8"?>
<sst xmlns="http://schemas.openxmlformats.org/spreadsheetml/2006/main" count="232" uniqueCount="63">
  <si>
    <t>CONSEILS POUR LE MODÈLE</t>
  </si>
  <si>
    <t>Existe-t-il un raccourci pour passer de la feuille de synthèse Évolution des dépenses à celle du détail des dépenses mensuelles ?</t>
  </si>
  <si>
    <r>
      <t xml:space="preserve">Pour accéder rapidement aux dépenses d’un mois particulier, cliquez sur le lien de navigation associé au-dessus du graphique, par exemple </t>
    </r>
    <r>
      <rPr>
        <b/>
        <sz val="11"/>
        <color theme="1"/>
        <rFont val="Arial"/>
        <family val="2"/>
      </rPr>
      <t>Jan</t>
    </r>
    <r>
      <rPr>
        <sz val="11"/>
        <color theme="1"/>
        <rFont val="Arial"/>
        <family val="2"/>
      </rPr>
      <t xml:space="preserve"> dans la cellule </t>
    </r>
    <r>
      <rPr>
        <b/>
        <sz val="11"/>
        <color theme="1"/>
        <rFont val="Arial"/>
        <family val="2"/>
      </rPr>
      <t>B2</t>
    </r>
    <r>
      <rPr>
        <sz val="11"/>
        <color theme="1"/>
        <rFont val="Arial"/>
        <family val="2"/>
      </rPr>
      <t xml:space="preserve">. Pour revenir à la feuille de calcul Évolution des dépenses, cliquez sur le lien de navigation </t>
    </r>
    <r>
      <rPr>
        <b/>
        <sz val="11"/>
        <color theme="1"/>
        <rFont val="Arial"/>
        <family val="2"/>
      </rPr>
      <t>Synthèse</t>
    </r>
    <r>
      <rPr>
        <sz val="11"/>
        <color theme="1"/>
        <rFont val="Arial"/>
        <family val="2"/>
      </rPr>
      <t xml:space="preserve"> dans la cellule </t>
    </r>
    <r>
      <rPr>
        <b/>
        <sz val="11"/>
        <color theme="1"/>
        <rFont val="Arial"/>
        <family val="2"/>
      </rPr>
      <t>D1</t>
    </r>
    <r>
      <rPr>
        <sz val="11"/>
        <color theme="1"/>
        <rFont val="Arial"/>
        <family val="2"/>
      </rPr>
      <t xml:space="preserve">. </t>
    </r>
  </si>
  <si>
    <r>
      <t xml:space="preserve">Pour revenir à cette feuille de calcul de conseils, dans la feuille de synthèse, sélectionnez </t>
    </r>
    <r>
      <rPr>
        <b/>
        <sz val="11"/>
        <color theme="1"/>
        <rFont val="Arial"/>
        <family val="2"/>
      </rPr>
      <t>N2</t>
    </r>
    <r>
      <rPr>
        <sz val="11"/>
        <color theme="1"/>
        <rFont val="Arial"/>
        <family val="2"/>
      </rPr>
      <t xml:space="preserve">. À partir des feuilles de calcul de chaque mois, sélectionnez </t>
    </r>
    <r>
      <rPr>
        <b/>
        <sz val="11"/>
        <color theme="1"/>
        <rFont val="Arial"/>
        <family val="2"/>
      </rPr>
      <t>E1</t>
    </r>
    <r>
      <rPr>
        <sz val="11"/>
        <color theme="1"/>
        <rFont val="Arial"/>
        <family val="2"/>
      </rPr>
      <t>.</t>
    </r>
  </si>
  <si>
    <t>Comment ajouter un nouveau type de dépense à la synthèse des dépenses ou de nouvelles dépenses mensuelles ?</t>
  </si>
  <si>
    <t>La synthèse des dépenses sous le graphique et les détails des dépenses par mois sont des tableaux Excel. Pour ajouter des lignes à un tableau Excel, procédez de l’une des manière suivantes :</t>
  </si>
  <si>
    <r>
      <t xml:space="preserve">Entrez la dépense dans la feuille de calcul </t>
    </r>
    <r>
      <rPr>
        <b/>
        <sz val="11"/>
        <color theme="1"/>
        <rFont val="Arial"/>
        <family val="2"/>
      </rPr>
      <t>Synthèse</t>
    </r>
    <r>
      <rPr>
        <sz val="11"/>
        <color theme="1"/>
        <rFont val="Arial"/>
        <family val="2"/>
      </rPr>
      <t xml:space="preserve">, dans le tableau </t>
    </r>
    <r>
      <rPr>
        <b/>
        <sz val="11"/>
        <color theme="1"/>
        <rFont val="Arial"/>
        <family val="2"/>
      </rPr>
      <t>SynthèseDépenses</t>
    </r>
    <r>
      <rPr>
        <sz val="11"/>
        <color theme="1"/>
        <rFont val="Arial"/>
        <family val="2"/>
      </rPr>
      <t xml:space="preserve"> et dans la colonne </t>
    </r>
    <r>
      <rPr>
        <b/>
        <sz val="11"/>
        <color theme="1"/>
        <rFont val="Arial"/>
        <family val="2"/>
      </rPr>
      <t>Dépenses</t>
    </r>
    <r>
      <rPr>
        <sz val="11"/>
        <color theme="1"/>
        <rFont val="Arial"/>
        <family val="2"/>
      </rPr>
      <t>.</t>
    </r>
  </si>
  <si>
    <t>Ajoutez le montant de la dépense pour chaque type de dépense dans la feuille de calcul du mois concerné.</t>
  </si>
  <si>
    <t xml:space="preserve">Par exemple : « Dépenses 1 » concerne les mois de janvier à juin et décembre. </t>
  </si>
  <si>
    <t>ÉVOLUTION DES DÉPENSES</t>
  </si>
  <si>
    <t>Jan</t>
  </si>
  <si>
    <t>Fév</t>
  </si>
  <si>
    <t>Mar</t>
  </si>
  <si>
    <t>Avr</t>
  </si>
  <si>
    <t>Mai</t>
  </si>
  <si>
    <t>Juin</t>
  </si>
  <si>
    <t>Juil</t>
  </si>
  <si>
    <t>Aoû</t>
  </si>
  <si>
    <t>Sep</t>
  </si>
  <si>
    <t>Oct</t>
  </si>
  <si>
    <t>Nov</t>
  </si>
  <si>
    <t>Déc</t>
  </si>
  <si>
    <t>Conseils</t>
  </si>
  <si>
    <t>Dépenses</t>
  </si>
  <si>
    <t>Total</t>
  </si>
  <si>
    <t>Évolution</t>
  </si>
  <si>
    <t>Alimentation</t>
  </si>
  <si>
    <t>Activité/Loisir</t>
  </si>
  <si>
    <t>Repas extérieur</t>
  </si>
  <si>
    <t xml:space="preserve">Coiffeurs </t>
  </si>
  <si>
    <t>Cadeaux</t>
  </si>
  <si>
    <t>DÉPENSES JANVIER</t>
  </si>
  <si>
    <t>Synthèse</t>
  </si>
  <si>
    <t>Date</t>
  </si>
  <si>
    <t>Montant</t>
  </si>
  <si>
    <t>Catégorie</t>
  </si>
  <si>
    <t>Description</t>
  </si>
  <si>
    <t>Dépenses 2</t>
  </si>
  <si>
    <t>Dépenses 4</t>
  </si>
  <si>
    <t>Dépenses 3</t>
  </si>
  <si>
    <t>Dépenses 5</t>
  </si>
  <si>
    <t>DÉPENSES FÉVRIER</t>
  </si>
  <si>
    <t>Dépenses 1</t>
  </si>
  <si>
    <t>Fournitures</t>
  </si>
  <si>
    <t>DÉPENSES MARS</t>
  </si>
  <si>
    <t>DÉPENSES AVRIL</t>
  </si>
  <si>
    <t>DÉPENSES MAI</t>
  </si>
  <si>
    <t>DÉPENSES JUIN</t>
  </si>
  <si>
    <t>DÉPENSES JUILLET</t>
  </si>
  <si>
    <t>N° bon de commande</t>
  </si>
  <si>
    <t>A-12345</t>
  </si>
  <si>
    <t>A-12346</t>
  </si>
  <si>
    <t>DÉPENSES AOÛT</t>
  </si>
  <si>
    <t>DÉPENSES SEPTEMBRE</t>
  </si>
  <si>
    <t>DÉPENSES OCTOBRE</t>
  </si>
  <si>
    <t>DÉPENSES NOVEMBRE</t>
  </si>
  <si>
    <t>DÉPENSES DÉCEMBRE</t>
  </si>
  <si>
    <t>Divers</t>
  </si>
  <si>
    <t xml:space="preserve">Nom de l'éducateur </t>
  </si>
  <si>
    <t>Julia</t>
  </si>
  <si>
    <t xml:space="preserve">Maison </t>
  </si>
  <si>
    <t>CB</t>
  </si>
  <si>
    <t>ESPECES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</si>
</sst>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d/yy;@"/>
    <numFmt numFmtId="165" formatCode="d/m/yy;@"/>
  </numFmts>
  <fonts count="17" x14ac:knownFonts="1">
    <font>
      <sz val="11"/>
      <color theme="1"/>
      <name val="Calibri"/>
      <family val="2"/>
      <scheme val="minor"/>
    </font>
    <font>
      <sz val="10"/>
      <color theme="1"/>
      <name val="Calibri"/>
      <family val="2"/>
      <scheme val="minor"/>
    </font>
    <font>
      <sz val="22.5"/>
      <color theme="1" tint="0.34998626667073579"/>
      <name val="Century Gothic"/>
      <family val="2"/>
      <scheme val="major"/>
    </font>
    <font>
      <sz val="11"/>
      <color theme="0"/>
      <name val="Century Gothic"/>
      <family val="2"/>
      <scheme val="major"/>
    </font>
    <font>
      <sz val="11"/>
      <color theme="10"/>
      <name val="Calibri"/>
      <family val="2"/>
      <scheme val="minor"/>
    </font>
    <font>
      <sz val="11"/>
      <color theme="11"/>
      <name val="Calibri"/>
      <family val="2"/>
      <scheme val="minor"/>
    </font>
    <font>
      <b/>
      <sz val="11"/>
      <color theme="3"/>
      <name val="Century Gothic"/>
      <family val="2"/>
      <scheme val="major"/>
    </font>
    <font>
      <b/>
      <sz val="11"/>
      <color theme="1"/>
      <name val="Century Gothic"/>
      <family val="2"/>
      <scheme val="major"/>
    </font>
    <font>
      <sz val="11"/>
      <color theme="1"/>
      <name val="Calibri"/>
      <family val="2"/>
      <scheme val="minor"/>
    </font>
    <font>
      <b/>
      <sz val="11"/>
      <color theme="1"/>
      <name val="Arial"/>
      <family val="2"/>
    </font>
    <font>
      <sz val="22.5"/>
      <color theme="1" tint="0.34998626667073579"/>
      <name val="Arial"/>
      <family val="2"/>
    </font>
    <font>
      <sz val="11"/>
      <color theme="1"/>
      <name val="Arial"/>
      <family val="2"/>
    </font>
    <font>
      <b/>
      <sz val="11"/>
      <color theme="3"/>
      <name val="Arial"/>
      <family val="2"/>
    </font>
    <font>
      <sz val="10"/>
      <color theme="1"/>
      <name val="Arial"/>
      <family val="2"/>
    </font>
    <font>
      <sz val="11"/>
      <color theme="10"/>
      <name val="Arial"/>
      <family val="2"/>
    </font>
    <font>
      <sz val="9"/>
      <color theme="1"/>
      <name val="Arial"/>
      <family val="2"/>
    </font>
    <font>
      <sz val="12"/>
      <color theme="1"/>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s>
  <borders count="3">
    <border>
      <left/>
      <right/>
      <top/>
      <bottom/>
      <diagonal/>
    </border>
    <border>
      <left/>
      <right style="medium">
        <color theme="0"/>
      </right>
      <top/>
      <bottom/>
      <diagonal/>
    </border>
    <border>
      <left style="medium">
        <color theme="0"/>
      </left>
      <right style="medium">
        <color theme="0"/>
      </right>
      <top/>
      <bottom/>
      <diagonal/>
    </border>
  </borders>
  <cellStyleXfs count="13">
    <xf numFmtId="0" fontId="0" fillId="0" borderId="0"/>
    <xf numFmtId="0" fontId="2" fillId="0" borderId="0" applyNumberFormat="0" applyFill="0" applyBorder="0" applyAlignment="0" applyProtection="0"/>
    <xf numFmtId="0" fontId="3" fillId="3" borderId="2" applyNumberFormat="0" applyProtection="0">
      <alignment horizontal="center" vertical="center"/>
    </xf>
    <xf numFmtId="0" fontId="7" fillId="0" borderId="0" applyNumberFormat="0" applyFill="0" applyProtection="0">
      <alignment horizontal="left" indent="1"/>
    </xf>
    <xf numFmtId="4" fontId="7" fillId="0" borderId="0" applyFill="0" applyProtection="0">
      <alignment horizontal="right" indent="1"/>
    </xf>
    <xf numFmtId="0" fontId="6" fillId="2" borderId="0" applyNumberFormat="0" applyBorder="0" applyProtection="0">
      <alignment vertical="center" wrapText="1"/>
    </xf>
    <xf numFmtId="0" fontId="4" fillId="3" borderId="0" applyNumberFormat="0" applyBorder="0" applyAlignment="0" applyProtection="0"/>
    <xf numFmtId="0" fontId="5" fillId="3" borderId="0" applyNumberFormat="0" applyBorder="0" applyAlignment="0" applyProtection="0"/>
    <xf numFmtId="0" fontId="8" fillId="0" borderId="0">
      <alignment horizontal="left" wrapText="1" indent="1"/>
    </xf>
    <xf numFmtId="4" fontId="8" fillId="0" borderId="0">
      <alignment horizontal="right" indent="1"/>
    </xf>
    <xf numFmtId="164" fontId="8" fillId="0" borderId="0">
      <alignment horizontal="left" indent="1"/>
    </xf>
    <xf numFmtId="0" fontId="1" fillId="0" borderId="0">
      <alignment horizontal="left" vertical="center" wrapText="1" indent="6"/>
    </xf>
    <xf numFmtId="0" fontId="8" fillId="0" borderId="0">
      <alignment horizontal="left" vertical="center" wrapText="1" indent="3"/>
    </xf>
  </cellStyleXfs>
  <cellXfs count="22">
    <xf numFmtId="0" fontId="0" fillId="0" borderId="0" xfId="0"/>
    <xf numFmtId="0" fontId="9" fillId="0" borderId="0" xfId="3" applyFont="1">
      <alignment horizontal="left" indent="1"/>
    </xf>
    <xf numFmtId="0" fontId="11" fillId="0" borderId="0" xfId="0" applyFont="1"/>
    <xf numFmtId="0" fontId="12" fillId="2" borderId="0" xfId="5" applyFont="1">
      <alignment vertical="center" wrapText="1"/>
    </xf>
    <xf numFmtId="0" fontId="11" fillId="0" borderId="0" xfId="12" applyFont="1">
      <alignment horizontal="left" vertical="center" wrapText="1" indent="3"/>
    </xf>
    <xf numFmtId="0" fontId="11" fillId="0" borderId="0" xfId="11" applyFont="1">
      <alignment horizontal="left" vertical="center" wrapText="1" indent="6"/>
    </xf>
    <xf numFmtId="0" fontId="13" fillId="0" borderId="0" xfId="11" applyFont="1">
      <alignment horizontal="left" vertical="center" wrapText="1" indent="6"/>
    </xf>
    <xf numFmtId="0" fontId="14" fillId="3" borderId="2" xfId="6" applyFont="1" applyBorder="1" applyAlignment="1">
      <alignment horizontal="center" vertical="center"/>
    </xf>
    <xf numFmtId="165" fontId="11" fillId="0" borderId="0" xfId="10" applyNumberFormat="1" applyFont="1">
      <alignment horizontal="left" indent="1"/>
    </xf>
    <xf numFmtId="0" fontId="11" fillId="0" borderId="0" xfId="8" applyFont="1">
      <alignment horizontal="left" wrapText="1" indent="1"/>
    </xf>
    <xf numFmtId="4" fontId="11" fillId="0" borderId="0" xfId="9" applyFont="1">
      <alignment horizontal="right" indent="1"/>
    </xf>
    <xf numFmtId="0" fontId="11" fillId="0" borderId="0" xfId="0" applyFont="1" applyAlignment="1">
      <alignment horizontal="left" indent="1"/>
    </xf>
    <xf numFmtId="4" fontId="11" fillId="0" borderId="0" xfId="0" applyNumberFormat="1" applyFont="1" applyAlignment="1">
      <alignment horizontal="right" indent="1"/>
    </xf>
    <xf numFmtId="0" fontId="9" fillId="0" borderId="0" xfId="3" applyFont="1" applyFill="1">
      <alignment horizontal="left" indent="1"/>
    </xf>
    <xf numFmtId="0" fontId="9" fillId="0" borderId="0" xfId="0" applyFont="1" applyAlignment="1">
      <alignment horizontal="left" indent="1"/>
    </xf>
    <xf numFmtId="4" fontId="9" fillId="0" borderId="0" xfId="0" applyNumberFormat="1" applyFont="1" applyAlignment="1">
      <alignment horizontal="right" indent="1"/>
    </xf>
    <xf numFmtId="0" fontId="13" fillId="0" borderId="0" xfId="8" applyFont="1">
      <alignment horizontal="left" wrapText="1" indent="1"/>
    </xf>
    <xf numFmtId="0" fontId="15" fillId="0" borderId="0" xfId="8" applyFont="1">
      <alignment horizontal="left" wrapText="1" indent="1"/>
    </xf>
    <xf numFmtId="0" fontId="16" fillId="0" borderId="0" xfId="8" applyFont="1">
      <alignment horizontal="left" wrapText="1" indent="1"/>
    </xf>
    <xf numFmtId="0" fontId="10" fillId="0" borderId="0" xfId="1" applyFont="1"/>
    <xf numFmtId="0" fontId="10" fillId="0" borderId="0" xfId="1" applyFont="1" applyAlignment="1"/>
    <xf numFmtId="0" fontId="10" fillId="0" borderId="1" xfId="1" applyFont="1" applyBorder="1" applyAlignment="1"/>
  </cellXfs>
  <cellStyles count="13">
    <cellStyle name="Date du tableau" xfId="10"/>
    <cellStyle name="Détails du tableau" xfId="8"/>
    <cellStyle name="Lien hypertexte" xfId="6" builtinId="8" customBuiltin="1"/>
    <cellStyle name="Lien hypertexte visité" xfId="7" builtinId="9" customBuiltin="1"/>
    <cellStyle name="Normal" xfId="0" builtinId="0" customBuiltin="1"/>
    <cellStyle name="Numéros du tableau" xfId="9"/>
    <cellStyle name="Texte d’astuce" xfId="12"/>
    <cellStyle name="Texte d’astuce en retrait" xfId="1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175">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b val="0"/>
        <i val="0"/>
        <strike val="0"/>
        <condense val="0"/>
        <extend val="0"/>
        <outline val="0"/>
        <shadow val="0"/>
        <u val="none"/>
        <vertAlign val="baseline"/>
        <sz val="11"/>
        <color theme="1"/>
        <name val="Arial"/>
        <scheme val="none"/>
      </font>
      <alignment horizontal="left" vertical="bottom" textRotation="0" wrapText="0" indent="1" justifyLastLine="0" shrinkToFit="0" readingOrder="0"/>
    </dxf>
    <dxf>
      <font>
        <b val="0"/>
        <i val="0"/>
        <strike val="0"/>
        <condense val="0"/>
        <extend val="0"/>
        <outline val="0"/>
        <shadow val="0"/>
        <u val="none"/>
        <vertAlign val="baseline"/>
        <sz val="11"/>
        <color theme="1"/>
        <name val="Arial"/>
        <scheme val="none"/>
      </font>
      <fill>
        <patternFill patternType="none">
          <fgColor indexed="64"/>
          <bgColor indexed="65"/>
        </patternFill>
      </fill>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0" formatCode="General"/>
      <fill>
        <patternFill patternType="none">
          <fgColor indexed="64"/>
          <bgColor indexed="65"/>
        </patternFill>
      </fill>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alignment horizontal="left" vertical="bottom" textRotation="0" wrapText="0" indent="1" justifyLastLine="0" shrinkToFit="0" readingOrder="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val="0"/>
        <i val="0"/>
        <strike val="0"/>
        <condense val="0"/>
        <extend val="0"/>
        <outline val="0"/>
        <shadow val="0"/>
        <u val="none"/>
        <vertAlign val="baseline"/>
        <sz val="11"/>
        <color theme="1"/>
        <name val="Arial"/>
        <scheme val="none"/>
      </font>
      <alignment horizontal="left" vertical="bottom" textRotation="0" wrapText="0" indent="1" justifyLastLine="0" shrinkToFit="0" readingOrder="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numFmt numFmtId="4" formatCode="#,##0.00"/>
    </dxf>
    <dxf>
      <font>
        <strike val="0"/>
        <outline val="0"/>
        <shadow val="0"/>
        <u val="none"/>
        <vertAlign val="baseline"/>
        <name val="Arial"/>
        <scheme val="none"/>
      </font>
      <numFmt numFmtId="165" formatCode="d/m/yy;@"/>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dxf>
    <dxf>
      <font>
        <strike val="0"/>
        <outline val="0"/>
        <shadow val="0"/>
        <u val="none"/>
        <vertAlign val="baseline"/>
        <name val="Arial"/>
        <scheme val="none"/>
      </font>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numFmt numFmtId="4" formatCode="#,##0.00"/>
      <alignment horizontal="right" vertical="bottom" textRotation="0" wrapText="0" indent="1" justifyLastLine="0" shrinkToFit="0" readingOrder="0"/>
    </dxf>
    <dxf>
      <font>
        <strike val="0"/>
        <outline val="0"/>
        <shadow val="0"/>
        <u val="none"/>
        <vertAlign val="baseline"/>
        <name val="Arial"/>
        <scheme val="none"/>
      </font>
      <numFmt numFmtId="4" formatCode="#,##0.00"/>
    </dxf>
    <dxf>
      <font>
        <b/>
        <i val="0"/>
        <strike val="0"/>
        <condense val="0"/>
        <extend val="0"/>
        <outline val="0"/>
        <shadow val="0"/>
        <u val="none"/>
        <vertAlign val="baseline"/>
        <sz val="11"/>
        <color theme="1"/>
        <name val="Arial"/>
        <scheme val="none"/>
      </font>
      <alignment horizontal="left" vertical="bottom" textRotation="0" wrapText="0" indent="1" justifyLastLine="0" shrinkToFit="0" readingOrder="0"/>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ont>
        <strike val="0"/>
        <outline val="0"/>
        <shadow val="0"/>
        <u val="none"/>
        <vertAlign val="baseline"/>
        <name val="Arial"/>
        <scheme val="none"/>
      </font>
    </dxf>
    <dxf>
      <fill>
        <patternFill>
          <bgColor theme="0" tint="-4.9989318521683403E-2"/>
        </patternFill>
      </fill>
    </dxf>
    <dxf>
      <fill>
        <patternFill patternType="none">
          <bgColor auto="1"/>
        </patternFill>
      </fill>
    </dxf>
    <dxf>
      <fill>
        <patternFill>
          <bgColor theme="0" tint="-4.9989318521683403E-2"/>
        </patternFill>
      </fill>
    </dxf>
    <dxf>
      <font>
        <b/>
        <i val="0"/>
        <color theme="1"/>
      </font>
      <fill>
        <patternFill patternType="none">
          <bgColor auto="1"/>
        </patternFill>
      </fill>
      <border>
        <left/>
        <right/>
        <top style="thin">
          <color theme="0" tint="-0.14996795556505021"/>
        </top>
        <bottom style="thin">
          <color theme="1" tint="0.499984740745262"/>
        </bottom>
        <vertical style="thin">
          <color theme="0" tint="-0.14996795556505021"/>
        </vertical>
        <horizontal/>
      </border>
    </dxf>
    <dxf>
      <font>
        <b/>
        <i val="0"/>
        <color theme="1"/>
      </font>
      <fill>
        <patternFill patternType="none">
          <bgColor auto="1"/>
        </patternFill>
      </fill>
      <border>
        <left/>
        <right/>
        <top style="thin">
          <color theme="1" tint="0.499984740745262"/>
        </top>
        <bottom style="thin">
          <color theme="0" tint="-0.14996795556505021"/>
        </bottom>
        <vertical/>
        <horizontal/>
      </border>
    </dxf>
    <dxf>
      <font>
        <b val="0"/>
        <i val="0"/>
        <color theme="1"/>
      </font>
      <fill>
        <patternFill patternType="none">
          <bgColor auto="1"/>
        </patternFill>
      </fill>
      <border diagonalUp="1" diagonalDown="0">
        <left/>
        <right/>
        <top/>
        <bottom/>
        <diagonal style="thin">
          <color theme="0" tint="-0.14993743705557422"/>
        </diagonal>
        <vertical style="thin">
          <color theme="0" tint="-0.14993743705557422"/>
        </vertical>
        <horizontal style="thin">
          <color theme="0" tint="-0.14993743705557422"/>
        </horizontal>
      </border>
    </dxf>
    <dxf>
      <font>
        <b/>
        <color theme="1"/>
      </font>
      <border>
        <bottom style="thin">
          <color theme="9"/>
        </bottom>
        <vertical/>
        <horizontal/>
      </border>
    </dxf>
    <dxf>
      <font>
        <color theme="1"/>
      </font>
      <border>
        <left/>
        <right/>
        <top/>
        <bottom/>
        <vertical/>
        <horizontal/>
      </border>
    </dxf>
  </dxfs>
  <tableStyles count="2" defaultTableStyle="Tableau Synthèse" defaultPivotStyle="PivotStyleLight16">
    <tableStyle name="styleCustomSlicer" pivot="0" table="0" count="10">
      <tableStyleElement type="wholeTable" dxfId="174"/>
      <tableStyleElement type="headerRow" dxfId="173"/>
    </tableStyle>
    <tableStyle name="Tableau Synthèse" pivot="0" count="6">
      <tableStyleElement type="wholeTable" dxfId="172"/>
      <tableStyleElement type="headerRow" dxfId="171"/>
      <tableStyleElement type="totalRow" dxfId="170"/>
      <tableStyleElement type="firstColumn" dxfId="169"/>
      <tableStyleElement type="lastColumn" dxfId="168"/>
      <tableStyleElement type="firstColumnStripe" dxfId="167"/>
    </tableStyle>
  </tableStyles>
  <extLst>
    <ext xmlns:x14="http://schemas.microsoft.com/office/spreadsheetml/2009/9/main" uri="{46F421CA-312F-682f-3DD2-61675219B42D}">
      <x14:dxfs count="8">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9" tint="0.79998168889431442"/>
              <bgColor theme="9"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9" tint="0.59999389629810485"/>
              <bgColor theme="9"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styleCustom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0846291226895661E-2"/>
          <c:y val="3.7210395662360542E-2"/>
          <c:w val="0.78649224115488003"/>
          <c:h val="0.93081834948977171"/>
        </c:manualLayout>
      </c:layout>
      <c:barChart>
        <c:barDir val="col"/>
        <c:grouping val="clustered"/>
        <c:varyColors val="0"/>
        <c:ser>
          <c:idx val="0"/>
          <c:order val="0"/>
          <c:tx>
            <c:strRef>
              <c:f>synthèse!$A$5</c:f>
              <c:strCache>
                <c:ptCount val="1"/>
                <c:pt idx="0">
                  <c:v>Alimentation</c:v>
                </c:pt>
              </c:strCache>
            </c:strRef>
          </c:tx>
          <c:spPr>
            <a:solidFill>
              <a:schemeClr val="tx1">
                <a:lumMod val="65000"/>
                <a:lumOff val="35000"/>
              </a:schemeClr>
            </a:solidFill>
            <a:ln>
              <a:noFill/>
            </a:ln>
          </c:spPr>
          <c:invertIfNegative val="0"/>
          <c:cat>
            <c:strRef>
              <c:extLst>
                <c:ext xmlns:c15="http://schemas.microsoft.com/office/drawing/2012/chart" uri="{02D57815-91ED-43cb-92C2-25804820EDAC}">
                  <c15:fullRef>
                    <c15:sqref>synthèse!$B$4:$O$4</c15:sqref>
                  </c15:fullRef>
                </c:ext>
              </c:extLst>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extLst>
                <c:ext xmlns:c15="http://schemas.microsoft.com/office/drawing/2012/chart" uri="{02D57815-91ED-43cb-92C2-25804820EDAC}">
                  <c15:fullRef>
                    <c15:sqref>synthèse!$B$5:$O$5</c15:sqref>
                  </c15:fullRef>
                </c:ext>
              </c:extLst>
              <c:f>synthèse!$B$5:$M$5</c:f>
              <c:numCache>
                <c:formatCode>#,##0.00</c:formatCode>
                <c:ptCount val="12"/>
                <c:pt idx="0">
                  <c:v>0</c:v>
                </c:pt>
                <c:pt idx="1">
                  <c:v>116.79</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DFD0-4528-AE8C-51B058EA99EB}"/>
            </c:ext>
          </c:extLst>
        </c:ser>
        <c:ser>
          <c:idx val="1"/>
          <c:order val="1"/>
          <c:tx>
            <c:strRef>
              <c:f>synthèse!$A$6</c:f>
              <c:strCache>
                <c:ptCount val="1"/>
                <c:pt idx="0">
                  <c:v>Activité/Loisir</c:v>
                </c:pt>
              </c:strCache>
            </c:strRef>
          </c:tx>
          <c:spPr>
            <a:solidFill>
              <a:schemeClr val="accent1">
                <a:lumMod val="75000"/>
              </a:schemeClr>
            </a:solidFill>
            <a:ln>
              <a:noFill/>
            </a:ln>
          </c:spPr>
          <c:invertIfNegative val="0"/>
          <c:cat>
            <c:strRef>
              <c:extLst>
                <c:ext xmlns:c15="http://schemas.microsoft.com/office/drawing/2012/chart" uri="{02D57815-91ED-43cb-92C2-25804820EDAC}">
                  <c15:fullRef>
                    <c15:sqref>synthèse!$B$4:$O$4</c15:sqref>
                  </c15:fullRef>
                </c:ext>
              </c:extLst>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extLst>
                <c:ext xmlns:c15="http://schemas.microsoft.com/office/drawing/2012/chart" uri="{02D57815-91ED-43cb-92C2-25804820EDAC}">
                  <c15:fullRef>
                    <c15:sqref>synthèse!$B$6:$O$6</c15:sqref>
                  </c15:fullRef>
                </c:ext>
              </c:extLst>
              <c:f>synthèse!$B$6:$M$6</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DFD0-4528-AE8C-51B058EA99EB}"/>
            </c:ext>
          </c:extLst>
        </c:ser>
        <c:ser>
          <c:idx val="2"/>
          <c:order val="2"/>
          <c:tx>
            <c:strRef>
              <c:f>synthèse!$A$7</c:f>
              <c:strCache>
                <c:ptCount val="1"/>
                <c:pt idx="0">
                  <c:v>Repas extérieur</c:v>
                </c:pt>
              </c:strCache>
            </c:strRef>
          </c:tx>
          <c:spPr>
            <a:solidFill>
              <a:schemeClr val="accent2">
                <a:lumMod val="75000"/>
              </a:schemeClr>
            </a:solidFill>
            <a:ln>
              <a:noFill/>
            </a:ln>
          </c:spPr>
          <c:invertIfNegative val="0"/>
          <c:cat>
            <c:strRef>
              <c:extLst>
                <c:ext xmlns:c15="http://schemas.microsoft.com/office/drawing/2012/chart" uri="{02D57815-91ED-43cb-92C2-25804820EDAC}">
                  <c15:fullRef>
                    <c15:sqref>synthèse!$B$4:$O$4</c15:sqref>
                  </c15:fullRef>
                </c:ext>
              </c:extLst>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extLst>
                <c:ext xmlns:c15="http://schemas.microsoft.com/office/drawing/2012/chart" uri="{02D57815-91ED-43cb-92C2-25804820EDAC}">
                  <c15:fullRef>
                    <c15:sqref>synthèse!$B$7:$O$7</c15:sqref>
                  </c15:fullRef>
                </c:ext>
              </c:extLst>
              <c:f>synthèse!$B$7:$M$7</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2-DFD0-4528-AE8C-51B058EA99EB}"/>
            </c:ext>
          </c:extLst>
        </c:ser>
        <c:ser>
          <c:idx val="3"/>
          <c:order val="3"/>
          <c:tx>
            <c:strRef>
              <c:f>synthèse!$A$8</c:f>
              <c:strCache>
                <c:ptCount val="1"/>
                <c:pt idx="0">
                  <c:v>Cadeaux</c:v>
                </c:pt>
              </c:strCache>
            </c:strRef>
          </c:tx>
          <c:spPr>
            <a:solidFill>
              <a:schemeClr val="accent3">
                <a:lumMod val="75000"/>
              </a:schemeClr>
            </a:solidFill>
            <a:ln>
              <a:noFill/>
            </a:ln>
          </c:spPr>
          <c:invertIfNegative val="0"/>
          <c:cat>
            <c:strRef>
              <c:extLst>
                <c:ext xmlns:c15="http://schemas.microsoft.com/office/drawing/2012/chart" uri="{02D57815-91ED-43cb-92C2-25804820EDAC}">
                  <c15:fullRef>
                    <c15:sqref>synthèse!$B$4:$O$4</c15:sqref>
                  </c15:fullRef>
                </c:ext>
              </c:extLst>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extLst>
                <c:ext xmlns:c15="http://schemas.microsoft.com/office/drawing/2012/chart" uri="{02D57815-91ED-43cb-92C2-25804820EDAC}">
                  <c15:fullRef>
                    <c15:sqref>synthèse!$B$8:$O$8</c15:sqref>
                  </c15:fullRef>
                </c:ext>
              </c:extLst>
              <c:f>synthèse!$B$8:$M$8</c:f>
              <c:numCache>
                <c:formatCode>#,##0.00</c:formatCode>
                <c:ptCount val="12"/>
                <c:pt idx="0">
                  <c:v>80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3-DFD0-4528-AE8C-51B058EA99EB}"/>
            </c:ext>
          </c:extLst>
        </c:ser>
        <c:ser>
          <c:idx val="4"/>
          <c:order val="4"/>
          <c:tx>
            <c:strRef>
              <c:f>synthèse!$A$9</c:f>
              <c:strCache>
                <c:ptCount val="1"/>
                <c:pt idx="0">
                  <c:v>Coiffeurs </c:v>
                </c:pt>
              </c:strCache>
            </c:strRef>
          </c:tx>
          <c:spPr>
            <a:solidFill>
              <a:schemeClr val="accent4">
                <a:lumMod val="75000"/>
              </a:schemeClr>
            </a:solidFill>
            <a:ln>
              <a:noFill/>
            </a:ln>
          </c:spPr>
          <c:invertIfNegative val="0"/>
          <c:cat>
            <c:strRef>
              <c:extLst>
                <c:ext xmlns:c15="http://schemas.microsoft.com/office/drawing/2012/chart" uri="{02D57815-91ED-43cb-92C2-25804820EDAC}">
                  <c15:fullRef>
                    <c15:sqref>synthèse!$B$4:$O$4</c15:sqref>
                  </c15:fullRef>
                </c:ext>
              </c:extLst>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extLst>
                <c:ext xmlns:c15="http://schemas.microsoft.com/office/drawing/2012/chart" uri="{02D57815-91ED-43cb-92C2-25804820EDAC}">
                  <c15:fullRef>
                    <c15:sqref>synthèse!$B$9:$O$9</c15:sqref>
                  </c15:fullRef>
                </c:ext>
              </c:extLst>
              <c:f>synthèse!$B$9:$M$9</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4-DFD0-4528-AE8C-51B058EA99EB}"/>
            </c:ext>
          </c:extLst>
        </c:ser>
        <c:ser>
          <c:idx val="5"/>
          <c:order val="5"/>
          <c:tx>
            <c:strRef>
              <c:f>synthèse!$A$10</c:f>
              <c:strCache>
                <c:ptCount val="1"/>
                <c:pt idx="0">
                  <c:v>Divers</c:v>
                </c:pt>
              </c:strCache>
            </c:strRef>
          </c:tx>
          <c:invertIfNegative val="0"/>
          <c:cat>
            <c:strRef>
              <c:extLst>
                <c:ext xmlns:c15="http://schemas.microsoft.com/office/drawing/2012/chart" uri="{02D57815-91ED-43cb-92C2-25804820EDAC}">
                  <c15:fullRef>
                    <c15:sqref>synthèse!$B$4:$O$4</c15:sqref>
                  </c15:fullRef>
                </c:ext>
              </c:extLst>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extLst>
                <c:ext xmlns:c15="http://schemas.microsoft.com/office/drawing/2012/chart" uri="{02D57815-91ED-43cb-92C2-25804820EDAC}">
                  <c15:fullRef>
                    <c15:sqref>synthèse!$B$10:$O$10</c15:sqref>
                  </c15:fullRef>
                </c:ext>
              </c:extLst>
              <c:f>synthèse!$B$10:$M$10</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3BFA-4EEC-9744-5E1220EAAE07}"/>
            </c:ext>
          </c:extLst>
        </c:ser>
        <c:ser>
          <c:idx val="6"/>
          <c:order val="6"/>
          <c:tx>
            <c:strRef>
              <c:f>synthèse!$A$11</c:f>
              <c:strCache>
                <c:ptCount val="1"/>
                <c:pt idx="0">
                  <c:v>Maison </c:v>
                </c:pt>
              </c:strCache>
            </c:strRef>
          </c:tx>
          <c:invertIfNegative val="0"/>
          <c:cat>
            <c:strRef>
              <c:extLst>
                <c:ext xmlns:c15="http://schemas.microsoft.com/office/drawing/2012/chart" uri="{02D57815-91ED-43cb-92C2-25804820EDAC}">
                  <c15:fullRef>
                    <c15:sqref>synthèse!$B$4:$O$4</c15:sqref>
                  </c15:fullRef>
                </c:ext>
              </c:extLst>
              <c:f>synthèse!$B$4:$M$4</c:f>
              <c:strCache>
                <c:ptCount val="12"/>
                <c:pt idx="0">
                  <c:v>Jan</c:v>
                </c:pt>
                <c:pt idx="1">
                  <c:v>Fév</c:v>
                </c:pt>
                <c:pt idx="2">
                  <c:v>Mar</c:v>
                </c:pt>
                <c:pt idx="3">
                  <c:v>Avr</c:v>
                </c:pt>
                <c:pt idx="4">
                  <c:v>Mai</c:v>
                </c:pt>
                <c:pt idx="5">
                  <c:v>Juin</c:v>
                </c:pt>
                <c:pt idx="6">
                  <c:v>Juil</c:v>
                </c:pt>
                <c:pt idx="7">
                  <c:v>Aoû</c:v>
                </c:pt>
                <c:pt idx="8">
                  <c:v>Sep</c:v>
                </c:pt>
                <c:pt idx="9">
                  <c:v>Oct</c:v>
                </c:pt>
                <c:pt idx="10">
                  <c:v>Nov</c:v>
                </c:pt>
                <c:pt idx="11">
                  <c:v>Déc</c:v>
                </c:pt>
              </c:strCache>
            </c:strRef>
          </c:cat>
          <c:val>
            <c:numRef>
              <c:extLst>
                <c:ext xmlns:c15="http://schemas.microsoft.com/office/drawing/2012/chart" uri="{02D57815-91ED-43cb-92C2-25804820EDAC}">
                  <c15:fullRef>
                    <c15:sqref>synthèse!$B$11:$O$11</c15:sqref>
                  </c15:fullRef>
                </c:ext>
              </c:extLst>
              <c:f>synthèse!$B$11:$M$11</c:f>
              <c:numCache>
                <c:formatCode>#,##0.00</c:formatCode>
                <c:ptCount val="12"/>
                <c:pt idx="0">
                  <c:v>0</c:v>
                </c:pt>
                <c:pt idx="1">
                  <c:v>102.56</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3BFA-4EEC-9744-5E1220EAAE07}"/>
            </c:ext>
          </c:extLst>
        </c:ser>
        <c:dLbls>
          <c:showLegendKey val="0"/>
          <c:showVal val="0"/>
          <c:showCatName val="0"/>
          <c:showSerName val="0"/>
          <c:showPercent val="0"/>
          <c:showBubbleSize val="0"/>
        </c:dLbls>
        <c:gapWidth val="150"/>
        <c:axId val="1471808352"/>
        <c:axId val="1471808896"/>
      </c:barChart>
      <c:catAx>
        <c:axId val="1471808352"/>
        <c:scaling>
          <c:orientation val="minMax"/>
        </c:scaling>
        <c:delete val="1"/>
        <c:axPos val="b"/>
        <c:majorGridlines>
          <c:spPr>
            <a:ln>
              <a:solidFill>
                <a:schemeClr val="bg1">
                  <a:lumMod val="85000"/>
                </a:schemeClr>
              </a:solidFill>
            </a:ln>
          </c:spPr>
        </c:majorGridlines>
        <c:numFmt formatCode="General" sourceLinked="0"/>
        <c:majorTickMark val="out"/>
        <c:minorTickMark val="none"/>
        <c:tickLblPos val="nextTo"/>
        <c:crossAx val="1471808896"/>
        <c:crosses val="autoZero"/>
        <c:auto val="1"/>
        <c:lblAlgn val="ctr"/>
        <c:lblOffset val="100"/>
        <c:noMultiLvlLbl val="0"/>
      </c:catAx>
      <c:valAx>
        <c:axId val="1471808896"/>
        <c:scaling>
          <c:orientation val="minMax"/>
        </c:scaling>
        <c:delete val="0"/>
        <c:axPos val="l"/>
        <c:majorGridlines>
          <c:spPr>
            <a:ln>
              <a:solidFill>
                <a:schemeClr val="bg1">
                  <a:lumMod val="85000"/>
                  <a:alpha val="30000"/>
                </a:schemeClr>
              </a:solidFill>
            </a:ln>
          </c:spPr>
        </c:majorGridlines>
        <c:numFmt formatCode="#,##0;;" sourceLinked="0"/>
        <c:majorTickMark val="none"/>
        <c:minorTickMark val="none"/>
        <c:tickLblPos val="nextTo"/>
        <c:spPr>
          <a:ln>
            <a:solidFill>
              <a:schemeClr val="bg1">
                <a:lumMod val="85000"/>
              </a:schemeClr>
            </a:solidFill>
          </a:ln>
        </c:spPr>
        <c:txPr>
          <a:bodyPr/>
          <a:lstStyle/>
          <a:p>
            <a:pPr>
              <a:defRPr sz="1100">
                <a:solidFill>
                  <a:schemeClr val="tx1">
                    <a:lumMod val="65000"/>
                    <a:lumOff val="35000"/>
                  </a:schemeClr>
                </a:solidFill>
              </a:defRPr>
            </a:pPr>
            <a:endParaRPr lang="fr-FR"/>
          </a:p>
        </c:txPr>
        <c:crossAx val="1471808352"/>
        <c:crosses val="autoZero"/>
        <c:crossBetween val="between"/>
      </c:valAx>
      <c:spPr>
        <a:noFill/>
      </c:spPr>
    </c:plotArea>
    <c:legend>
      <c:legendPos val="tr"/>
      <c:layout>
        <c:manualLayout>
          <c:xMode val="edge"/>
          <c:yMode val="edge"/>
          <c:x val="0.85678069091845466"/>
          <c:y val="5.6239046947426458E-2"/>
          <c:w val="0.14321930908154534"/>
          <c:h val="0.85141267393419806"/>
        </c:manualLayout>
      </c:layout>
      <c:overlay val="0"/>
      <c:txPr>
        <a:bodyPr/>
        <a:lstStyle/>
        <a:p>
          <a:pPr>
            <a:defRPr sz="1100" kern="0" spc="-10" baseline="0">
              <a:solidFill>
                <a:schemeClr val="tx1"/>
              </a:solidFill>
              <a:latin typeface="Arial" panose="020B0604020202020204" pitchFamily="34" charset="0"/>
              <a:cs typeface="Arial" panose="020B0604020202020204" pitchFamily="34" charset="0"/>
            </a:defRPr>
          </a:pPr>
          <a:endParaRPr lang="fr-FR"/>
        </a:p>
      </c:txPr>
    </c:legend>
    <c:plotVisOnly val="1"/>
    <c:dispBlanksAs val="gap"/>
    <c:showDLblsOverMax val="0"/>
  </c:chart>
  <c:spPr>
    <a:no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161926</xdr:colOff>
      <xdr:row>2</xdr:row>
      <xdr:rowOff>79375</xdr:rowOff>
    </xdr:from>
    <xdr:to>
      <xdr:col>14</xdr:col>
      <xdr:colOff>1000125</xdr:colOff>
      <xdr:row>2</xdr:row>
      <xdr:rowOff>2789236</xdr:rowOff>
    </xdr:to>
    <xdr:graphicFrame macro="">
      <xdr:nvGraphicFramePr>
        <xdr:cNvPr id="2" name="ÉvolutionDépenses" descr="Histogramme illustrant les dépenses mensuelles par catégorie">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14" name="SynthèseDépenses" displayName="SynthèseDépenses" ref="A4:O12" totalsRowCount="1" headerRowDxfId="166" dataDxfId="165" totalsRowDxfId="164">
  <autoFilter ref="A4:O11"/>
  <tableColumns count="15">
    <tableColumn id="1" name="Dépenses" totalsRowLabel="Total" dataDxfId="163" totalsRowDxfId="162"/>
    <tableColumn id="2" name="Jan" totalsRowFunction="sum" dataDxfId="161" totalsRowDxfId="160">
      <calculatedColumnFormula>SUMIFS(DépJan[Montant],DépJan[Catégorie],SynthèseDépenses[[#This Row],[Dépenses]])</calculatedColumnFormula>
    </tableColumn>
    <tableColumn id="3" name="Fév" totalsRowFunction="sum" dataDxfId="159" totalsRowDxfId="158">
      <calculatedColumnFormula>SUMIFS(DépFév[Montant],DépFév[Catégorie],SynthèseDépenses[[#This Row],[Dépenses]])</calculatedColumnFormula>
    </tableColumn>
    <tableColumn id="4" name="Mar" totalsRowFunction="sum" dataDxfId="157" totalsRowDxfId="156">
      <calculatedColumnFormula>SUMIFS(DépMar[Montant],DépMar[Catégorie],SynthèseDépenses[[#This Row],[Dépenses]])</calculatedColumnFormula>
    </tableColumn>
    <tableColumn id="5" name="Avr" totalsRowFunction="sum" dataDxfId="155" totalsRowDxfId="154">
      <calculatedColumnFormula>SUMIFS(DépAvr[Montant],DépAvr[Catégorie],SynthèseDépenses[[#This Row],[Dépenses]])</calculatedColumnFormula>
    </tableColumn>
    <tableColumn id="6" name="Mai" totalsRowFunction="sum" dataDxfId="153" totalsRowDxfId="152">
      <calculatedColumnFormula>SUMIFS(DépMai[Montant],DépMai[Catégorie],SynthèseDépenses[[#This Row],[Dépenses]])</calculatedColumnFormula>
    </tableColumn>
    <tableColumn id="7" name="Juin" totalsRowFunction="sum" dataDxfId="151" totalsRowDxfId="150">
      <calculatedColumnFormula>SUMIFS(DépJuin[Montant],DépJuin[Catégorie],SynthèseDépenses[[#This Row],[Dépenses]])</calculatedColumnFormula>
    </tableColumn>
    <tableColumn id="8" name="Juil" totalsRowFunction="sum" dataDxfId="149" totalsRowDxfId="148">
      <calculatedColumnFormula>SUMIFS(DépJuil[Montant],DépJuil[Catégorie],SynthèseDépenses[[#This Row],[Dépenses]])</calculatedColumnFormula>
    </tableColumn>
    <tableColumn id="9" name="Aoû" totalsRowFunction="sum" dataDxfId="147" totalsRowDxfId="146">
      <calculatedColumnFormula>SUMIFS(DépAoû[Montant],DépAoû[Catégorie],SynthèseDépenses[[#This Row],[Dépenses]])</calculatedColumnFormula>
    </tableColumn>
    <tableColumn id="10" name="Sep" totalsRowFunction="sum" dataDxfId="145" totalsRowDxfId="144">
      <calculatedColumnFormula>SUMIFS(DépSep[Montant],DépSep[Catégorie],SynthèseDépenses[[#This Row],[Dépenses]])</calculatedColumnFormula>
    </tableColumn>
    <tableColumn id="11" name="Oct" totalsRowFunction="sum" dataDxfId="143" totalsRowDxfId="142">
      <calculatedColumnFormula>SUMIFS(DépOct[Montant],DépOct[Catégorie],SynthèseDépenses[[#This Row],[Dépenses]])</calculatedColumnFormula>
    </tableColumn>
    <tableColumn id="12" name="Nov" totalsRowFunction="sum" dataDxfId="141" totalsRowDxfId="140">
      <calculatedColumnFormula>SUMIFS(DépNov[Montant],DépNov[Catégorie],SynthèseDépenses[[#This Row],[Dépenses]])</calculatedColumnFormula>
    </tableColumn>
    <tableColumn id="13" name="Déc" totalsRowFunction="sum" dataDxfId="139" totalsRowDxfId="138">
      <calculatedColumnFormula>SUMIFS(DépDéc[Montant],DépDéc[Catégorie],SynthèseDépenses[[#This Row],[Dépenses]])</calculatedColumnFormula>
    </tableColumn>
    <tableColumn id="14" name="Total" totalsRowFunction="sum" dataDxfId="137" totalsRowDxfId="136">
      <calculatedColumnFormula>SUM(SynthèseDépenses[[#This Row],[Jan]:[Déc]])</calculatedColumnFormula>
    </tableColumn>
    <tableColumn id="15" name="Évolution" dataDxfId="135" totalsRowDxfId="134" dataCellStyle="Normal"/>
  </tableColumns>
  <tableStyleInfo name="Tableau Synthèse" showFirstColumn="0" showLastColumn="1" showRowStripes="0" showColumnStripes="1"/>
  <extLst>
    <ext xmlns:x14="http://schemas.microsoft.com/office/spreadsheetml/2009/9/main" uri="{504A1905-F514-4f6f-8877-14C23A59335A}">
      <x14:table altTextSummary="Ce tableau répertorie les dépenses regroupées par catégorie pour chaque mois de l’année à partir de janvier.  Il est mis en forme de manière à être aligné verticalement avec un graphique situé juste au-dessus, de sorte que les mois du tableau sont alignés avec les mois du graphique"/>
    </ext>
  </extLst>
</table>
</file>

<file path=xl/tables/table2.xml><?xml version="1.0" encoding="utf-8"?>
<table xmlns="http://schemas.openxmlformats.org/spreadsheetml/2006/main" id="2" name="DépJan" displayName="DépJan" ref="A2:D9" totalsRowCount="1" headerRowDxfId="133" dataDxfId="132" totalsRowDxfId="131">
  <autoFilter ref="A2:D8"/>
  <tableColumns count="4">
    <tableColumn id="1" name="Date" totalsRowLabel="Total" dataDxfId="130" totalsRowDxfId="3"/>
    <tableColumn id="3" name="Montant" totalsRowFunction="sum" dataDxfId="129" totalsRowDxfId="2"/>
    <tableColumn id="4" name="Catégorie" dataDxfId="128" totalsRowDxfId="1"/>
    <tableColumn id="5" name="Nom de l'éducateur " dataDxfId="127" totalsRowDxfId="0"/>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3.xml><?xml version="1.0" encoding="utf-8"?>
<table xmlns="http://schemas.openxmlformats.org/spreadsheetml/2006/main" id="3" name="DépFév" displayName="DépFév" ref="A2:D9" totalsRowCount="1" headerRowDxfId="126" dataDxfId="125" totalsRowDxfId="124">
  <autoFilter ref="A2:D8"/>
  <tableColumns count="4">
    <tableColumn id="1" name="Date" totalsRowLabel="Total" dataDxfId="123" totalsRowDxfId="122"/>
    <tableColumn id="3" name="Montant" totalsRowFunction="sum" dataDxfId="121" totalsRowDxfId="120"/>
    <tableColumn id="4" name="Catégorie" dataDxfId="119" totalsRowDxfId="118"/>
    <tableColumn id="5" name="Nom de l'éducateur " dataDxfId="117" totalsRowDxfId="116"/>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4.xml><?xml version="1.0" encoding="utf-8"?>
<table xmlns="http://schemas.openxmlformats.org/spreadsheetml/2006/main" id="4" name="DépMar" displayName="DépMar" ref="A2:D9" totalsRowCount="1" headerRowDxfId="115" dataDxfId="114" totalsRowDxfId="113">
  <autoFilter ref="A2:D8"/>
  <tableColumns count="4">
    <tableColumn id="1" name="Date" totalsRowLabel="Total" dataDxfId="112" totalsRowDxfId="111"/>
    <tableColumn id="3" name="Montant" totalsRowFunction="sum" dataDxfId="110" totalsRowDxfId="109"/>
    <tableColumn id="4" name="Catégorie" dataDxfId="108" totalsRowDxfId="107"/>
    <tableColumn id="5" name="Description" dataDxfId="106" totalsRowDxfId="105"/>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5.xml><?xml version="1.0" encoding="utf-8"?>
<table xmlns="http://schemas.openxmlformats.org/spreadsheetml/2006/main" id="5" name="DépAvr" displayName="DépAvr" ref="A2:D9" totalsRowCount="1" headerRowDxfId="104" dataDxfId="103" totalsRowDxfId="102">
  <autoFilter ref="A2:D8"/>
  <tableColumns count="4">
    <tableColumn id="1" name="Date" totalsRowLabel="Total" dataDxfId="101" totalsRowDxfId="100"/>
    <tableColumn id="3" name="Montant" totalsRowFunction="sum" dataDxfId="99" totalsRowDxfId="98"/>
    <tableColumn id="4" name="Catégorie" dataDxfId="97" totalsRowDxfId="96"/>
    <tableColumn id="5" name="Description" dataDxfId="95" totalsRowDxfId="94"/>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6.xml><?xml version="1.0" encoding="utf-8"?>
<table xmlns="http://schemas.openxmlformats.org/spreadsheetml/2006/main" id="6" name="DépMai" displayName="DépMai" ref="A2:D9" totalsRowCount="1" headerRowDxfId="93" dataDxfId="92" totalsRowDxfId="91">
  <autoFilter ref="A2:D8"/>
  <tableColumns count="4">
    <tableColumn id="1" name="Date" totalsRowLabel="Total" dataDxfId="90" totalsRowDxfId="89"/>
    <tableColumn id="3" name="Montant" totalsRowFunction="sum" dataDxfId="88" totalsRowDxfId="87"/>
    <tableColumn id="4" name="Catégorie" dataDxfId="86" totalsRowDxfId="85"/>
    <tableColumn id="5" name="Description" dataDxfId="84" totalsRowDxfId="83"/>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7.xml><?xml version="1.0" encoding="utf-8"?>
<table xmlns="http://schemas.openxmlformats.org/spreadsheetml/2006/main" id="7" name="DépJuin" displayName="DépJuin" ref="A2:D9" totalsRowCount="1" headerRowDxfId="82" dataDxfId="81" totalsRowDxfId="80">
  <autoFilter ref="A2:D8"/>
  <tableColumns count="4">
    <tableColumn id="1" name="Date" totalsRowLabel="Total" dataDxfId="79" totalsRowDxfId="78"/>
    <tableColumn id="3" name="Montant" totalsRowFunction="sum" dataDxfId="77" totalsRowDxfId="76"/>
    <tableColumn id="4" name="Catégorie" dataDxfId="75" totalsRowDxfId="74"/>
    <tableColumn id="5" name="Description" dataDxfId="73" totalsRowDxfId="72"/>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8.xml><?xml version="1.0" encoding="utf-8"?>
<table xmlns="http://schemas.openxmlformats.org/spreadsheetml/2006/main" id="8" name="DépJuil" displayName="DépJuil" ref="A2:E9" totalsRowCount="1" headerRowDxfId="71" dataDxfId="70" totalsRowDxfId="69">
  <autoFilter ref="A2:E8"/>
  <tableColumns count="5">
    <tableColumn id="1" name="Date" totalsRowLabel="Total" dataDxfId="68" totalsRowDxfId="67"/>
    <tableColumn id="2" name="N° bon de commande" dataDxfId="66" totalsRowDxfId="65"/>
    <tableColumn id="3" name="Montant" totalsRowFunction="sum" dataDxfId="64" totalsRowDxfId="63"/>
    <tableColumn id="4" name="Catégorie" dataDxfId="62" totalsRowDxfId="61"/>
    <tableColumn id="5" name="Description" dataDxfId="60" totalsRowDxfId="59"/>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9.xml><?xml version="1.0" encoding="utf-8"?>
<table xmlns="http://schemas.openxmlformats.org/spreadsheetml/2006/main" id="9" name="DépAoû" displayName="DépAoû" ref="A2:D9" totalsRowCount="1" headerRowDxfId="58" dataDxfId="57" totalsRowDxfId="56">
  <autoFilter ref="A2:D8"/>
  <tableColumns count="4">
    <tableColumn id="1" name="Date" totalsRowLabel="Total" dataDxfId="55" totalsRowDxfId="54"/>
    <tableColumn id="3" name="Montant" totalsRowFunction="sum" dataDxfId="53" totalsRowDxfId="52"/>
    <tableColumn id="4" name="Catégorie" dataDxfId="51" totalsRowDxfId="50"/>
    <tableColumn id="5" name="Description" dataDxfId="49" totalsRowDxfId="48"/>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10.xml><?xml version="1.0" encoding="utf-8"?>
<table xmlns="http://schemas.openxmlformats.org/spreadsheetml/2006/main" id="10" name="DépSep" displayName="DépSep" ref="A2:D9" totalsRowCount="1" headerRowDxfId="47" dataDxfId="46" totalsRowDxfId="45">
  <autoFilter ref="A2:D8"/>
  <tableColumns count="4">
    <tableColumn id="1" name="Date" totalsRowLabel="Total" dataDxfId="44" totalsRowDxfId="43"/>
    <tableColumn id="3" name="Montant" totalsRowFunction="sum" dataDxfId="42" totalsRowDxfId="41"/>
    <tableColumn id="4" name="Catégorie" dataDxfId="40" totalsRowDxfId="39"/>
    <tableColumn id="5" name="Description" dataDxfId="38" totalsRowDxfId="37"/>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11.xml><?xml version="1.0" encoding="utf-8"?>
<table xmlns="http://schemas.openxmlformats.org/spreadsheetml/2006/main" id="11" name="DépOct" displayName="DépOct" ref="A2:D9" totalsRowCount="1" headerRowDxfId="36" dataDxfId="35" totalsRowDxfId="34">
  <autoFilter ref="A2:D8"/>
  <tableColumns count="4">
    <tableColumn id="1" name="Date" totalsRowLabel="Total" dataDxfId="33" totalsRowDxfId="32"/>
    <tableColumn id="3" name="Montant" totalsRowFunction="sum" dataDxfId="31" totalsRowDxfId="30"/>
    <tableColumn id="4" name="Catégorie" dataDxfId="29" totalsRowDxfId="28"/>
    <tableColumn id="5" name="Description" dataDxfId="27" totalsRowDxfId="26"/>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12.xml><?xml version="1.0" encoding="utf-8"?>
<table xmlns="http://schemas.openxmlformats.org/spreadsheetml/2006/main" id="12" name="DépNov" displayName="DépNov" ref="A2:D9" totalsRowCount="1" headerRowDxfId="25" dataDxfId="24" totalsRowDxfId="23">
  <autoFilter ref="A2:D8"/>
  <tableColumns count="4">
    <tableColumn id="1" name="Date" totalsRowLabel="Total" dataDxfId="22" totalsRowDxfId="21"/>
    <tableColumn id="3" name="Montant" totalsRowFunction="sum" dataDxfId="20" totalsRowDxfId="19"/>
    <tableColumn id="4" name="Catégorie" dataDxfId="18" totalsRowDxfId="17"/>
    <tableColumn id="5" name="Description" dataDxfId="16" totalsRowDxfId="15"/>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ables/table13.xml><?xml version="1.0" encoding="utf-8"?>
<table xmlns="http://schemas.openxmlformats.org/spreadsheetml/2006/main" id="13" name="DépDéc" displayName="DépDéc" ref="A2:D9" totalsRowCount="1" headerRowDxfId="14" dataDxfId="13" totalsRowDxfId="12">
  <autoFilter ref="A2:D8"/>
  <tableColumns count="4">
    <tableColumn id="1" name="Date" totalsRowLabel="Total" dataDxfId="11" totalsRowDxfId="10"/>
    <tableColumn id="3" name="Montant" totalsRowFunction="sum" dataDxfId="9" totalsRowDxfId="8"/>
    <tableColumn id="4" name="Catégorie" dataDxfId="7" totalsRowDxfId="6"/>
    <tableColumn id="5" name="Description" dataDxfId="5" totalsRowDxfId="4"/>
  </tableColumns>
  <tableStyleInfo name="Tableau Synthèse" showFirstColumn="0" showLastColumn="0" showRowStripes="0" showColumnStripes="1"/>
  <extLst>
    <ext xmlns:x14="http://schemas.microsoft.com/office/spreadsheetml/2009/9/main" uri="{504A1905-F514-4f6f-8877-14C23A59335A}">
      <x14:table altTextSummary="Liste détaillée des dépenses mensuelles avec la date, le numéro de bon de commande, le montant, la catégorie et la description"/>
    </ext>
  </extLst>
</table>
</file>

<file path=xl/theme/theme1.xml><?xml version="1.0" encoding="utf-8"?>
<a:theme xmlns:a="http://schemas.openxmlformats.org/drawingml/2006/main" name="Office Theme">
  <a:themeElements>
    <a:clrScheme name="Expense Trends Budget">
      <a:dk1>
        <a:srgbClr val="000000"/>
      </a:dk1>
      <a:lt1>
        <a:srgbClr val="FFFFFF"/>
      </a:lt1>
      <a:dk2>
        <a:srgbClr val="000000"/>
      </a:dk2>
      <a:lt2>
        <a:srgbClr val="FFFFFF"/>
      </a:lt2>
      <a:accent1>
        <a:srgbClr val="97B9C7"/>
      </a:accent1>
      <a:accent2>
        <a:srgbClr val="FFCC4F"/>
      </a:accent2>
      <a:accent3>
        <a:srgbClr val="9AB294"/>
      </a:accent3>
      <a:accent4>
        <a:srgbClr val="F15926"/>
      </a:accent4>
      <a:accent5>
        <a:srgbClr val="906083"/>
      </a:accent5>
      <a:accent6>
        <a:srgbClr val="E89C2B"/>
      </a:accent6>
      <a:hlink>
        <a:srgbClr val="FFFFFF"/>
      </a:hlink>
      <a:folHlink>
        <a:srgbClr val="FFFFFF"/>
      </a:folHlink>
    </a:clrScheme>
    <a:fontScheme name="Expense Trends Budget">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3"/>
    <pageSetUpPr autoPageBreaks="0" fitToPage="1"/>
  </sheetPr>
  <dimension ref="A1:A18"/>
  <sheetViews>
    <sheetView showGridLines="0" topLeftCell="A7" zoomScale="90" zoomScaleNormal="90" workbookViewId="0">
      <selection activeCell="A7" sqref="A7"/>
    </sheetView>
  </sheetViews>
  <sheetFormatPr baseColWidth="10" defaultColWidth="9" defaultRowHeight="30" customHeight="1" x14ac:dyDescent="0.2"/>
  <cols>
    <col min="1" max="1" width="152.42578125" style="2" customWidth="1"/>
    <col min="2" max="16384" width="9" style="2"/>
  </cols>
  <sheetData>
    <row r="1" spans="1:1" ht="35.1" customHeight="1" x14ac:dyDescent="0.4">
      <c r="A1" s="19" t="s">
        <v>0</v>
      </c>
    </row>
    <row r="2" spans="1:1" ht="30" customHeight="1" x14ac:dyDescent="0.2">
      <c r="A2" s="3" t="s">
        <v>1</v>
      </c>
    </row>
    <row r="3" spans="1:1" ht="30" customHeight="1" x14ac:dyDescent="0.2">
      <c r="A3" s="4" t="s">
        <v>2</v>
      </c>
    </row>
    <row r="4" spans="1:1" ht="30" customHeight="1" x14ac:dyDescent="0.2">
      <c r="A4" s="4" t="s">
        <v>3</v>
      </c>
    </row>
    <row r="5" spans="1:1" ht="30" customHeight="1" x14ac:dyDescent="0.2">
      <c r="A5" s="3" t="s">
        <v>4</v>
      </c>
    </row>
    <row r="6" spans="1:1" ht="30" customHeight="1" x14ac:dyDescent="0.2">
      <c r="A6" s="4" t="s">
        <v>5</v>
      </c>
    </row>
    <row r="7" spans="1:1" ht="30" customHeight="1" x14ac:dyDescent="0.2">
      <c r="A7" s="5" t="str">
        <f>ROW(A1)&amp;". Si le tableau ne comporte pas de ligne de total, commencez à taper en dessous. Il s’agrandit automatiquement lorsque vous appuyez sur la touche Entrée ou Tab."</f>
        <v>1. Si le tableau ne comporte pas de ligne de total, commencez à taper en dessous. Il s’agrandit automatiquement lorsque vous appuyez sur la touche Entrée ou Tab.</v>
      </c>
    </row>
    <row r="8" spans="1:1" ht="30" customHeight="1" x14ac:dyDescent="0.2">
      <c r="A8" s="5" t="str">
        <f>ROW(A2)&amp;". Placez le pointeur de cellule dans la dernière cellule au-dessus de la ligne de total, par exemple le total de la dernière dépense, puis appuyez sur la touche Tab."</f>
        <v>2. Placez le pointeur de cellule dans la dernière cellule au-dessus de la ligne de total, par exemple le total de la dernière dépense, puis appuyez sur la touche Tab.</v>
      </c>
    </row>
    <row r="9" spans="1:1" ht="30" customHeight="1" x14ac:dyDescent="0.2">
      <c r="A9" s="5" t="str">
        <f>ROW(A3)&amp;". Cliquez avec le bouton droit dans le tableau. Dans le menu contextuel, pointez sur Insérer, puis cliquez sur Lignes de tableau au-dessus ou Lignes de tableau en dessous."</f>
        <v>3. Cliquez avec le bouton droit dans le tableau. Dans le menu contextuel, pointez sur Insérer, puis cliquez sur Lignes de tableau au-dessus ou Lignes de tableau en dessous.</v>
      </c>
    </row>
    <row r="10" spans="1:1" ht="30" customHeight="1" x14ac:dyDescent="0.2">
      <c r="A10" s="5" t="str">
        <f>ROW(A4)&amp;". Dans le coin inférieur droit du tableau, placez votre souris sur la poignée de redimensionnement et faites glisser pour augmenter le nombre de lignes disponibles."</f>
        <v>4. Dans le coin inférieur droit du tableau, placez votre souris sur la poignée de redimensionnement et faites glisser pour augmenter le nombre de lignes disponibles.</v>
      </c>
    </row>
    <row r="11" spans="1:1" ht="30" customHeight="1" x14ac:dyDescent="0.2">
      <c r="A11" s="4" t="s">
        <v>6</v>
      </c>
    </row>
    <row r="12" spans="1:1" ht="30" customHeight="1" x14ac:dyDescent="0.2">
      <c r="A12" s="4" t="s">
        <v>7</v>
      </c>
    </row>
    <row r="13" spans="1:1" ht="30" customHeight="1" x14ac:dyDescent="0.2">
      <c r="A13" s="4" t="s">
        <v>8</v>
      </c>
    </row>
    <row r="14" spans="1:1" ht="30" customHeight="1" x14ac:dyDescent="0.2">
      <c r="A14" s="5" t="str">
        <f>ROW(A1)&amp;". Le tableau Dépenses 1 est entré dans la feuille de calcul de synthèse sous Dépenses dans le tableau SynthèseDépenses (titre du type de dépense)"</f>
        <v>1. Le tableau Dépenses 1 est entré dans la feuille de calcul de synthèse sous Dépenses dans le tableau SynthèseDépenses (titre du type de dépense)</v>
      </c>
    </row>
    <row r="15" spans="1:1" ht="30" customHeight="1" x14ac:dyDescent="0.2">
      <c r="A15" s="5" t="str">
        <f>ROW(A2)&amp;". Pour chaque mois pendant lequel la dépense a lieu, entrez le montant de la dépense dans la feuille de calcul correspondante."</f>
        <v>2. Pour chaque mois pendant lequel la dépense a lieu, entrez le montant de la dépense dans la feuille de calcul correspondante.</v>
      </c>
    </row>
    <row r="16" spans="1:1" ht="30" customHeight="1" x14ac:dyDescent="0.2">
      <c r="A16" s="6" t="str">
        <f>ROW(A3)&amp;". Le type de dépense de la feuille de calcul SynthèseDépenses crée une liste de catégories pour la colonne Catégorie présente dans chaque feuille de mois."</f>
        <v>3. Le type de dépense de la feuille de calcul SynthèseDépenses crée une liste de catégories pour la colonne Catégorie présente dans chaque feuille de mois.</v>
      </c>
    </row>
    <row r="17" spans="1:1" ht="30" customHeight="1" x14ac:dyDescent="0.2">
      <c r="A17" s="6" t="str">
        <f>ROW(A4)&amp;". La liste de catégories de la colonne Catégorie permet de sélectionner le type de dépense correspondant pour le montant entré."</f>
        <v>4. La liste de catégories de la colonne Catégorie permet de sélectionner le type de dépense correspondant pour le montant entré.</v>
      </c>
    </row>
    <row r="18" spans="1:1" ht="30" customHeight="1" x14ac:dyDescent="0.2">
      <c r="A18" s="6" t="str">
        <f>ROW(A5)&amp;". Pour ajouter de nouvelles dépenses dans un mois quelconque, ajoutez une ligne au tableau SynthèseDépenses dans la feuille de calcul de synthèse, puis entrez les détails de dépense correspondants dans la feuille de calcul du mois concerné."</f>
        <v>5. Pour ajouter de nouvelles dépenses dans un mois quelconque, ajoutez une ligne au tableau SynthèseDépenses dans la feuille de calcul de synthèse, puis entrez les détails de dépense correspondants dans la feuille de calcul du mois concerné.</v>
      </c>
    </row>
  </sheetData>
  <dataValidations count="1">
    <dataValidation allowBlank="1" showInputMessage="1" showErrorMessage="1" prompt="Feuille de calcul Conseils qui explique comment utiliser ce classeur" sqref="A1"/>
  </dataValidations>
  <printOptions horizontalCentered="1"/>
  <pageMargins left="0.7" right="0.7" top="0.75" bottom="0.75" header="0.3" footer="0.3"/>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tint="-0.499984740745262"/>
    <pageSetUpPr autoPageBreaks="0" fitToPage="1"/>
  </sheetPr>
  <dimension ref="A1:O14"/>
  <sheetViews>
    <sheetView showGridLines="0" zoomScaleNormal="100" workbookViewId="0">
      <selection activeCell="A14" sqref="A14"/>
    </sheetView>
  </sheetViews>
  <sheetFormatPr baseColWidth="10" defaultColWidth="9.140625" defaultRowHeight="30" customHeight="1" x14ac:dyDescent="0.2"/>
  <cols>
    <col min="1" max="1" width="15.85546875" style="2" customWidth="1"/>
    <col min="2" max="14" width="12.5703125" style="2" customWidth="1"/>
    <col min="15" max="15" width="15.7109375" style="2" customWidth="1"/>
    <col min="16" max="16" width="9.140625" style="2" customWidth="1"/>
    <col min="17" max="17" width="7.28515625" style="2" customWidth="1"/>
    <col min="18" max="16384" width="9.140625" style="2"/>
  </cols>
  <sheetData>
    <row r="1" spans="1:15" ht="35.1" customHeight="1" x14ac:dyDescent="0.4">
      <c r="A1" s="19" t="s">
        <v>9</v>
      </c>
      <c r="B1" s="19"/>
      <c r="C1" s="19"/>
    </row>
    <row r="2" spans="1:15" ht="17.100000000000001" customHeight="1" x14ac:dyDescent="0.2">
      <c r="B2" s="7" t="s">
        <v>10</v>
      </c>
      <c r="C2" s="7" t="s">
        <v>11</v>
      </c>
      <c r="D2" s="7" t="s">
        <v>12</v>
      </c>
      <c r="E2" s="7" t="s">
        <v>13</v>
      </c>
      <c r="F2" s="7" t="s">
        <v>14</v>
      </c>
      <c r="G2" s="7" t="s">
        <v>15</v>
      </c>
      <c r="H2" s="7" t="s">
        <v>16</v>
      </c>
      <c r="I2" s="7" t="s">
        <v>17</v>
      </c>
      <c r="J2" s="7" t="s">
        <v>18</v>
      </c>
      <c r="K2" s="7" t="s">
        <v>19</v>
      </c>
      <c r="L2" s="7" t="s">
        <v>20</v>
      </c>
      <c r="M2" s="7" t="s">
        <v>21</v>
      </c>
      <c r="N2" s="7" t="s">
        <v>22</v>
      </c>
    </row>
    <row r="3" spans="1:15" ht="224.1" customHeight="1" x14ac:dyDescent="0.2"/>
    <row r="4" spans="1:15" ht="17.100000000000001" customHeight="1" x14ac:dyDescent="0.25">
      <c r="A4" s="13" t="s">
        <v>23</v>
      </c>
      <c r="B4" s="13" t="s">
        <v>10</v>
      </c>
      <c r="C4" s="13" t="s">
        <v>11</v>
      </c>
      <c r="D4" s="13" t="s">
        <v>12</v>
      </c>
      <c r="E4" s="13" t="s">
        <v>13</v>
      </c>
      <c r="F4" s="13" t="s">
        <v>14</v>
      </c>
      <c r="G4" s="13" t="s">
        <v>15</v>
      </c>
      <c r="H4" s="13" t="s">
        <v>16</v>
      </c>
      <c r="I4" s="13" t="s">
        <v>17</v>
      </c>
      <c r="J4" s="13" t="s">
        <v>18</v>
      </c>
      <c r="K4" s="13" t="s">
        <v>19</v>
      </c>
      <c r="L4" s="13" t="s">
        <v>20</v>
      </c>
      <c r="M4" s="13" t="s">
        <v>21</v>
      </c>
      <c r="N4" s="13" t="s">
        <v>24</v>
      </c>
      <c r="O4" s="13" t="s">
        <v>25</v>
      </c>
    </row>
    <row r="5" spans="1:15" ht="30" customHeight="1" x14ac:dyDescent="0.2">
      <c r="A5" s="9" t="s">
        <v>26</v>
      </c>
      <c r="B5" s="10">
        <f>SUMIFS(DépJan[Montant],DépJan[Catégorie],SynthèseDépenses[[#This Row],[Dépenses]])</f>
        <v>0</v>
      </c>
      <c r="C5" s="10">
        <f>SUMIFS(DépFév[Montant],DépFév[Catégorie],SynthèseDépenses[[#This Row],[Dépenses]])</f>
        <v>116.79</v>
      </c>
      <c r="D5" s="10">
        <f>SUMIFS(DépMar[Montant],DépMar[Catégorie],SynthèseDépenses[[#This Row],[Dépenses]])</f>
        <v>0</v>
      </c>
      <c r="E5" s="10">
        <f>SUMIFS(DépAvr[Montant],DépAvr[Catégorie],SynthèseDépenses[[#This Row],[Dépenses]])</f>
        <v>0</v>
      </c>
      <c r="F5" s="10">
        <f>SUMIFS(DépMai[Montant],DépMai[Catégorie],SynthèseDépenses[[#This Row],[Dépenses]])</f>
        <v>0</v>
      </c>
      <c r="G5" s="10">
        <f>SUMIFS(DépJuin[Montant],DépJuin[Catégorie],SynthèseDépenses[[#This Row],[Dépenses]])</f>
        <v>0</v>
      </c>
      <c r="H5" s="10">
        <f>SUMIFS(DépJuil[Montant],DépJuil[Catégorie],SynthèseDépenses[[#This Row],[Dépenses]])</f>
        <v>0</v>
      </c>
      <c r="I5" s="10">
        <f>SUMIFS(DépAoû[Montant],DépAoû[Catégorie],SynthèseDépenses[[#This Row],[Dépenses]])</f>
        <v>0</v>
      </c>
      <c r="J5" s="10">
        <f>SUMIFS(DépSep[Montant],DépSep[Catégorie],SynthèseDépenses[[#This Row],[Dépenses]])</f>
        <v>0</v>
      </c>
      <c r="K5" s="10">
        <f>SUMIFS(DépOct[Montant],DépOct[Catégorie],SynthèseDépenses[[#This Row],[Dépenses]])</f>
        <v>0</v>
      </c>
      <c r="L5" s="10">
        <f>SUMIFS(DépNov[Montant],DépNov[Catégorie],SynthèseDépenses[[#This Row],[Dépenses]])</f>
        <v>0</v>
      </c>
      <c r="M5" s="10">
        <f>SUMIFS(DépDéc[Montant],DépDéc[Catégorie],SynthèseDépenses[[#This Row],[Dépenses]])</f>
        <v>0</v>
      </c>
      <c r="N5" s="10">
        <f>SUM(SynthèseDépenses[[#This Row],[Jan]:[Déc]])</f>
        <v>116.79</v>
      </c>
    </row>
    <row r="6" spans="1:15" ht="30" customHeight="1" x14ac:dyDescent="0.2">
      <c r="A6" s="9" t="s">
        <v>27</v>
      </c>
      <c r="B6" s="10">
        <f>SUMIFS(DépJan[Montant],DépJan[Catégorie],SynthèseDépenses[[#This Row],[Dépenses]])</f>
        <v>0</v>
      </c>
      <c r="C6" s="10">
        <f>SUMIFS(DépFév[Montant],DépFév[Catégorie],SynthèseDépenses[[#This Row],[Dépenses]])</f>
        <v>0</v>
      </c>
      <c r="D6" s="10">
        <f>SUMIFS(DépMar[Montant],DépMar[Catégorie],SynthèseDépenses[[#This Row],[Dépenses]])</f>
        <v>0</v>
      </c>
      <c r="E6" s="10">
        <f>SUMIFS(DépAvr[Montant],DépAvr[Catégorie],SynthèseDépenses[[#This Row],[Dépenses]])</f>
        <v>0</v>
      </c>
      <c r="F6" s="10">
        <f>SUMIFS(DépMai[Montant],DépMai[Catégorie],SynthèseDépenses[[#This Row],[Dépenses]])</f>
        <v>0</v>
      </c>
      <c r="G6" s="10">
        <f>SUMIFS(DépJuin[Montant],DépJuin[Catégorie],SynthèseDépenses[[#This Row],[Dépenses]])</f>
        <v>0</v>
      </c>
      <c r="H6" s="10">
        <f>SUMIFS(DépJuil[Montant],DépJuil[Catégorie],SynthèseDépenses[[#This Row],[Dépenses]])</f>
        <v>0</v>
      </c>
      <c r="I6" s="10">
        <f>SUMIFS(DépAoû[Montant],DépAoû[Catégorie],SynthèseDépenses[[#This Row],[Dépenses]])</f>
        <v>0</v>
      </c>
      <c r="J6" s="10">
        <f>SUMIFS(DépSep[Montant],DépSep[Catégorie],SynthèseDépenses[[#This Row],[Dépenses]])</f>
        <v>0</v>
      </c>
      <c r="K6" s="10">
        <f>SUMIFS(DépOct[Montant],DépOct[Catégorie],SynthèseDépenses[[#This Row],[Dépenses]])</f>
        <v>0</v>
      </c>
      <c r="L6" s="10">
        <f>SUMIFS(DépNov[Montant],DépNov[Catégorie],SynthèseDépenses[[#This Row],[Dépenses]])</f>
        <v>0</v>
      </c>
      <c r="M6" s="10">
        <f>SUMIFS(DépDéc[Montant],DépDéc[Catégorie],SynthèseDépenses[[#This Row],[Dépenses]])</f>
        <v>0</v>
      </c>
      <c r="N6" s="10">
        <f>SUM(SynthèseDépenses[[#This Row],[Jan]:[Déc]])</f>
        <v>0</v>
      </c>
    </row>
    <row r="7" spans="1:15" ht="30" customHeight="1" x14ac:dyDescent="0.2">
      <c r="A7" s="9" t="s">
        <v>28</v>
      </c>
      <c r="B7" s="10">
        <f>SUMIFS(DépJan[Montant],DépJan[Catégorie],SynthèseDépenses[[#This Row],[Dépenses]])</f>
        <v>0</v>
      </c>
      <c r="C7" s="10">
        <f>SUMIFS(DépFév[Montant],DépFév[Catégorie],SynthèseDépenses[[#This Row],[Dépenses]])</f>
        <v>0</v>
      </c>
      <c r="D7" s="10">
        <f>SUMIFS(DépMar[Montant],DépMar[Catégorie],SynthèseDépenses[[#This Row],[Dépenses]])</f>
        <v>0</v>
      </c>
      <c r="E7" s="10">
        <f>SUMIFS(DépAvr[Montant],DépAvr[Catégorie],SynthèseDépenses[[#This Row],[Dépenses]])</f>
        <v>0</v>
      </c>
      <c r="F7" s="10">
        <f>SUMIFS(DépMai[Montant],DépMai[Catégorie],SynthèseDépenses[[#This Row],[Dépenses]])</f>
        <v>0</v>
      </c>
      <c r="G7" s="10">
        <f>SUMIFS(DépJuin[Montant],DépJuin[Catégorie],SynthèseDépenses[[#This Row],[Dépenses]])</f>
        <v>0</v>
      </c>
      <c r="H7" s="10">
        <f>SUMIFS(DépJuil[Montant],DépJuil[Catégorie],SynthèseDépenses[[#This Row],[Dépenses]])</f>
        <v>0</v>
      </c>
      <c r="I7" s="10">
        <f>SUMIFS(DépAoû[Montant],DépAoû[Catégorie],SynthèseDépenses[[#This Row],[Dépenses]])</f>
        <v>0</v>
      </c>
      <c r="J7" s="10">
        <f>SUMIFS(DépSep[Montant],DépSep[Catégorie],SynthèseDépenses[[#This Row],[Dépenses]])</f>
        <v>0</v>
      </c>
      <c r="K7" s="10">
        <f>SUMIFS(DépOct[Montant],DépOct[Catégorie],SynthèseDépenses[[#This Row],[Dépenses]])</f>
        <v>0</v>
      </c>
      <c r="L7" s="10">
        <f>SUMIFS(DépNov[Montant],DépNov[Catégorie],SynthèseDépenses[[#This Row],[Dépenses]])</f>
        <v>0</v>
      </c>
      <c r="M7" s="10">
        <f>SUMIFS(DépDéc[Montant],DépDéc[Catégorie],SynthèseDépenses[[#This Row],[Dépenses]])</f>
        <v>0</v>
      </c>
      <c r="N7" s="10">
        <f>SUM(SynthèseDépenses[[#This Row],[Jan]:[Déc]])</f>
        <v>0</v>
      </c>
    </row>
    <row r="8" spans="1:15" ht="30" customHeight="1" x14ac:dyDescent="0.2">
      <c r="A8" s="17" t="s">
        <v>30</v>
      </c>
      <c r="B8" s="10">
        <f>SUMIFS(DépJan[Montant],DépJan[Catégorie],SynthèseDépenses[[#This Row],[Dépenses]])</f>
        <v>80</v>
      </c>
      <c r="C8" s="10">
        <f>SUMIFS(DépFév[Montant],DépFév[Catégorie],SynthèseDépenses[[#This Row],[Dépenses]])</f>
        <v>0</v>
      </c>
      <c r="D8" s="10">
        <f>SUMIFS(DépMar[Montant],DépMar[Catégorie],SynthèseDépenses[[#This Row],[Dépenses]])</f>
        <v>0</v>
      </c>
      <c r="E8" s="10">
        <f>SUMIFS(DépAvr[Montant],DépAvr[Catégorie],SynthèseDépenses[[#This Row],[Dépenses]])</f>
        <v>0</v>
      </c>
      <c r="F8" s="10">
        <f>SUMIFS(DépMai[Montant],DépMai[Catégorie],SynthèseDépenses[[#This Row],[Dépenses]])</f>
        <v>0</v>
      </c>
      <c r="G8" s="10">
        <f>SUMIFS(DépJuin[Montant],DépJuin[Catégorie],SynthèseDépenses[[#This Row],[Dépenses]])</f>
        <v>0</v>
      </c>
      <c r="H8" s="10">
        <f>SUMIFS(DépJuil[Montant],DépJuil[Catégorie],SynthèseDépenses[[#This Row],[Dépenses]])</f>
        <v>0</v>
      </c>
      <c r="I8" s="10">
        <f>SUMIFS(DépAoû[Montant],DépAoû[Catégorie],SynthèseDépenses[[#This Row],[Dépenses]])</f>
        <v>0</v>
      </c>
      <c r="J8" s="10">
        <f>SUMIFS(DépSep[Montant],DépSep[Catégorie],SynthèseDépenses[[#This Row],[Dépenses]])</f>
        <v>0</v>
      </c>
      <c r="K8" s="10">
        <f>SUMIFS(DépOct[Montant],DépOct[Catégorie],SynthèseDépenses[[#This Row],[Dépenses]])</f>
        <v>0</v>
      </c>
      <c r="L8" s="10">
        <f>SUMIFS(DépNov[Montant],DépNov[Catégorie],SynthèseDépenses[[#This Row],[Dépenses]])</f>
        <v>0</v>
      </c>
      <c r="M8" s="10">
        <f>SUMIFS(DépDéc[Montant],DépDéc[Catégorie],SynthèseDépenses[[#This Row],[Dépenses]])</f>
        <v>0</v>
      </c>
      <c r="N8" s="10">
        <f>SUM(SynthèseDépenses[[#This Row],[Jan]:[Déc]])</f>
        <v>80</v>
      </c>
    </row>
    <row r="9" spans="1:15" ht="30" customHeight="1" x14ac:dyDescent="0.2">
      <c r="A9" s="18" t="s">
        <v>29</v>
      </c>
      <c r="B9" s="10">
        <f>SUMIFS(DépJan[Montant],DépJan[Catégorie],SynthèseDépenses[[#This Row],[Dépenses]])</f>
        <v>0</v>
      </c>
      <c r="C9" s="10">
        <f>SUMIFS(DépFév[Montant],DépFév[Catégorie],SynthèseDépenses[[#This Row],[Dépenses]])</f>
        <v>0</v>
      </c>
      <c r="D9" s="10">
        <f>SUMIFS(DépMar[Montant],DépMar[Catégorie],SynthèseDépenses[[#This Row],[Dépenses]])</f>
        <v>0</v>
      </c>
      <c r="E9" s="10">
        <f>SUMIFS(DépAvr[Montant],DépAvr[Catégorie],SynthèseDépenses[[#This Row],[Dépenses]])</f>
        <v>0</v>
      </c>
      <c r="F9" s="10">
        <f>SUMIFS(DépMai[Montant],DépMai[Catégorie],SynthèseDépenses[[#This Row],[Dépenses]])</f>
        <v>0</v>
      </c>
      <c r="G9" s="10">
        <f>SUMIFS(DépJuin[Montant],DépJuin[Catégorie],SynthèseDépenses[[#This Row],[Dépenses]])</f>
        <v>0</v>
      </c>
      <c r="H9" s="10">
        <f>SUMIFS(DépJuil[Montant],DépJuil[Catégorie],SynthèseDépenses[[#This Row],[Dépenses]])</f>
        <v>0</v>
      </c>
      <c r="I9" s="10">
        <f>SUMIFS(DépAoû[Montant],DépAoû[Catégorie],SynthèseDépenses[[#This Row],[Dépenses]])</f>
        <v>0</v>
      </c>
      <c r="J9" s="10">
        <f>SUMIFS(DépSep[Montant],DépSep[Catégorie],SynthèseDépenses[[#This Row],[Dépenses]])</f>
        <v>0</v>
      </c>
      <c r="K9" s="10">
        <f>SUMIFS(DépOct[Montant],DépOct[Catégorie],SynthèseDépenses[[#This Row],[Dépenses]])</f>
        <v>0</v>
      </c>
      <c r="L9" s="10">
        <f>SUMIFS(DépNov[Montant],DépNov[Catégorie],SynthèseDépenses[[#This Row],[Dépenses]])</f>
        <v>0</v>
      </c>
      <c r="M9" s="10">
        <f>SUMIFS(DépDéc[Montant],DépDéc[Catégorie],SynthèseDépenses[[#This Row],[Dépenses]])</f>
        <v>0</v>
      </c>
      <c r="N9" s="10">
        <f>SUM(SynthèseDépenses[[#This Row],[Jan]:[Déc]])</f>
        <v>0</v>
      </c>
    </row>
    <row r="10" spans="1:15" ht="30" customHeight="1" x14ac:dyDescent="0.2">
      <c r="A10" s="16" t="s">
        <v>57</v>
      </c>
      <c r="B10" s="10">
        <f>SUMIFS(DépJan[Montant],DépJan[Catégorie],SynthèseDépenses[[#This Row],[Dépenses]])</f>
        <v>0</v>
      </c>
      <c r="C10" s="10">
        <f>SUMIFS(DépFév[Montant],DépFév[Catégorie],SynthèseDépenses[[#This Row],[Dépenses]])</f>
        <v>0</v>
      </c>
      <c r="D10" s="10">
        <f>SUMIFS(DépMar[Montant],DépMar[Catégorie],SynthèseDépenses[[#This Row],[Dépenses]])</f>
        <v>0</v>
      </c>
      <c r="E10" s="10">
        <f>SUMIFS(DépAvr[Montant],DépAvr[Catégorie],SynthèseDépenses[[#This Row],[Dépenses]])</f>
        <v>0</v>
      </c>
      <c r="F10" s="10">
        <f>SUMIFS(DépMai[Montant],DépMai[Catégorie],SynthèseDépenses[[#This Row],[Dépenses]])</f>
        <v>0</v>
      </c>
      <c r="G10" s="10">
        <f>SUMIFS(DépJuin[Montant],DépJuin[Catégorie],SynthèseDépenses[[#This Row],[Dépenses]])</f>
        <v>0</v>
      </c>
      <c r="H10" s="10">
        <f>SUMIFS(DépJuil[Montant],DépJuil[Catégorie],SynthèseDépenses[[#This Row],[Dépenses]])</f>
        <v>0</v>
      </c>
      <c r="I10" s="10">
        <f>SUMIFS(DépAoû[Montant],DépAoû[Catégorie],SynthèseDépenses[[#This Row],[Dépenses]])</f>
        <v>0</v>
      </c>
      <c r="J10" s="10">
        <f>SUMIFS(DépSep[Montant],DépSep[Catégorie],SynthèseDépenses[[#This Row],[Dépenses]])</f>
        <v>0</v>
      </c>
      <c r="K10" s="10">
        <f>SUMIFS(DépOct[Montant],DépOct[Catégorie],SynthèseDépenses[[#This Row],[Dépenses]])</f>
        <v>0</v>
      </c>
      <c r="L10" s="10">
        <f>SUMIFS(DépNov[Montant],DépNov[Catégorie],SynthèseDépenses[[#This Row],[Dépenses]])</f>
        <v>0</v>
      </c>
      <c r="M10" s="10">
        <f>SUMIFS(DépDéc[Montant],DépDéc[Catégorie],SynthèseDépenses[[#This Row],[Dépenses]])</f>
        <v>0</v>
      </c>
      <c r="N10" s="10">
        <f>SUM(SynthèseDépenses[[#This Row],[Jan]:[Déc]])</f>
        <v>0</v>
      </c>
    </row>
    <row r="11" spans="1:15" ht="30" customHeight="1" x14ac:dyDescent="0.2">
      <c r="A11" s="9" t="s">
        <v>60</v>
      </c>
      <c r="B11" s="10">
        <f>SUMIFS(DépJan[Montant],DépJan[Catégorie],SynthèseDépenses[[#This Row],[Dépenses]])</f>
        <v>0</v>
      </c>
      <c r="C11" s="10">
        <f>SUMIFS(DépFév[Montant],DépFév[Catégorie],SynthèseDépenses[[#This Row],[Dépenses]])</f>
        <v>102.56</v>
      </c>
      <c r="D11" s="10">
        <f>SUMIFS(DépMar[Montant],DépMar[Catégorie],SynthèseDépenses[[#This Row],[Dépenses]])</f>
        <v>0</v>
      </c>
      <c r="E11" s="10">
        <f>SUMIFS(DépAvr[Montant],DépAvr[Catégorie],SynthèseDépenses[[#This Row],[Dépenses]])</f>
        <v>0</v>
      </c>
      <c r="F11" s="10">
        <f>SUMIFS(DépMai[Montant],DépMai[Catégorie],SynthèseDépenses[[#This Row],[Dépenses]])</f>
        <v>0</v>
      </c>
      <c r="G11" s="10">
        <f>SUMIFS(DépJuin[Montant],DépJuin[Catégorie],SynthèseDépenses[[#This Row],[Dépenses]])</f>
        <v>0</v>
      </c>
      <c r="H11" s="10">
        <f>SUMIFS(DépJuil[Montant],DépJuil[Catégorie],SynthèseDépenses[[#This Row],[Dépenses]])</f>
        <v>0</v>
      </c>
      <c r="I11" s="10">
        <f>SUMIFS(DépAoû[Montant],DépAoû[Catégorie],SynthèseDépenses[[#This Row],[Dépenses]])</f>
        <v>0</v>
      </c>
      <c r="J11" s="10">
        <f>SUMIFS(DépSep[Montant],DépSep[Catégorie],SynthèseDépenses[[#This Row],[Dépenses]])</f>
        <v>0</v>
      </c>
      <c r="K11" s="10">
        <f>SUMIFS(DépOct[Montant],DépOct[Catégorie],SynthèseDépenses[[#This Row],[Dépenses]])</f>
        <v>0</v>
      </c>
      <c r="L11" s="10">
        <f>SUMIFS(DépNov[Montant],DépNov[Catégorie],SynthèseDépenses[[#This Row],[Dépenses]])</f>
        <v>0</v>
      </c>
      <c r="M11" s="10">
        <f>SUMIFS(DépDéc[Montant],DépDéc[Catégorie],SynthèseDépenses[[#This Row],[Dépenses]])</f>
        <v>0</v>
      </c>
      <c r="N11" s="10">
        <f>SUM(SynthèseDépenses[[#This Row],[Jan]:[Déc]])</f>
        <v>102.56</v>
      </c>
    </row>
    <row r="12" spans="1:15" ht="30" customHeight="1" x14ac:dyDescent="0.25">
      <c r="A12" s="14" t="s">
        <v>24</v>
      </c>
      <c r="B12" s="15">
        <f>SUBTOTAL(109,SynthèseDépenses[Jan])</f>
        <v>80</v>
      </c>
      <c r="C12" s="15">
        <f>SUBTOTAL(109,SynthèseDépenses[Fév])</f>
        <v>219.35000000000002</v>
      </c>
      <c r="D12" s="15">
        <f>SUBTOTAL(109,SynthèseDépenses[Mar])</f>
        <v>0</v>
      </c>
      <c r="E12" s="15">
        <f>SUBTOTAL(109,SynthèseDépenses[Avr])</f>
        <v>0</v>
      </c>
      <c r="F12" s="15">
        <f>SUBTOTAL(109,SynthèseDépenses[Mai])</f>
        <v>0</v>
      </c>
      <c r="G12" s="15">
        <f>SUBTOTAL(109,SynthèseDépenses[Juin])</f>
        <v>0</v>
      </c>
      <c r="H12" s="15">
        <f>SUBTOTAL(109,SynthèseDépenses[Juil])</f>
        <v>0</v>
      </c>
      <c r="I12" s="15">
        <f>SUBTOTAL(109,SynthèseDépenses[Aoû])</f>
        <v>0</v>
      </c>
      <c r="J12" s="15">
        <f>SUBTOTAL(109,SynthèseDépenses[Sep])</f>
        <v>0</v>
      </c>
      <c r="K12" s="15">
        <f>SUBTOTAL(109,SynthèseDépenses[Oct])</f>
        <v>0</v>
      </c>
      <c r="L12" s="15">
        <f>SUBTOTAL(109,SynthèseDépenses[Nov])</f>
        <v>0</v>
      </c>
      <c r="M12" s="15">
        <f>SUBTOTAL(109,SynthèseDépenses[Déc])</f>
        <v>0</v>
      </c>
      <c r="N12" s="15">
        <f>SUBTOTAL(109,SynthèseDépenses[Total])</f>
        <v>299.35000000000002</v>
      </c>
    </row>
    <row r="13" spans="1:15" ht="30" customHeight="1" x14ac:dyDescent="0.2">
      <c r="A13" s="2" t="s">
        <v>61</v>
      </c>
    </row>
    <row r="14" spans="1:15" ht="30" customHeight="1" x14ac:dyDescent="0.2">
      <c r="A14" s="2" t="s">
        <v>62</v>
      </c>
    </row>
  </sheetData>
  <dataConsolidate/>
  <dataValidations count="22">
    <dataValidation allowBlank="1" showInputMessage="1" showErrorMessage="1" prompt="Classeur sur l’évolution des dépenses qui recense les dépenses spécifiques sur une période de 12 mois. Ce classeur contient une feuille de calcul Conseils, cette feuille de calcul Synthèse et une feuille de calcul pour chaque mois" sqref="A1"/>
    <dataValidation allowBlank="1" showInputMessage="1" showErrorMessage="1" prompt="Entrez le nom de la dépense dans cette colonne" sqref="A4"/>
    <dataValidation allowBlank="1" showInputMessage="1" showErrorMessage="1" prompt="Le total des dépenses sur les 12 mois est automatiquement affiché dans cette colonne" sqref="N4"/>
    <dataValidation allowBlank="1" showInputMessage="1" showErrorMessage="1" prompt="Un graphique Sparkline illustrant l’évolution d’une dépense sur 12 mois est affiché dans cette colonne" sqref="O4"/>
    <dataValidation allowBlank="1" showInputMessage="1" showErrorMessage="1" prompt="Les cellules B2 à M2 contiennent des liens de navigation vers un schéma détaillé des dépenses pour chaque mois d’une année civile, de janvier à décembre.  La cellule N2 contient un lien de navigation vers la feuille de calcul Conseils" sqref="A2"/>
    <dataValidation allowBlank="1" showInputMessage="1" showErrorMessage="1" prompt="Lien hypertexte de navigation vers le détail des dépenses pour ce mois" sqref="B2:M2"/>
    <dataValidation allowBlank="1" showInputMessage="1" showErrorMessage="1" prompt="Lien hypertexte de navigation vers la feuille de calcul Conseils qui explique comment utiliser ce classeur" sqref="N2"/>
    <dataValidation allowBlank="1" showInputMessage="1" showErrorMessage="1" prompt="L’histogramme groupé comparant les dépenses de janvier à décembre est dans les cellules B3 à M3. Un lien vers chaque mois se trouve au-dessus de chaque histogramme groupé de B2 à M2. La synthèse des dépenses de chaque mois est dans Synthèse des dépenses." sqref="A3"/>
    <dataValidation allowBlank="1" showInputMessage="1" showErrorMessage="1" prompt="Histogramme groupé comparant les dépenses du mois de janvier. Cliquez sur le lien dans la cellule B2 pour afficher le détail des dépenses. Ouvrez le tableau Synthèse des dépenses dans la cellule B4 pour voir la synthèse de chaque montant dépensé." sqref="B3"/>
    <dataValidation allowBlank="1" showInputMessage="1" showErrorMessage="1" prompt="Histogramme groupé comparant les dépenses du mois de février. Cliquez sur le lien dans la cellule C2 pour afficher le détail des dépenses. Ouvrez le tableau Synthèse des dépenses dans la cellule C4 pour voir la synthèse de chaque montant dépensé." sqref="C3"/>
    <dataValidation allowBlank="1" showInputMessage="1" showErrorMessage="1" prompt="Histogramme groupé comparant les dépenses du mois de mars. Cliquez sur le lien dans la cellule D2 pour afficher le détail des dépenses. Ouvrez le tableau Synthèse des dépenses dans la cellule D4 pour voir la synthèse de chaque montant dépensé." sqref="D3"/>
    <dataValidation allowBlank="1" showInputMessage="1" showErrorMessage="1" prompt="Histogramme groupé comparant les dépenses du mois d’avril. Cliquez sur le lien dans la cellule E2 pour afficher le détail des dépenses. Ouvrez le tableau Synthèse des dépenses dans la cellule E4 pour voir la synthèse de chaque montant dépensé." sqref="E3"/>
    <dataValidation allowBlank="1" showInputMessage="1" showErrorMessage="1" prompt="Histogramme groupé comparant les dépenses du mois de mai. Cliquez sur le lien dans la cellule F2 pour afficher le détail des dépenses. Ouvrez le tableau Synthèse des dépenses dans la cellule F4 pour voir la synthèse de chaque montant dépensé." sqref="F3"/>
    <dataValidation allowBlank="1" showInputMessage="1" showErrorMessage="1" prompt="Histogramme groupé comparant les dépenses du mois de juin. Cliquez sur le lien dans la cellule G2 pour afficher le détail des dépenses. Ouvrez le tableau Synthèse des dépenses dans la cellule G4 pour voir la synthèse de chaque montant dépensé." sqref="G3"/>
    <dataValidation allowBlank="1" showInputMessage="1" showErrorMessage="1" prompt="Histogramme groupé comparant les dépenses du mois de juillet. Cliquez sur le lien dans la cellule H2 pour afficher le détail des dépenses. Ouvrez le tableau Synthèse des dépenses dans la cellule H4 pour voir la synthèse de chaque montant dépensé." sqref="H3"/>
    <dataValidation allowBlank="1" showInputMessage="1" showErrorMessage="1" prompt="Histogramme groupé comparant les dépenses du mois d’août. Cliquez sur le lien dans la cellule I2 pour afficher le détail des dépenses. Ouvrez le tableau Synthèse des dépenses dans la cellule I4 pour voir la synthèse de chaque montant dépensé." sqref="I3"/>
    <dataValidation allowBlank="1" showInputMessage="1" showErrorMessage="1" prompt="Histogramme groupé comparant les dépenses du mois de septembre. Cliquez sur le lien dans la cellule J2 pour afficher le détail des dépenses. Ouvrez le tableau Synthèse des dépenses dans la cellule J4 pour voir la synthèse de chaque montant dépensé." sqref="J3"/>
    <dataValidation allowBlank="1" showInputMessage="1" showErrorMessage="1" prompt="Histogramme groupé comparant les dépenses du mois d’octobre. Cliquez sur le lien dans la cellule K2 pour afficher le détail des dépenses. Ouvrez le tableau Synthèse des dépenses dans la cellule K4 pour voir la synthèse de chaque montant dépensé." sqref="K3"/>
    <dataValidation allowBlank="1" showInputMessage="1" showErrorMessage="1" prompt="Histogramme groupé comparant les dépenses du mois de novembre. Cliquez sur le lien dans la cellule L2 pour afficher le détail des dépenses. Ouvrez le tableau Synthèse des dépenses dans la cellule L4 pour voir la synthèse de chaque montant dépensé." sqref="L3"/>
    <dataValidation allowBlank="1" showInputMessage="1" showErrorMessage="1" prompt="Histogramme groupé comparant les dépenses du mois de décembre. Cliquez sur le lien dans la cellule M2 pour afficher le détail des dépenses. Ouvrez le tableau Synthèse des dépenses dans la cellule M4 pour voir la synthèse de chaque montant dépensé." sqref="M3"/>
    <dataValidation allowBlank="1" showInputMessage="1" showErrorMessage="1" prompt="Légende de l’histogramme groupé" sqref="N3"/>
    <dataValidation allowBlank="1" showInputMessage="1" showErrorMessage="1" prompt="Le total des dépenses est automatiquement affiché dans cette colonne" sqref="B4:M4"/>
  </dataValidations>
  <hyperlinks>
    <hyperlink ref="B2" location="jan!A1" tooltip="Sélectionnez cette option pour atteindre Jan" display="Jan"/>
    <hyperlink ref="C2" location="fév!A1" tooltip="Sélectionnez cette option pour atteindre Fév" display="Fév"/>
    <hyperlink ref="D2" location="mar!A1" tooltip="Sélectionnez cette option pour atteindre Mar" display="Mar"/>
    <hyperlink ref="E2" location="avr!A1" tooltip="Sélectionnez cette option pour atteindre Avr" display="Avr"/>
    <hyperlink ref="F2" location="mai!A1" tooltip="Sélectionnez cette option pour atteindre Mai" display="Mai"/>
    <hyperlink ref="G2" location="juin!A1" tooltip="Sélectionnez cette option pour atteindre Juin" display="Juin"/>
    <hyperlink ref="H2" location="juil!A1" tooltip="Sélectionnez cette option pour atteindre Juil" display="Juil"/>
    <hyperlink ref="I2" location="aoû!A1" tooltip="Sélectionnez cette option pour atteindre Aoû" display="Aoû"/>
    <hyperlink ref="J2" location="sep!A1" tooltip="Sélectionnez cette option pour atteindre Sep" display="Sep"/>
    <hyperlink ref="K2" location="oct!A1" tooltip="Sélectionnez cette option pour atteindre Oct" display="Oct"/>
    <hyperlink ref="L2" location="nov!A1" tooltip="Sélectionnez cette option pour atteindre Nov" display="Nov"/>
    <hyperlink ref="M2" location="déc!A1" tooltip="Sélectionnez cette option pour atteindre Déc" display="Déc"/>
    <hyperlink ref="N2" location="conseils!A1" tooltip="Sélectionnez cette option pour atteindre les Conseils" display="Conseils"/>
  </hyperlinks>
  <printOptions horizontalCentered="1"/>
  <pageMargins left="0.7" right="0.7" top="0.75" bottom="0.75" header="0.3" footer="0.3"/>
  <pageSetup paperSize="9" scale="67" fitToHeight="0" orientation="landscape" horizontalDpi="4294967293" r:id="rId1"/>
  <drawing r:id="rId2"/>
  <tableParts count="1">
    <tablePart r:id="rId3"/>
  </tableParts>
  <extLst>
    <ext xmlns:x14="http://schemas.microsoft.com/office/spreadsheetml/2009/9/main" uri="{05C60535-1F16-4fd2-B633-F4F36F0B64E0}">
      <x14:sparklineGroups xmlns:xm="http://schemas.microsoft.com/office/excel/2006/main">
        <x14:sparklineGroup displayEmptyCellsAs="gap" markers="1">
          <x14:colorSeries theme="0" tint="-0.499984740745262"/>
          <x14:colorNegative theme="5"/>
          <x14:colorAxis rgb="FF000000"/>
          <x14:colorMarkers theme="7"/>
          <x14:colorFirst theme="5" tint="-0.249977111117893"/>
          <x14:colorLast theme="7" tint="-0.499984740745262"/>
          <x14:colorHigh theme="5" tint="-0.249977111117893"/>
          <x14:colorLow theme="5" tint="-0.249977111117893"/>
          <x14:sparklines>
            <x14:sparkline>
              <xm:f>synthèse!B12:M12</xm:f>
              <xm:sqref>O12</xm:sqref>
            </x14:sparkline>
          </x14:sparklines>
        </x14:sparklineGroup>
        <x14:sparklineGroup displayEmptyCellsAs="gap" markers="1" last="1" negative="1">
          <x14:colorSeries theme="4" tint="-0.499984740745262"/>
          <x14:colorNegative theme="6" tint="-0.499984740745262"/>
          <x14:colorAxis rgb="FF000000"/>
          <x14:colorMarkers theme="7" tint="-0.249977111117893"/>
          <x14:colorFirst theme="5" tint="-0.249977111117893"/>
          <x14:colorLast theme="7" tint="-0.499984740745262"/>
          <x14:colorHigh theme="5" tint="-0.249977111117893"/>
          <x14:colorLow theme="5" tint="-0.249977111117893"/>
          <x14:sparklines>
            <x14:sparkline>
              <xm:f>synthèse!B5:M5</xm:f>
              <xm:sqref>O5</xm:sqref>
            </x14:sparkline>
            <x14:sparkline>
              <xm:f>synthèse!B6:M6</xm:f>
              <xm:sqref>O6</xm:sqref>
            </x14:sparkline>
            <x14:sparkline>
              <xm:f>synthèse!B7:M7</xm:f>
              <xm:sqref>O7</xm:sqref>
            </x14:sparkline>
            <x14:sparkline>
              <xm:f>synthèse!B8:M8</xm:f>
              <xm:sqref>O8</xm:sqref>
            </x14:sparkline>
            <x14:sparkline>
              <xm:f>synthèse!B9:M9</xm:f>
              <xm:sqref>O9</xm:sqref>
            </x14:sparkline>
            <x14:sparkline>
              <xm:f>synthèse!B10:M10</xm:f>
              <xm:sqref>O10</xm:sqref>
            </x14:sparkline>
            <x14:sparkline>
              <xm:f>synthèse!B11:M11</xm:f>
              <xm:sqref>O11</xm:sqref>
            </x14:sparkline>
          </x14:sparklines>
        </x14:sparklineGroup>
      </x14:sparklineGroup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tint="-0.249977111117893"/>
    <pageSetUpPr autoPageBreaks="0" fitToPage="1"/>
  </sheetPr>
  <dimension ref="A1:E9"/>
  <sheetViews>
    <sheetView showGridLines="0" tabSelected="1" workbookViewId="0">
      <selection activeCell="H9" sqref="H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31</v>
      </c>
      <c r="B1" s="20"/>
      <c r="C1" s="20"/>
      <c r="D1" s="7" t="s">
        <v>32</v>
      </c>
      <c r="E1" s="7" t="s">
        <v>22</v>
      </c>
    </row>
    <row r="2" spans="1:5" ht="17.100000000000001" customHeight="1" x14ac:dyDescent="0.25">
      <c r="A2" s="1" t="s">
        <v>33</v>
      </c>
      <c r="B2" s="1" t="s">
        <v>34</v>
      </c>
      <c r="C2" s="1" t="s">
        <v>35</v>
      </c>
      <c r="D2" s="1" t="s">
        <v>58</v>
      </c>
    </row>
    <row r="3" spans="1:5" ht="30" customHeight="1" x14ac:dyDescent="0.2">
      <c r="A3" s="8">
        <v>43467</v>
      </c>
      <c r="B3" s="10"/>
      <c r="C3" s="9" t="s">
        <v>27</v>
      </c>
      <c r="D3" s="9"/>
    </row>
    <row r="4" spans="1:5" ht="30" customHeight="1" x14ac:dyDescent="0.2">
      <c r="A4" s="8">
        <v>43468</v>
      </c>
      <c r="B4" s="10">
        <v>80</v>
      </c>
      <c r="C4" s="9" t="s">
        <v>30</v>
      </c>
      <c r="D4" s="9"/>
    </row>
    <row r="5" spans="1:5" ht="30" customHeight="1" x14ac:dyDescent="0.2">
      <c r="A5" s="8"/>
      <c r="B5" s="10"/>
      <c r="C5" s="9" t="s">
        <v>30</v>
      </c>
      <c r="D5" s="9"/>
    </row>
    <row r="6" spans="1:5" ht="30" customHeight="1" x14ac:dyDescent="0.2">
      <c r="A6" s="8"/>
      <c r="B6" s="10"/>
      <c r="C6" s="9" t="s">
        <v>39</v>
      </c>
      <c r="D6" s="9"/>
    </row>
    <row r="7" spans="1:5" ht="30" customHeight="1" x14ac:dyDescent="0.2">
      <c r="A7" s="8"/>
      <c r="B7" s="10"/>
      <c r="C7" s="9" t="s">
        <v>38</v>
      </c>
      <c r="D7" s="9"/>
    </row>
    <row r="8" spans="1:5" ht="30" customHeight="1" x14ac:dyDescent="0.2">
      <c r="A8" s="8"/>
      <c r="B8" s="10">
        <v>54</v>
      </c>
      <c r="C8" s="9" t="s">
        <v>40</v>
      </c>
      <c r="D8" s="9"/>
    </row>
    <row r="9" spans="1:5" ht="30" customHeight="1" x14ac:dyDescent="0.2">
      <c r="A9" s="11" t="s">
        <v>24</v>
      </c>
      <c r="B9" s="12">
        <f>SUBTOTAL(109,DépJan[Montant])</f>
        <v>134</v>
      </c>
    </row>
  </sheetData>
  <mergeCells count="1">
    <mergeCell ref="A1:C1"/>
  </mergeCells>
  <dataValidations count="10">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janvier pour que cette dépense soit ajoutée à la feuille Synthèse" sqref="A3:A8">
      <formula1>MONTH($A3)=1</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4"/>
    <pageSetUpPr autoPageBreaks="0" fitToPage="1"/>
  </sheetPr>
  <dimension ref="A1:E9"/>
  <sheetViews>
    <sheetView showGridLines="0" workbookViewId="0">
      <selection activeCell="C16" sqref="C16:C17"/>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41</v>
      </c>
      <c r="B1" s="20"/>
      <c r="C1" s="20"/>
      <c r="D1" s="7" t="s">
        <v>32</v>
      </c>
      <c r="E1" s="7" t="s">
        <v>22</v>
      </c>
    </row>
    <row r="2" spans="1:5" ht="17.100000000000001" customHeight="1" x14ac:dyDescent="0.25">
      <c r="A2" s="13" t="s">
        <v>33</v>
      </c>
      <c r="B2" s="13" t="s">
        <v>34</v>
      </c>
      <c r="C2" s="13" t="s">
        <v>35</v>
      </c>
      <c r="D2" s="13" t="s">
        <v>58</v>
      </c>
    </row>
    <row r="3" spans="1:5" ht="30" customHeight="1" x14ac:dyDescent="0.2">
      <c r="A3" s="8">
        <v>44598</v>
      </c>
      <c r="B3" s="10">
        <v>95.95</v>
      </c>
      <c r="C3" s="9" t="s">
        <v>26</v>
      </c>
      <c r="D3" s="9" t="s">
        <v>59</v>
      </c>
    </row>
    <row r="4" spans="1:5" ht="30" customHeight="1" x14ac:dyDescent="0.2">
      <c r="A4" s="8">
        <v>44596</v>
      </c>
      <c r="B4" s="10">
        <v>20.84</v>
      </c>
      <c r="C4" s="9" t="s">
        <v>26</v>
      </c>
      <c r="D4" s="9" t="s">
        <v>59</v>
      </c>
    </row>
    <row r="5" spans="1:5" ht="30" customHeight="1" x14ac:dyDescent="0.2">
      <c r="A5" s="8">
        <v>44598</v>
      </c>
      <c r="B5" s="10">
        <v>102.56</v>
      </c>
      <c r="C5" s="9" t="s">
        <v>60</v>
      </c>
      <c r="D5" s="9" t="s">
        <v>59</v>
      </c>
    </row>
    <row r="6" spans="1:5" ht="30" customHeight="1" x14ac:dyDescent="0.2">
      <c r="A6" s="8"/>
      <c r="B6" s="10"/>
      <c r="C6" s="9" t="s">
        <v>39</v>
      </c>
      <c r="D6" s="9"/>
    </row>
    <row r="7" spans="1:5" ht="30" customHeight="1" x14ac:dyDescent="0.2">
      <c r="A7" s="8"/>
      <c r="B7" s="10"/>
      <c r="C7" s="9" t="s">
        <v>38</v>
      </c>
      <c r="D7" s="9"/>
    </row>
    <row r="8" spans="1:5" ht="30" customHeight="1" x14ac:dyDescent="0.2">
      <c r="A8" s="8"/>
      <c r="B8" s="10"/>
      <c r="C8" s="9" t="s">
        <v>40</v>
      </c>
      <c r="D8" s="9"/>
    </row>
    <row r="9" spans="1:5" ht="30" customHeight="1" x14ac:dyDescent="0.2">
      <c r="A9" s="11" t="s">
        <v>24</v>
      </c>
      <c r="B9" s="12">
        <f>SUBTOTAL(109,DépFév[Montant])</f>
        <v>219.35000000000002</v>
      </c>
      <c r="C9" s="11"/>
      <c r="D9" s="11"/>
    </row>
  </sheetData>
  <mergeCells count="1">
    <mergeCell ref="A1:C1"/>
  </mergeCells>
  <dataValidations count="10">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février pour que cette dépense soit ajoutée à la feuille Synthèse" sqref="A3:A8">
      <formula1>MONTH($A3)=2</formula1>
    </dataValidation>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39997558519241921"/>
    <pageSetUpPr autoPageBreaks="0" fitToPage="1"/>
  </sheetPr>
  <dimension ref="A1:E9"/>
  <sheetViews>
    <sheetView showGridLines="0" workbookViewId="0">
      <selection activeCell="B2" sqref="B2:B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44</v>
      </c>
      <c r="B1" s="20"/>
      <c r="C1" s="20"/>
      <c r="D1" s="7" t="s">
        <v>32</v>
      </c>
      <c r="E1" s="7" t="s">
        <v>22</v>
      </c>
    </row>
    <row r="2" spans="1:5" ht="17.100000000000001" customHeight="1" x14ac:dyDescent="0.25">
      <c r="A2" s="13" t="s">
        <v>33</v>
      </c>
      <c r="B2" s="13" t="s">
        <v>34</v>
      </c>
      <c r="C2" s="13" t="s">
        <v>35</v>
      </c>
      <c r="D2" s="13" t="s">
        <v>36</v>
      </c>
    </row>
    <row r="3" spans="1:5" ht="30" customHeight="1" x14ac:dyDescent="0.2">
      <c r="A3" s="8">
        <f ca="1">DATE(YEAR(TODAY()),3,5)</f>
        <v>44625</v>
      </c>
      <c r="B3" s="10">
        <v>33</v>
      </c>
      <c r="C3" s="9" t="s">
        <v>42</v>
      </c>
      <c r="D3" s="9" t="s">
        <v>43</v>
      </c>
    </row>
    <row r="4" spans="1:5" ht="30" customHeight="1" x14ac:dyDescent="0.2">
      <c r="A4" s="8">
        <f ca="1">DATE(YEAR(TODAY()),3,6)</f>
        <v>44626</v>
      </c>
      <c r="B4" s="10">
        <v>238</v>
      </c>
      <c r="C4" s="9" t="s">
        <v>37</v>
      </c>
      <c r="D4" s="9"/>
    </row>
    <row r="5" spans="1:5" ht="30" customHeight="1" x14ac:dyDescent="0.2">
      <c r="A5" s="8"/>
      <c r="B5" s="10">
        <v>55</v>
      </c>
      <c r="C5" s="9" t="s">
        <v>40</v>
      </c>
      <c r="D5" s="9"/>
    </row>
    <row r="6" spans="1:5" ht="30" customHeight="1" x14ac:dyDescent="0.2">
      <c r="A6" s="8"/>
      <c r="B6" s="10">
        <v>110</v>
      </c>
      <c r="C6" s="9" t="s">
        <v>39</v>
      </c>
      <c r="D6" s="9"/>
    </row>
    <row r="7" spans="1:5" ht="30" customHeight="1" x14ac:dyDescent="0.2">
      <c r="A7" s="8"/>
      <c r="B7" s="10">
        <v>84</v>
      </c>
      <c r="C7" s="9" t="s">
        <v>38</v>
      </c>
      <c r="D7" s="9"/>
    </row>
    <row r="8" spans="1:5" ht="30" customHeight="1" x14ac:dyDescent="0.2">
      <c r="A8" s="8"/>
      <c r="B8" s="10">
        <v>54</v>
      </c>
      <c r="C8" s="9" t="s">
        <v>40</v>
      </c>
      <c r="D8" s="9"/>
    </row>
    <row r="9" spans="1:5" ht="30" customHeight="1" x14ac:dyDescent="0.2">
      <c r="A9" s="11" t="s">
        <v>24</v>
      </c>
      <c r="B9" s="12">
        <f>SUBTOTAL(109,DépMar[Montant])</f>
        <v>574</v>
      </c>
      <c r="C9" s="11"/>
      <c r="D9" s="11"/>
    </row>
  </sheetData>
  <mergeCells count="1">
    <mergeCell ref="A1:C1"/>
  </mergeCells>
  <dataValidations count="10">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mars pour que cette dépense soit ajoutée à la feuille Synthèse" sqref="A3:A8">
      <formula1>MONTH($A3)=3</formula1>
    </dataValidation>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4" tint="0.59999389629810485"/>
    <pageSetUpPr autoPageBreaks="0" fitToPage="1"/>
  </sheetPr>
  <dimension ref="A1:E9"/>
  <sheetViews>
    <sheetView showGridLines="0" workbookViewId="0">
      <selection activeCell="B2" sqref="B2:B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45</v>
      </c>
      <c r="B1" s="20"/>
      <c r="C1" s="21"/>
      <c r="D1" s="7" t="s">
        <v>32</v>
      </c>
      <c r="E1" s="7" t="s">
        <v>22</v>
      </c>
    </row>
    <row r="2" spans="1:5" ht="17.100000000000001" customHeight="1" x14ac:dyDescent="0.25">
      <c r="A2" s="13" t="s">
        <v>33</v>
      </c>
      <c r="B2" s="13" t="s">
        <v>34</v>
      </c>
      <c r="C2" s="13" t="s">
        <v>35</v>
      </c>
      <c r="D2" s="13" t="s">
        <v>36</v>
      </c>
    </row>
    <row r="3" spans="1:5" ht="30" customHeight="1" x14ac:dyDescent="0.2">
      <c r="A3" s="8">
        <f ca="1">DATE(YEAR(TODAY()),4,4)</f>
        <v>44655</v>
      </c>
      <c r="B3" s="10">
        <v>45</v>
      </c>
      <c r="C3" s="9" t="s">
        <v>42</v>
      </c>
      <c r="D3" s="9" t="s">
        <v>43</v>
      </c>
    </row>
    <row r="4" spans="1:5" ht="30" customHeight="1" x14ac:dyDescent="0.2">
      <c r="A4" s="8">
        <f ca="1">DATE(YEAR(TODAY()),4,8)</f>
        <v>44659</v>
      </c>
      <c r="B4" s="10">
        <v>123</v>
      </c>
      <c r="C4" s="9" t="s">
        <v>37</v>
      </c>
      <c r="D4" s="9"/>
    </row>
    <row r="5" spans="1:5" ht="30" customHeight="1" x14ac:dyDescent="0.2">
      <c r="A5" s="8"/>
      <c r="B5" s="10">
        <v>342</v>
      </c>
      <c r="C5" s="9" t="s">
        <v>38</v>
      </c>
      <c r="D5" s="9"/>
    </row>
    <row r="6" spans="1:5" ht="30" customHeight="1" x14ac:dyDescent="0.2">
      <c r="A6" s="8"/>
      <c r="B6" s="10">
        <v>125</v>
      </c>
      <c r="C6" s="9" t="s">
        <v>39</v>
      </c>
      <c r="D6" s="9"/>
    </row>
    <row r="7" spans="1:5" ht="30" customHeight="1" x14ac:dyDescent="0.2">
      <c r="A7" s="8"/>
      <c r="B7" s="10">
        <v>84</v>
      </c>
      <c r="C7" s="9" t="s">
        <v>38</v>
      </c>
      <c r="D7" s="9"/>
    </row>
    <row r="8" spans="1:5" ht="30" customHeight="1" x14ac:dyDescent="0.2">
      <c r="A8" s="8"/>
      <c r="B8" s="10">
        <v>98</v>
      </c>
      <c r="C8" s="9" t="s">
        <v>40</v>
      </c>
      <c r="D8" s="9"/>
    </row>
    <row r="9" spans="1:5" ht="30" customHeight="1" x14ac:dyDescent="0.2">
      <c r="A9" s="11" t="s">
        <v>24</v>
      </c>
      <c r="B9" s="12">
        <f>SUBTOTAL(109,DépAvr[Montant])</f>
        <v>817</v>
      </c>
      <c r="C9" s="11"/>
      <c r="D9" s="11"/>
    </row>
  </sheetData>
  <mergeCells count="1">
    <mergeCell ref="A1:C1"/>
  </mergeCells>
  <dataValidations count="10">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avril pour que cette dépense soit ajoutée à la feuille Synthèse" sqref="A3:A8">
      <formula1>MONTH($A3)=4</formula1>
    </dataValidation>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4" tint="0.79998168889431442"/>
    <pageSetUpPr autoPageBreaks="0" fitToPage="1"/>
  </sheetPr>
  <dimension ref="A1:E9"/>
  <sheetViews>
    <sheetView showGridLines="0" workbookViewId="0">
      <selection activeCell="B2" sqref="B2:B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46</v>
      </c>
      <c r="B1" s="20"/>
      <c r="C1" s="21"/>
      <c r="D1" s="7" t="s">
        <v>32</v>
      </c>
      <c r="E1" s="7" t="s">
        <v>22</v>
      </c>
    </row>
    <row r="2" spans="1:5" ht="17.100000000000001" customHeight="1" x14ac:dyDescent="0.25">
      <c r="A2" s="13" t="s">
        <v>33</v>
      </c>
      <c r="B2" s="13" t="s">
        <v>34</v>
      </c>
      <c r="C2" s="13" t="s">
        <v>35</v>
      </c>
      <c r="D2" s="13" t="s">
        <v>36</v>
      </c>
    </row>
    <row r="3" spans="1:5" ht="30" customHeight="1" x14ac:dyDescent="0.2">
      <c r="A3" s="8">
        <f ca="1">DATE(YEAR(TODAY()),5,3)</f>
        <v>44684</v>
      </c>
      <c r="B3" s="10">
        <v>33</v>
      </c>
      <c r="C3" s="9" t="s">
        <v>42</v>
      </c>
      <c r="D3" s="9" t="s">
        <v>43</v>
      </c>
    </row>
    <row r="4" spans="1:5" ht="30" customHeight="1" x14ac:dyDescent="0.2">
      <c r="A4" s="8">
        <f ca="1">DATE(YEAR(TODAY()),5,8)</f>
        <v>44689</v>
      </c>
      <c r="B4" s="10">
        <v>111</v>
      </c>
      <c r="C4" s="9" t="s">
        <v>37</v>
      </c>
      <c r="D4" s="9"/>
    </row>
    <row r="5" spans="1:5" ht="30" customHeight="1" x14ac:dyDescent="0.2">
      <c r="A5" s="8"/>
      <c r="B5" s="10">
        <v>342</v>
      </c>
      <c r="C5" s="9" t="s">
        <v>42</v>
      </c>
      <c r="D5" s="9"/>
    </row>
    <row r="6" spans="1:5" ht="30" customHeight="1" x14ac:dyDescent="0.2">
      <c r="A6" s="8"/>
      <c r="B6" s="10">
        <v>333</v>
      </c>
      <c r="C6" s="9" t="s">
        <v>39</v>
      </c>
      <c r="D6" s="9"/>
    </row>
    <row r="7" spans="1:5" ht="30" customHeight="1" x14ac:dyDescent="0.2">
      <c r="A7" s="8"/>
      <c r="B7" s="10">
        <v>125</v>
      </c>
      <c r="C7" s="9" t="s">
        <v>38</v>
      </c>
      <c r="D7" s="9"/>
    </row>
    <row r="8" spans="1:5" ht="30" customHeight="1" x14ac:dyDescent="0.2">
      <c r="A8" s="8"/>
      <c r="B8" s="10">
        <v>33</v>
      </c>
      <c r="C8" s="9" t="s">
        <v>40</v>
      </c>
      <c r="D8" s="9"/>
    </row>
    <row r="9" spans="1:5" ht="30" customHeight="1" x14ac:dyDescent="0.2">
      <c r="A9" s="11" t="s">
        <v>24</v>
      </c>
      <c r="B9" s="12">
        <f>SUBTOTAL(109,DépMai[Montant])</f>
        <v>977</v>
      </c>
      <c r="D9" s="11"/>
    </row>
  </sheetData>
  <mergeCells count="1">
    <mergeCell ref="A1:C1"/>
  </mergeCells>
  <dataValidations count="10">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mai pour que cette dépense soit ajoutée à la feuille Synthèse" sqref="A3:A8">
      <formula1>MONTH($A3)=5</formula1>
    </dataValidation>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5" tint="-0.499984740745262"/>
    <pageSetUpPr autoPageBreaks="0" fitToPage="1"/>
  </sheetPr>
  <dimension ref="A1:E9"/>
  <sheetViews>
    <sheetView showGridLines="0" workbookViewId="0">
      <selection activeCell="B2" sqref="B2:B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47</v>
      </c>
      <c r="B1" s="20"/>
      <c r="C1" s="21"/>
      <c r="D1" s="7" t="s">
        <v>32</v>
      </c>
      <c r="E1" s="7" t="s">
        <v>22</v>
      </c>
    </row>
    <row r="2" spans="1:5" ht="17.100000000000001" customHeight="1" x14ac:dyDescent="0.25">
      <c r="A2" s="13" t="s">
        <v>33</v>
      </c>
      <c r="B2" s="13" t="s">
        <v>34</v>
      </c>
      <c r="C2" s="13" t="s">
        <v>35</v>
      </c>
      <c r="D2" s="13" t="s">
        <v>36</v>
      </c>
    </row>
    <row r="3" spans="1:5" ht="30" customHeight="1" x14ac:dyDescent="0.2">
      <c r="A3" s="8">
        <f ca="1">DATE(YEAR(TODAY()),6,7)</f>
        <v>44719</v>
      </c>
      <c r="B3" s="10">
        <v>201</v>
      </c>
      <c r="C3" s="9" t="s">
        <v>42</v>
      </c>
      <c r="D3" s="9" t="s">
        <v>43</v>
      </c>
    </row>
    <row r="4" spans="1:5" ht="30" customHeight="1" x14ac:dyDescent="0.2">
      <c r="A4" s="8">
        <f ca="1">DATE(YEAR(TODAY()),6,8)</f>
        <v>44720</v>
      </c>
      <c r="B4" s="10">
        <v>98</v>
      </c>
      <c r="C4" s="9" t="s">
        <v>37</v>
      </c>
      <c r="D4" s="9"/>
    </row>
    <row r="5" spans="1:5" ht="30" customHeight="1" x14ac:dyDescent="0.2">
      <c r="A5" s="8"/>
      <c r="B5" s="10">
        <v>342</v>
      </c>
      <c r="C5" s="9" t="s">
        <v>40</v>
      </c>
      <c r="D5" s="9"/>
    </row>
    <row r="6" spans="1:5" ht="30" customHeight="1" x14ac:dyDescent="0.2">
      <c r="A6" s="8"/>
      <c r="B6" s="10">
        <v>122</v>
      </c>
      <c r="C6" s="9" t="s">
        <v>39</v>
      </c>
      <c r="D6" s="9"/>
    </row>
    <row r="7" spans="1:5" ht="30" customHeight="1" x14ac:dyDescent="0.2">
      <c r="A7" s="8"/>
      <c r="B7" s="10">
        <v>187</v>
      </c>
      <c r="C7" s="9" t="s">
        <v>38</v>
      </c>
      <c r="D7" s="9"/>
    </row>
    <row r="8" spans="1:5" ht="30" customHeight="1" x14ac:dyDescent="0.2">
      <c r="A8" s="8"/>
      <c r="B8" s="10">
        <v>99</v>
      </c>
      <c r="C8" s="9" t="s">
        <v>40</v>
      </c>
      <c r="D8" s="9"/>
    </row>
    <row r="9" spans="1:5" ht="30" customHeight="1" x14ac:dyDescent="0.2">
      <c r="A9" s="11" t="s">
        <v>24</v>
      </c>
      <c r="B9" s="12">
        <f>SUBTOTAL(109,DépJuin[Montant])</f>
        <v>1049</v>
      </c>
    </row>
  </sheetData>
  <mergeCells count="1">
    <mergeCell ref="A1:C1"/>
  </mergeCells>
  <dataValidations count="10">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juin pour que cette dépense soit ajoutée à la feuille Synthèse" sqref="A3:A8">
      <formula1>MONTH($A3)=6</formula1>
    </dataValidation>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5" tint="-0.249977111117893"/>
    <pageSetUpPr autoPageBreaks="0" fitToPage="1"/>
  </sheetPr>
  <dimension ref="A1:E9"/>
  <sheetViews>
    <sheetView showGridLines="0" zoomScaleNormal="100" workbookViewId="0">
      <selection sqref="A1:C1"/>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48</v>
      </c>
      <c r="B1" s="20"/>
      <c r="C1" s="21"/>
      <c r="D1" s="7" t="s">
        <v>32</v>
      </c>
      <c r="E1" s="7" t="s">
        <v>22</v>
      </c>
    </row>
    <row r="2" spans="1:5" ht="17.100000000000001" customHeight="1" x14ac:dyDescent="0.25">
      <c r="A2" s="1" t="s">
        <v>33</v>
      </c>
      <c r="B2" s="1" t="s">
        <v>49</v>
      </c>
      <c r="C2" s="1" t="s">
        <v>34</v>
      </c>
      <c r="D2" s="1" t="s">
        <v>35</v>
      </c>
      <c r="E2" s="1" t="s">
        <v>36</v>
      </c>
    </row>
    <row r="3" spans="1:5" ht="30" customHeight="1" x14ac:dyDescent="0.2">
      <c r="A3" s="8">
        <f ca="1">DATE(YEAR(TODAY()),7,9)</f>
        <v>44751</v>
      </c>
      <c r="B3" s="9" t="s">
        <v>50</v>
      </c>
      <c r="C3" s="10"/>
      <c r="D3" s="9" t="s">
        <v>42</v>
      </c>
      <c r="E3" s="9" t="s">
        <v>43</v>
      </c>
    </row>
    <row r="4" spans="1:5" ht="30" customHeight="1" x14ac:dyDescent="0.2">
      <c r="A4" s="8">
        <f ca="1">DATE(YEAR(TODAY()),7,14)</f>
        <v>44756</v>
      </c>
      <c r="B4" s="9" t="s">
        <v>51</v>
      </c>
      <c r="C4" s="10"/>
      <c r="D4" s="9" t="s">
        <v>37</v>
      </c>
      <c r="E4" s="9"/>
    </row>
    <row r="5" spans="1:5" ht="30" customHeight="1" x14ac:dyDescent="0.2">
      <c r="A5" s="8"/>
      <c r="B5" s="9"/>
      <c r="C5" s="10"/>
      <c r="D5" s="9" t="s">
        <v>37</v>
      </c>
      <c r="E5" s="9"/>
    </row>
    <row r="6" spans="1:5" ht="30" customHeight="1" x14ac:dyDescent="0.2">
      <c r="A6" s="8"/>
      <c r="B6" s="9"/>
      <c r="C6" s="10"/>
      <c r="D6" s="9" t="s">
        <v>39</v>
      </c>
      <c r="E6" s="9"/>
    </row>
    <row r="7" spans="1:5" ht="30" customHeight="1" x14ac:dyDescent="0.2">
      <c r="A7" s="8"/>
      <c r="B7" s="9"/>
      <c r="C7" s="10"/>
      <c r="D7" s="9" t="s">
        <v>38</v>
      </c>
      <c r="E7" s="9"/>
    </row>
    <row r="8" spans="1:5" ht="30" customHeight="1" x14ac:dyDescent="0.2">
      <c r="A8" s="8"/>
      <c r="B8" s="9"/>
      <c r="C8" s="10"/>
      <c r="D8" s="9" t="s">
        <v>40</v>
      </c>
      <c r="E8" s="9"/>
    </row>
    <row r="9" spans="1:5" ht="30" customHeight="1" x14ac:dyDescent="0.2">
      <c r="A9" s="11" t="s">
        <v>24</v>
      </c>
      <c r="B9" s="11"/>
      <c r="C9" s="12">
        <f>SUBTOTAL(109,DépJuil[Montant])</f>
        <v>0</v>
      </c>
      <c r="D9" s="11"/>
      <c r="E9" s="11"/>
    </row>
  </sheetData>
  <mergeCells count="1">
    <mergeCell ref="A1:C1"/>
  </mergeCells>
  <dataValidations count="11">
    <dataValidation type="list" errorStyle="warning" allowBlank="1" showInputMessage="1" showErrorMessage="1" error="Une dépense de la liste déroulante doit être sélectionnée pour être incluse dans la feuille Synthèse" sqref="D3:D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numéro de bon de commande dans cette colonne" sqref="B2"/>
    <dataValidation allowBlank="1" showInputMessage="1" showErrorMessage="1" prompt="Entrez le montant de la dépense dans cette colonne" sqref="C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D2"/>
    <dataValidation allowBlank="1" showInputMessage="1" showErrorMessage="1" prompt="Entrez une description de la dépense dans cette colonne" sqref="E2"/>
    <dataValidation type="custom" errorStyle="warning" allowBlank="1" showInputMessage="1" showErrorMessage="1" errorTitle="Validation du montant" error="Le montant doit être un nombre." sqref="C3:C8">
      <formula1>ISNUMBER($C3)</formula1>
    </dataValidation>
    <dataValidation type="custom" errorStyle="warning" allowBlank="1" showInputMessage="1" showErrorMessage="1" error="Vous devez entrer une date en juillet pour que cette dépense soit ajoutée à la feuille Synthèse" sqref="A3:A8">
      <formula1>MONTH($A3)=7</formula1>
    </dataValidation>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5"/>
    <pageSetUpPr autoPageBreaks="0" fitToPage="1"/>
  </sheetPr>
  <dimension ref="A1:E9"/>
  <sheetViews>
    <sheetView showGridLines="0" zoomScaleNormal="100" workbookViewId="0">
      <selection activeCell="B2" sqref="B2:B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52</v>
      </c>
      <c r="B1" s="20"/>
      <c r="C1" s="21"/>
      <c r="D1" s="7" t="s">
        <v>32</v>
      </c>
      <c r="E1" s="7" t="s">
        <v>22</v>
      </c>
    </row>
    <row r="2" spans="1:5" ht="17.100000000000001" customHeight="1" x14ac:dyDescent="0.25">
      <c r="A2" s="1" t="s">
        <v>33</v>
      </c>
      <c r="B2" s="1" t="s">
        <v>34</v>
      </c>
      <c r="C2" s="1" t="s">
        <v>35</v>
      </c>
      <c r="D2" s="1" t="s">
        <v>36</v>
      </c>
    </row>
    <row r="3" spans="1:5" ht="30" customHeight="1" x14ac:dyDescent="0.2">
      <c r="A3" s="8">
        <f ca="1">DATE(YEAR(TODAY()),8,8)</f>
        <v>44781</v>
      </c>
      <c r="B3" s="10"/>
      <c r="C3" s="9" t="s">
        <v>42</v>
      </c>
      <c r="D3" s="9" t="s">
        <v>43</v>
      </c>
    </row>
    <row r="4" spans="1:5" ht="30" customHeight="1" x14ac:dyDescent="0.2">
      <c r="A4" s="8">
        <f ca="1">DATE(YEAR(TODAY()),8,9)</f>
        <v>44782</v>
      </c>
      <c r="B4" s="10"/>
      <c r="C4" s="9" t="s">
        <v>37</v>
      </c>
      <c r="D4" s="9"/>
    </row>
    <row r="5" spans="1:5" ht="30" customHeight="1" x14ac:dyDescent="0.2">
      <c r="A5" s="8"/>
      <c r="B5" s="10"/>
      <c r="C5" s="9" t="s">
        <v>37</v>
      </c>
      <c r="D5" s="9"/>
    </row>
    <row r="6" spans="1:5" ht="30" customHeight="1" x14ac:dyDescent="0.2">
      <c r="A6" s="8"/>
      <c r="B6" s="10"/>
      <c r="C6" s="9" t="s">
        <v>39</v>
      </c>
      <c r="D6" s="9"/>
    </row>
    <row r="7" spans="1:5" ht="30" customHeight="1" x14ac:dyDescent="0.2">
      <c r="A7" s="8"/>
      <c r="B7" s="10"/>
      <c r="C7" s="9" t="s">
        <v>38</v>
      </c>
      <c r="D7" s="9"/>
    </row>
    <row r="8" spans="1:5" ht="30" customHeight="1" x14ac:dyDescent="0.2">
      <c r="A8" s="8"/>
      <c r="B8" s="10"/>
      <c r="C8" s="9" t="s">
        <v>40</v>
      </c>
      <c r="D8" s="9"/>
    </row>
    <row r="9" spans="1:5" ht="30" customHeight="1" x14ac:dyDescent="0.2">
      <c r="A9" s="11" t="s">
        <v>24</v>
      </c>
      <c r="B9" s="12">
        <f>SUBTOTAL(109,DépAoû[Montant])</f>
        <v>0</v>
      </c>
      <c r="C9" s="11"/>
      <c r="D9" s="11"/>
    </row>
  </sheetData>
  <mergeCells count="1">
    <mergeCell ref="A1:C1"/>
  </mergeCells>
  <dataValidations count="10">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août pour que cette dépense soit ajoutée à la feuille Synthèse" sqref="A3:A8">
      <formula1>MONTH($A3)=8</formula1>
    </dataValidation>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5" tint="0.39997558519241921"/>
    <pageSetUpPr autoPageBreaks="0" fitToPage="1"/>
  </sheetPr>
  <dimension ref="A1:E9"/>
  <sheetViews>
    <sheetView showGridLines="0" workbookViewId="0">
      <selection activeCell="B2" sqref="B2:B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53</v>
      </c>
      <c r="B1" s="20"/>
      <c r="C1" s="21"/>
      <c r="D1" s="7" t="s">
        <v>32</v>
      </c>
      <c r="E1" s="7" t="s">
        <v>22</v>
      </c>
    </row>
    <row r="2" spans="1:5" ht="17.100000000000001" customHeight="1" x14ac:dyDescent="0.25">
      <c r="A2" s="13" t="s">
        <v>33</v>
      </c>
      <c r="B2" s="13" t="s">
        <v>34</v>
      </c>
      <c r="C2" s="13" t="s">
        <v>35</v>
      </c>
      <c r="D2" s="13" t="s">
        <v>36</v>
      </c>
    </row>
    <row r="3" spans="1:5" ht="30" customHeight="1" x14ac:dyDescent="0.2">
      <c r="A3" s="8">
        <f ca="1">DATE(YEAR(TODAY()),9,9)</f>
        <v>44813</v>
      </c>
      <c r="B3" s="10"/>
      <c r="C3" s="9" t="s">
        <v>42</v>
      </c>
      <c r="D3" s="9" t="s">
        <v>43</v>
      </c>
    </row>
    <row r="4" spans="1:5" ht="30" customHeight="1" x14ac:dyDescent="0.2">
      <c r="A4" s="8">
        <f ca="1">DATE(YEAR(TODAY()),9,15)</f>
        <v>44819</v>
      </c>
      <c r="B4" s="10"/>
      <c r="C4" s="9" t="s">
        <v>37</v>
      </c>
      <c r="D4" s="9"/>
    </row>
    <row r="5" spans="1:5" ht="30" customHeight="1" x14ac:dyDescent="0.2">
      <c r="A5" s="8"/>
      <c r="B5" s="10"/>
      <c r="C5" s="9" t="s">
        <v>37</v>
      </c>
      <c r="D5" s="9"/>
    </row>
    <row r="6" spans="1:5" ht="30" customHeight="1" x14ac:dyDescent="0.2">
      <c r="A6" s="8"/>
      <c r="B6" s="10"/>
      <c r="C6" s="9" t="s">
        <v>39</v>
      </c>
      <c r="D6" s="9"/>
    </row>
    <row r="7" spans="1:5" ht="30" customHeight="1" x14ac:dyDescent="0.2">
      <c r="A7" s="8"/>
      <c r="B7" s="10"/>
      <c r="C7" s="9" t="s">
        <v>38</v>
      </c>
      <c r="D7" s="9"/>
    </row>
    <row r="8" spans="1:5" ht="30" customHeight="1" x14ac:dyDescent="0.2">
      <c r="A8" s="8"/>
      <c r="B8" s="10"/>
      <c r="C8" s="9" t="s">
        <v>40</v>
      </c>
      <c r="D8" s="9"/>
    </row>
    <row r="9" spans="1:5" ht="30" customHeight="1" x14ac:dyDescent="0.2">
      <c r="A9" s="11" t="s">
        <v>24</v>
      </c>
      <c r="B9" s="12">
        <f>SUBTOTAL(109,DépSep[Montant])</f>
        <v>0</v>
      </c>
      <c r="C9" s="11"/>
      <c r="D9" s="11"/>
    </row>
  </sheetData>
  <mergeCells count="1">
    <mergeCell ref="A1:C1"/>
  </mergeCells>
  <dataValidations count="10">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septembre pour que cette dépense soit ajoutée à la feuille Synthèse" sqref="A3:A8">
      <formula1>MONTH($A3)=9</formula1>
    </dataValidation>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5" tint="0.59999389629810485"/>
    <pageSetUpPr autoPageBreaks="0" fitToPage="1"/>
  </sheetPr>
  <dimension ref="A1:E9"/>
  <sheetViews>
    <sheetView showGridLines="0" workbookViewId="0">
      <selection activeCell="B2" sqref="B2:B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54</v>
      </c>
      <c r="B1" s="20"/>
      <c r="C1" s="21"/>
      <c r="D1" s="7" t="s">
        <v>32</v>
      </c>
      <c r="E1" s="7" t="s">
        <v>22</v>
      </c>
    </row>
    <row r="2" spans="1:5" ht="17.100000000000001" customHeight="1" x14ac:dyDescent="0.25">
      <c r="A2" s="1" t="s">
        <v>33</v>
      </c>
      <c r="B2" s="1" t="s">
        <v>34</v>
      </c>
      <c r="C2" s="1" t="s">
        <v>35</v>
      </c>
      <c r="D2" s="1" t="s">
        <v>36</v>
      </c>
    </row>
    <row r="3" spans="1:5" ht="30" customHeight="1" x14ac:dyDescent="0.2">
      <c r="A3" s="8">
        <f ca="1">DATE(YEAR(TODAY()),10,10)</f>
        <v>44844</v>
      </c>
      <c r="B3" s="10"/>
      <c r="C3" s="9" t="s">
        <v>42</v>
      </c>
      <c r="D3" s="9" t="s">
        <v>43</v>
      </c>
    </row>
    <row r="4" spans="1:5" ht="30" customHeight="1" x14ac:dyDescent="0.2">
      <c r="A4" s="8">
        <f ca="1">DATE(YEAR(TODAY()),10,21)</f>
        <v>44855</v>
      </c>
      <c r="B4" s="10"/>
      <c r="C4" s="9" t="s">
        <v>37</v>
      </c>
      <c r="D4" s="9"/>
    </row>
    <row r="5" spans="1:5" ht="30" customHeight="1" x14ac:dyDescent="0.2">
      <c r="A5" s="8"/>
      <c r="B5" s="10"/>
      <c r="C5" s="9" t="s">
        <v>37</v>
      </c>
      <c r="D5" s="9"/>
    </row>
    <row r="6" spans="1:5" ht="30" customHeight="1" x14ac:dyDescent="0.2">
      <c r="A6" s="8"/>
      <c r="B6" s="10"/>
      <c r="C6" s="9" t="s">
        <v>39</v>
      </c>
      <c r="D6" s="9"/>
    </row>
    <row r="7" spans="1:5" ht="30" customHeight="1" x14ac:dyDescent="0.2">
      <c r="A7" s="8"/>
      <c r="B7" s="10"/>
      <c r="C7" s="9" t="s">
        <v>38</v>
      </c>
      <c r="D7" s="9"/>
    </row>
    <row r="8" spans="1:5" ht="30" customHeight="1" x14ac:dyDescent="0.2">
      <c r="A8" s="8"/>
      <c r="B8" s="10"/>
      <c r="C8" s="9" t="s">
        <v>40</v>
      </c>
      <c r="D8" s="9"/>
    </row>
    <row r="9" spans="1:5" ht="30" customHeight="1" x14ac:dyDescent="0.2">
      <c r="A9" s="11" t="s">
        <v>24</v>
      </c>
      <c r="B9" s="12">
        <f>SUBTOTAL(109,DépOct[Montant])</f>
        <v>0</v>
      </c>
      <c r="C9" s="11"/>
      <c r="D9" s="11"/>
    </row>
  </sheetData>
  <mergeCells count="1">
    <mergeCell ref="A1:C1"/>
  </mergeCells>
  <dataValidations count="10">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octobre pour que cette dépense soit ajoutée à la feuille Synthèse" sqref="A3:A8">
      <formula1>MONTH($A3)=10</formula1>
    </dataValidation>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5" tint="0.79998168889431442"/>
    <pageSetUpPr autoPageBreaks="0" fitToPage="1"/>
  </sheetPr>
  <dimension ref="A1:E9"/>
  <sheetViews>
    <sheetView showGridLines="0" workbookViewId="0">
      <selection activeCell="B2" sqref="B2:B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55</v>
      </c>
      <c r="B1" s="20"/>
      <c r="C1" s="21"/>
      <c r="D1" s="7" t="s">
        <v>32</v>
      </c>
      <c r="E1" s="7" t="s">
        <v>22</v>
      </c>
    </row>
    <row r="2" spans="1:5" ht="17.100000000000001" customHeight="1" x14ac:dyDescent="0.25">
      <c r="A2" s="1" t="s">
        <v>33</v>
      </c>
      <c r="B2" s="1" t="s">
        <v>34</v>
      </c>
      <c r="C2" s="1" t="s">
        <v>35</v>
      </c>
      <c r="D2" s="1" t="s">
        <v>36</v>
      </c>
    </row>
    <row r="3" spans="1:5" ht="30" customHeight="1" x14ac:dyDescent="0.2">
      <c r="A3" s="8">
        <f ca="1">DATE(YEAR(TODAY()),11,14)</f>
        <v>44879</v>
      </c>
      <c r="B3" s="10"/>
      <c r="C3" s="9" t="s">
        <v>42</v>
      </c>
      <c r="D3" s="9" t="s">
        <v>43</v>
      </c>
    </row>
    <row r="4" spans="1:5" ht="30" customHeight="1" x14ac:dyDescent="0.2">
      <c r="A4" s="8">
        <f ca="1">DATE(YEAR(TODAY()),11,21)</f>
        <v>44886</v>
      </c>
      <c r="B4" s="10"/>
      <c r="C4" s="9" t="s">
        <v>37</v>
      </c>
      <c r="D4" s="9"/>
    </row>
    <row r="5" spans="1:5" ht="30" customHeight="1" x14ac:dyDescent="0.2">
      <c r="A5" s="8"/>
      <c r="B5" s="10"/>
      <c r="C5" s="9" t="s">
        <v>37</v>
      </c>
      <c r="D5" s="9"/>
    </row>
    <row r="6" spans="1:5" ht="30" customHeight="1" x14ac:dyDescent="0.2">
      <c r="A6" s="8"/>
      <c r="B6" s="10"/>
      <c r="C6" s="9" t="s">
        <v>39</v>
      </c>
      <c r="D6" s="9"/>
    </row>
    <row r="7" spans="1:5" ht="30" customHeight="1" x14ac:dyDescent="0.2">
      <c r="A7" s="8"/>
      <c r="B7" s="10"/>
      <c r="C7" s="9" t="s">
        <v>38</v>
      </c>
      <c r="D7" s="9"/>
    </row>
    <row r="8" spans="1:5" ht="30" customHeight="1" x14ac:dyDescent="0.2">
      <c r="A8" s="8"/>
      <c r="B8" s="10"/>
      <c r="C8" s="9" t="s">
        <v>40</v>
      </c>
      <c r="D8" s="9"/>
    </row>
    <row r="9" spans="1:5" ht="30" customHeight="1" x14ac:dyDescent="0.2">
      <c r="A9" s="11" t="s">
        <v>24</v>
      </c>
      <c r="B9" s="12">
        <f>SUBTOTAL(109,DépNov[Montant])</f>
        <v>0</v>
      </c>
      <c r="C9" s="11"/>
      <c r="D9" s="11"/>
    </row>
  </sheetData>
  <mergeCells count="1">
    <mergeCell ref="A1:C1"/>
  </mergeCells>
  <dataValidations count="10">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novembre pour que cette dépense soit ajoutée à la feuille Synthèse" sqref="A3:A8">
      <formula1>MONTH($A3)=11</formula1>
    </dataValidation>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6"/>
    <pageSetUpPr autoPageBreaks="0" fitToPage="1"/>
  </sheetPr>
  <dimension ref="A1:E9"/>
  <sheetViews>
    <sheetView showGridLines="0" workbookViewId="0">
      <selection activeCell="B2" sqref="B2:B9"/>
    </sheetView>
  </sheetViews>
  <sheetFormatPr baseColWidth="10" defaultColWidth="9.140625" defaultRowHeight="30" customHeight="1" x14ac:dyDescent="0.2"/>
  <cols>
    <col min="1" max="3" width="30.7109375" style="2" customWidth="1"/>
    <col min="4" max="5" width="30.5703125" style="2" customWidth="1"/>
    <col min="6" max="16384" width="9.140625" style="2"/>
  </cols>
  <sheetData>
    <row r="1" spans="1:5" ht="35.1" customHeight="1" x14ac:dyDescent="0.4">
      <c r="A1" s="20" t="s">
        <v>56</v>
      </c>
      <c r="B1" s="20"/>
      <c r="C1" s="21"/>
      <c r="D1" s="7" t="s">
        <v>32</v>
      </c>
      <c r="E1" s="7" t="s">
        <v>22</v>
      </c>
    </row>
    <row r="2" spans="1:5" ht="17.100000000000001" customHeight="1" x14ac:dyDescent="0.25">
      <c r="A2" s="1" t="s">
        <v>33</v>
      </c>
      <c r="B2" s="1" t="s">
        <v>34</v>
      </c>
      <c r="C2" s="1" t="s">
        <v>35</v>
      </c>
      <c r="D2" s="1" t="s">
        <v>36</v>
      </c>
    </row>
    <row r="3" spans="1:5" ht="30" customHeight="1" x14ac:dyDescent="0.2">
      <c r="A3" s="8">
        <f ca="1">DATE(YEAR(TODAY()),12,2)</f>
        <v>44897</v>
      </c>
      <c r="B3" s="10">
        <v>201</v>
      </c>
      <c r="C3" s="9" t="s">
        <v>42</v>
      </c>
      <c r="D3" s="9" t="s">
        <v>43</v>
      </c>
    </row>
    <row r="4" spans="1:5" ht="30" customHeight="1" x14ac:dyDescent="0.2">
      <c r="A4" s="8">
        <f ca="1">DATE(YEAR(TODAY()),12,24)</f>
        <v>44919</v>
      </c>
      <c r="B4" s="10">
        <v>98</v>
      </c>
      <c r="C4" s="9" t="s">
        <v>37</v>
      </c>
      <c r="D4" s="9"/>
    </row>
    <row r="5" spans="1:5" ht="30" customHeight="1" x14ac:dyDescent="0.2">
      <c r="A5" s="8"/>
      <c r="B5" s="10">
        <v>342</v>
      </c>
      <c r="C5" s="9" t="s">
        <v>37</v>
      </c>
      <c r="D5" s="9"/>
    </row>
    <row r="6" spans="1:5" ht="30" customHeight="1" x14ac:dyDescent="0.2">
      <c r="A6" s="8"/>
      <c r="B6" s="10">
        <v>122</v>
      </c>
      <c r="C6" s="9" t="s">
        <v>39</v>
      </c>
      <c r="D6" s="9"/>
    </row>
    <row r="7" spans="1:5" ht="30" customHeight="1" x14ac:dyDescent="0.2">
      <c r="A7" s="8"/>
      <c r="B7" s="10">
        <v>187</v>
      </c>
      <c r="C7" s="9" t="s">
        <v>38</v>
      </c>
      <c r="D7" s="9"/>
    </row>
    <row r="8" spans="1:5" ht="30" customHeight="1" x14ac:dyDescent="0.2">
      <c r="A8" s="8"/>
      <c r="B8" s="10">
        <v>99</v>
      </c>
      <c r="C8" s="9" t="s">
        <v>40</v>
      </c>
      <c r="D8" s="9"/>
    </row>
    <row r="9" spans="1:5" ht="30" customHeight="1" x14ac:dyDescent="0.2">
      <c r="A9" s="11" t="s">
        <v>24</v>
      </c>
      <c r="B9" s="12">
        <f>SUBTOTAL(109,DépDéc[Montant])</f>
        <v>1049</v>
      </c>
      <c r="C9" s="11"/>
    </row>
  </sheetData>
  <mergeCells count="1">
    <mergeCell ref="A1:C1"/>
  </mergeCells>
  <dataValidations count="10">
    <dataValidation type="list" errorStyle="warning" allowBlank="1" showInputMessage="1" showErrorMessage="1" error="Une dépense de la liste déroulante doit être sélectionnée pour être incluse dans la feuille Synthèse" sqref="C3:C8">
      <formula1>CatégoriesDépenses</formula1>
    </dataValidation>
    <dataValidation allowBlank="1" showInputMessage="1" showErrorMessage="1" prompt="Le détail des dépenses est décrit dans le tableau de cette feuille de calcul. Les liens hypertexte de navigation vers les feuilles de calcul Synthèse et Conseils se trouvent respectivement dans les cellules D1 et E1" sqref="A1:C1"/>
    <dataValidation allowBlank="1" showInputMessage="1" showErrorMessage="1" prompt="Lien hypertexte de navigation vers la feuille de calcul Synthèse" sqref="D1"/>
    <dataValidation allowBlank="1" showInputMessage="1" showErrorMessage="1" prompt="Lien hypertexte de navigation vers la feuille de calcul Conseils" sqref="E1"/>
    <dataValidation allowBlank="1" showInputMessage="1" showErrorMessage="1" prompt="Entrez la date de la dépense dans cette colonne" sqref="A2"/>
    <dataValidation allowBlank="1" showInputMessage="1" showErrorMessage="1" prompt="Entrez le montant de la dépense dans cette colonne" sqref="B2"/>
    <dataValidation allowBlank="1" showInputMessage="1" showErrorMessage="1" prompt="Liste des catégories de dépenses renseignée automatiquement à partir de la colonne Dépenses du tableau Synthèse des dépenses présent dans la feuille de calcul Synthèse. Alt+Bas pour parcourir la liste. Entrée pour sélectionner une catégorie" sqref="C2"/>
    <dataValidation allowBlank="1" showInputMessage="1" showErrorMessage="1" prompt="Entrez une description de la dépense dans cette colonne" sqref="D2"/>
    <dataValidation type="custom" errorStyle="warning" allowBlank="1" showInputMessage="1" showErrorMessage="1" errorTitle="Validation du montant" error="Le montant doit être un nombre." sqref="B3:B8">
      <formula1>ISNUMBER($B3)</formula1>
    </dataValidation>
    <dataValidation type="custom" errorStyle="warning" allowBlank="1" showInputMessage="1" showErrorMessage="1" error="Vous devez entrer une date en décembre pour que cette dépense soit ajoutée à la feuille Synthèse" sqref="A3:A8">
      <formula1>MONTH($A3)=12</formula1>
    </dataValidation>
  </dataValidations>
  <hyperlinks>
    <hyperlink ref="D1" location="synthèse!A1" tooltip="Sélectionnez pour afficher la synthèse" display="Synthèse"/>
    <hyperlink ref="E1" location="conseils!A1" tooltip="Sélectionnez pour accéder à la feuille de calcul Conseils" display="Conseils"/>
  </hyperlinks>
  <printOptions horizontalCentered="1"/>
  <pageMargins left="0.7" right="0.7" top="0.75" bottom="0.75" header="0.3" footer="0.3"/>
  <pageSetup paperSize="9" fitToHeight="0"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28</vt:i4>
      </vt:variant>
    </vt:vector>
  </HeadingPairs>
  <TitlesOfParts>
    <vt:vector size="42" baseType="lpstr">
      <vt:lpstr>conseils</vt:lpstr>
      <vt:lpstr>synthèse</vt:lpstr>
      <vt:lpstr>jan</vt:lpstr>
      <vt:lpstr>fév</vt:lpstr>
      <vt:lpstr>mar</vt:lpstr>
      <vt:lpstr>avr</vt:lpstr>
      <vt:lpstr>mai</vt:lpstr>
      <vt:lpstr>juin</vt:lpstr>
      <vt:lpstr>juil</vt:lpstr>
      <vt:lpstr>aoû</vt:lpstr>
      <vt:lpstr>sep</vt:lpstr>
      <vt:lpstr>oct</vt:lpstr>
      <vt:lpstr>nov</vt:lpstr>
      <vt:lpstr>déc</vt:lpstr>
      <vt:lpstr>CatégoriesDépenses</vt:lpstr>
      <vt:lpstr>aoû!Impression_des_titres</vt:lpstr>
      <vt:lpstr>avr!Impression_des_titres</vt:lpstr>
      <vt:lpstr>déc!Impression_des_titres</vt:lpstr>
      <vt:lpstr>fév!Impression_des_titres</vt:lpstr>
      <vt:lpstr>jan!Impression_des_titres</vt:lpstr>
      <vt:lpstr>juil!Impression_des_titres</vt:lpstr>
      <vt:lpstr>juin!Impression_des_titres</vt:lpstr>
      <vt:lpstr>mai!Impression_des_titres</vt:lpstr>
      <vt:lpstr>mar!Impression_des_titres</vt:lpstr>
      <vt:lpstr>nov!Impression_des_titres</vt:lpstr>
      <vt:lpstr>oct!Impression_des_titres</vt:lpstr>
      <vt:lpstr>sep!Impression_des_titres</vt:lpstr>
      <vt:lpstr>synthèse!Impression_des_titres</vt:lpstr>
      <vt:lpstr>jan!Moyen</vt:lpstr>
      <vt:lpstr>TitreColonne10</vt:lpstr>
      <vt:lpstr>TitreColonne11</vt:lpstr>
      <vt:lpstr>TitreColonne12</vt:lpstr>
      <vt:lpstr>TitreColonne13</vt:lpstr>
      <vt:lpstr>TitreColonne14</vt:lpstr>
      <vt:lpstr>TitreColonne2</vt:lpstr>
      <vt:lpstr>TitreColonne3</vt:lpstr>
      <vt:lpstr>TitreColonne4</vt:lpstr>
      <vt:lpstr>TitreColonne5</vt:lpstr>
      <vt:lpstr>TitreColonne6</vt:lpstr>
      <vt:lpstr>TitreColonne7</vt:lpstr>
      <vt:lpstr>TitreColonne8</vt:lpstr>
      <vt:lpstr>TitreColonne9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Julie pertoldi</dc:creator>
  <cp:keywords/>
  <dc:description/>
  <cp:lastModifiedBy>bapti</cp:lastModifiedBy>
  <cp:revision/>
  <dcterms:created xsi:type="dcterms:W3CDTF">2016-09-19T01:00:44Z</dcterms:created>
  <dcterms:modified xsi:type="dcterms:W3CDTF">2022-02-17T15:58:35Z</dcterms:modified>
  <cp:category/>
  <cp:contentStatus/>
</cp:coreProperties>
</file>