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8055" windowHeight="5100" tabRatio="597" activeTab="1"/>
  </bookViews>
  <sheets>
    <sheet name="T" sheetId="24" r:id="rId1"/>
    <sheet name="recapitulatif" sheetId="1" r:id="rId2"/>
    <sheet name="1" sheetId="2" r:id="rId3"/>
    <sheet name="2" sheetId="30" r:id="rId4"/>
    <sheet name="3" sheetId="38" r:id="rId5"/>
  </sheets>
  <definedNames>
    <definedName name="_xlnm._FilterDatabase" localSheetId="1" hidden="1">recapitulatif!$A$1:$J$4</definedName>
  </definedNames>
  <calcPr calcId="125725"/>
</workbook>
</file>

<file path=xl/calcChain.xml><?xml version="1.0" encoding="utf-8"?>
<calcChain xmlns="http://schemas.openxmlformats.org/spreadsheetml/2006/main">
  <c r="H2" i="38"/>
  <c r="E2"/>
  <c r="H1"/>
  <c r="E1"/>
  <c r="B1"/>
  <c r="E8"/>
  <c r="M5"/>
  <c r="K5"/>
  <c r="M4"/>
  <c r="M8" s="1"/>
  <c r="K4"/>
  <c r="F4"/>
  <c r="F5" s="1"/>
  <c r="E9"/>
  <c r="D8" i="1"/>
  <c r="D9"/>
  <c r="G4"/>
  <c r="I4" s="1"/>
  <c r="M9" i="38" l="1"/>
  <c r="N9" s="1"/>
  <c r="H2" i="30"/>
  <c r="E2"/>
  <c r="H1"/>
  <c r="E1"/>
  <c r="B1"/>
  <c r="E8"/>
  <c r="M5"/>
  <c r="K5"/>
  <c r="M4"/>
  <c r="M8" s="1"/>
  <c r="M9" s="1"/>
  <c r="N9" s="1"/>
  <c r="K4"/>
  <c r="F4"/>
  <c r="F5" s="1"/>
  <c r="A3" i="1"/>
  <c r="A4" s="1"/>
  <c r="H1" i="24"/>
  <c r="H2"/>
  <c r="E2"/>
  <c r="E1"/>
  <c r="E9" s="1"/>
  <c r="B1"/>
  <c r="G2" i="1"/>
  <c r="G3"/>
  <c r="I3" s="1"/>
  <c r="E8" i="24"/>
  <c r="M5"/>
  <c r="M8" s="1"/>
  <c r="K5"/>
  <c r="M4"/>
  <c r="K4"/>
  <c r="F4"/>
  <c r="F5" s="1"/>
  <c r="E1" i="2"/>
  <c r="E2"/>
  <c r="B1"/>
  <c r="M5"/>
  <c r="M9" s="1"/>
  <c r="M6"/>
  <c r="M4"/>
  <c r="K5"/>
  <c r="K6"/>
  <c r="K4"/>
  <c r="E9"/>
  <c r="E9" i="30" l="1"/>
  <c r="E10" i="2"/>
  <c r="M9" i="24"/>
  <c r="N9" s="1"/>
  <c r="M10" i="2"/>
  <c r="N10" s="1"/>
</calcChain>
</file>

<file path=xl/comments1.xml><?xml version="1.0" encoding="utf-8"?>
<comments xmlns="http://schemas.openxmlformats.org/spreadsheetml/2006/main">
  <authors>
    <author>IB2048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IB2048:</t>
        </r>
        <r>
          <rPr>
            <sz val="9"/>
            <color indexed="81"/>
            <rFont val="Tahoma"/>
            <family val="2"/>
          </rPr>
          <t xml:space="preserve">
Attention, différent de la date d'envoi</t>
        </r>
      </text>
    </comment>
  </commentList>
</comments>
</file>

<file path=xl/sharedStrings.xml><?xml version="1.0" encoding="utf-8"?>
<sst xmlns="http://schemas.openxmlformats.org/spreadsheetml/2006/main" count="89" uniqueCount="41">
  <si>
    <t>Fournisseur</t>
  </si>
  <si>
    <t>Montant</t>
  </si>
  <si>
    <t>Date de préparation</t>
  </si>
  <si>
    <t>Objet de la prestation</t>
  </si>
  <si>
    <t>Nom du fichier</t>
  </si>
  <si>
    <t>Montant total des DA:</t>
  </si>
  <si>
    <t>Nombre de DA:</t>
  </si>
  <si>
    <t>numéro de commande</t>
  </si>
  <si>
    <t>Jalon</t>
  </si>
  <si>
    <t>Facturation</t>
  </si>
  <si>
    <t>Date</t>
  </si>
  <si>
    <t>Échéance €HT</t>
  </si>
  <si>
    <t>Cumul €HT</t>
  </si>
  <si>
    <t>Retard pénalisable</t>
  </si>
  <si>
    <t>Pénalité par jour</t>
  </si>
  <si>
    <t>Poste</t>
  </si>
  <si>
    <t>Total</t>
  </si>
  <si>
    <t>Numéro BR</t>
  </si>
  <si>
    <t>Numéro de commande =</t>
  </si>
  <si>
    <t>Etat</t>
  </si>
  <si>
    <t>Total réceptionné:</t>
  </si>
  <si>
    <t>Montant réceptionné</t>
  </si>
  <si>
    <t>Restant à réceptionner:</t>
  </si>
  <si>
    <t>Quantité</t>
  </si>
  <si>
    <t>Contrat</t>
  </si>
  <si>
    <t>Envoyé le</t>
  </si>
  <si>
    <t>Préparé par:</t>
  </si>
  <si>
    <t>Sur contrat:</t>
  </si>
  <si>
    <t>Nom onglet</t>
  </si>
  <si>
    <t>prestation 42</t>
  </si>
  <si>
    <t>C1</t>
  </si>
  <si>
    <t>F1</t>
  </si>
  <si>
    <t>préparé par</t>
  </si>
  <si>
    <t>bigro</t>
  </si>
  <si>
    <t>110824_test42</t>
  </si>
  <si>
    <t>N/A</t>
  </si>
  <si>
    <t>110824_test43</t>
  </si>
  <si>
    <t>http://forum.excel-pratique.com/excel/macro-de-creation-d-onglet-t25234.html</t>
  </si>
  <si>
    <t>prestation 43</t>
  </si>
  <si>
    <t>C2</t>
  </si>
  <si>
    <t>F2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</si>
</sst>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_ ;[Red]\-#,##0\ "/>
    <numFmt numFmtId="165" formatCode="#,##0.00_ ;[Red]\-#,##0.00\ 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2" borderId="0" xfId="0" applyFill="1"/>
    <xf numFmtId="0" fontId="2" fillId="3" borderId="0" xfId="0" applyFont="1" applyFill="1"/>
    <xf numFmtId="0" fontId="3" fillId="4" borderId="0" xfId="0" applyFont="1" applyFill="1"/>
    <xf numFmtId="0" fontId="0" fillId="2" borderId="1" xfId="0" applyFill="1" applyBorder="1"/>
    <xf numFmtId="14" fontId="0" fillId="2" borderId="1" xfId="0" applyNumberFormat="1" applyFill="1" applyBorder="1"/>
    <xf numFmtId="165" fontId="0" fillId="2" borderId="1" xfId="0" applyNumberFormat="1" applyFill="1" applyBorder="1"/>
    <xf numFmtId="0" fontId="0" fillId="5" borderId="0" xfId="0" applyFill="1" applyAlignment="1">
      <alignment horizontal="center"/>
    </xf>
    <xf numFmtId="165" fontId="0" fillId="2" borderId="0" xfId="0" applyNumberFormat="1" applyFill="1"/>
    <xf numFmtId="0" fontId="0" fillId="2" borderId="0" xfId="0" applyFill="1" applyAlignment="1">
      <alignment horizontal="right"/>
    </xf>
    <xf numFmtId="0" fontId="0" fillId="2" borderId="1" xfId="0" applyFill="1" applyBorder="1" applyAlignment="1">
      <alignment horizontal="center"/>
    </xf>
    <xf numFmtId="9" fontId="0" fillId="2" borderId="0" xfId="3" applyFont="1" applyFill="1"/>
    <xf numFmtId="9" fontId="0" fillId="2" borderId="0" xfId="0" applyNumberFormat="1" applyFill="1"/>
    <xf numFmtId="164" fontId="0" fillId="2" borderId="1" xfId="3" applyNumberFormat="1" applyFont="1" applyFill="1" applyBorder="1"/>
    <xf numFmtId="0" fontId="0" fillId="0" borderId="0" xfId="0" applyBorder="1"/>
    <xf numFmtId="165" fontId="0" fillId="0" borderId="0" xfId="0" applyNumberFormat="1" applyBorder="1"/>
    <xf numFmtId="0" fontId="0" fillId="0" borderId="0" xfId="0" applyFill="1"/>
    <xf numFmtId="0" fontId="4" fillId="0" borderId="0" xfId="0" applyFont="1" applyFill="1"/>
    <xf numFmtId="49" fontId="0" fillId="0" borderId="0" xfId="0" applyNumberFormat="1"/>
    <xf numFmtId="49" fontId="0" fillId="0" borderId="0" xfId="0" applyNumberFormat="1" applyBorder="1"/>
    <xf numFmtId="0" fontId="0" fillId="4" borderId="0" xfId="0" applyFill="1" applyBorder="1"/>
    <xf numFmtId="0" fontId="8" fillId="0" borderId="0" xfId="0" applyFont="1"/>
    <xf numFmtId="14" fontId="0" fillId="0" borderId="0" xfId="0" applyNumberFormat="1" applyBorder="1"/>
    <xf numFmtId="43" fontId="0" fillId="2" borderId="0" xfId="2" applyFont="1" applyFill="1"/>
    <xf numFmtId="49" fontId="0" fillId="2" borderId="0" xfId="0" applyNumberFormat="1" applyFill="1"/>
    <xf numFmtId="0" fontId="0" fillId="2" borderId="0" xfId="2" applyNumberFormat="1" applyFont="1" applyFill="1" applyAlignment="1">
      <alignment horizontal="right"/>
    </xf>
    <xf numFmtId="164" fontId="0" fillId="2" borderId="1" xfId="0" applyNumberFormat="1" applyFill="1" applyBorder="1" applyAlignment="1">
      <alignment horizontal="center"/>
    </xf>
    <xf numFmtId="0" fontId="5" fillId="0" borderId="0" xfId="0" applyFont="1"/>
    <xf numFmtId="0" fontId="0" fillId="0" borderId="0" xfId="0" applyNumberFormat="1"/>
    <xf numFmtId="0" fontId="0" fillId="0" borderId="0" xfId="0" applyNumberFormat="1" applyBorder="1"/>
    <xf numFmtId="0" fontId="10" fillId="0" borderId="0" xfId="1" applyAlignment="1" applyProtection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5" fontId="0" fillId="2" borderId="0" xfId="0" applyNumberFormat="1" applyFill="1" applyAlignment="1">
      <alignment horizontal="left"/>
    </xf>
  </cellXfs>
  <cellStyles count="4">
    <cellStyle name="Lien hypertexte" xfId="1" builtinId="8"/>
    <cellStyle name="Milliers 2" xfId="2"/>
    <cellStyle name="Normal" xfId="0" builtinId="0"/>
    <cellStyle name="Pourcentage" xfId="3" builtinId="5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65" formatCode="#,##0.00_ ;[Red]\-#,##0.00\ "/>
    </dxf>
    <dxf>
      <numFmt numFmtId="30" formatCode="@"/>
    </dxf>
    <dxf>
      <numFmt numFmtId="0" formatCode="General"/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13</xdr:row>
      <xdr:rowOff>38100</xdr:rowOff>
    </xdr:from>
    <xdr:to>
      <xdr:col>7</xdr:col>
      <xdr:colOff>142875</xdr:colOff>
      <xdr:row>20</xdr:row>
      <xdr:rowOff>38100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6162675" y="2514600"/>
          <a:ext cx="4076700" cy="1333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Rien en dessous de la colonne A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les formules en page "T" car j'avais un souci avec une formule en case H1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4" totalsRowShown="0">
  <autoFilter ref="A1:J4"/>
  <tableColumns count="10">
    <tableColumn id="8" name="Nom onglet" dataDxfId="8">
      <calculatedColumnFormula>A1+1</calculatedColumnFormula>
    </tableColumn>
    <tableColumn id="5" name="Nom du fichier"/>
    <tableColumn id="1" name="Objet de la prestation"/>
    <tableColumn id="7" name="Contrat" dataDxfId="7"/>
    <tableColumn id="2" name="Fournisseur"/>
    <tableColumn id="3" name="Montant" dataDxfId="6"/>
    <tableColumn id="4" name="Date de préparation" dataDxfId="5">
      <calculatedColumnFormula>CONCATENATE(MID(recapitulatif!$B2,5,2),"/",MID(recapitulatif!$B2,3,2),"/20",LEFT(recapitulatif!$B2,2))</calculatedColumnFormula>
    </tableColumn>
    <tableColumn id="6" name="numéro de commande" dataDxfId="4"/>
    <tableColumn id="9" name="Envoyé le" dataDxfId="3">
      <calculatedColumnFormula>recapitulatif!$G2+10</calculatedColumnFormula>
    </tableColumn>
    <tableColumn id="10" name="préparé pa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de-creation-d-onglet-t25234.html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N17"/>
  <sheetViews>
    <sheetView workbookViewId="0">
      <selection activeCell="H1" sqref="H1"/>
    </sheetView>
  </sheetViews>
  <sheetFormatPr baseColWidth="10" defaultRowHeight="15"/>
  <cols>
    <col min="2" max="2" width="34.140625" customWidth="1"/>
    <col min="3" max="3" width="12.28515625" bestFit="1" customWidth="1"/>
    <col min="4" max="4" width="10.7109375" bestFit="1" customWidth="1"/>
    <col min="5" max="5" width="14.2851562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3.28515625" customWidth="1"/>
    <col min="13" max="13" width="20.140625" bestFit="1" customWidth="1"/>
    <col min="14" max="14" width="5.5703125" bestFit="1" customWidth="1"/>
  </cols>
  <sheetData>
    <row r="1" spans="1:14">
      <c r="B1" s="36" t="str">
        <f>recapitulatif!C1</f>
        <v>Objet de la prestation</v>
      </c>
      <c r="C1" s="36"/>
      <c r="D1" s="36"/>
      <c r="E1" s="26" t="str">
        <f>recapitulatif!F1</f>
        <v>Montant</v>
      </c>
      <c r="F1" s="26"/>
      <c r="G1" s="12" t="s">
        <v>27</v>
      </c>
      <c r="H1" s="27" t="str">
        <f>recapitulatif!D1</f>
        <v>Contrat</v>
      </c>
      <c r="I1" s="4"/>
      <c r="J1" s="4"/>
      <c r="K1" s="4"/>
      <c r="L1" s="4"/>
      <c r="M1" s="4"/>
    </row>
    <row r="2" spans="1:14">
      <c r="B2" s="4" t="s">
        <v>18</v>
      </c>
      <c r="C2" s="4"/>
      <c r="D2" s="4"/>
      <c r="E2" s="28" t="str">
        <f>recapitulatif!H1</f>
        <v>numéro de commande</v>
      </c>
      <c r="F2" s="12" t="s">
        <v>26</v>
      </c>
      <c r="G2" s="4"/>
      <c r="H2" s="4" t="str">
        <f>recapitulatif!J1</f>
        <v>préparé par</v>
      </c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23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8"/>
      <c r="C4" s="29"/>
      <c r="D4" s="8"/>
      <c r="E4" s="9"/>
      <c r="F4" s="9">
        <f>E4</f>
        <v>0</v>
      </c>
      <c r="G4" s="4"/>
      <c r="H4" s="7"/>
      <c r="I4" s="7"/>
      <c r="J4" s="4"/>
      <c r="K4" s="7" t="str">
        <f ca="1">IF(AND(L4="",D4&lt;TODAY()),"Réceptionnable","")</f>
        <v>Réceptionnable</v>
      </c>
      <c r="L4" s="7"/>
      <c r="M4" s="9" t="str">
        <f>IF(L4&lt;&gt;0,E4*C4,"")</f>
        <v/>
      </c>
    </row>
    <row r="5" spans="1:14">
      <c r="A5" s="13">
        <v>20</v>
      </c>
      <c r="B5" s="8"/>
      <c r="C5" s="29"/>
      <c r="D5" s="8"/>
      <c r="E5" s="9"/>
      <c r="F5" s="9">
        <f>E5+F4</f>
        <v>0</v>
      </c>
      <c r="G5" s="4"/>
      <c r="H5" s="7"/>
      <c r="I5" s="7"/>
      <c r="J5" s="4"/>
      <c r="K5" s="7" t="str">
        <f ca="1">IF(AND(L5="",D5&lt;TODAY()),"Réceptionnable","")</f>
        <v>Réceptionnable</v>
      </c>
      <c r="L5" s="7"/>
      <c r="M5" s="9" t="str">
        <f>IF(L5&lt;&gt;0,E5*C5,"")</f>
        <v/>
      </c>
    </row>
    <row r="6" spans="1:14" s="4" customFormat="1"/>
    <row r="7" spans="1:14" s="4" customFormat="1"/>
    <row r="8" spans="1:14" s="4" customFormat="1">
      <c r="D8" s="4" t="s">
        <v>16</v>
      </c>
      <c r="E8" s="11">
        <f>SUM(E4:E7)</f>
        <v>0</v>
      </c>
      <c r="L8" s="12" t="s">
        <v>20</v>
      </c>
      <c r="M8" s="4">
        <f>SUM(M4:M7)</f>
        <v>0</v>
      </c>
    </row>
    <row r="9" spans="1:14" s="4" customFormat="1">
      <c r="E9" s="10" t="str">
        <f>IF($E$8=$E$1,"OK","KO")</f>
        <v>KO</v>
      </c>
      <c r="L9" s="12" t="s">
        <v>22</v>
      </c>
      <c r="M9" s="11">
        <f>E8-M8</f>
        <v>0</v>
      </c>
      <c r="N9" s="14" t="e">
        <f>M9/E8</f>
        <v>#DIV/0!</v>
      </c>
    </row>
    <row r="10" spans="1:14" s="4" customFormat="1"/>
    <row r="16" spans="1:14">
      <c r="C16" s="30"/>
    </row>
    <row r="17" spans="2:3">
      <c r="B17" s="24"/>
      <c r="C17" s="30"/>
    </row>
  </sheetData>
  <mergeCells count="1">
    <mergeCell ref="B1:D1"/>
  </mergeCells>
  <phoneticPr fontId="9" type="noConversion"/>
  <conditionalFormatting sqref="E9">
    <cfRule type="containsText" dxfId="9" priority="1" operator="containsText" text="OK">
      <formula>NOT(ISERROR(SEARCH("OK",E9)))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9"/>
  <sheetViews>
    <sheetView tabSelected="1" workbookViewId="0">
      <pane ySplit="1" topLeftCell="A2" activePane="bottomLeft" state="frozen"/>
      <selection pane="bottomLeft" activeCell="C15" sqref="C15"/>
    </sheetView>
  </sheetViews>
  <sheetFormatPr baseColWidth="10" defaultRowHeight="15"/>
  <cols>
    <col min="1" max="1" width="6.5703125" customWidth="1"/>
    <col min="2" max="2" width="45.85546875" customWidth="1"/>
    <col min="3" max="3" width="38" style="21" customWidth="1"/>
    <col min="4" max="4" width="13.7109375" bestFit="1" customWidth="1"/>
    <col min="5" max="5" width="11" bestFit="1" customWidth="1"/>
    <col min="6" max="6" width="12.7109375" customWidth="1"/>
    <col min="7" max="7" width="23.5703125" bestFit="1" customWidth="1"/>
    <col min="8" max="8" width="11.85546875" style="1" bestFit="1" customWidth="1"/>
    <col min="9" max="9" width="14.140625" bestFit="1" customWidth="1"/>
  </cols>
  <sheetData>
    <row r="1" spans="1:12">
      <c r="A1" t="s">
        <v>28</v>
      </c>
      <c r="B1" t="s">
        <v>4</v>
      </c>
      <c r="C1" t="s">
        <v>3</v>
      </c>
      <c r="D1" s="21" t="s">
        <v>24</v>
      </c>
      <c r="E1" t="s">
        <v>0</v>
      </c>
      <c r="F1" t="s">
        <v>1</v>
      </c>
      <c r="G1" t="s">
        <v>2</v>
      </c>
      <c r="H1" t="s">
        <v>7</v>
      </c>
      <c r="I1" s="1" t="s">
        <v>25</v>
      </c>
      <c r="J1" t="s">
        <v>32</v>
      </c>
      <c r="L1" s="33" t="s">
        <v>37</v>
      </c>
    </row>
    <row r="2" spans="1:12">
      <c r="A2" s="31">
        <v>1</v>
      </c>
      <c r="B2" t="s">
        <v>34</v>
      </c>
      <c r="C2" t="s">
        <v>29</v>
      </c>
      <c r="D2" s="21" t="s">
        <v>30</v>
      </c>
      <c r="E2" t="s">
        <v>31</v>
      </c>
      <c r="F2" s="3">
        <v>1000</v>
      </c>
      <c r="G2" s="1" t="str">
        <f>CONCATENATE(MID(recapitulatif!$B2,5,2),"/",MID(recapitulatif!$B2,3,2),"/20",LEFT(recapitulatif!$B2,2))</f>
        <v>24/08/2011</v>
      </c>
      <c r="H2" s="20">
        <v>1</v>
      </c>
      <c r="I2" s="1"/>
      <c r="J2" t="s">
        <v>33</v>
      </c>
    </row>
    <row r="3" spans="1:12">
      <c r="A3" s="31">
        <f>A2+1</f>
        <v>2</v>
      </c>
      <c r="B3" t="s">
        <v>36</v>
      </c>
      <c r="C3" t="s">
        <v>38</v>
      </c>
      <c r="D3" s="21" t="s">
        <v>39</v>
      </c>
      <c r="E3" t="s">
        <v>40</v>
      </c>
      <c r="F3" s="3">
        <v>1000</v>
      </c>
      <c r="G3" s="1" t="str">
        <f>CONCATENATE(MID(recapitulatif!$B3,5,2),"/",MID(recapitulatif!$B3,3,2),"/20",LEFT(recapitulatif!$B3,2))</f>
        <v>24/08/2011</v>
      </c>
      <c r="H3" s="20">
        <v>2</v>
      </c>
      <c r="I3" s="1">
        <f>recapitulatif!$G3+10</f>
        <v>40789</v>
      </c>
      <c r="J3" t="s">
        <v>35</v>
      </c>
    </row>
    <row r="4" spans="1:12">
      <c r="A4" s="31">
        <f>A3+1</f>
        <v>3</v>
      </c>
      <c r="C4"/>
      <c r="D4" s="21"/>
      <c r="F4" s="3"/>
      <c r="G4" s="1" t="str">
        <f>CONCATENATE(MID(recapitulatif!$B4,5,2),"/",MID(recapitulatif!$B4,3,2),"/20",LEFT(recapitulatif!$B4,2))</f>
        <v>//20</v>
      </c>
      <c r="H4" s="20"/>
      <c r="I4" s="1" t="e">
        <f>recapitulatif!$G4+10</f>
        <v>#VALUE!</v>
      </c>
    </row>
    <row r="5" spans="1:12">
      <c r="C5"/>
      <c r="H5"/>
    </row>
    <row r="6" spans="1:12">
      <c r="A6" s="32"/>
      <c r="B6" s="17"/>
      <c r="C6" s="17"/>
      <c r="D6" s="22"/>
      <c r="E6" s="17"/>
      <c r="F6" s="18"/>
      <c r="G6" s="25"/>
      <c r="H6" s="23"/>
      <c r="I6" s="25"/>
      <c r="J6" s="17"/>
    </row>
    <row r="7" spans="1:12">
      <c r="A7" s="32"/>
      <c r="B7" s="17"/>
      <c r="C7" s="17"/>
      <c r="D7" s="22"/>
      <c r="E7" s="17"/>
      <c r="F7" s="18"/>
      <c r="G7" s="25"/>
      <c r="H7" s="23"/>
      <c r="I7" s="25"/>
      <c r="J7" s="17"/>
    </row>
    <row r="8" spans="1:12">
      <c r="B8" t="s">
        <v>6</v>
      </c>
      <c r="D8" s="2">
        <f>SUBTOTAL(103,E2:E4)</f>
        <v>2</v>
      </c>
      <c r="G8" s="19"/>
    </row>
    <row r="9" spans="1:12">
      <c r="B9" t="s">
        <v>5</v>
      </c>
      <c r="D9" s="3">
        <f>SUBTOTAL(109,F2:F4)</f>
        <v>2000</v>
      </c>
    </row>
  </sheetData>
  <dataConsolidate/>
  <phoneticPr fontId="9" type="noConversion"/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N11"/>
  <sheetViews>
    <sheetView workbookViewId="0">
      <selection activeCell="E1" sqref="E1:G1"/>
    </sheetView>
  </sheetViews>
  <sheetFormatPr baseColWidth="10" defaultRowHeight="15"/>
  <cols>
    <col min="2" max="2" width="30.140625" bestFit="1" customWidth="1"/>
    <col min="5" max="5" width="17.8554687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6" customWidth="1"/>
    <col min="13" max="13" width="20.140625" bestFit="1" customWidth="1"/>
    <col min="14" max="14" width="5.5703125" bestFit="1" customWidth="1"/>
  </cols>
  <sheetData>
    <row r="1" spans="1:14">
      <c r="B1" s="37" t="str">
        <f>recapitulatif!C2</f>
        <v>prestation 42</v>
      </c>
      <c r="C1" s="37"/>
      <c r="D1" s="37"/>
      <c r="E1" s="38">
        <f>recapitulatif!F2</f>
        <v>1000</v>
      </c>
      <c r="F1" s="38"/>
      <c r="G1" s="38"/>
      <c r="H1" s="4"/>
      <c r="I1" s="4"/>
      <c r="J1" s="4"/>
      <c r="K1" s="4"/>
      <c r="L1" s="4"/>
      <c r="M1" s="4"/>
    </row>
    <row r="2" spans="1:14">
      <c r="B2" s="4" t="s">
        <v>18</v>
      </c>
      <c r="C2" s="4"/>
      <c r="D2" s="4"/>
      <c r="E2" s="36">
        <f>recapitulatif!H2</f>
        <v>1</v>
      </c>
      <c r="F2" s="36"/>
      <c r="G2" s="36"/>
      <c r="H2" s="4"/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7"/>
      <c r="C4" s="16"/>
      <c r="D4" s="8"/>
      <c r="E4" s="9"/>
      <c r="F4" s="9"/>
      <c r="G4" s="4"/>
      <c r="H4" s="7"/>
      <c r="I4" s="7"/>
      <c r="J4" s="4"/>
      <c r="K4" s="7" t="str">
        <f ca="1">IF(AND(L4="",D4&lt;TODAY()),"Réceptionnable","")</f>
        <v>Réceptionnable</v>
      </c>
      <c r="L4" s="7"/>
      <c r="M4" s="9" t="str">
        <f>IF(L4&lt;&gt;0,E4*C4,"")</f>
        <v/>
      </c>
    </row>
    <row r="5" spans="1:14">
      <c r="A5" s="13">
        <v>20</v>
      </c>
      <c r="B5" s="7"/>
      <c r="C5" s="16"/>
      <c r="D5" s="8"/>
      <c r="E5" s="9"/>
      <c r="F5" s="9"/>
      <c r="G5" s="4"/>
      <c r="H5" s="7"/>
      <c r="I5" s="7"/>
      <c r="J5" s="4"/>
      <c r="K5" s="7" t="str">
        <f ca="1">IF(AND(L5="",D5&lt;TODAY()),"Réceptionnable","")</f>
        <v>Réceptionnable</v>
      </c>
      <c r="L5" s="7"/>
      <c r="M5" s="9" t="str">
        <f>IF(L5&lt;&gt;0,E5*C5,"")</f>
        <v/>
      </c>
    </row>
    <row r="6" spans="1:14">
      <c r="A6" s="13">
        <v>30</v>
      </c>
      <c r="B6" s="7"/>
      <c r="C6" s="16"/>
      <c r="D6" s="8"/>
      <c r="E6" s="9"/>
      <c r="F6" s="9"/>
      <c r="G6" s="4"/>
      <c r="H6" s="7"/>
      <c r="I6" s="7"/>
      <c r="J6" s="4"/>
      <c r="K6" s="7" t="str">
        <f ca="1">IF(AND(L6="",D6&lt;TODAY()),"Réceptionnable","")</f>
        <v>Réceptionnable</v>
      </c>
      <c r="L6" s="7"/>
      <c r="M6" s="9" t="str">
        <f>IF(L6&lt;&gt;0,E6*C6,"")</f>
        <v/>
      </c>
    </row>
    <row r="7" spans="1:14" s="4" customFormat="1">
      <c r="B7" s="12"/>
      <c r="C7" s="15"/>
    </row>
    <row r="8" spans="1:14" s="4" customFormat="1"/>
    <row r="9" spans="1:14" s="4" customFormat="1">
      <c r="D9" s="4" t="s">
        <v>16</v>
      </c>
      <c r="E9" s="11">
        <f>SUM(E4:E6)</f>
        <v>0</v>
      </c>
      <c r="L9" s="12" t="s">
        <v>20</v>
      </c>
      <c r="M9" s="4">
        <f>SUM(M4:M8)</f>
        <v>0</v>
      </c>
    </row>
    <row r="10" spans="1:14" s="4" customFormat="1">
      <c r="E10" s="10" t="str">
        <f>IF($E$9=$E$1,"OK","KO")</f>
        <v>KO</v>
      </c>
      <c r="L10" s="12" t="s">
        <v>22</v>
      </c>
      <c r="M10" s="11">
        <f>E9-M9</f>
        <v>0</v>
      </c>
      <c r="N10" s="14" t="e">
        <f>M10/E9</f>
        <v>#DIV/0!</v>
      </c>
    </row>
    <row r="11" spans="1:14" s="4" customFormat="1"/>
  </sheetData>
  <mergeCells count="3">
    <mergeCell ref="B1:D1"/>
    <mergeCell ref="E1:G1"/>
    <mergeCell ref="E2:G2"/>
  </mergeCells>
  <phoneticPr fontId="9" type="noConversion"/>
  <conditionalFormatting sqref="E10">
    <cfRule type="containsText" dxfId="2" priority="1" operator="containsText" text="OK">
      <formula>NOT(ISERROR(SEARCH("OK",E10)))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N17"/>
  <sheetViews>
    <sheetView workbookViewId="0">
      <selection activeCell="B17" sqref="B17"/>
    </sheetView>
  </sheetViews>
  <sheetFormatPr baseColWidth="10" defaultRowHeight="15"/>
  <cols>
    <col min="2" max="2" width="34.140625" customWidth="1"/>
    <col min="3" max="3" width="12.28515625" bestFit="1" customWidth="1"/>
    <col min="4" max="4" width="10.7109375" bestFit="1" customWidth="1"/>
    <col min="5" max="5" width="14.2851562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3.28515625" customWidth="1"/>
    <col min="13" max="13" width="20.140625" bestFit="1" customWidth="1"/>
    <col min="14" max="14" width="5.5703125" bestFit="1" customWidth="1"/>
  </cols>
  <sheetData>
    <row r="1" spans="1:14">
      <c r="B1" s="36" t="str">
        <f>recapitulatif!C3</f>
        <v>prestation 43</v>
      </c>
      <c r="C1" s="36"/>
      <c r="D1" s="36"/>
      <c r="E1" s="26">
        <f>recapitulatif!F3</f>
        <v>1000</v>
      </c>
      <c r="F1" s="26"/>
      <c r="G1" s="34" t="s">
        <v>27</v>
      </c>
      <c r="H1" s="27" t="str">
        <f>recapitulatif!D3</f>
        <v>C2</v>
      </c>
      <c r="I1" s="4"/>
      <c r="J1" s="4"/>
      <c r="K1" s="4"/>
      <c r="L1" s="4"/>
      <c r="M1" s="4"/>
    </row>
    <row r="2" spans="1:14">
      <c r="B2" s="4" t="s">
        <v>18</v>
      </c>
      <c r="C2" s="4"/>
      <c r="D2" s="4"/>
      <c r="E2" s="28">
        <f>recapitulatif!H3</f>
        <v>2</v>
      </c>
      <c r="F2" s="34" t="s">
        <v>26</v>
      </c>
      <c r="G2" s="4"/>
      <c r="H2" s="4" t="str">
        <f>recapitulatif!J3</f>
        <v>N/A</v>
      </c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23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8"/>
      <c r="C4" s="29"/>
      <c r="D4" s="8"/>
      <c r="E4" s="9"/>
      <c r="F4" s="9">
        <f>E4</f>
        <v>0</v>
      </c>
      <c r="G4" s="4"/>
      <c r="H4" s="7"/>
      <c r="I4" s="7"/>
      <c r="J4" s="4"/>
      <c r="K4" s="7" t="str">
        <f ca="1">IF(AND(L4="",D4&lt;TODAY()),"Réceptionnable","")</f>
        <v>Réceptionnable</v>
      </c>
      <c r="L4" s="7"/>
      <c r="M4" s="9" t="str">
        <f>IF(L4&lt;&gt;0,E4*C4,"")</f>
        <v/>
      </c>
    </row>
    <row r="5" spans="1:14">
      <c r="A5" s="13">
        <v>20</v>
      </c>
      <c r="B5" s="8"/>
      <c r="C5" s="29"/>
      <c r="D5" s="8"/>
      <c r="E5" s="9"/>
      <c r="F5" s="9">
        <f>E5+F4</f>
        <v>0</v>
      </c>
      <c r="G5" s="4"/>
      <c r="H5" s="7"/>
      <c r="I5" s="7"/>
      <c r="J5" s="4"/>
      <c r="K5" s="7" t="str">
        <f ca="1">IF(AND(L5="",D5&lt;TODAY()),"Réceptionnable","")</f>
        <v>Réceptionnable</v>
      </c>
      <c r="L5" s="7"/>
      <c r="M5" s="9" t="str">
        <f>IF(L5&lt;&gt;0,E5*C5,"")</f>
        <v/>
      </c>
    </row>
    <row r="6" spans="1:14" s="4" customFormat="1"/>
    <row r="7" spans="1:14" s="4" customFormat="1"/>
    <row r="8" spans="1:14" s="4" customFormat="1">
      <c r="D8" s="4" t="s">
        <v>16</v>
      </c>
      <c r="E8" s="11">
        <f>SUM(E4:E7)</f>
        <v>0</v>
      </c>
      <c r="L8" s="34" t="s">
        <v>20</v>
      </c>
      <c r="M8" s="4">
        <f>SUM(M4:M7)</f>
        <v>0</v>
      </c>
    </row>
    <row r="9" spans="1:14" s="4" customFormat="1">
      <c r="E9" s="10" t="str">
        <f>IF($E$8=$E$1,"OK","KO")</f>
        <v>KO</v>
      </c>
      <c r="L9" s="34" t="s">
        <v>22</v>
      </c>
      <c r="M9" s="11">
        <f>E8-M8</f>
        <v>0</v>
      </c>
      <c r="N9" s="14" t="e">
        <f>M9/E8</f>
        <v>#DIV/0!</v>
      </c>
    </row>
    <row r="10" spans="1:14" s="4" customFormat="1"/>
    <row r="16" spans="1:14">
      <c r="C16" s="30"/>
    </row>
    <row r="17" spans="2:3">
      <c r="B17" s="24"/>
      <c r="C17" s="30"/>
    </row>
  </sheetData>
  <mergeCells count="1">
    <mergeCell ref="B1:D1"/>
  </mergeCells>
  <conditionalFormatting sqref="E9">
    <cfRule type="containsText" dxfId="1" priority="1" operator="containsText" text="OK">
      <formula>NOT(ISERROR(SEARCH("OK",E9)))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5"/>
  <dimension ref="A1:N17"/>
  <sheetViews>
    <sheetView workbookViewId="0">
      <selection activeCell="B1" sqref="B1:D1"/>
    </sheetView>
  </sheetViews>
  <sheetFormatPr baseColWidth="10" defaultRowHeight="15"/>
  <cols>
    <col min="2" max="2" width="34.140625" customWidth="1"/>
    <col min="3" max="3" width="12.28515625" bestFit="1" customWidth="1"/>
    <col min="4" max="4" width="10.7109375" bestFit="1" customWidth="1"/>
    <col min="5" max="5" width="14.2851562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3.28515625" customWidth="1"/>
    <col min="13" max="13" width="20.140625" bestFit="1" customWidth="1"/>
    <col min="14" max="14" width="5.5703125" bestFit="1" customWidth="1"/>
  </cols>
  <sheetData>
    <row r="1" spans="1:14">
      <c r="B1" s="36">
        <f>recapitulatif!C4</f>
        <v>0</v>
      </c>
      <c r="C1" s="36"/>
      <c r="D1" s="36"/>
      <c r="E1" s="26">
        <f>recapitulatif!F4</f>
        <v>0</v>
      </c>
      <c r="F1" s="26"/>
      <c r="G1" s="35" t="s">
        <v>27</v>
      </c>
      <c r="H1" s="27">
        <f>recapitulatif!D4</f>
        <v>0</v>
      </c>
      <c r="I1" s="4"/>
      <c r="J1" s="4"/>
      <c r="K1" s="4"/>
      <c r="L1" s="4"/>
      <c r="M1" s="4"/>
    </row>
    <row r="2" spans="1:14">
      <c r="B2" s="4" t="s">
        <v>18</v>
      </c>
      <c r="C2" s="4"/>
      <c r="D2" s="4"/>
      <c r="E2" s="28">
        <f>recapitulatif!H4</f>
        <v>0</v>
      </c>
      <c r="F2" s="35" t="s">
        <v>26</v>
      </c>
      <c r="G2" s="4"/>
      <c r="H2" s="4">
        <f>recapitulatif!J4</f>
        <v>0</v>
      </c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23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8"/>
      <c r="C4" s="29"/>
      <c r="D4" s="8"/>
      <c r="E4" s="9"/>
      <c r="F4" s="9">
        <f>E4</f>
        <v>0</v>
      </c>
      <c r="G4" s="4"/>
      <c r="H4" s="7"/>
      <c r="I4" s="7"/>
      <c r="J4" s="4"/>
      <c r="K4" s="7" t="str">
        <f ca="1">IF(AND(L4="",D4&lt;TODAY()),"Réceptionnable","")</f>
        <v>Réceptionnable</v>
      </c>
      <c r="L4" s="7"/>
      <c r="M4" s="9" t="str">
        <f>IF(L4&lt;&gt;0,E4*C4,"")</f>
        <v/>
      </c>
    </row>
    <row r="5" spans="1:14">
      <c r="A5" s="13">
        <v>20</v>
      </c>
      <c r="B5" s="8"/>
      <c r="C5" s="29"/>
      <c r="D5" s="8"/>
      <c r="E5" s="9"/>
      <c r="F5" s="9">
        <f>E5+F4</f>
        <v>0</v>
      </c>
      <c r="G5" s="4"/>
      <c r="H5" s="7"/>
      <c r="I5" s="7"/>
      <c r="J5" s="4"/>
      <c r="K5" s="7" t="str">
        <f ca="1">IF(AND(L5="",D5&lt;TODAY()),"Réceptionnable","")</f>
        <v>Réceptionnable</v>
      </c>
      <c r="L5" s="7"/>
      <c r="M5" s="9" t="str">
        <f>IF(L5&lt;&gt;0,E5*C5,"")</f>
        <v/>
      </c>
    </row>
    <row r="6" spans="1:14" s="4" customFormat="1"/>
    <row r="7" spans="1:14" s="4" customFormat="1"/>
    <row r="8" spans="1:14" s="4" customFormat="1">
      <c r="D8" s="4" t="s">
        <v>16</v>
      </c>
      <c r="E8" s="11">
        <f>SUM(E4:E7)</f>
        <v>0</v>
      </c>
      <c r="L8" s="35" t="s">
        <v>20</v>
      </c>
      <c r="M8" s="4">
        <f>SUM(M4:M7)</f>
        <v>0</v>
      </c>
    </row>
    <row r="9" spans="1:14" s="4" customFormat="1">
      <c r="E9" s="10" t="str">
        <f>IF($E$8=$E$1,"OK","KO")</f>
        <v>OK</v>
      </c>
      <c r="L9" s="35" t="s">
        <v>22</v>
      </c>
      <c r="M9" s="11">
        <f>E8-M8</f>
        <v>0</v>
      </c>
      <c r="N9" s="14" t="e">
        <f>M9/E8</f>
        <v>#DIV/0!</v>
      </c>
    </row>
    <row r="10" spans="1:14" s="4" customFormat="1"/>
    <row r="16" spans="1:14">
      <c r="C16" s="30"/>
    </row>
    <row r="17" spans="2:3">
      <c r="B17" s="24"/>
      <c r="C17" s="30"/>
    </row>
  </sheetData>
  <mergeCells count="1">
    <mergeCell ref="B1:D1"/>
  </mergeCells>
  <conditionalFormatting sqref="E9">
    <cfRule type="containsText" dxfId="0" priority="1" operator="containsText" text="OK">
      <formula>NOT(ISERROR(SEARCH("OK",E9)))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</vt:lpstr>
      <vt:lpstr>recapitulatif</vt:lpstr>
      <vt:lpstr>1</vt:lpstr>
      <vt:lpstr>2</vt:lpstr>
      <vt:lpstr>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IB2048</dc:creator>
  <cp:lastModifiedBy>IB2048</cp:lastModifiedBy>
  <dcterms:created xsi:type="dcterms:W3CDTF">2011-05-03T07:55:50Z</dcterms:created>
  <dcterms:modified xsi:type="dcterms:W3CDTF">2011-08-25T08:16:09Z</dcterms:modified>
</cp:coreProperties>
</file>