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0320" windowHeight="8745"/>
  </bookViews>
  <sheets>
    <sheet name="Feuil1" sheetId="5" r:id="rId1"/>
    <sheet name="BD_complete" sheetId="4" r:id="rId2"/>
    <sheet name="détails_concessions" sheetId="2" r:id="rId3"/>
    <sheet name="détail_menages" sheetId="3" r:id="rId4"/>
  </sheets>
  <definedNames>
    <definedName name="_xlnm._FilterDatabase" localSheetId="1" hidden="1">BD_complete!$A$1:$G$19</definedName>
  </definedNames>
  <calcPr calcId="145621"/>
  <pivotCaches>
    <pivotCache cacheId="7" r:id="rId5"/>
  </pivotCaches>
</workbook>
</file>

<file path=xl/calcChain.xml><?xml version="1.0" encoding="utf-8"?>
<calcChain xmlns="http://schemas.openxmlformats.org/spreadsheetml/2006/main">
  <c r="D15" i="2" l="1"/>
  <c r="D9" i="2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4" i="3"/>
  <c r="B11" i="3"/>
  <c r="B12" i="3"/>
  <c r="B5" i="3"/>
  <c r="B6" i="3"/>
  <c r="B9" i="3"/>
  <c r="B17" i="3"/>
  <c r="B13" i="3"/>
  <c r="B8" i="3"/>
  <c r="B4" i="3"/>
  <c r="B7" i="3"/>
  <c r="B16" i="3"/>
  <c r="B18" i="3"/>
  <c r="B10" i="3"/>
  <c r="B15" i="3"/>
  <c r="B14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E10" i="2"/>
  <c r="E11" i="2"/>
  <c r="E12" i="2"/>
  <c r="E13" i="2"/>
  <c r="E14" i="2"/>
  <c r="E15" i="2"/>
  <c r="E16" i="2"/>
  <c r="E17" i="2"/>
  <c r="E18" i="2"/>
  <c r="E9" i="2"/>
  <c r="D10" i="2"/>
  <c r="D11" i="2"/>
  <c r="D12" i="2"/>
  <c r="D13" i="2"/>
  <c r="D14" i="2"/>
  <c r="D16" i="2"/>
  <c r="D17" i="2"/>
  <c r="D18" i="2"/>
  <c r="B10" i="2"/>
  <c r="B11" i="2"/>
  <c r="B12" i="2"/>
  <c r="B13" i="2"/>
  <c r="B14" i="2"/>
  <c r="B15" i="2"/>
  <c r="B16" i="2"/>
  <c r="B17" i="2"/>
  <c r="B18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9" i="2"/>
  <c r="B1" i="3" l="1"/>
  <c r="C6" i="2"/>
  <c r="B9" i="2"/>
  <c r="H3" i="2" l="1"/>
  <c r="H5" i="2"/>
  <c r="H4" i="2"/>
  <c r="H6" i="2" l="1"/>
</calcChain>
</file>

<file path=xl/comments1.xml><?xml version="1.0" encoding="utf-8"?>
<comments xmlns="http://schemas.openxmlformats.org/spreadsheetml/2006/main">
  <authors>
    <author>Thibault</author>
  </authors>
  <commentList>
    <comment ref="E8" authorId="0">
      <text>
        <r>
          <rPr>
            <sz val="9"/>
            <color indexed="81"/>
            <rFont val="Tahoma"/>
            <family val="2"/>
          </rPr>
          <t>Aucun doublon ne devrait apparaître dans cette colonne. En effet chaque concession ne possède q'un unique chef de concession</t>
        </r>
      </text>
    </comment>
    <comment ref="D15" authorId="0">
      <text>
        <r>
          <rPr>
            <sz val="9"/>
            <color indexed="81"/>
            <rFont val="Tahoma"/>
            <family val="2"/>
          </rPr>
          <t>Devrait être marqué Pind A Kop</t>
        </r>
      </text>
    </comment>
  </commentList>
</comments>
</file>

<file path=xl/comments2.xml><?xml version="1.0" encoding="utf-8"?>
<comments xmlns="http://schemas.openxmlformats.org/spreadsheetml/2006/main">
  <authors>
    <author>Thibault</author>
  </authors>
  <commentList>
    <comment ref="C3" authorId="0">
      <text>
        <r>
          <rPr>
            <sz val="9"/>
            <color indexed="81"/>
            <rFont val="Tahoma"/>
            <family val="2"/>
          </rPr>
          <t>Ne devrait pas sortir de doublon. En effet il n'existe qu'un unique chef de ménage par ménage</t>
        </r>
      </text>
    </comment>
  </commentList>
</comments>
</file>

<file path=xl/sharedStrings.xml><?xml version="1.0" encoding="utf-8"?>
<sst xmlns="http://schemas.openxmlformats.org/spreadsheetml/2006/main" count="94" uniqueCount="47">
  <si>
    <t>Villages_Sob</t>
  </si>
  <si>
    <t>NOM_nom</t>
  </si>
  <si>
    <t>NOM_prenom1</t>
  </si>
  <si>
    <t>CENTRE</t>
  </si>
  <si>
    <t>TINE</t>
  </si>
  <si>
    <t>OUSMANE</t>
  </si>
  <si>
    <t>PIND A KOP</t>
  </si>
  <si>
    <t>FAYE</t>
  </si>
  <si>
    <t>SIDY</t>
  </si>
  <si>
    <t>DIOUF</t>
  </si>
  <si>
    <t>SALIOU</t>
  </si>
  <si>
    <t>MAIMOUNA</t>
  </si>
  <si>
    <t>DIOP</t>
  </si>
  <si>
    <t>AMIE</t>
  </si>
  <si>
    <t>DIENG</t>
  </si>
  <si>
    <t>ADJI</t>
  </si>
  <si>
    <t>SARR</t>
  </si>
  <si>
    <t>PAPE</t>
  </si>
  <si>
    <t>FATOU</t>
  </si>
  <si>
    <t>AGNES</t>
  </si>
  <si>
    <t>BABACAR</t>
  </si>
  <si>
    <t>ISSA</t>
  </si>
  <si>
    <t>DJIM</t>
  </si>
  <si>
    <t>MOHAMET</t>
  </si>
  <si>
    <t>SENE</t>
  </si>
  <si>
    <t>SAMBA</t>
  </si>
  <si>
    <t>CHERIF</t>
  </si>
  <si>
    <t>ASSANE</t>
  </si>
  <si>
    <t>NDOFANE</t>
  </si>
  <si>
    <t>PAUL</t>
  </si>
  <si>
    <t>id_menages</t>
  </si>
  <si>
    <t>nombre ménages</t>
  </si>
  <si>
    <t>Nbre_mbind-suivant_hameau</t>
  </si>
  <si>
    <t>TOTAL_mbind</t>
  </si>
  <si>
    <t>id_menage_supp_doublons+triés</t>
  </si>
  <si>
    <t>nom_hameau</t>
  </si>
  <si>
    <t>id_concession</t>
  </si>
  <si>
    <t>id_chef_concession</t>
  </si>
  <si>
    <t>id_ménage</t>
  </si>
  <si>
    <t>id_chef_ménage</t>
  </si>
  <si>
    <t>id_concessions</t>
  </si>
  <si>
    <t>id_concessions_supp_doublons</t>
  </si>
  <si>
    <t>id_concessions_triés</t>
  </si>
  <si>
    <t>nombre_concessions</t>
  </si>
  <si>
    <t>Loca_concession_hameau</t>
  </si>
  <si>
    <t>id_chef_menage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</si>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</sst>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Fill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118.773550231483" createdVersion="4" refreshedVersion="4" minRefreshableVersion="3" recordCount="18">
  <cacheSource type="worksheet">
    <worksheetSource ref="A1:G19" sheet="BD_complete"/>
  </cacheSource>
  <cacheFields count="7">
    <cacheField name="nom_hameau" numFmtId="0">
      <sharedItems count="3">
        <s v="CENTRE"/>
        <s v="PIND A KOP"/>
        <s v="NDOFANE"/>
      </sharedItems>
    </cacheField>
    <cacheField name="id_concession" numFmtId="0">
      <sharedItems containsSemiMixedTypes="0" containsString="0" containsNumber="1" containsInteger="1" minValue="262" maxValue="1914" count="10">
        <n v="1914"/>
        <n v="671"/>
        <n v="673"/>
        <n v="262"/>
        <n v="263"/>
        <n v="272"/>
        <n v="264"/>
        <n v="678"/>
        <n v="267"/>
        <n v="284"/>
      </sharedItems>
    </cacheField>
    <cacheField name="id_chef_concession" numFmtId="0">
      <sharedItems containsSemiMixedTypes="0" containsString="0" containsNumber="1" containsInteger="1" minValue="6685" maxValue="11431" count="10">
        <n v="7357"/>
        <n v="7503"/>
        <n v="9320"/>
        <n v="6685"/>
        <n v="6718"/>
        <n v="7052"/>
        <n v="6742"/>
        <n v="11431"/>
        <n v="6891"/>
        <n v="7457"/>
      </sharedItems>
    </cacheField>
    <cacheField name="id_ménage" numFmtId="0">
      <sharedItems containsSemiMixedTypes="0" containsString="0" containsNumber="1" containsInteger="1" minValue="630" maxValue="3829" count="15">
        <n v="706"/>
        <n v="685"/>
        <n v="689"/>
        <n v="631"/>
        <n v="633"/>
        <n v="657"/>
        <n v="3697"/>
        <n v="694"/>
        <n v="643"/>
        <n v="630"/>
        <n v="635"/>
        <n v="3696"/>
        <n v="3829"/>
        <n v="683"/>
        <n v="3651"/>
      </sharedItems>
    </cacheField>
    <cacheField name="id_chef_ménage" numFmtId="0">
      <sharedItems containsSemiMixedTypes="0" containsString="0" containsNumber="1" containsInteger="1" minValue="6676" maxValue="52216" count="15">
        <n v="7357"/>
        <n v="7503"/>
        <n v="9320"/>
        <n v="6676"/>
        <n v="6718"/>
        <n v="7058"/>
        <n v="10592"/>
        <n v="11431"/>
        <n v="6896"/>
        <n v="6685"/>
        <n v="51096"/>
        <n v="10591"/>
        <n v="52216"/>
        <n v="7442"/>
        <n v="7436"/>
      </sharedItems>
    </cacheField>
    <cacheField name="NOM_nom" numFmtId="0">
      <sharedItems/>
    </cacheField>
    <cacheField name="NOM_prenom1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  <x v="0"/>
    <s v="TINE"/>
    <s v="OUSMANE"/>
  </r>
  <r>
    <x v="1"/>
    <x v="1"/>
    <x v="1"/>
    <x v="1"/>
    <x v="1"/>
    <s v="FAYE"/>
    <s v="SIDY"/>
  </r>
  <r>
    <x v="0"/>
    <x v="2"/>
    <x v="2"/>
    <x v="2"/>
    <x v="2"/>
    <s v="DIOUF"/>
    <s v="SALIOU"/>
  </r>
  <r>
    <x v="0"/>
    <x v="3"/>
    <x v="3"/>
    <x v="3"/>
    <x v="3"/>
    <s v="DIOUF"/>
    <s v="MAIMOUNA"/>
  </r>
  <r>
    <x v="0"/>
    <x v="4"/>
    <x v="4"/>
    <x v="4"/>
    <x v="4"/>
    <s v="DIOP"/>
    <s v="AMIE"/>
  </r>
  <r>
    <x v="0"/>
    <x v="5"/>
    <x v="5"/>
    <x v="5"/>
    <x v="5"/>
    <s v="DIENG"/>
    <s v="ADJI"/>
  </r>
  <r>
    <x v="0"/>
    <x v="6"/>
    <x v="6"/>
    <x v="6"/>
    <x v="6"/>
    <s v="SARR"/>
    <s v="PAPE"/>
  </r>
  <r>
    <x v="0"/>
    <x v="7"/>
    <x v="7"/>
    <x v="7"/>
    <x v="7"/>
    <s v="DIOUF"/>
    <s v="FATOU"/>
  </r>
  <r>
    <x v="0"/>
    <x v="8"/>
    <x v="8"/>
    <x v="8"/>
    <x v="8"/>
    <s v="DIOUF"/>
    <s v="AGNES"/>
  </r>
  <r>
    <x v="0"/>
    <x v="6"/>
    <x v="6"/>
    <x v="6"/>
    <x v="6"/>
    <s v="SARR"/>
    <s v="BABACAR"/>
  </r>
  <r>
    <x v="0"/>
    <x v="2"/>
    <x v="2"/>
    <x v="2"/>
    <x v="2"/>
    <s v="DIOUF"/>
    <s v="ISSA"/>
  </r>
  <r>
    <x v="0"/>
    <x v="3"/>
    <x v="3"/>
    <x v="9"/>
    <x v="9"/>
    <s v="DIOUF"/>
    <s v="DJIM"/>
  </r>
  <r>
    <x v="0"/>
    <x v="6"/>
    <x v="6"/>
    <x v="10"/>
    <x v="10"/>
    <s v="SARR"/>
    <s v="MOHAMET"/>
  </r>
  <r>
    <x v="0"/>
    <x v="6"/>
    <x v="6"/>
    <x v="11"/>
    <x v="11"/>
    <s v="SENE"/>
    <s v="SAMBA"/>
  </r>
  <r>
    <x v="0"/>
    <x v="2"/>
    <x v="2"/>
    <x v="2"/>
    <x v="2"/>
    <s v="DIOUF"/>
    <s v="CHERIF"/>
  </r>
  <r>
    <x v="0"/>
    <x v="3"/>
    <x v="3"/>
    <x v="12"/>
    <x v="12"/>
    <s v="DIOUF"/>
    <s v="ASSANE"/>
  </r>
  <r>
    <x v="2"/>
    <x v="9"/>
    <x v="9"/>
    <x v="13"/>
    <x v="13"/>
    <s v="DIOUF"/>
    <s v="ASSANE"/>
  </r>
  <r>
    <x v="2"/>
    <x v="9"/>
    <x v="9"/>
    <x v="14"/>
    <x v="14"/>
    <s v="DIOUF"/>
    <s v="PAUL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K3:R20" firstHeaderRow="2" firstDataRow="2" firstDataCol="2"/>
  <pivotFields count="7">
    <pivotField compact="0" outline="0" showAll="0"/>
    <pivotField compact="0" outline="0" showAll="0"/>
    <pivotField compact="0" outline="0" showAll="0"/>
    <pivotField axis="axisRow" compact="0" outline="0" showAll="0" defaultSubtotal="0">
      <items count="15">
        <item x="9"/>
        <item x="3"/>
        <item x="4"/>
        <item x="10"/>
        <item x="8"/>
        <item x="5"/>
        <item x="13"/>
        <item x="1"/>
        <item x="2"/>
        <item x="7"/>
        <item x="0"/>
        <item x="14"/>
        <item x="11"/>
        <item x="6"/>
        <item x="12"/>
      </items>
    </pivotField>
    <pivotField axis="axisRow" compact="0" outline="0" showAll="0">
      <items count="16">
        <item x="3"/>
        <item x="9"/>
        <item x="4"/>
        <item x="8"/>
        <item x="5"/>
        <item x="0"/>
        <item x="14"/>
        <item x="13"/>
        <item x="1"/>
        <item x="2"/>
        <item x="11"/>
        <item x="6"/>
        <item x="7"/>
        <item x="10"/>
        <item x="12"/>
        <item t="default"/>
      </items>
    </pivotField>
    <pivotField compact="0" outline="0" showAll="0"/>
    <pivotField compact="0" outline="0" showAll="0"/>
  </pivotFields>
  <rowFields count="2">
    <field x="3"/>
    <field x="4"/>
  </rowFields>
  <rowItems count="16">
    <i>
      <x/>
      <x v="1"/>
    </i>
    <i>
      <x v="1"/>
      <x/>
    </i>
    <i>
      <x v="2"/>
      <x v="2"/>
    </i>
    <i>
      <x v="3"/>
      <x v="13"/>
    </i>
    <i>
      <x v="4"/>
      <x v="3"/>
    </i>
    <i>
      <x v="5"/>
      <x v="4"/>
    </i>
    <i>
      <x v="6"/>
      <x v="7"/>
    </i>
    <i>
      <x v="7"/>
      <x v="8"/>
    </i>
    <i>
      <x v="8"/>
      <x v="9"/>
    </i>
    <i>
      <x v="9"/>
      <x v="12"/>
    </i>
    <i>
      <x v="10"/>
      <x v="5"/>
    </i>
    <i>
      <x v="11"/>
      <x v="6"/>
    </i>
    <i>
      <x v="12"/>
      <x v="10"/>
    </i>
    <i>
      <x v="13"/>
      <x v="11"/>
    </i>
    <i>
      <x v="14"/>
      <x v="14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3:I15" firstHeaderRow="2" firstDataRow="2" firstDataCol="3"/>
  <pivotFields count="7">
    <pivotField axis="axisRow" compact="0" outline="0" showAll="0">
      <items count="4">
        <item x="0"/>
        <item x="2"/>
        <item x="1"/>
        <item t="default"/>
      </items>
    </pivotField>
    <pivotField axis="axisRow" compact="0" outline="0" showAll="0" defaultSubtotal="0">
      <items count="10">
        <item x="3"/>
        <item x="4"/>
        <item x="6"/>
        <item x="8"/>
        <item x="5"/>
        <item x="9"/>
        <item x="1"/>
        <item x="2"/>
        <item x="7"/>
        <item x="0"/>
      </items>
    </pivotField>
    <pivotField axis="axisRow" compact="0" outline="0" showAll="0" defaultSubtotal="0">
      <items count="10">
        <item x="3"/>
        <item x="4"/>
        <item x="6"/>
        <item x="8"/>
        <item x="5"/>
        <item x="0"/>
        <item x="9"/>
        <item x="1"/>
        <item x="2"/>
        <item x="7"/>
      </items>
    </pivotField>
    <pivotField compact="0" outline="0" showAll="0"/>
    <pivotField compact="0" outline="0" showAll="0"/>
    <pivotField compact="0" outline="0" showAll="0"/>
    <pivotField compact="0" outline="0" showAll="0"/>
  </pivotFields>
  <rowFields count="3">
    <field x="1"/>
    <field x="2"/>
    <field x="0"/>
  </rowFields>
  <rowItems count="11">
    <i>
      <x/>
      <x/>
      <x/>
    </i>
    <i>
      <x v="1"/>
      <x v="1"/>
      <x/>
    </i>
    <i>
      <x v="2"/>
      <x v="2"/>
      <x/>
    </i>
    <i>
      <x v="3"/>
      <x v="3"/>
      <x/>
    </i>
    <i>
      <x v="4"/>
      <x v="4"/>
      <x/>
    </i>
    <i>
      <x v="5"/>
      <x v="6"/>
      <x v="1"/>
    </i>
    <i>
      <x v="6"/>
      <x v="7"/>
      <x v="2"/>
    </i>
    <i>
      <x v="7"/>
      <x v="8"/>
      <x/>
    </i>
    <i>
      <x v="8"/>
      <x v="9"/>
      <x/>
    </i>
    <i>
      <x v="9"/>
      <x v="5"/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L20"/>
  <sheetViews>
    <sheetView tabSelected="1" workbookViewId="0">
      <selection activeCell="L25" sqref="L25"/>
    </sheetView>
  </sheetViews>
  <sheetFormatPr baseColWidth="10" defaultRowHeight="15" x14ac:dyDescent="0.25"/>
  <cols>
    <col min="1" max="1" width="15.7109375" bestFit="1" customWidth="1"/>
    <col min="2" max="2" width="20.7109375" bestFit="1" customWidth="1"/>
    <col min="3" max="3" width="15.42578125" bestFit="1" customWidth="1"/>
    <col min="4" max="9" width="4.28515625" customWidth="1"/>
    <col min="11" max="11" width="13.140625" customWidth="1"/>
    <col min="12" max="12" width="18" bestFit="1" customWidth="1"/>
    <col min="13" max="18" width="4.140625" customWidth="1"/>
  </cols>
  <sheetData>
    <row r="4" spans="1:12" x14ac:dyDescent="0.25">
      <c r="A4" s="4" t="s">
        <v>36</v>
      </c>
      <c r="B4" s="4" t="s">
        <v>37</v>
      </c>
      <c r="C4" s="4" t="s">
        <v>35</v>
      </c>
      <c r="K4" s="4" t="s">
        <v>38</v>
      </c>
      <c r="L4" s="4" t="s">
        <v>39</v>
      </c>
    </row>
    <row r="5" spans="1:12" x14ac:dyDescent="0.25">
      <c r="A5">
        <v>262</v>
      </c>
      <c r="B5">
        <v>6685</v>
      </c>
      <c r="C5" t="s">
        <v>3</v>
      </c>
      <c r="K5">
        <v>630</v>
      </c>
      <c r="L5">
        <v>6685</v>
      </c>
    </row>
    <row r="6" spans="1:12" x14ac:dyDescent="0.25">
      <c r="A6">
        <v>263</v>
      </c>
      <c r="B6">
        <v>6718</v>
      </c>
      <c r="C6" t="s">
        <v>3</v>
      </c>
      <c r="K6">
        <v>631</v>
      </c>
      <c r="L6">
        <v>6676</v>
      </c>
    </row>
    <row r="7" spans="1:12" x14ac:dyDescent="0.25">
      <c r="A7">
        <v>264</v>
      </c>
      <c r="B7">
        <v>6742</v>
      </c>
      <c r="C7" t="s">
        <v>3</v>
      </c>
      <c r="K7">
        <v>633</v>
      </c>
      <c r="L7">
        <v>6718</v>
      </c>
    </row>
    <row r="8" spans="1:12" x14ac:dyDescent="0.25">
      <c r="A8">
        <v>267</v>
      </c>
      <c r="B8">
        <v>6891</v>
      </c>
      <c r="C8" t="s">
        <v>3</v>
      </c>
      <c r="K8">
        <v>635</v>
      </c>
      <c r="L8">
        <v>51096</v>
      </c>
    </row>
    <row r="9" spans="1:12" x14ac:dyDescent="0.25">
      <c r="A9">
        <v>272</v>
      </c>
      <c r="B9">
        <v>7052</v>
      </c>
      <c r="C9" t="s">
        <v>3</v>
      </c>
      <c r="K9">
        <v>643</v>
      </c>
      <c r="L9">
        <v>6896</v>
      </c>
    </row>
    <row r="10" spans="1:12" x14ac:dyDescent="0.25">
      <c r="A10">
        <v>284</v>
      </c>
      <c r="B10">
        <v>7457</v>
      </c>
      <c r="C10" t="s">
        <v>28</v>
      </c>
      <c r="K10">
        <v>657</v>
      </c>
      <c r="L10">
        <v>7058</v>
      </c>
    </row>
    <row r="11" spans="1:12" x14ac:dyDescent="0.25">
      <c r="A11">
        <v>671</v>
      </c>
      <c r="B11">
        <v>7503</v>
      </c>
      <c r="C11" t="s">
        <v>6</v>
      </c>
      <c r="K11">
        <v>683</v>
      </c>
      <c r="L11">
        <v>7442</v>
      </c>
    </row>
    <row r="12" spans="1:12" x14ac:dyDescent="0.25">
      <c r="A12">
        <v>673</v>
      </c>
      <c r="B12">
        <v>9320</v>
      </c>
      <c r="C12" t="s">
        <v>3</v>
      </c>
      <c r="K12">
        <v>685</v>
      </c>
      <c r="L12">
        <v>7503</v>
      </c>
    </row>
    <row r="13" spans="1:12" x14ac:dyDescent="0.25">
      <c r="A13">
        <v>678</v>
      </c>
      <c r="B13">
        <v>11431</v>
      </c>
      <c r="C13" t="s">
        <v>3</v>
      </c>
      <c r="K13">
        <v>689</v>
      </c>
      <c r="L13">
        <v>9320</v>
      </c>
    </row>
    <row r="14" spans="1:12" x14ac:dyDescent="0.25">
      <c r="A14">
        <v>1914</v>
      </c>
      <c r="B14">
        <v>7357</v>
      </c>
      <c r="C14" t="s">
        <v>3</v>
      </c>
      <c r="K14">
        <v>694</v>
      </c>
      <c r="L14">
        <v>11431</v>
      </c>
    </row>
    <row r="15" spans="1:12" x14ac:dyDescent="0.25">
      <c r="A15" t="s">
        <v>46</v>
      </c>
      <c r="K15">
        <v>706</v>
      </c>
      <c r="L15">
        <v>7357</v>
      </c>
    </row>
    <row r="16" spans="1:12" x14ac:dyDescent="0.25">
      <c r="K16">
        <v>3651</v>
      </c>
      <c r="L16">
        <v>7436</v>
      </c>
    </row>
    <row r="17" spans="11:12" x14ac:dyDescent="0.25">
      <c r="K17">
        <v>3696</v>
      </c>
      <c r="L17">
        <v>10591</v>
      </c>
    </row>
    <row r="18" spans="11:12" x14ac:dyDescent="0.25">
      <c r="K18">
        <v>3697</v>
      </c>
      <c r="L18">
        <v>10592</v>
      </c>
    </row>
    <row r="19" spans="11:12" x14ac:dyDescent="0.25">
      <c r="K19">
        <v>3829</v>
      </c>
      <c r="L19">
        <v>52216</v>
      </c>
    </row>
    <row r="20" spans="11:12" x14ac:dyDescent="0.25">
      <c r="K20" t="s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workbookViewId="0"/>
  </sheetViews>
  <sheetFormatPr baseColWidth="10" defaultColWidth="9.140625" defaultRowHeight="15" x14ac:dyDescent="0.25"/>
  <cols>
    <col min="1" max="1" width="16.42578125" customWidth="1"/>
    <col min="2" max="2" width="20.28515625" customWidth="1"/>
    <col min="3" max="3" width="23.42578125" customWidth="1"/>
    <col min="4" max="4" width="15.7109375" customWidth="1"/>
    <col min="5" max="5" width="19.140625" customWidth="1"/>
    <col min="6" max="6" width="15.85546875" customWidth="1"/>
    <col min="7" max="7" width="13.5703125" customWidth="1"/>
  </cols>
  <sheetData>
    <row r="1" spans="1:7" x14ac:dyDescent="0.25">
      <c r="A1" t="s">
        <v>35</v>
      </c>
      <c r="B1" t="s">
        <v>36</v>
      </c>
      <c r="C1" t="s">
        <v>37</v>
      </c>
      <c r="D1" t="s">
        <v>38</v>
      </c>
      <c r="E1" t="s">
        <v>39</v>
      </c>
      <c r="F1" t="s">
        <v>1</v>
      </c>
      <c r="G1" t="s">
        <v>2</v>
      </c>
    </row>
    <row r="2" spans="1:7" x14ac:dyDescent="0.25">
      <c r="A2" t="s">
        <v>3</v>
      </c>
      <c r="B2">
        <v>1914</v>
      </c>
      <c r="C2">
        <v>7357</v>
      </c>
      <c r="D2">
        <v>706</v>
      </c>
      <c r="E2">
        <v>7357</v>
      </c>
      <c r="F2" t="s">
        <v>4</v>
      </c>
      <c r="G2" t="s">
        <v>5</v>
      </c>
    </row>
    <row r="3" spans="1:7" x14ac:dyDescent="0.25">
      <c r="A3" t="s">
        <v>6</v>
      </c>
      <c r="B3">
        <v>671</v>
      </c>
      <c r="C3">
        <v>7503</v>
      </c>
      <c r="D3">
        <v>685</v>
      </c>
      <c r="E3">
        <v>7503</v>
      </c>
      <c r="F3" t="s">
        <v>7</v>
      </c>
      <c r="G3" t="s">
        <v>8</v>
      </c>
    </row>
    <row r="4" spans="1:7" x14ac:dyDescent="0.25">
      <c r="A4" t="s">
        <v>3</v>
      </c>
      <c r="B4">
        <v>673</v>
      </c>
      <c r="C4">
        <v>9320</v>
      </c>
      <c r="D4">
        <v>689</v>
      </c>
      <c r="E4">
        <v>9320</v>
      </c>
      <c r="F4" t="s">
        <v>9</v>
      </c>
      <c r="G4" t="s">
        <v>10</v>
      </c>
    </row>
    <row r="5" spans="1:7" x14ac:dyDescent="0.25">
      <c r="A5" t="s">
        <v>3</v>
      </c>
      <c r="B5">
        <v>262</v>
      </c>
      <c r="C5">
        <v>6685</v>
      </c>
      <c r="D5">
        <v>631</v>
      </c>
      <c r="E5">
        <v>6676</v>
      </c>
      <c r="F5" t="s">
        <v>9</v>
      </c>
      <c r="G5" t="s">
        <v>11</v>
      </c>
    </row>
    <row r="6" spans="1:7" x14ac:dyDescent="0.25">
      <c r="A6" t="s">
        <v>3</v>
      </c>
      <c r="B6">
        <v>263</v>
      </c>
      <c r="C6">
        <v>6718</v>
      </c>
      <c r="D6">
        <v>633</v>
      </c>
      <c r="E6">
        <v>6718</v>
      </c>
      <c r="F6" t="s">
        <v>12</v>
      </c>
      <c r="G6" t="s">
        <v>13</v>
      </c>
    </row>
    <row r="7" spans="1:7" x14ac:dyDescent="0.25">
      <c r="A7" t="s">
        <v>3</v>
      </c>
      <c r="B7">
        <v>272</v>
      </c>
      <c r="C7">
        <v>7052</v>
      </c>
      <c r="D7">
        <v>657</v>
      </c>
      <c r="E7">
        <v>7058</v>
      </c>
      <c r="F7" t="s">
        <v>14</v>
      </c>
      <c r="G7" t="s">
        <v>15</v>
      </c>
    </row>
    <row r="8" spans="1:7" x14ac:dyDescent="0.25">
      <c r="A8" t="s">
        <v>3</v>
      </c>
      <c r="B8">
        <v>264</v>
      </c>
      <c r="C8">
        <v>6742</v>
      </c>
      <c r="D8">
        <v>3697</v>
      </c>
      <c r="E8">
        <v>10592</v>
      </c>
      <c r="F8" t="s">
        <v>16</v>
      </c>
      <c r="G8" t="s">
        <v>17</v>
      </c>
    </row>
    <row r="9" spans="1:7" x14ac:dyDescent="0.25">
      <c r="A9" t="s">
        <v>3</v>
      </c>
      <c r="B9">
        <v>678</v>
      </c>
      <c r="C9">
        <v>11431</v>
      </c>
      <c r="D9">
        <v>694</v>
      </c>
      <c r="E9">
        <v>11431</v>
      </c>
      <c r="F9" t="s">
        <v>9</v>
      </c>
      <c r="G9" t="s">
        <v>18</v>
      </c>
    </row>
    <row r="10" spans="1:7" x14ac:dyDescent="0.25">
      <c r="A10" t="s">
        <v>3</v>
      </c>
      <c r="B10">
        <v>267</v>
      </c>
      <c r="C10">
        <v>6891</v>
      </c>
      <c r="D10">
        <v>643</v>
      </c>
      <c r="E10">
        <v>6896</v>
      </c>
      <c r="F10" t="s">
        <v>9</v>
      </c>
      <c r="G10" t="s">
        <v>19</v>
      </c>
    </row>
    <row r="11" spans="1:7" x14ac:dyDescent="0.25">
      <c r="A11" t="s">
        <v>3</v>
      </c>
      <c r="B11">
        <v>264</v>
      </c>
      <c r="C11">
        <v>6742</v>
      </c>
      <c r="D11">
        <v>3697</v>
      </c>
      <c r="E11">
        <v>10592</v>
      </c>
      <c r="F11" t="s">
        <v>16</v>
      </c>
      <c r="G11" t="s">
        <v>20</v>
      </c>
    </row>
    <row r="12" spans="1:7" x14ac:dyDescent="0.25">
      <c r="A12" t="s">
        <v>3</v>
      </c>
      <c r="B12">
        <v>673</v>
      </c>
      <c r="C12">
        <v>9320</v>
      </c>
      <c r="D12">
        <v>689</v>
      </c>
      <c r="E12">
        <v>9320</v>
      </c>
      <c r="F12" t="s">
        <v>9</v>
      </c>
      <c r="G12" t="s">
        <v>21</v>
      </c>
    </row>
    <row r="13" spans="1:7" x14ac:dyDescent="0.25">
      <c r="A13" t="s">
        <v>3</v>
      </c>
      <c r="B13">
        <v>262</v>
      </c>
      <c r="C13">
        <v>6685</v>
      </c>
      <c r="D13">
        <v>630</v>
      </c>
      <c r="E13">
        <v>6685</v>
      </c>
      <c r="F13" t="s">
        <v>9</v>
      </c>
      <c r="G13" t="s">
        <v>22</v>
      </c>
    </row>
    <row r="14" spans="1:7" x14ac:dyDescent="0.25">
      <c r="A14" t="s">
        <v>3</v>
      </c>
      <c r="B14">
        <v>264</v>
      </c>
      <c r="C14">
        <v>6742</v>
      </c>
      <c r="D14">
        <v>635</v>
      </c>
      <c r="E14">
        <v>51096</v>
      </c>
      <c r="F14" t="s">
        <v>16</v>
      </c>
      <c r="G14" t="s">
        <v>23</v>
      </c>
    </row>
    <row r="15" spans="1:7" x14ac:dyDescent="0.25">
      <c r="A15" t="s">
        <v>3</v>
      </c>
      <c r="B15">
        <v>264</v>
      </c>
      <c r="C15">
        <v>6742</v>
      </c>
      <c r="D15">
        <v>3696</v>
      </c>
      <c r="E15">
        <v>10591</v>
      </c>
      <c r="F15" t="s">
        <v>24</v>
      </c>
      <c r="G15" t="s">
        <v>25</v>
      </c>
    </row>
    <row r="16" spans="1:7" x14ac:dyDescent="0.25">
      <c r="A16" t="s">
        <v>3</v>
      </c>
      <c r="B16">
        <v>673</v>
      </c>
      <c r="C16">
        <v>9320</v>
      </c>
      <c r="D16">
        <v>689</v>
      </c>
      <c r="E16">
        <v>9320</v>
      </c>
      <c r="F16" t="s">
        <v>9</v>
      </c>
      <c r="G16" t="s">
        <v>26</v>
      </c>
    </row>
    <row r="17" spans="1:7" x14ac:dyDescent="0.25">
      <c r="A17" t="s">
        <v>3</v>
      </c>
      <c r="B17">
        <v>262</v>
      </c>
      <c r="C17">
        <v>6685</v>
      </c>
      <c r="D17">
        <v>3829</v>
      </c>
      <c r="E17">
        <v>52216</v>
      </c>
      <c r="F17" t="s">
        <v>9</v>
      </c>
      <c r="G17" t="s">
        <v>27</v>
      </c>
    </row>
    <row r="18" spans="1:7" x14ac:dyDescent="0.25">
      <c r="A18" t="s">
        <v>28</v>
      </c>
      <c r="B18">
        <v>284</v>
      </c>
      <c r="C18">
        <v>7457</v>
      </c>
      <c r="D18">
        <v>683</v>
      </c>
      <c r="E18">
        <v>7442</v>
      </c>
      <c r="F18" t="s">
        <v>9</v>
      </c>
      <c r="G18" t="s">
        <v>27</v>
      </c>
    </row>
    <row r="19" spans="1:7" x14ac:dyDescent="0.25">
      <c r="A19" t="s">
        <v>28</v>
      </c>
      <c r="B19">
        <v>284</v>
      </c>
      <c r="C19">
        <v>7457</v>
      </c>
      <c r="D19">
        <v>3651</v>
      </c>
      <c r="E19">
        <v>7436</v>
      </c>
      <c r="F19" t="s">
        <v>9</v>
      </c>
      <c r="G19" t="s">
        <v>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26"/>
  <sheetViews>
    <sheetView topLeftCell="A7" workbookViewId="0">
      <selection activeCell="B9" sqref="B9:B18"/>
    </sheetView>
  </sheetViews>
  <sheetFormatPr baseColWidth="10" defaultRowHeight="15" x14ac:dyDescent="0.25"/>
  <cols>
    <col min="1" max="1" width="22.28515625" customWidth="1"/>
    <col min="2" max="3" width="28.7109375" customWidth="1"/>
    <col min="4" max="6" width="17.85546875" customWidth="1"/>
    <col min="7" max="7" width="18.5703125" customWidth="1"/>
  </cols>
  <sheetData>
    <row r="1" spans="1:8" x14ac:dyDescent="0.25">
      <c r="G1" t="s">
        <v>0</v>
      </c>
    </row>
    <row r="2" spans="1:8" x14ac:dyDescent="0.25">
      <c r="G2" t="s">
        <v>32</v>
      </c>
    </row>
    <row r="3" spans="1:8" x14ac:dyDescent="0.25">
      <c r="G3" s="1" t="s">
        <v>3</v>
      </c>
      <c r="H3" s="1">
        <f>COUNTIF(D9:D18,G3)</f>
        <v>5</v>
      </c>
    </row>
    <row r="4" spans="1:8" x14ac:dyDescent="0.25">
      <c r="G4" s="1" t="s">
        <v>6</v>
      </c>
      <c r="H4" s="1">
        <f>COUNTIF(D9:D18,G4)</f>
        <v>0</v>
      </c>
    </row>
    <row r="5" spans="1:8" x14ac:dyDescent="0.25">
      <c r="C5" t="s">
        <v>43</v>
      </c>
      <c r="G5" s="1" t="s">
        <v>28</v>
      </c>
      <c r="H5" s="1">
        <f>COUNTIF(D9:D18,G5)</f>
        <v>5</v>
      </c>
    </row>
    <row r="6" spans="1:8" x14ac:dyDescent="0.25">
      <c r="C6">
        <f>COUNT(C9:C18)</f>
        <v>10</v>
      </c>
      <c r="G6" s="2" t="s">
        <v>33</v>
      </c>
      <c r="H6">
        <f>SUM(H3:H5)</f>
        <v>10</v>
      </c>
    </row>
    <row r="8" spans="1:8" x14ac:dyDescent="0.25">
      <c r="A8" t="s">
        <v>40</v>
      </c>
      <c r="B8" t="s">
        <v>41</v>
      </c>
      <c r="C8" t="s">
        <v>42</v>
      </c>
      <c r="D8" t="s">
        <v>44</v>
      </c>
      <c r="E8" t="s">
        <v>37</v>
      </c>
      <c r="G8" s="2"/>
    </row>
    <row r="9" spans="1:8" x14ac:dyDescent="0.25">
      <c r="A9">
        <f>BD_complete!B2</f>
        <v>1914</v>
      </c>
      <c r="B9">
        <f>BD_complete!B2</f>
        <v>1914</v>
      </c>
      <c r="C9">
        <v>262</v>
      </c>
      <c r="D9" t="str">
        <f>LOOKUP(C9,BD_complete!$B$2:$B$19,BD_complete!$A$2:$A$19)</f>
        <v>CENTRE</v>
      </c>
      <c r="E9" s="3">
        <f>LOOKUP(C9,BD_complete!$B$2:$B$19,BD_complete!$C$2:$C$19)</f>
        <v>6685</v>
      </c>
    </row>
    <row r="10" spans="1:8" x14ac:dyDescent="0.25">
      <c r="A10">
        <f>BD_complete!B3</f>
        <v>671</v>
      </c>
      <c r="B10">
        <f>BD_complete!B3</f>
        <v>671</v>
      </c>
      <c r="C10">
        <v>263</v>
      </c>
      <c r="D10" t="str">
        <f>LOOKUP(C10,BD_complete!$B$2:$B$19,BD_complete!$A$2:$A$19)</f>
        <v>CENTRE</v>
      </c>
      <c r="E10" s="3">
        <f>LOOKUP(C10,BD_complete!$B$2:$B$19,BD_complete!$C$2:$C$19)</f>
        <v>6718</v>
      </c>
    </row>
    <row r="11" spans="1:8" x14ac:dyDescent="0.25">
      <c r="A11">
        <f>BD_complete!B4</f>
        <v>673</v>
      </c>
      <c r="B11">
        <f>BD_complete!B4</f>
        <v>673</v>
      </c>
      <c r="C11">
        <v>264</v>
      </c>
      <c r="D11" t="str">
        <f>LOOKUP(C11,BD_complete!$B$2:$B$19,BD_complete!$A$2:$A$19)</f>
        <v>CENTRE</v>
      </c>
      <c r="E11" s="3">
        <f>LOOKUP(C11,BD_complete!$B$2:$B$19,BD_complete!$C$2:$C$19)</f>
        <v>6718</v>
      </c>
    </row>
    <row r="12" spans="1:8" x14ac:dyDescent="0.25">
      <c r="A12">
        <f>BD_complete!B5</f>
        <v>262</v>
      </c>
      <c r="B12">
        <f>BD_complete!B5</f>
        <v>262</v>
      </c>
      <c r="C12">
        <v>267</v>
      </c>
      <c r="D12" t="str">
        <f>LOOKUP(C12,BD_complete!$B$2:$B$19,BD_complete!$A$2:$A$19)</f>
        <v>CENTRE</v>
      </c>
      <c r="E12" s="3">
        <f>LOOKUP(C12,BD_complete!$B$2:$B$19,BD_complete!$C$2:$C$19)</f>
        <v>6891</v>
      </c>
    </row>
    <row r="13" spans="1:8" x14ac:dyDescent="0.25">
      <c r="A13">
        <f>BD_complete!B6</f>
        <v>263</v>
      </c>
      <c r="B13">
        <f>BD_complete!B6</f>
        <v>263</v>
      </c>
      <c r="C13">
        <v>272</v>
      </c>
      <c r="D13" t="str">
        <f>LOOKUP(C13,BD_complete!$B$2:$B$19,BD_complete!$A$2:$A$19)</f>
        <v>CENTRE</v>
      </c>
      <c r="E13" s="3">
        <f>LOOKUP(C13,BD_complete!$B$2:$B$19,BD_complete!$C$2:$C$19)</f>
        <v>6685</v>
      </c>
    </row>
    <row r="14" spans="1:8" x14ac:dyDescent="0.25">
      <c r="A14">
        <f>BD_complete!B7</f>
        <v>272</v>
      </c>
      <c r="B14">
        <f>BD_complete!B7</f>
        <v>272</v>
      </c>
      <c r="C14">
        <v>284</v>
      </c>
      <c r="D14" t="str">
        <f>LOOKUP(C14,BD_complete!$B$2:$B$19,BD_complete!$A$2:$A$19)</f>
        <v>NDOFANE</v>
      </c>
      <c r="E14" s="3">
        <f>LOOKUP(C14,BD_complete!$B$2:$B$19,BD_complete!$C$2:$C$19)</f>
        <v>7457</v>
      </c>
    </row>
    <row r="15" spans="1:8" x14ac:dyDescent="0.25">
      <c r="A15">
        <f>BD_complete!B8</f>
        <v>264</v>
      </c>
      <c r="B15">
        <f>BD_complete!B8</f>
        <v>264</v>
      </c>
      <c r="C15">
        <v>671</v>
      </c>
      <c r="D15" t="str">
        <f>LOOKUP(C15,BD_complete!$B$2:$B$19,BD_complete!$A$2:$A$19)</f>
        <v>NDOFANE</v>
      </c>
      <c r="E15" s="3">
        <f>LOOKUP(C15,BD_complete!$B$2:$B$19,BD_complete!$C$2:$C$19)</f>
        <v>7457</v>
      </c>
    </row>
    <row r="16" spans="1:8" x14ac:dyDescent="0.25">
      <c r="A16">
        <f>BD_complete!B9</f>
        <v>678</v>
      </c>
      <c r="B16">
        <f>BD_complete!B9</f>
        <v>678</v>
      </c>
      <c r="C16">
        <v>673</v>
      </c>
      <c r="D16" t="str">
        <f>LOOKUP(C16,BD_complete!$B$2:$B$19,BD_complete!$A$2:$A$19)</f>
        <v>NDOFANE</v>
      </c>
      <c r="E16" s="3">
        <f>LOOKUP(C16,BD_complete!$B$2:$B$19,BD_complete!$C$2:$C$19)</f>
        <v>7457</v>
      </c>
    </row>
    <row r="17" spans="1:5" x14ac:dyDescent="0.25">
      <c r="A17">
        <f>BD_complete!B10</f>
        <v>267</v>
      </c>
      <c r="B17">
        <f>BD_complete!B10</f>
        <v>267</v>
      </c>
      <c r="C17">
        <v>678</v>
      </c>
      <c r="D17" t="str">
        <f>LOOKUP(C17,BD_complete!$B$2:$B$19,BD_complete!$A$2:$A$19)</f>
        <v>NDOFANE</v>
      </c>
      <c r="E17" s="3">
        <f>LOOKUP(C17,BD_complete!$B$2:$B$19,BD_complete!$C$2:$C$19)</f>
        <v>7457</v>
      </c>
    </row>
    <row r="18" spans="1:5" x14ac:dyDescent="0.25">
      <c r="A18">
        <f>BD_complete!B11</f>
        <v>264</v>
      </c>
      <c r="B18">
        <f>BD_complete!B18</f>
        <v>284</v>
      </c>
      <c r="C18">
        <v>1914</v>
      </c>
      <c r="D18" t="str">
        <f>LOOKUP(C18,BD_complete!$B$2:$B$19,BD_complete!$A$2:$A$19)</f>
        <v>NDOFANE</v>
      </c>
      <c r="E18" s="3">
        <f>LOOKUP(C18,BD_complete!$B$2:$B$19,BD_complete!$C$2:$C$19)</f>
        <v>7457</v>
      </c>
    </row>
    <row r="19" spans="1:5" x14ac:dyDescent="0.25">
      <c r="A19">
        <f>BD_complete!B12</f>
        <v>673</v>
      </c>
    </row>
    <row r="20" spans="1:5" x14ac:dyDescent="0.25">
      <c r="A20">
        <f>BD_complete!B13</f>
        <v>262</v>
      </c>
    </row>
    <row r="21" spans="1:5" x14ac:dyDescent="0.25">
      <c r="A21">
        <f>BD_complete!B14</f>
        <v>264</v>
      </c>
    </row>
    <row r="22" spans="1:5" x14ac:dyDescent="0.25">
      <c r="A22">
        <f>BD_complete!B15</f>
        <v>264</v>
      </c>
    </row>
    <row r="23" spans="1:5" x14ac:dyDescent="0.25">
      <c r="A23">
        <f>BD_complete!B16</f>
        <v>673</v>
      </c>
    </row>
    <row r="24" spans="1:5" x14ac:dyDescent="0.25">
      <c r="A24">
        <f>BD_complete!B17</f>
        <v>262</v>
      </c>
    </row>
    <row r="25" spans="1:5" x14ac:dyDescent="0.25">
      <c r="A25">
        <f>BD_complete!B18</f>
        <v>284</v>
      </c>
    </row>
    <row r="26" spans="1:5" x14ac:dyDescent="0.25">
      <c r="A26">
        <f>BD_complete!B19</f>
        <v>284</v>
      </c>
    </row>
  </sheetData>
  <sortState ref="H17:H34">
    <sortCondition ref="H17:H34"/>
  </sortState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21"/>
  <sheetViews>
    <sheetView workbookViewId="0">
      <selection activeCell="C25" sqref="C25"/>
    </sheetView>
  </sheetViews>
  <sheetFormatPr baseColWidth="10" defaultRowHeight="15" x14ac:dyDescent="0.25"/>
  <cols>
    <col min="1" max="1" width="19" customWidth="1"/>
    <col min="2" max="3" width="30.5703125" customWidth="1"/>
    <col min="4" max="4" width="16.7109375" customWidth="1"/>
  </cols>
  <sheetData>
    <row r="1" spans="1:7" x14ac:dyDescent="0.25">
      <c r="A1" t="s">
        <v>31</v>
      </c>
      <c r="B1">
        <f>COUNT(B4:B109)</f>
        <v>15</v>
      </c>
    </row>
    <row r="3" spans="1:7" x14ac:dyDescent="0.25">
      <c r="A3" t="s">
        <v>30</v>
      </c>
      <c r="B3" t="s">
        <v>34</v>
      </c>
      <c r="C3" t="s">
        <v>45</v>
      </c>
      <c r="E3" s="2"/>
      <c r="G3" s="2"/>
    </row>
    <row r="4" spans="1:7" x14ac:dyDescent="0.25">
      <c r="A4">
        <f>BD_complete!D2</f>
        <v>706</v>
      </c>
      <c r="B4">
        <f>BD_complete!D13</f>
        <v>630</v>
      </c>
      <c r="C4" t="e">
        <f>LOOKUP(B4,BD_complete!$D$2:$D$19,BD_complete!$E$2:$E$19)</f>
        <v>#N/A</v>
      </c>
    </row>
    <row r="5" spans="1:7" x14ac:dyDescent="0.25">
      <c r="A5">
        <f>BD_complete!D3</f>
        <v>685</v>
      </c>
      <c r="B5">
        <f>BD_complete!D5</f>
        <v>631</v>
      </c>
      <c r="C5">
        <f>LOOKUP(B5,BD_complete!$D$2:$D$19,BD_complete!$E$2:$E$19)</f>
        <v>6676</v>
      </c>
    </row>
    <row r="6" spans="1:7" x14ac:dyDescent="0.25">
      <c r="A6">
        <f>BD_complete!D4</f>
        <v>689</v>
      </c>
      <c r="B6">
        <f>BD_complete!D6</f>
        <v>633</v>
      </c>
      <c r="C6">
        <f>LOOKUP(B6,BD_complete!$D$2:$D$19,BD_complete!$E$2:$E$19)</f>
        <v>6718</v>
      </c>
    </row>
    <row r="7" spans="1:7" x14ac:dyDescent="0.25">
      <c r="A7">
        <f>BD_complete!D5</f>
        <v>631</v>
      </c>
      <c r="B7">
        <f>BD_complete!D14</f>
        <v>635</v>
      </c>
      <c r="C7">
        <f>LOOKUP(B7,BD_complete!$D$2:$D$19,BD_complete!$E$2:$E$19)</f>
        <v>6718</v>
      </c>
    </row>
    <row r="8" spans="1:7" x14ac:dyDescent="0.25">
      <c r="A8">
        <f>BD_complete!D6</f>
        <v>633</v>
      </c>
      <c r="B8">
        <f>BD_complete!D10</f>
        <v>643</v>
      </c>
      <c r="C8">
        <f>LOOKUP(B8,BD_complete!$D$2:$D$19,BD_complete!$E$2:$E$19)</f>
        <v>6896</v>
      </c>
    </row>
    <row r="9" spans="1:7" x14ac:dyDescent="0.25">
      <c r="A9">
        <f>BD_complete!D7</f>
        <v>657</v>
      </c>
      <c r="B9">
        <f>BD_complete!D7</f>
        <v>657</v>
      </c>
      <c r="C9">
        <f>LOOKUP(B9,BD_complete!$D$2:$D$19,BD_complete!$E$2:$E$19)</f>
        <v>6896</v>
      </c>
    </row>
    <row r="10" spans="1:7" x14ac:dyDescent="0.25">
      <c r="A10">
        <f>BD_complete!D8</f>
        <v>3697</v>
      </c>
      <c r="B10">
        <f>BD_complete!D18</f>
        <v>683</v>
      </c>
      <c r="C10">
        <f>LOOKUP(B10,BD_complete!$D$2:$D$19,BD_complete!$E$2:$E$19)</f>
        <v>6896</v>
      </c>
    </row>
    <row r="11" spans="1:7" x14ac:dyDescent="0.25">
      <c r="A11">
        <f>BD_complete!D9</f>
        <v>694</v>
      </c>
      <c r="B11">
        <f>BD_complete!D3</f>
        <v>685</v>
      </c>
      <c r="C11">
        <f>LOOKUP(B11,BD_complete!$D$2:$D$19,BD_complete!$E$2:$E$19)</f>
        <v>6896</v>
      </c>
    </row>
    <row r="12" spans="1:7" x14ac:dyDescent="0.25">
      <c r="A12">
        <f>BD_complete!D10</f>
        <v>643</v>
      </c>
      <c r="B12">
        <f>BD_complete!D4</f>
        <v>689</v>
      </c>
      <c r="C12">
        <f>LOOKUP(B12,BD_complete!$D$2:$D$19,BD_complete!$E$2:$E$19)</f>
        <v>9320</v>
      </c>
    </row>
    <row r="13" spans="1:7" x14ac:dyDescent="0.25">
      <c r="A13">
        <f>BD_complete!D11</f>
        <v>3697</v>
      </c>
      <c r="B13">
        <f>BD_complete!D9</f>
        <v>694</v>
      </c>
      <c r="C13">
        <f>LOOKUP(B13,BD_complete!$D$2:$D$19,BD_complete!$E$2:$E$19)</f>
        <v>51096</v>
      </c>
    </row>
    <row r="14" spans="1:7" x14ac:dyDescent="0.25">
      <c r="A14">
        <f>BD_complete!D12</f>
        <v>689</v>
      </c>
      <c r="B14">
        <f>BD_complete!D2</f>
        <v>706</v>
      </c>
      <c r="C14">
        <f>LOOKUP(B14,BD_complete!$D$2:$D$19,BD_complete!$E$2:$E$19)</f>
        <v>51096</v>
      </c>
    </row>
    <row r="15" spans="1:7" x14ac:dyDescent="0.25">
      <c r="A15">
        <f>BD_complete!D13</f>
        <v>630</v>
      </c>
      <c r="B15">
        <f>BD_complete!D19</f>
        <v>3651</v>
      </c>
      <c r="C15">
        <f>LOOKUP(B15,BD_complete!$D$2:$D$19,BD_complete!$E$2:$E$19)</f>
        <v>51096</v>
      </c>
    </row>
    <row r="16" spans="1:7" x14ac:dyDescent="0.25">
      <c r="A16">
        <f>BD_complete!D14</f>
        <v>635</v>
      </c>
      <c r="B16">
        <f>BD_complete!D15</f>
        <v>3696</v>
      </c>
      <c r="C16">
        <f>LOOKUP(B16,BD_complete!$D$2:$D$19,BD_complete!$E$2:$E$19)</f>
        <v>10591</v>
      </c>
    </row>
    <row r="17" spans="1:3" x14ac:dyDescent="0.25">
      <c r="A17">
        <f>BD_complete!D15</f>
        <v>3696</v>
      </c>
      <c r="B17">
        <f>BD_complete!D8</f>
        <v>3697</v>
      </c>
      <c r="C17">
        <f>LOOKUP(B17,BD_complete!$D$2:$D$19,BD_complete!$E$2:$E$19)</f>
        <v>9320</v>
      </c>
    </row>
    <row r="18" spans="1:3" x14ac:dyDescent="0.25">
      <c r="A18">
        <f>BD_complete!D16</f>
        <v>689</v>
      </c>
      <c r="B18">
        <f>BD_complete!D17</f>
        <v>3829</v>
      </c>
      <c r="C18">
        <f>LOOKUP(B18,BD_complete!$D$2:$D$19,BD_complete!$E$2:$E$19)</f>
        <v>52216</v>
      </c>
    </row>
    <row r="19" spans="1:3" x14ac:dyDescent="0.25">
      <c r="A19">
        <f>BD_complete!D17</f>
        <v>3829</v>
      </c>
    </row>
    <row r="20" spans="1:3" x14ac:dyDescent="0.25">
      <c r="A20">
        <f>BD_complete!D18</f>
        <v>683</v>
      </c>
    </row>
    <row r="21" spans="1:3" x14ac:dyDescent="0.25">
      <c r="A21">
        <f>BD_complete!D19</f>
        <v>3651</v>
      </c>
    </row>
  </sheetData>
  <sortState ref="B4:B21">
    <sortCondition ref="B4:B21"/>
  </sortState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BD_complete</vt:lpstr>
      <vt:lpstr>détails_concessions</vt:lpstr>
      <vt:lpstr>détail_menages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Eric</cp:lastModifiedBy>
  <dcterms:created xsi:type="dcterms:W3CDTF">2015-04-24T07:13:55Z</dcterms:created>
  <dcterms:modified xsi:type="dcterms:W3CDTF">2015-04-24T16:44:07Z</dcterms:modified>
</cp:coreProperties>
</file>