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 codeName="{85106AD5-7665-2F1B-BB0A-E31DD656B09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8_{73AC9E94-20D7-4D89-A401-45ED6F661B7C}" xr6:coauthVersionLast="45" xr6:coauthVersionMax="45" xr10:uidLastSave="{00000000-0000-0000-0000-000000000000}"/>
  <bookViews>
    <workbookView xWindow="1125" yWindow="1125" windowWidth="20310" windowHeight="13260" tabRatio="703" activeTab="2" xr2:uid="{00000000-000D-0000-FFFF-FFFF00000000}"/>
  </bookViews>
  <sheets>
    <sheet name="Liste CH" sheetId="28" r:id="rId1"/>
    <sheet name="Sommaire" sheetId="1" r:id="rId2"/>
    <sheet name="Formulaire" sheetId="26" r:id="rId3"/>
    <sheet name="Suivi" sheetId="27" r:id="rId4"/>
    <sheet name="CABI" sheetId="2" r:id="rId5"/>
    <sheet name="CHUM" sheetId="29" r:id="rId6"/>
  </sheets>
  <externalReferences>
    <externalReference r:id="rId7"/>
  </externalReferences>
  <definedNames>
    <definedName name="d.représentant">[1]!T_Représentants[Représentant]</definedName>
    <definedName name="d.type">[1]!T_Type_Communications[Type Communication]</definedName>
    <definedName name="date" localSheetId="5">CHUM!#REF!</definedName>
    <definedName name="date">CABI!#REF!</definedName>
    <definedName name="DATECABI" localSheetId="5">CHUM!$A$5</definedName>
    <definedName name="DATECABI">CABI!$A$5</definedName>
    <definedName name="DATECHUM1">#REF!</definedName>
    <definedName name="DATECSLV1">#REF!</definedName>
    <definedName name="DATECUSM1">#REF!</definedName>
    <definedName name="DATECUSM2">#REF!</definedName>
    <definedName name="DATEDOUG">#REF!</definedName>
    <definedName name="DATEDOUG1">#REF!</definedName>
    <definedName name="DATEFLEU1">#REF!</definedName>
    <definedName name="DATEICAR1">#REF!</definedName>
    <definedName name="DATEJEAN1">#REF!</definedName>
    <definedName name="DATEJOLA">#REF!</definedName>
    <definedName name="DATEJOLA1">#REF!</definedName>
    <definedName name="DATEJWGE1">#REF!</definedName>
    <definedName name="DATELAKE1">#REF!</definedName>
    <definedName name="DATELASE1">#REF!</definedName>
    <definedName name="DATEMARO" localSheetId="5">CHUM!#REF!</definedName>
    <definedName name="DATEMARO">CABI!#REF!</definedName>
    <definedName name="DATEMARO1">#REF!</definedName>
    <definedName name="DATEMGEN1">#REF!</definedName>
    <definedName name="DATENDAM1">#REF!</definedName>
    <definedName name="DATESACR1">#REF!</definedName>
    <definedName name="DATESACR2">#REF!</definedName>
    <definedName name="DATESJUS1">#REF!</definedName>
    <definedName name="DATESMAR1">#REF!</definedName>
    <definedName name="DATEVERD1">#REF!</definedName>
    <definedName name="HEURECABI1" localSheetId="5">CHUM!$B$5</definedName>
    <definedName name="HEURECABI1">CABI!$B$5</definedName>
    <definedName name="HEURECHUM1">#REF!</definedName>
    <definedName name="HEURECSLV1">#REF!</definedName>
    <definedName name="HEURECUSM1">#REF!</definedName>
    <definedName name="HEURECUSM2">#REF!</definedName>
    <definedName name="HEUREDOUG1">#REF!</definedName>
    <definedName name="HEUREFLEU1">#REF!</definedName>
    <definedName name="HEUREICAR1">#REF!</definedName>
    <definedName name="HEUREJEAN1">#REF!</definedName>
    <definedName name="HEUREJOLA1">#REF!</definedName>
    <definedName name="HEUREJWGE1">#REF!</definedName>
    <definedName name="HEURELAKE1">#REF!</definedName>
    <definedName name="HEURELASE1">#REF!</definedName>
    <definedName name="HEUREMARO1">#REF!</definedName>
    <definedName name="HEUREMGEN1">#REF!</definedName>
    <definedName name="HEURENDAM1">#REF!</definedName>
    <definedName name="HEURESACR1">#REF!</definedName>
    <definedName name="HEURESACR2">#REF!</definedName>
    <definedName name="HEURESJUS1">#REF!</definedName>
    <definedName name="HEURESMAR1">#REF!</definedName>
    <definedName name="HEUREVERD1">#REF!</definedName>
    <definedName name="NDAMjour">#REF!</definedName>
    <definedName name="Segment_Centre_Hospitalier">#N/A</definedName>
    <definedName name="SITCABI" localSheetId="5">CHUM!$D$5</definedName>
    <definedName name="SITCABI">CABI!$D$5</definedName>
    <definedName name="SITCHUM1">#REF!</definedName>
    <definedName name="SITCSLV1">#REF!</definedName>
    <definedName name="SITCUSM1">#REF!</definedName>
    <definedName name="SITCUSM2">#REF!</definedName>
    <definedName name="SITDOUG1">#REF!</definedName>
    <definedName name="SITFLEU1">#REF!</definedName>
    <definedName name="SITICAR1">#REF!</definedName>
    <definedName name="SITJEAN1">#REF!</definedName>
    <definedName name="SITJOLA1">#REF!</definedName>
    <definedName name="SITJWGE1">#REF!</definedName>
    <definedName name="SITLAKE1">#REF!</definedName>
    <definedName name="SITLASE1">#REF!</definedName>
    <definedName name="SITMARO" localSheetId="5">CHUM!#REF!</definedName>
    <definedName name="SITMARO">CABI!#REF!</definedName>
    <definedName name="SITMARO1">#REF!</definedName>
    <definedName name="SITMGEN1">#REF!</definedName>
    <definedName name="SITNDAM1">#REF!</definedName>
    <definedName name="SITSACR1">#REF!</definedName>
    <definedName name="SITSACR2">#REF!</definedName>
    <definedName name="SITSJUS1">#REF!</definedName>
    <definedName name="SITSMAR1">#REF!</definedName>
    <definedName name="SITVERD1">#REF!</definedName>
    <definedName name="SUPCABI" localSheetId="5">CHUM!$C$5</definedName>
    <definedName name="SUPCABI">CABI!$C$5</definedName>
    <definedName name="SUPCHUM1">#REF!</definedName>
    <definedName name="SUPCSLV1">#REF!</definedName>
    <definedName name="SUPCUSM1">#REF!</definedName>
    <definedName name="SUPCUSM2">#REF!</definedName>
    <definedName name="SUPDOUG1">#REF!</definedName>
    <definedName name="Superviseur" localSheetId="5">CHUM!#REF!</definedName>
    <definedName name="Superviseur">CABI!#REF!</definedName>
    <definedName name="SUPFLEU1">#REF!</definedName>
    <definedName name="SUPICAR1">#REF!</definedName>
    <definedName name="SUPJEAN1">#REF!</definedName>
    <definedName name="SUPJOLA1">#REF!</definedName>
    <definedName name="SUPJWGE1">#REF!</definedName>
    <definedName name="SUPLAKE1">#REF!</definedName>
    <definedName name="SUPLASE1">#REF!</definedName>
    <definedName name="SUPMARO" localSheetId="5">CHUM!#REF!</definedName>
    <definedName name="SUPMARO">CABI!#REF!</definedName>
    <definedName name="SUPMARO1">#REF!</definedName>
    <definedName name="SUPMGEN1">#REF!</definedName>
    <definedName name="SUPNDAM1">#REF!</definedName>
    <definedName name="SUPSACR1">#REF!</definedName>
    <definedName name="SUPSACR2">#REF!</definedName>
    <definedName name="SUPSJUS1">#REF!</definedName>
    <definedName name="SUPSMAR1">#REF!</definedName>
    <definedName name="SUPVERD1">#REF!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8"/>
      </x15:slicerCaches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3" i="27" l="1"/>
  <c r="D1" i="2" l="1"/>
  <c r="D1" i="29"/>
  <c r="D5" i="29"/>
  <c r="C5" i="29"/>
  <c r="B5" i="29"/>
  <c r="A5" i="29"/>
  <c r="D5" i="2" l="1"/>
  <c r="C5" i="2"/>
  <c r="B5" i="2"/>
  <c r="A5" i="2"/>
  <c r="C6" i="1" l="1"/>
  <c r="C5" i="1"/>
  <c r="C10" i="1"/>
  <c r="E16" i="1" l="1"/>
  <c r="D16" i="1"/>
  <c r="C16" i="1"/>
  <c r="B16" i="1"/>
  <c r="C4" i="1"/>
  <c r="E22" i="1"/>
  <c r="E21" i="1"/>
  <c r="E20" i="1"/>
  <c r="E19" i="1"/>
  <c r="E18" i="1"/>
  <c r="E17" i="1"/>
  <c r="E15" i="1"/>
  <c r="E14" i="1"/>
  <c r="E13" i="1"/>
  <c r="E12" i="1"/>
  <c r="E11" i="1"/>
  <c r="E10" i="1"/>
  <c r="E9" i="1"/>
  <c r="E8" i="1"/>
  <c r="E7" i="1"/>
  <c r="E6" i="1"/>
  <c r="E5" i="1"/>
  <c r="D22" i="1"/>
  <c r="D21" i="1"/>
  <c r="D20" i="1"/>
  <c r="D19" i="1"/>
  <c r="D18" i="1"/>
  <c r="D17" i="1"/>
  <c r="D15" i="1"/>
  <c r="D14" i="1"/>
  <c r="D13" i="1"/>
  <c r="D12" i="1"/>
  <c r="D11" i="1"/>
  <c r="D10" i="1"/>
  <c r="D9" i="1"/>
  <c r="D8" i="1"/>
  <c r="D7" i="1"/>
  <c r="D6" i="1"/>
  <c r="D5" i="1"/>
  <c r="B17" i="1"/>
  <c r="B22" i="1"/>
  <c r="B21" i="1"/>
  <c r="B10" i="1"/>
  <c r="B20" i="1"/>
  <c r="B19" i="1"/>
  <c r="B18" i="1"/>
  <c r="B15" i="1"/>
  <c r="B14" i="1"/>
  <c r="B13" i="1"/>
  <c r="B12" i="1"/>
  <c r="B11" i="1"/>
  <c r="B9" i="1"/>
  <c r="B8" i="1"/>
  <c r="B7" i="1"/>
  <c r="B6" i="1"/>
  <c r="B5" i="1"/>
  <c r="D4" i="1"/>
  <c r="E4" i="1"/>
  <c r="B4" i="1" l="1"/>
</calcChain>
</file>

<file path=xl/sharedStrings.xml><?xml version="1.0" encoding="utf-8"?>
<sst xmlns="http://schemas.openxmlformats.org/spreadsheetml/2006/main" count="135" uniqueCount="92">
  <si>
    <t xml:space="preserve">Date </t>
  </si>
  <si>
    <t>VERD1</t>
  </si>
  <si>
    <t>SJUS1</t>
  </si>
  <si>
    <t>SACR1</t>
  </si>
  <si>
    <t>MARO1</t>
  </si>
  <si>
    <t>LASE1</t>
  </si>
  <si>
    <t>LAKE1</t>
  </si>
  <si>
    <t>JWGE1</t>
  </si>
  <si>
    <t>JEAN1</t>
  </si>
  <si>
    <t>FLEU1</t>
  </si>
  <si>
    <t>CUSM2</t>
  </si>
  <si>
    <t>CUSM1</t>
  </si>
  <si>
    <t>CSLV1</t>
  </si>
  <si>
    <t>CHUM1</t>
  </si>
  <si>
    <t>CABI</t>
  </si>
  <si>
    <t>date</t>
  </si>
  <si>
    <t>supv</t>
  </si>
  <si>
    <t>note</t>
  </si>
  <si>
    <t xml:space="preserve">Situation </t>
  </si>
  <si>
    <t>Superviseur en charge</t>
  </si>
  <si>
    <t>ICAR1</t>
  </si>
  <si>
    <t>JOLA1</t>
  </si>
  <si>
    <t>NDAM1</t>
  </si>
  <si>
    <t>SMAR</t>
  </si>
  <si>
    <t>FL</t>
  </si>
  <si>
    <t>SMAR1</t>
  </si>
  <si>
    <t>Garage libéré pour US. Si problème, Mario Lavigne va rappeler pour rectifier la situation. Certains MD ont prit des initiatives non consultées</t>
  </si>
  <si>
    <t>CABI1</t>
  </si>
  <si>
    <t>Heure</t>
  </si>
  <si>
    <t>Dansereau-Leclerc</t>
  </si>
  <si>
    <t>N/A</t>
  </si>
  <si>
    <t>MGEN1</t>
  </si>
  <si>
    <t>Estela</t>
  </si>
  <si>
    <t>modification des accès à venir dans les prochains jours.(prendre note qu’une équipe a été en délai en raison que le ch a effectué le test de dépistage dans le véhicule afin de ne pas contaminer leur environnement) assistante rencontrée.</t>
  </si>
  <si>
    <t>État des CH v1</t>
  </si>
  <si>
    <t>Forget</t>
  </si>
  <si>
    <t>Aucune circulation permise dans le CH, SVP respecter la délimitation du triage établit par CABI.</t>
  </si>
  <si>
    <t>Date</t>
  </si>
  <si>
    <t>TEST</t>
  </si>
  <si>
    <t>liste déroulante</t>
  </si>
  <si>
    <t>Centre Hospitalier</t>
  </si>
  <si>
    <t>Superviseur</t>
  </si>
  <si>
    <t>Communications</t>
  </si>
  <si>
    <t>Nom</t>
  </si>
  <si>
    <t>Texte</t>
  </si>
  <si>
    <t>Santa-Cabrini</t>
  </si>
  <si>
    <t>CHUM</t>
  </si>
  <si>
    <t>CH Université de Mtl</t>
  </si>
  <si>
    <t>CSLV</t>
  </si>
  <si>
    <t>Cité de la santé</t>
  </si>
  <si>
    <t>CH Royal Victoria</t>
  </si>
  <si>
    <t>CH Montréal Children</t>
  </si>
  <si>
    <t>FLEU</t>
  </si>
  <si>
    <t>Fleury</t>
  </si>
  <si>
    <t>ICAR</t>
  </si>
  <si>
    <t>Institut de cardiologie de Mtl</t>
  </si>
  <si>
    <t>JEAN</t>
  </si>
  <si>
    <t>Jean-Talon</t>
  </si>
  <si>
    <t>JOLA</t>
  </si>
  <si>
    <t>St-Joseph de Lachine</t>
  </si>
  <si>
    <t>JWGE</t>
  </si>
  <si>
    <t>Général Juif</t>
  </si>
  <si>
    <t>LAKE</t>
  </si>
  <si>
    <t>Lakeshore</t>
  </si>
  <si>
    <t>LASE</t>
  </si>
  <si>
    <t>LaSalle</t>
  </si>
  <si>
    <t>MGEN</t>
  </si>
  <si>
    <t>Général de Montréal</t>
  </si>
  <si>
    <t>NDAM</t>
  </si>
  <si>
    <t>Notre-Dame</t>
  </si>
  <si>
    <t>MARO</t>
  </si>
  <si>
    <t>Maisonneuve-Rosemont</t>
  </si>
  <si>
    <t>SACR</t>
  </si>
  <si>
    <t>Sacré-Cœur</t>
  </si>
  <si>
    <t>St-Mary’s</t>
  </si>
  <si>
    <t>VERD</t>
  </si>
  <si>
    <t>Verdun</t>
  </si>
  <si>
    <t>Communication</t>
  </si>
  <si>
    <t>Inscription d'une Communication CH</t>
  </si>
  <si>
    <t>Dernière communication:</t>
  </si>
  <si>
    <t>Historique des Communications</t>
  </si>
  <si>
    <t>test2</t>
  </si>
  <si>
    <t>blabla</t>
  </si>
  <si>
    <t>toto</t>
  </si>
  <si>
    <t>fdgdgfgfd</t>
  </si>
  <si>
    <t>pierre</t>
  </si>
  <si>
    <t>xdfg xfgdfg</t>
  </si>
  <si>
    <t>erre</t>
  </si>
  <si>
    <t>trrtr ttrter</t>
  </si>
  <si>
    <t>cfgfg</t>
  </si>
  <si>
    <t>fgfg dfgdfg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</si>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</sst>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yyyy/mm/dd"/>
  </numFmts>
  <fonts count="9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rgb="FF4A4A4A"/>
      <name val="Arial"/>
      <family val="2"/>
    </font>
    <font>
      <sz val="11"/>
      <color rgb="FF000000"/>
      <name val="Calibri"/>
      <family val="2"/>
    </font>
    <font>
      <i/>
      <sz val="10"/>
      <color rgb="FF7F7F7F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 style="thin">
        <color indexed="64"/>
      </right>
      <top style="thick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46">
    <xf numFmtId="0" fontId="0" fillId="0" borderId="0" xfId="0"/>
    <xf numFmtId="14" fontId="0" fillId="0" borderId="0" xfId="0" applyNumberFormat="1"/>
    <xf numFmtId="49" fontId="0" fillId="0" borderId="0" xfId="0" applyNumberFormat="1"/>
    <xf numFmtId="0" fontId="0" fillId="0" borderId="0" xfId="0" applyAlignment="1">
      <alignment wrapText="1"/>
    </xf>
    <xf numFmtId="49" fontId="0" fillId="0" borderId="0" xfId="0" applyNumberFormat="1" applyAlignment="1">
      <alignment wrapText="1"/>
    </xf>
    <xf numFmtId="0" fontId="0" fillId="0" borderId="0" xfId="0" applyAlignment="1">
      <alignment vertical="center" wrapText="1"/>
    </xf>
    <xf numFmtId="164" fontId="0" fillId="0" borderId="0" xfId="0" applyNumberFormat="1"/>
    <xf numFmtId="0" fontId="0" fillId="0" borderId="0" xfId="0" applyAlignment="1">
      <alignment horizontal="left" vertical="center" wrapText="1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textRotation="45" wrapText="1"/>
    </xf>
    <xf numFmtId="0" fontId="0" fillId="2" borderId="0" xfId="0" applyFill="1" applyAlignment="1">
      <alignment horizontal="left" vertical="center" textRotation="45" wrapText="1"/>
    </xf>
    <xf numFmtId="0" fontId="0" fillId="0" borderId="8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9" xfId="0" applyBorder="1" applyAlignment="1">
      <alignment horizontal="left" vertical="center" wrapText="1"/>
    </xf>
    <xf numFmtId="0" fontId="0" fillId="0" borderId="10" xfId="0" applyBorder="1" applyAlignment="1">
      <alignment horizontal="left" vertical="center" wrapText="1"/>
    </xf>
    <xf numFmtId="14" fontId="0" fillId="0" borderId="5" xfId="0" applyNumberFormat="1" applyBorder="1" applyAlignment="1">
      <alignment horizontal="center" vertical="center" wrapText="1"/>
    </xf>
    <xf numFmtId="164" fontId="0" fillId="0" borderId="12" xfId="0" applyNumberFormat="1" applyBorder="1" applyAlignment="1">
      <alignment horizontal="center" vertical="center" wrapText="1"/>
    </xf>
    <xf numFmtId="0" fontId="0" fillId="0" borderId="6" xfId="0" applyBorder="1" applyAlignment="1">
      <alignment horizontal="left" vertical="center" wrapText="1"/>
    </xf>
    <xf numFmtId="0" fontId="0" fillId="0" borderId="7" xfId="0" applyBorder="1" applyAlignment="1">
      <alignment horizontal="left" vertical="center" wrapText="1"/>
    </xf>
    <xf numFmtId="14" fontId="0" fillId="0" borderId="3" xfId="0" applyNumberFormat="1" applyBorder="1" applyAlignment="1">
      <alignment horizontal="center" vertical="center" wrapText="1"/>
    </xf>
    <xf numFmtId="164" fontId="0" fillId="0" borderId="13" xfId="0" applyNumberFormat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  <xf numFmtId="14" fontId="5" fillId="0" borderId="14" xfId="0" applyNumberFormat="1" applyFont="1" applyBorder="1"/>
    <xf numFmtId="164" fontId="2" fillId="0" borderId="15" xfId="0" applyNumberFormat="1" applyFont="1" applyBorder="1"/>
    <xf numFmtId="0" fontId="2" fillId="0" borderId="15" xfId="0" applyFont="1" applyBorder="1"/>
    <xf numFmtId="0" fontId="2" fillId="0" borderId="16" xfId="0" applyNumberFormat="1" applyFont="1" applyBorder="1" applyAlignment="1">
      <alignment wrapText="1"/>
    </xf>
    <xf numFmtId="0" fontId="0" fillId="3" borderId="0" xfId="0" applyFill="1"/>
    <xf numFmtId="0" fontId="1" fillId="3" borderId="0" xfId="0" applyFont="1" applyFill="1"/>
    <xf numFmtId="0" fontId="0" fillId="4" borderId="0" xfId="0" applyFill="1"/>
    <xf numFmtId="0" fontId="7" fillId="3" borderId="0" xfId="1" applyFill="1" applyAlignment="1">
      <alignment horizontal="left" indent="1"/>
    </xf>
    <xf numFmtId="0" fontId="0" fillId="4" borderId="0" xfId="0" applyFill="1" applyAlignment="1">
      <alignment wrapText="1"/>
    </xf>
    <xf numFmtId="19" fontId="0" fillId="0" borderId="0" xfId="0" applyNumberFormat="1"/>
    <xf numFmtId="0" fontId="4" fillId="0" borderId="0" xfId="0" applyNumberFormat="1" applyFont="1" applyAlignment="1">
      <alignment wrapText="1"/>
    </xf>
    <xf numFmtId="14" fontId="8" fillId="0" borderId="0" xfId="0" applyNumberFormat="1" applyFont="1"/>
    <xf numFmtId="164" fontId="8" fillId="0" borderId="0" xfId="0" applyNumberFormat="1" applyFont="1"/>
    <xf numFmtId="49" fontId="8" fillId="0" borderId="0" xfId="0" applyNumberFormat="1" applyFont="1"/>
    <xf numFmtId="49" fontId="8" fillId="0" borderId="0" xfId="0" applyNumberFormat="1" applyFont="1" applyAlignment="1">
      <alignment wrapText="1"/>
    </xf>
    <xf numFmtId="0" fontId="2" fillId="3" borderId="0" xfId="0" applyFont="1" applyFill="1" applyAlignment="1">
      <alignment horizontal="center"/>
    </xf>
    <xf numFmtId="14" fontId="4" fillId="0" borderId="0" xfId="0" applyNumberFormat="1" applyFont="1" applyAlignment="1">
      <alignment horizontal="center"/>
    </xf>
    <xf numFmtId="14" fontId="3" fillId="0" borderId="0" xfId="0" applyNumberFormat="1" applyFont="1" applyAlignment="1">
      <alignment horizontal="left"/>
    </xf>
    <xf numFmtId="14" fontId="3" fillId="0" borderId="0" xfId="0" applyNumberFormat="1" applyFont="1" applyAlignment="1">
      <alignment horizontal="center"/>
    </xf>
    <xf numFmtId="14" fontId="0" fillId="0" borderId="0" xfId="0" applyNumberFormat="1" applyAlignment="1">
      <alignment horizontal="left"/>
    </xf>
    <xf numFmtId="165" fontId="0" fillId="0" borderId="0" xfId="0" applyNumberFormat="1"/>
  </cellXfs>
  <cellStyles count="2">
    <cellStyle name="Normal" xfId="0" builtinId="0"/>
    <cellStyle name="Texte explicatif 2" xfId="1" xr:uid="{EB8BDA9E-734B-4BB1-B158-92E5863041D2}"/>
  </cellStyles>
  <dxfs count="8">
    <dxf>
      <numFmt numFmtId="30" formatCode="@"/>
      <alignment horizontal="general" vertical="bottom" textRotation="0" wrapText="1" indent="0" justifyLastLine="0" shrinkToFit="0" readingOrder="0"/>
    </dxf>
    <dxf>
      <numFmt numFmtId="30" formatCode="@"/>
    </dxf>
    <dxf>
      <numFmt numFmtId="164" formatCode="[$-F400]h:mm:ss\ AM/PM"/>
    </dxf>
    <dxf>
      <numFmt numFmtId="165" formatCode="yyyy/mm/dd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</dxf>
    <dxf>
      <numFmt numFmtId="164" formatCode="[$-F400]h:mm:ss\ AM/PM"/>
    </dxf>
    <dxf>
      <numFmt numFmtId="165" formatCode="yyyy/mm/dd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</xdr:colOff>
          <xdr:row>8</xdr:row>
          <xdr:rowOff>76200</xdr:rowOff>
        </xdr:from>
        <xdr:to>
          <xdr:col>2</xdr:col>
          <xdr:colOff>4162425</xdr:colOff>
          <xdr:row>9</xdr:row>
          <xdr:rowOff>590550</xdr:rowOff>
        </xdr:to>
        <xdr:sp macro="" textlink="">
          <xdr:nvSpPr>
            <xdr:cNvPr id="21505" name="Button 1" hidden="1">
              <a:extLst>
                <a:ext uri="{63B3BB69-23CF-44E3-9099-C40C66FF867C}">
                  <a14:compatExt spid="_x0000_s21505"/>
                </a:ext>
                <a:ext uri="{FF2B5EF4-FFF2-40B4-BE49-F238E27FC236}">
                  <a16:creationId xmlns:a16="http://schemas.microsoft.com/office/drawing/2014/main" id="{00000000-0008-0000-0200-000001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 Communication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38099</xdr:colOff>
      <xdr:row>2</xdr:row>
      <xdr:rowOff>104775</xdr:rowOff>
    </xdr:from>
    <xdr:to>
      <xdr:col>8</xdr:col>
      <xdr:colOff>180974</xdr:colOff>
      <xdr:row>11</xdr:row>
      <xdr:rowOff>95250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Centre Hospitalier">
              <a:extLst>
                <a:ext uri="{FF2B5EF4-FFF2-40B4-BE49-F238E27FC236}">
                  <a16:creationId xmlns:a16="http://schemas.microsoft.com/office/drawing/2014/main" id="{12D36C56-AC4D-4658-8230-04C52C0BA28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entre Hospitalie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134099" y="485775"/>
              <a:ext cx="1666875" cy="1704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ophie\Downloads\Template%20Nouvelle%20Fiche%20Clien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"/>
      <sheetName val="Suivi"/>
      <sheetName val="Config"/>
      <sheetName val="Template Nouvelle Fiche Client"/>
    </sheetNames>
    <sheetDataSet>
      <sheetData sheetId="0" refreshError="1"/>
      <sheetData sheetId="1" refreshError="1"/>
      <sheetData sheetId="2"/>
      <sheetData sheetId="3" refreshError="1"/>
    </sheetDataSet>
  </externalBook>
</externalLink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entre_Hospitalier" xr10:uid="{5A36627E-617B-4D86-BFF2-9AD5D5832C49}" sourceName="Centre Hospitalier">
  <extLst>
    <x:ext xmlns:x15="http://schemas.microsoft.com/office/spreadsheetml/2010/11/main" uri="{2F2917AC-EB37-4324-AD4E-5DD8C200BD13}">
      <x15:tableSlicerCache tableId="2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entre Hospitalier" xr10:uid="{61B8C1A4-907E-4651-AA8C-F16B8ECD08A9}" cache="Segment_Centre_Hospitalier" caption="Centre Hospitalier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E1C95CD-E2FC-42D0-A8A3-BFAE89310988}" name="T_Suivi" displayName="T_Suivi" ref="A5:E11" totalsRowShown="0">
  <autoFilter ref="A5:E11" xr:uid="{73412FBA-29A2-4326-89CF-E7B431E95B9B}"/>
  <tableColumns count="5">
    <tableColumn id="1" xr3:uid="{B568B9C0-D5BB-4769-96EF-9FAA7D8C80E8}" name="Centre Hospitalier"/>
    <tableColumn id="2" xr3:uid="{41AEB9E0-6359-4D57-B478-27E92ABE832E}" name="Date"/>
    <tableColumn id="3" xr3:uid="{5726114B-A993-4EFC-8D3E-6E587244542D}" name="Heure"/>
    <tableColumn id="4" xr3:uid="{7455FE6C-D62B-442D-8AF8-3B928F06F64F}" name="Superviseur"/>
    <tableColumn id="5" xr3:uid="{42DDE7F4-50A9-451F-8EF2-F3595A181D49}" name="Communication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667BFF6-26AD-415B-A06A-407F3B09CA31}" name="Tableau1" displayName="Tableau1" ref="A8:D13" totalsRowShown="0">
  <autoFilter ref="A8:D13" xr:uid="{242DAA0D-451C-4FF7-824A-3DA6B879F5B6}"/>
  <tableColumns count="4">
    <tableColumn id="1" xr3:uid="{D6E18955-23BE-4953-BAD5-AFA15FF61DD7}" name="Date" dataDxfId="7"/>
    <tableColumn id="2" xr3:uid="{82DAC1AF-3E0F-40AE-A4BF-C38E87017E95}" name="Heure" dataDxfId="6"/>
    <tableColumn id="3" xr3:uid="{EE54C698-A390-499E-99E9-22643008B2AA}" name="Superviseur en charge" dataDxfId="5"/>
    <tableColumn id="4" xr3:uid="{13A1E56C-F377-405B-8F47-994BC58E68C0}" name="Situation " dataDxfId="4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240502A-6EAF-412C-957C-F2FF3E17C55A}" name="Tableau14" displayName="Tableau14" ref="A8:E14" totalsRowShown="0">
  <autoFilter ref="A8:E14" xr:uid="{242DAA0D-451C-4FF7-824A-3DA6B879F5B6}"/>
  <tableColumns count="5">
    <tableColumn id="1" xr3:uid="{2342DE31-36BB-476F-B155-045B98372BAE}" name="Date" dataDxfId="3"/>
    <tableColumn id="2" xr3:uid="{503E9B97-2E1C-419C-B366-EDBCD445F2DA}" name="Heure" dataDxfId="2"/>
    <tableColumn id="3" xr3:uid="{C63F3AFF-7825-49A9-AF53-D6844E4528AB}" name="Superviseur en charge" dataDxfId="1"/>
    <tableColumn id="4" xr3:uid="{98D4F78B-56D3-412A-81DE-26C3BFC95A1D}" name="Situation " dataDxfId="0"/>
    <tableColumn id="5" xr3:uid="{08B2179B-633C-4C0D-ACF6-59E4FAB8CD91}" name="Colonne1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A51D58-57BB-401C-BE89-C7084830DC22}">
  <sheetPr codeName="Feuil21"/>
  <dimension ref="B4:C38"/>
  <sheetViews>
    <sheetView workbookViewId="0">
      <selection activeCell="B6" sqref="B6"/>
    </sheetView>
  </sheetViews>
  <sheetFormatPr baseColWidth="10" defaultRowHeight="15" x14ac:dyDescent="0.25"/>
  <sheetData>
    <row r="4" spans="2:3" x14ac:dyDescent="0.25">
      <c r="B4" t="s">
        <v>14</v>
      </c>
      <c r="C4" t="s">
        <v>45</v>
      </c>
    </row>
    <row r="6" spans="2:3" x14ac:dyDescent="0.25">
      <c r="B6" t="s">
        <v>46</v>
      </c>
      <c r="C6" t="s">
        <v>47</v>
      </c>
    </row>
    <row r="8" spans="2:3" x14ac:dyDescent="0.25">
      <c r="B8" t="s">
        <v>48</v>
      </c>
      <c r="C8" t="s">
        <v>49</v>
      </c>
    </row>
    <row r="10" spans="2:3" x14ac:dyDescent="0.25">
      <c r="B10" t="s">
        <v>11</v>
      </c>
      <c r="C10" t="s">
        <v>50</v>
      </c>
    </row>
    <row r="12" spans="2:3" x14ac:dyDescent="0.25">
      <c r="B12" t="s">
        <v>10</v>
      </c>
      <c r="C12" t="s">
        <v>51</v>
      </c>
    </row>
    <row r="14" spans="2:3" x14ac:dyDescent="0.25">
      <c r="B14" t="s">
        <v>52</v>
      </c>
      <c r="C14" t="s">
        <v>53</v>
      </c>
    </row>
    <row r="16" spans="2:3" x14ac:dyDescent="0.25">
      <c r="B16" t="s">
        <v>54</v>
      </c>
      <c r="C16" t="s">
        <v>55</v>
      </c>
    </row>
    <row r="18" spans="2:3" x14ac:dyDescent="0.25">
      <c r="B18" t="s">
        <v>56</v>
      </c>
      <c r="C18" t="s">
        <v>57</v>
      </c>
    </row>
    <row r="20" spans="2:3" x14ac:dyDescent="0.25">
      <c r="B20" t="s">
        <v>58</v>
      </c>
      <c r="C20" t="s">
        <v>59</v>
      </c>
    </row>
    <row r="22" spans="2:3" x14ac:dyDescent="0.25">
      <c r="B22" t="s">
        <v>60</v>
      </c>
      <c r="C22" t="s">
        <v>61</v>
      </c>
    </row>
    <row r="24" spans="2:3" x14ac:dyDescent="0.25">
      <c r="B24" t="s">
        <v>62</v>
      </c>
      <c r="C24" t="s">
        <v>63</v>
      </c>
    </row>
    <row r="26" spans="2:3" x14ac:dyDescent="0.25">
      <c r="B26" t="s">
        <v>64</v>
      </c>
      <c r="C26" t="s">
        <v>65</v>
      </c>
    </row>
    <row r="28" spans="2:3" x14ac:dyDescent="0.25">
      <c r="B28" t="s">
        <v>66</v>
      </c>
      <c r="C28" t="s">
        <v>67</v>
      </c>
    </row>
    <row r="30" spans="2:3" x14ac:dyDescent="0.25">
      <c r="B30" t="s">
        <v>68</v>
      </c>
      <c r="C30" t="s">
        <v>69</v>
      </c>
    </row>
    <row r="32" spans="2:3" x14ac:dyDescent="0.25">
      <c r="B32" t="s">
        <v>70</v>
      </c>
      <c r="C32" t="s">
        <v>71</v>
      </c>
    </row>
    <row r="34" spans="2:3" x14ac:dyDescent="0.25">
      <c r="B34" t="s">
        <v>72</v>
      </c>
      <c r="C34" t="s">
        <v>73</v>
      </c>
    </row>
    <row r="36" spans="2:3" x14ac:dyDescent="0.25">
      <c r="B36" t="s">
        <v>23</v>
      </c>
      <c r="C36" t="s">
        <v>74</v>
      </c>
    </row>
    <row r="38" spans="2:3" x14ac:dyDescent="0.25">
      <c r="B38" t="s">
        <v>75</v>
      </c>
      <c r="C38" t="s">
        <v>76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S22"/>
  <sheetViews>
    <sheetView zoomScale="70" zoomScaleNormal="70" workbookViewId="0">
      <selection activeCell="C4" sqref="C4"/>
    </sheetView>
  </sheetViews>
  <sheetFormatPr baseColWidth="10" defaultRowHeight="15" x14ac:dyDescent="0.25"/>
  <cols>
    <col min="1" max="1" width="36.42578125" style="9" bestFit="1" customWidth="1"/>
    <col min="2" max="2" width="13.140625" style="9" customWidth="1"/>
    <col min="3" max="3" width="11.42578125" style="9"/>
    <col min="4" max="4" width="36" style="7" customWidth="1"/>
    <col min="5" max="5" width="167" style="7" customWidth="1"/>
    <col min="6" max="6" width="10" style="5" customWidth="1"/>
    <col min="7" max="7" width="14" style="5" customWidth="1"/>
    <col min="8" max="8" width="8.42578125" style="5" customWidth="1"/>
    <col min="9" max="9" width="9.28515625" style="5" customWidth="1"/>
    <col min="10" max="10" width="8" style="5" customWidth="1"/>
    <col min="11" max="11" width="10.7109375" style="5" customWidth="1"/>
    <col min="12" max="12" width="10.5703125" style="5" customWidth="1"/>
    <col min="13" max="13" width="9.7109375" style="5" customWidth="1"/>
    <col min="14" max="14" width="10" style="5" customWidth="1"/>
    <col min="15" max="15" width="10.42578125" style="5" customWidth="1"/>
    <col min="16" max="16" width="11.42578125" style="5"/>
    <col min="17" max="18" width="8.85546875" style="5" customWidth="1"/>
    <col min="19" max="19" width="11.28515625" style="5" customWidth="1"/>
    <col min="20" max="16384" width="11.42578125" style="5"/>
  </cols>
  <sheetData>
    <row r="1" spans="1:19" ht="18.75" x14ac:dyDescent="0.25">
      <c r="A1" s="8" t="s">
        <v>34</v>
      </c>
    </row>
    <row r="2" spans="1:19" ht="15.75" thickBot="1" x14ac:dyDescent="0.3">
      <c r="B2" s="11"/>
      <c r="C2" s="11"/>
      <c r="D2" s="12"/>
      <c r="E2" s="12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</row>
    <row r="3" spans="1:19" ht="40.5" customHeight="1" thickTop="1" thickBot="1" x14ac:dyDescent="0.3">
      <c r="B3" s="13" t="s">
        <v>15</v>
      </c>
      <c r="C3" s="14" t="s">
        <v>28</v>
      </c>
      <c r="D3" s="15" t="s">
        <v>16</v>
      </c>
      <c r="E3" s="16" t="s">
        <v>17</v>
      </c>
    </row>
    <row r="4" spans="1:19" ht="47.25" customHeight="1" x14ac:dyDescent="0.25">
      <c r="A4" s="10" t="s">
        <v>27</v>
      </c>
      <c r="B4" s="17">
        <f>DATECABI</f>
        <v>43919</v>
      </c>
      <c r="C4" s="18">
        <f>HEURECABI1</f>
        <v>0.91666666666666663</v>
      </c>
      <c r="D4" s="19" t="str">
        <f>SUPCABI</f>
        <v>Dansereau-Leclerc</v>
      </c>
      <c r="E4" s="20" t="str">
        <f>SITCABI</f>
        <v>TEST</v>
      </c>
    </row>
    <row r="5" spans="1:19" ht="165" x14ac:dyDescent="0.25">
      <c r="A5" s="10" t="s">
        <v>13</v>
      </c>
      <c r="B5" s="21" t="e">
        <f>DATECHUM1</f>
        <v>#REF!</v>
      </c>
      <c r="C5" s="22" t="e">
        <f>HEURECHUM1</f>
        <v>#REF!</v>
      </c>
      <c r="D5" s="23" t="e">
        <f>SUPCHUM1</f>
        <v>#REF!</v>
      </c>
      <c r="E5" s="24" t="e">
        <f>SITCHUM1</f>
        <v>#REF!</v>
      </c>
    </row>
    <row r="6" spans="1:19" ht="40.5" customHeight="1" x14ac:dyDescent="0.25">
      <c r="A6" s="10" t="s">
        <v>12</v>
      </c>
      <c r="B6" s="21" t="e">
        <f>DATECSLV1</f>
        <v>#REF!</v>
      </c>
      <c r="C6" s="22" t="e">
        <f>HEURECSLV1</f>
        <v>#REF!</v>
      </c>
      <c r="D6" s="23" t="e">
        <f>SUPCSLV1</f>
        <v>#REF!</v>
      </c>
      <c r="E6" s="24" t="e">
        <f>SITCSLV1</f>
        <v>#REF!</v>
      </c>
    </row>
    <row r="7" spans="1:19" ht="40.5" customHeight="1" x14ac:dyDescent="0.25">
      <c r="A7" s="10" t="s">
        <v>11</v>
      </c>
      <c r="B7" s="21" t="e">
        <f>DATECUSM1</f>
        <v>#REF!</v>
      </c>
      <c r="C7" s="22"/>
      <c r="D7" s="23" t="e">
        <f>SUPCUSM1</f>
        <v>#REF!</v>
      </c>
      <c r="E7" s="24" t="e">
        <f>SITCUSM1</f>
        <v>#REF!</v>
      </c>
    </row>
    <row r="8" spans="1:19" ht="40.5" customHeight="1" x14ac:dyDescent="0.25">
      <c r="A8" s="10" t="s">
        <v>10</v>
      </c>
      <c r="B8" s="21" t="e">
        <f>DATECUSM2</f>
        <v>#REF!</v>
      </c>
      <c r="C8" s="22"/>
      <c r="D8" s="23" t="e">
        <f>SUPCUSM2</f>
        <v>#REF!</v>
      </c>
      <c r="E8" s="24" t="e">
        <f>SITCUSM2</f>
        <v>#REF!</v>
      </c>
    </row>
    <row r="9" spans="1:19" ht="40.5" customHeight="1" x14ac:dyDescent="0.25">
      <c r="A9" s="10" t="s">
        <v>9</v>
      </c>
      <c r="B9" s="21" t="e">
        <f>DATEFLEU1</f>
        <v>#REF!</v>
      </c>
      <c r="C9" s="22"/>
      <c r="D9" s="23" t="e">
        <f>SUPFLEU1</f>
        <v>#REF!</v>
      </c>
      <c r="E9" s="24" t="e">
        <f>SITFLEU1</f>
        <v>#REF!</v>
      </c>
    </row>
    <row r="10" spans="1:19" ht="38.25" customHeight="1" x14ac:dyDescent="0.25">
      <c r="A10" s="10" t="s">
        <v>20</v>
      </c>
      <c r="B10" s="21" t="e">
        <f>DATEICAR1</f>
        <v>#REF!</v>
      </c>
      <c r="C10" s="22" t="e">
        <f>HEUREICAR1</f>
        <v>#REF!</v>
      </c>
      <c r="D10" s="23" t="e">
        <f>SUPICAR1</f>
        <v>#REF!</v>
      </c>
      <c r="E10" s="24" t="e">
        <f>SITICAR1</f>
        <v>#REF!</v>
      </c>
    </row>
    <row r="11" spans="1:19" ht="64.5" customHeight="1" x14ac:dyDescent="0.25">
      <c r="A11" s="10" t="s">
        <v>8</v>
      </c>
      <c r="B11" s="21" t="e">
        <f>DATEJEAN1</f>
        <v>#REF!</v>
      </c>
      <c r="C11" s="22"/>
      <c r="D11" s="23" t="e">
        <f>SUPJEAN1</f>
        <v>#REF!</v>
      </c>
      <c r="E11" s="24" t="e">
        <f>SITJEAN1</f>
        <v>#REF!</v>
      </c>
    </row>
    <row r="12" spans="1:19" ht="60" customHeight="1" x14ac:dyDescent="0.25">
      <c r="A12" s="10" t="s">
        <v>21</v>
      </c>
      <c r="B12" s="21" t="e">
        <f>DATEJOLA1</f>
        <v>#REF!</v>
      </c>
      <c r="C12" s="22"/>
      <c r="D12" s="23" t="e">
        <f>SUPJOLA1</f>
        <v>#REF!</v>
      </c>
      <c r="E12" s="24" t="e">
        <f>SITJOLA1</f>
        <v>#REF!</v>
      </c>
    </row>
    <row r="13" spans="1:19" ht="121.5" customHeight="1" x14ac:dyDescent="0.25">
      <c r="A13" s="10" t="s">
        <v>7</v>
      </c>
      <c r="B13" s="21" t="e">
        <f>DATEJWGE1</f>
        <v>#REF!</v>
      </c>
      <c r="C13" s="22"/>
      <c r="D13" s="23" t="e">
        <f>SUPJWGE1</f>
        <v>#REF!</v>
      </c>
      <c r="E13" s="24" t="e">
        <f>SITJWGE1</f>
        <v>#REF!</v>
      </c>
    </row>
    <row r="14" spans="1:19" ht="15.75" x14ac:dyDescent="0.25">
      <c r="A14" s="10" t="s">
        <v>6</v>
      </c>
      <c r="B14" s="21" t="e">
        <f>DATELAKE1</f>
        <v>#REF!</v>
      </c>
      <c r="C14" s="22"/>
      <c r="D14" s="23" t="e">
        <f>SUPLAKE1</f>
        <v>#REF!</v>
      </c>
      <c r="E14" s="24" t="e">
        <f>SITLAKE1</f>
        <v>#REF!</v>
      </c>
    </row>
    <row r="15" spans="1:19" ht="57" customHeight="1" x14ac:dyDescent="0.25">
      <c r="A15" s="10" t="s">
        <v>5</v>
      </c>
      <c r="B15" s="21" t="e">
        <f>DATELASE1</f>
        <v>#REF!</v>
      </c>
      <c r="C15" s="22"/>
      <c r="D15" s="23" t="e">
        <f>SUPLASE1</f>
        <v>#REF!</v>
      </c>
      <c r="E15" s="24" t="e">
        <f>SITLASE1</f>
        <v>#REF!</v>
      </c>
    </row>
    <row r="16" spans="1:19" ht="15.75" x14ac:dyDescent="0.25">
      <c r="A16" s="10" t="s">
        <v>31</v>
      </c>
      <c r="B16" s="21" t="e">
        <f>DATEMGEN1</f>
        <v>#REF!</v>
      </c>
      <c r="C16" s="22" t="e">
        <f>HEUREMGEN1</f>
        <v>#REF!</v>
      </c>
      <c r="D16" s="23" t="e">
        <f>SUPMGEN1</f>
        <v>#REF!</v>
      </c>
      <c r="E16" s="24" t="e">
        <f>SITMGEN1</f>
        <v>#REF!</v>
      </c>
    </row>
    <row r="17" spans="1:5" ht="48.75" customHeight="1" x14ac:dyDescent="0.25">
      <c r="A17" s="10" t="s">
        <v>22</v>
      </c>
      <c r="B17" s="21" t="e">
        <f>DATENDAM1</f>
        <v>#REF!</v>
      </c>
      <c r="C17" s="22"/>
      <c r="D17" s="23" t="e">
        <f>SUPNDAM1</f>
        <v>#REF!</v>
      </c>
      <c r="E17" s="24" t="e">
        <f>SITNDAM1</f>
        <v>#REF!</v>
      </c>
    </row>
    <row r="18" spans="1:5" ht="53.25" customHeight="1" x14ac:dyDescent="0.25">
      <c r="A18" s="10" t="s">
        <v>4</v>
      </c>
      <c r="B18" s="21" t="e">
        <f>DATEMARO1</f>
        <v>#REF!</v>
      </c>
      <c r="C18" s="22"/>
      <c r="D18" s="23" t="e">
        <f>SUPMARO1</f>
        <v>#REF!</v>
      </c>
      <c r="E18" s="24" t="e">
        <f>SITMARO1</f>
        <v>#REF!</v>
      </c>
    </row>
    <row r="19" spans="1:5" ht="15.75" x14ac:dyDescent="0.25">
      <c r="A19" s="10" t="s">
        <v>3</v>
      </c>
      <c r="B19" s="21" t="e">
        <f>DATESACR1</f>
        <v>#REF!</v>
      </c>
      <c r="C19" s="22"/>
      <c r="D19" s="23" t="e">
        <f>SUPSACR1</f>
        <v>#REF!</v>
      </c>
      <c r="E19" s="24" t="e">
        <f>SITSACR1</f>
        <v>#REF!</v>
      </c>
    </row>
    <row r="20" spans="1:5" ht="15.75" x14ac:dyDescent="0.25">
      <c r="A20" s="10" t="s">
        <v>2</v>
      </c>
      <c r="B20" s="21" t="e">
        <f>DATESJUS1</f>
        <v>#REF!</v>
      </c>
      <c r="C20" s="22"/>
      <c r="D20" s="23" t="e">
        <f>SUPSJUS1</f>
        <v>#REF!</v>
      </c>
      <c r="E20" s="24" t="e">
        <f>SITSJUS1</f>
        <v>#REF!</v>
      </c>
    </row>
    <row r="21" spans="1:5" ht="15.75" x14ac:dyDescent="0.25">
      <c r="A21" s="10" t="s">
        <v>25</v>
      </c>
      <c r="B21" s="21" t="e">
        <f>DATESMAR1</f>
        <v>#REF!</v>
      </c>
      <c r="C21" s="22"/>
      <c r="D21" s="23" t="e">
        <f>SUPSMAR1</f>
        <v>#REF!</v>
      </c>
      <c r="E21" s="24" t="e">
        <f>SITSMAR1</f>
        <v>#REF!</v>
      </c>
    </row>
    <row r="22" spans="1:5" ht="15.75" x14ac:dyDescent="0.25">
      <c r="A22" s="10" t="s">
        <v>1</v>
      </c>
      <c r="B22" s="21" t="e">
        <f>DATEVERD1</f>
        <v>#REF!</v>
      </c>
      <c r="C22" s="22"/>
      <c r="D22" s="23" t="e">
        <f>SUPVERD1</f>
        <v>#REF!</v>
      </c>
      <c r="E22" s="24" t="e">
        <f>SITVERD1</f>
        <v>#REF!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94F559-3F46-412D-98D1-D77D09E91AE9}">
  <sheetPr codeName="Feuil4">
    <tabColor theme="4" tint="-0.249977111117893"/>
  </sheetPr>
  <dimension ref="A1:J10"/>
  <sheetViews>
    <sheetView tabSelected="1" workbookViewId="0">
      <selection activeCell="C4" sqref="C4"/>
    </sheetView>
  </sheetViews>
  <sheetFormatPr baseColWidth="10" defaultColWidth="11.5703125" defaultRowHeight="15" x14ac:dyDescent="0.25"/>
  <cols>
    <col min="1" max="1" width="22.140625" style="29" customWidth="1"/>
    <col min="2" max="2" width="20.5703125" style="29" bestFit="1" customWidth="1"/>
    <col min="3" max="3" width="64" style="29" customWidth="1"/>
    <col min="4" max="10" width="11.5703125" style="29"/>
  </cols>
  <sheetData>
    <row r="1" spans="2:4" ht="80.25" customHeight="1" x14ac:dyDescent="0.25"/>
    <row r="2" spans="2:4" ht="18.75" x14ac:dyDescent="0.3">
      <c r="B2" s="40" t="s">
        <v>78</v>
      </c>
      <c r="C2" s="40"/>
      <c r="D2" s="40"/>
    </row>
    <row r="4" spans="2:4" ht="15.75" x14ac:dyDescent="0.25">
      <c r="B4" s="30" t="s">
        <v>40</v>
      </c>
      <c r="C4" s="31"/>
      <c r="D4" s="32" t="s">
        <v>39</v>
      </c>
    </row>
    <row r="5" spans="2:4" ht="8.1" customHeight="1" x14ac:dyDescent="0.25"/>
    <row r="6" spans="2:4" ht="15.75" x14ac:dyDescent="0.25">
      <c r="B6" s="30" t="s">
        <v>41</v>
      </c>
      <c r="C6" s="31"/>
      <c r="D6" s="32" t="s">
        <v>43</v>
      </c>
    </row>
    <row r="8" spans="2:4" ht="87.75" customHeight="1" x14ac:dyDescent="0.25">
      <c r="B8" s="30" t="s">
        <v>42</v>
      </c>
      <c r="C8" s="33"/>
      <c r="D8" s="32" t="s">
        <v>44</v>
      </c>
    </row>
    <row r="10" spans="2:4" ht="59.25" customHeight="1" x14ac:dyDescent="0.25">
      <c r="B10" s="30"/>
      <c r="D10" s="32"/>
    </row>
  </sheetData>
  <protectedRanges>
    <protectedRange algorithmName="SHA-512" hashValue="i4TujAi3MGFpW3fM1QbtkWThSgxUn+IR++Y14CXLUK6dZfHT19EEH2IsNpsSHY6eIpl/V75Z4QNCku1kBTjjnQ==" saltValue="3MJaUU+de/ztUZSLLQmApQ==" spinCount="100000" sqref="C4 C6 C8 C10" name="Plage1"/>
  </protectedRanges>
  <mergeCells count="1">
    <mergeCell ref="B2:D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4" name="Button 1">
              <controlPr defaultSize="0" print="0" autoFill="0" autoPict="0" macro="[0]!SaveData">
                <anchor moveWithCells="1" sizeWithCells="1">
                  <from>
                    <xdr:col>2</xdr:col>
                    <xdr:colOff>123825</xdr:colOff>
                    <xdr:row>8</xdr:row>
                    <xdr:rowOff>76200</xdr:rowOff>
                  </from>
                  <to>
                    <xdr:col>2</xdr:col>
                    <xdr:colOff>4162425</xdr:colOff>
                    <xdr:row>9</xdr:row>
                    <xdr:rowOff>590550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DC28FC0-90CC-40D6-BFF8-CFE896B05861}">
          <x14:formula1>
            <xm:f>'Liste CH'!$B$4:$B$39</xm:f>
          </x14:formula1>
          <xm:sqref>C4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4DDFA4-CD38-4795-ACB0-1201FF5B8F85}">
  <sheetPr codeName="Feuil22"/>
  <dimension ref="A1:E1003"/>
  <sheetViews>
    <sheetView workbookViewId="0">
      <selection activeCell="A2" sqref="A2"/>
    </sheetView>
  </sheetViews>
  <sheetFormatPr baseColWidth="10" defaultRowHeight="15" x14ac:dyDescent="0.25"/>
  <cols>
    <col min="1" max="1" width="19.5703125" bestFit="1" customWidth="1"/>
    <col min="2" max="2" width="10.7109375" bestFit="1" customWidth="1"/>
    <col min="3" max="3" width="11.5703125" customWidth="1"/>
    <col min="4" max="4" width="20.85546875" bestFit="1" customWidth="1"/>
    <col min="5" max="5" width="17.28515625" bestFit="1" customWidth="1"/>
  </cols>
  <sheetData>
    <row r="1" spans="1:5" x14ac:dyDescent="0.25">
      <c r="B1" s="42" t="s">
        <v>79</v>
      </c>
      <c r="C1" s="42"/>
      <c r="D1" s="42"/>
      <c r="E1" s="4"/>
    </row>
    <row r="2" spans="1:5" x14ac:dyDescent="0.25">
      <c r="B2" s="36" t="s">
        <v>0</v>
      </c>
      <c r="C2" s="37" t="s">
        <v>28</v>
      </c>
      <c r="D2" s="38" t="s">
        <v>19</v>
      </c>
      <c r="E2" s="39" t="s">
        <v>18</v>
      </c>
    </row>
    <row r="3" spans="1:5" x14ac:dyDescent="0.25">
      <c r="A3" t="e">
        <f>LOOKUP(9^9,T_Suivi[Centre Hospitalier])</f>
        <v>#N/A</v>
      </c>
      <c r="B3" s="36"/>
      <c r="C3" s="37"/>
      <c r="D3" s="38"/>
      <c r="E3" s="39"/>
    </row>
    <row r="5" spans="1:5" x14ac:dyDescent="0.25">
      <c r="A5" t="s">
        <v>40</v>
      </c>
      <c r="B5" t="s">
        <v>37</v>
      </c>
      <c r="C5" t="s">
        <v>28</v>
      </c>
      <c r="D5" t="s">
        <v>41</v>
      </c>
      <c r="E5" t="s">
        <v>77</v>
      </c>
    </row>
    <row r="6" spans="1:5" x14ac:dyDescent="0.25">
      <c r="A6" s="1"/>
      <c r="B6" s="34"/>
    </row>
    <row r="7" spans="1:5" x14ac:dyDescent="0.25">
      <c r="A7" s="1" t="s">
        <v>11</v>
      </c>
      <c r="B7" s="1">
        <v>43921</v>
      </c>
      <c r="C7" s="34">
        <v>2.6944444444444441E-2</v>
      </c>
      <c r="D7" t="s">
        <v>81</v>
      </c>
      <c r="E7" t="s">
        <v>82</v>
      </c>
    </row>
    <row r="8" spans="1:5" x14ac:dyDescent="0.25">
      <c r="A8" t="s">
        <v>46</v>
      </c>
      <c r="B8" s="1">
        <v>43921</v>
      </c>
      <c r="C8" s="34">
        <v>3.2199074074074074E-2</v>
      </c>
      <c r="D8" t="s">
        <v>83</v>
      </c>
      <c r="E8" t="s">
        <v>84</v>
      </c>
    </row>
    <row r="9" spans="1:5" x14ac:dyDescent="0.25">
      <c r="A9" t="s">
        <v>11</v>
      </c>
      <c r="B9" s="1">
        <v>43921</v>
      </c>
      <c r="C9" s="34">
        <v>3.24537037037037E-2</v>
      </c>
      <c r="D9" t="s">
        <v>85</v>
      </c>
      <c r="E9" t="s">
        <v>86</v>
      </c>
    </row>
    <row r="10" spans="1:5" x14ac:dyDescent="0.25">
      <c r="A10" t="s">
        <v>10</v>
      </c>
      <c r="B10" s="1">
        <v>43921</v>
      </c>
      <c r="C10" s="34">
        <v>4.1805555555555561E-2</v>
      </c>
      <c r="D10" t="s">
        <v>87</v>
      </c>
      <c r="E10" t="s">
        <v>88</v>
      </c>
    </row>
    <row r="11" spans="1:5" x14ac:dyDescent="0.25">
      <c r="A11" t="s">
        <v>46</v>
      </c>
      <c r="B11" s="1">
        <v>43921</v>
      </c>
      <c r="C11" s="34">
        <v>4.53587962962963E-2</v>
      </c>
      <c r="D11" t="s">
        <v>89</v>
      </c>
      <c r="E11" t="s">
        <v>90</v>
      </c>
    </row>
    <row r="1002" spans="1:2" x14ac:dyDescent="0.25">
      <c r="A1002" s="1"/>
      <c r="B1002" s="34"/>
    </row>
    <row r="1003" spans="1:2" x14ac:dyDescent="0.25">
      <c r="A1003" s="1"/>
      <c r="B1003" s="34"/>
    </row>
  </sheetData>
  <sheetProtection algorithmName="SHA-512" hashValue="V2435tNcJWm17fBN20Ind+q9U6YxiK9Kjp47K+f9sMs9r20qLyXrcTudPl0mQcEveXfru3sfsUUExAkYzdMcMA==" saltValue="NDVzOfXKoQMBR2T3kD5dzg==" spinCount="100000" sheet="1" objects="1" scenarios="1" autoFilter="0"/>
  <mergeCells count="1">
    <mergeCell ref="B1:D1"/>
  </mergeCells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13"/>
  <sheetViews>
    <sheetView topLeftCell="A9" workbookViewId="0">
      <selection activeCell="B17" sqref="B17"/>
    </sheetView>
  </sheetViews>
  <sheetFormatPr baseColWidth="10" defaultRowHeight="15" x14ac:dyDescent="0.25"/>
  <cols>
    <col min="1" max="1" width="17" style="1" customWidth="1"/>
    <col min="2" max="2" width="11.5703125" style="6" customWidth="1"/>
    <col min="3" max="3" width="25.5703125" style="2" customWidth="1"/>
    <col min="4" max="4" width="68.85546875" style="4" customWidth="1"/>
  </cols>
  <sheetData>
    <row r="1" spans="1:4" ht="21" x14ac:dyDescent="0.35">
      <c r="A1" s="41" t="s">
        <v>14</v>
      </c>
      <c r="B1" s="41"/>
      <c r="C1" s="41"/>
      <c r="D1" s="35" t="str">
        <f>VLOOKUP(A1,'Liste CH'!B4:C39,2,FALSE)</f>
        <v>Santa-Cabrini</v>
      </c>
    </row>
    <row r="2" spans="1:4" ht="42" customHeight="1" x14ac:dyDescent="0.25">
      <c r="A2" s="42" t="s">
        <v>79</v>
      </c>
      <c r="B2" s="42"/>
      <c r="C2" s="42"/>
    </row>
    <row r="3" spans="1:4" x14ac:dyDescent="0.25">
      <c r="A3" s="36" t="s">
        <v>0</v>
      </c>
      <c r="B3" s="37" t="s">
        <v>28</v>
      </c>
      <c r="C3" s="38" t="s">
        <v>19</v>
      </c>
      <c r="D3" s="39" t="s">
        <v>18</v>
      </c>
    </row>
    <row r="4" spans="1:4" ht="6" customHeight="1" thickBot="1" x14ac:dyDescent="0.3"/>
    <row r="5" spans="1:4" ht="86.25" customHeight="1" thickBot="1" x14ac:dyDescent="0.35">
      <c r="A5" s="25">
        <f>LOOKUP(9^9,Tableau1[Date])</f>
        <v>43919</v>
      </c>
      <c r="B5" s="26">
        <f>LOOKUP(9^9,Tableau1[Heure])</f>
        <v>0.91666666666666663</v>
      </c>
      <c r="C5" s="27" t="str">
        <f>LOOKUP("zzz",Tableau1[Superviseur en charge])</f>
        <v>Dansereau-Leclerc</v>
      </c>
      <c r="D5" s="28" t="str">
        <f>LOOKUP("ZZZ",Tableau1[[Situation ]])</f>
        <v>TEST</v>
      </c>
    </row>
    <row r="7" spans="1:4" ht="58.5" customHeight="1" x14ac:dyDescent="0.25">
      <c r="A7" s="43" t="s">
        <v>80</v>
      </c>
      <c r="B7" s="43"/>
      <c r="C7" s="43"/>
    </row>
    <row r="8" spans="1:4" ht="60.75" customHeight="1" x14ac:dyDescent="0.25">
      <c r="A8" s="1" t="s">
        <v>37</v>
      </c>
      <c r="B8" s="6" t="s">
        <v>28</v>
      </c>
      <c r="C8" s="2" t="s">
        <v>19</v>
      </c>
      <c r="D8" s="4" t="s">
        <v>18</v>
      </c>
    </row>
    <row r="9" spans="1:4" ht="30" x14ac:dyDescent="0.25">
      <c r="A9" s="1">
        <v>43917</v>
      </c>
      <c r="B9" s="6">
        <v>0.66666666666666663</v>
      </c>
      <c r="C9" s="2" t="s">
        <v>35</v>
      </c>
      <c r="D9" s="4" t="s">
        <v>36</v>
      </c>
    </row>
    <row r="10" spans="1:4" ht="30" x14ac:dyDescent="0.25">
      <c r="A10" s="1">
        <v>43907</v>
      </c>
      <c r="C10" s="2" t="s">
        <v>24</v>
      </c>
      <c r="D10" s="4" t="s">
        <v>26</v>
      </c>
    </row>
    <row r="11" spans="1:4" ht="60" x14ac:dyDescent="0.25">
      <c r="A11" s="1">
        <v>43907</v>
      </c>
      <c r="B11" s="6">
        <v>1.0416666666666666E-2</v>
      </c>
      <c r="C11" s="2" t="s">
        <v>32</v>
      </c>
      <c r="D11" s="3" t="s">
        <v>33</v>
      </c>
    </row>
    <row r="12" spans="1:4" x14ac:dyDescent="0.25">
      <c r="A12" s="1">
        <v>43906</v>
      </c>
      <c r="B12" s="6">
        <v>0.19791666666666666</v>
      </c>
      <c r="C12" s="2" t="s">
        <v>29</v>
      </c>
      <c r="D12" s="4" t="s">
        <v>30</v>
      </c>
    </row>
    <row r="13" spans="1:4" x14ac:dyDescent="0.25">
      <c r="A13" s="1">
        <v>43919</v>
      </c>
      <c r="B13" s="6">
        <v>0.91666666666666663</v>
      </c>
      <c r="D13" s="4" t="s">
        <v>38</v>
      </c>
    </row>
  </sheetData>
  <mergeCells count="3">
    <mergeCell ref="A1:C1"/>
    <mergeCell ref="A2:C2"/>
    <mergeCell ref="A7:C7"/>
  </mergeCells>
  <pageMargins left="0.7" right="0.7" top="0.75" bottom="0.75" header="0.3" footer="0.3"/>
  <pageSetup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22E17F4-7CEC-4941-83E1-86C2F0AAE24D}">
          <x14:formula1>
            <xm:f>'Liste CH'!$B$4:$B$38</xm:f>
          </x14:formula1>
          <xm:sqref>A1:C1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279114-DF3D-46A5-B6A9-252C960E2E6E}">
  <sheetPr codeName="Feuil3"/>
  <dimension ref="A1:E14"/>
  <sheetViews>
    <sheetView topLeftCell="A7" workbookViewId="0">
      <selection activeCell="A13" sqref="A13"/>
    </sheetView>
  </sheetViews>
  <sheetFormatPr baseColWidth="10" defaultRowHeight="15" x14ac:dyDescent="0.25"/>
  <cols>
    <col min="1" max="1" width="17" style="1" customWidth="1"/>
    <col min="2" max="2" width="11.5703125" style="6" customWidth="1"/>
    <col min="3" max="3" width="25.5703125" style="2" customWidth="1"/>
    <col min="4" max="4" width="68.85546875" style="4" customWidth="1"/>
  </cols>
  <sheetData>
    <row r="1" spans="1:5" ht="21" x14ac:dyDescent="0.35">
      <c r="A1" s="41" t="s">
        <v>46</v>
      </c>
      <c r="B1" s="41"/>
      <c r="C1" s="41"/>
      <c r="D1" s="35" t="str">
        <f>VLOOKUP(A1,'Liste CH'!B4:C39,2,FALSE)</f>
        <v>CH Université de Mtl</v>
      </c>
    </row>
    <row r="2" spans="1:5" ht="47.25" customHeight="1" x14ac:dyDescent="0.25">
      <c r="A2" s="44" t="s">
        <v>79</v>
      </c>
      <c r="B2" s="44"/>
      <c r="C2" s="44"/>
    </row>
    <row r="3" spans="1:5" x14ac:dyDescent="0.25">
      <c r="A3" s="36" t="s">
        <v>0</v>
      </c>
      <c r="B3" s="37" t="s">
        <v>28</v>
      </c>
      <c r="C3" s="38" t="s">
        <v>19</v>
      </c>
      <c r="D3" s="39" t="s">
        <v>18</v>
      </c>
    </row>
    <row r="4" spans="1:5" ht="5.25" customHeight="1" thickBot="1" x14ac:dyDescent="0.3"/>
    <row r="5" spans="1:5" ht="86.25" customHeight="1" thickBot="1" x14ac:dyDescent="0.35">
      <c r="A5" s="25">
        <f>LOOKUP(9^9,Tableau14[Date])</f>
        <v>43921</v>
      </c>
      <c r="B5" s="26">
        <f>LOOKUP(9^9,Tableau14[Heure])</f>
        <v>4.5300925925925932E-2</v>
      </c>
      <c r="C5" s="27" t="str">
        <f>LOOKUP("zzz",Tableau14[Superviseur en charge])</f>
        <v>Dansereau-Leclerc</v>
      </c>
      <c r="D5" s="28" t="str">
        <f>LOOKUP("ZZZ",Tableau14[[Situation ]])</f>
        <v>Superviseur en charge</v>
      </c>
    </row>
    <row r="7" spans="1:5" ht="58.5" customHeight="1" x14ac:dyDescent="0.25">
      <c r="A7" s="43" t="s">
        <v>80</v>
      </c>
      <c r="B7" s="43"/>
      <c r="C7" s="43"/>
    </row>
    <row r="8" spans="1:5" ht="60.75" customHeight="1" x14ac:dyDescent="0.25">
      <c r="A8" s="1" t="s">
        <v>37</v>
      </c>
      <c r="B8" s="6" t="s">
        <v>28</v>
      </c>
      <c r="C8" s="2" t="s">
        <v>19</v>
      </c>
      <c r="D8" s="4" t="s">
        <v>18</v>
      </c>
      <c r="E8" t="s">
        <v>91</v>
      </c>
    </row>
    <row r="9" spans="1:5" ht="30" x14ac:dyDescent="0.25">
      <c r="A9" s="1">
        <v>43917</v>
      </c>
      <c r="B9" s="6">
        <v>0.66666666666666663</v>
      </c>
      <c r="C9" s="2" t="s">
        <v>35</v>
      </c>
      <c r="D9" s="4" t="s">
        <v>36</v>
      </c>
    </row>
    <row r="10" spans="1:5" ht="30" x14ac:dyDescent="0.25">
      <c r="A10" s="1">
        <v>43907</v>
      </c>
      <c r="C10" s="2" t="s">
        <v>24</v>
      </c>
      <c r="D10" s="4" t="s">
        <v>26</v>
      </c>
    </row>
    <row r="11" spans="1:5" ht="60" x14ac:dyDescent="0.25">
      <c r="A11" s="1">
        <v>43907</v>
      </c>
      <c r="B11" s="6">
        <v>1.0416666666666666E-2</v>
      </c>
      <c r="C11" s="2" t="s">
        <v>32</v>
      </c>
      <c r="D11" s="3" t="s">
        <v>33</v>
      </c>
    </row>
    <row r="12" spans="1:5" x14ac:dyDescent="0.25">
      <c r="A12" s="1">
        <v>43906</v>
      </c>
      <c r="B12" s="6">
        <v>0.19791666666666666</v>
      </c>
      <c r="C12" s="2" t="s">
        <v>29</v>
      </c>
      <c r="D12" s="4" t="s">
        <v>30</v>
      </c>
    </row>
    <row r="13" spans="1:5" x14ac:dyDescent="0.25">
      <c r="A13" s="1">
        <v>43919</v>
      </c>
      <c r="B13" s="6">
        <v>0.91666666666666663</v>
      </c>
      <c r="D13" s="4" t="s">
        <v>38</v>
      </c>
    </row>
    <row r="14" spans="1:5" x14ac:dyDescent="0.25">
      <c r="A14" s="45">
        <v>43921</v>
      </c>
      <c r="B14" s="6">
        <v>4.5300925925925932E-2</v>
      </c>
      <c r="D14" s="4" t="s">
        <v>19</v>
      </c>
      <c r="E14" t="s">
        <v>24</v>
      </c>
    </row>
  </sheetData>
  <mergeCells count="3">
    <mergeCell ref="A1:C1"/>
    <mergeCell ref="A2:C2"/>
    <mergeCell ref="A7:C7"/>
  </mergeCells>
  <pageMargins left="0.7" right="0.7" top="0.75" bottom="0.75" header="0.3" footer="0.3"/>
  <pageSetup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1EC4F09-54B2-4FD4-8F0D-ED2C8F231324}">
          <x14:formula1>
            <xm:f>'Liste CH'!$B$4:$B$38</xm:f>
          </x14:formula1>
          <xm:sqref>A1:C1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8</vt:i4>
      </vt:variant>
    </vt:vector>
  </HeadingPairs>
  <TitlesOfParts>
    <vt:vector size="14" baseType="lpstr">
      <vt:lpstr>Liste CH</vt:lpstr>
      <vt:lpstr>Sommaire</vt:lpstr>
      <vt:lpstr>Formulaire</vt:lpstr>
      <vt:lpstr>Suivi</vt:lpstr>
      <vt:lpstr>CABI</vt:lpstr>
      <vt:lpstr>CHUM</vt:lpstr>
      <vt:lpstr>CHUM!DATECABI</vt:lpstr>
      <vt:lpstr>DATECABI</vt:lpstr>
      <vt:lpstr>CHUM!HEURECABI1</vt:lpstr>
      <vt:lpstr>HEURECABI1</vt:lpstr>
      <vt:lpstr>CHUM!SITCABI</vt:lpstr>
      <vt:lpstr>SITCABI</vt:lpstr>
      <vt:lpstr>CHUM!SUPCABI</vt:lpstr>
      <vt:lpstr>SUPCABI</vt:lpstr>
    </vt:vector>
  </TitlesOfParts>
  <Company>Urgences-santé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2020-03-17T16:01:31Z</dcterms:created>
  <dcterms:modified xsi:type="dcterms:W3CDTF">2020-03-30T23:06:52Z</dcterms:modified>
</cp:coreProperties>
</file>