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300" windowHeight="5070" activeTab="1"/>
  </bookViews>
  <sheets>
    <sheet name="(modèle)" sheetId="1" r:id="rId1"/>
    <sheet name="Planning KB" sheetId="5" r:id="rId2"/>
    <sheet name="Planning NG" sheetId="4" r:id="rId3"/>
    <sheet name="Statistiques KB" sheetId="2" r:id="rId4"/>
  </sheets>
  <definedNames>
    <definedName name="_xlnm._FilterDatabase" localSheetId="0" hidden="1">'(modèle)'!$D$4:$M$4</definedName>
    <definedName name="_xlnm._FilterDatabase" localSheetId="1" hidden="1">'Planning KB'!$D$4:$M$4</definedName>
    <definedName name="_xlnm._FilterDatabase" localSheetId="2" hidden="1">'Planning NG'!$A$4:$L$71</definedName>
    <definedName name="_xlnm._FilterDatabase" localSheetId="3" hidden="1">'Statistiques KB'!$B$10:$D$271</definedName>
    <definedName name="_xlnm.Print_Area" localSheetId="0">'(modèle)'!$A$181:$K$199</definedName>
    <definedName name="_xlnm.Print_Area" localSheetId="1">'Planning KB'!$A$181:$K$199</definedName>
    <definedName name="_xlnm.Print_Area" localSheetId="2">'Planning NG'!$A$17:$K$27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6" i="1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L301" i="5"/>
  <c r="L302" i="5"/>
  <c r="L303" i="5"/>
  <c r="L304" i="5"/>
  <c r="L305" i="5"/>
  <c r="L306" i="5"/>
  <c r="L307" i="5"/>
  <c r="L308" i="5"/>
  <c r="L309" i="5"/>
  <c r="L310" i="5"/>
  <c r="L311" i="5"/>
  <c r="L312" i="5"/>
  <c r="L313" i="5"/>
  <c r="L314" i="5"/>
  <c r="L315" i="5"/>
  <c r="L316" i="5"/>
  <c r="L317" i="5"/>
  <c r="L318" i="5"/>
  <c r="L319" i="5"/>
  <c r="L320" i="5"/>
  <c r="L321" i="5"/>
  <c r="L322" i="5"/>
  <c r="L323" i="5"/>
  <c r="L324" i="5"/>
  <c r="L325" i="5"/>
  <c r="L326" i="5"/>
  <c r="L327" i="5"/>
  <c r="L328" i="5"/>
  <c r="L329" i="5"/>
  <c r="L330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6" i="5"/>
  <c r="B6" i="5"/>
  <c r="D6" i="5" s="1"/>
  <c r="A6" i="5"/>
  <c r="F1" i="5"/>
  <c r="E1" i="5"/>
  <c r="A1" i="5"/>
  <c r="F1" i="1"/>
  <c r="E1" i="1"/>
  <c r="F6" i="5" l="1"/>
  <c r="E6" i="5"/>
  <c r="B7" i="5"/>
  <c r="B6" i="1"/>
  <c r="A6" i="1" s="1"/>
  <c r="F107" i="4"/>
  <c r="E107" i="4"/>
  <c r="D107" i="4"/>
  <c r="F106" i="4"/>
  <c r="F105" i="4"/>
  <c r="E105" i="4"/>
  <c r="D105" i="4"/>
  <c r="F104" i="4"/>
  <c r="F103" i="4"/>
  <c r="E103" i="4"/>
  <c r="D103" i="4"/>
  <c r="F102" i="4"/>
  <c r="F101" i="4"/>
  <c r="E101" i="4"/>
  <c r="D101" i="4"/>
  <c r="F100" i="4"/>
  <c r="F99" i="4"/>
  <c r="E99" i="4"/>
  <c r="D99" i="4"/>
  <c r="F98" i="4"/>
  <c r="F97" i="4"/>
  <c r="E97" i="4"/>
  <c r="D97" i="4"/>
  <c r="F96" i="4"/>
  <c r="F95" i="4"/>
  <c r="E95" i="4"/>
  <c r="D95" i="4"/>
  <c r="F94" i="4"/>
  <c r="F93" i="4"/>
  <c r="E93" i="4"/>
  <c r="D93" i="4"/>
  <c r="F92" i="4"/>
  <c r="F91" i="4"/>
  <c r="E91" i="4"/>
  <c r="D91" i="4"/>
  <c r="F90" i="4"/>
  <c r="F89" i="4"/>
  <c r="E89" i="4"/>
  <c r="D89" i="4"/>
  <c r="F88" i="4"/>
  <c r="F87" i="4"/>
  <c r="E87" i="4"/>
  <c r="D87" i="4"/>
  <c r="F86" i="4"/>
  <c r="F85" i="4"/>
  <c r="E85" i="4"/>
  <c r="D85" i="4"/>
  <c r="F84" i="4"/>
  <c r="F83" i="4"/>
  <c r="E83" i="4"/>
  <c r="D83" i="4"/>
  <c r="F82" i="4"/>
  <c r="F81" i="4"/>
  <c r="E81" i="4"/>
  <c r="D81" i="4"/>
  <c r="F80" i="4"/>
  <c r="F79" i="4"/>
  <c r="E79" i="4"/>
  <c r="D79" i="4"/>
  <c r="F78" i="4"/>
  <c r="F77" i="4"/>
  <c r="E77" i="4"/>
  <c r="D77" i="4"/>
  <c r="F76" i="4"/>
  <c r="F75" i="4"/>
  <c r="E75" i="4"/>
  <c r="D75" i="4"/>
  <c r="F74" i="4"/>
  <c r="F73" i="4"/>
  <c r="E73" i="4"/>
  <c r="D73" i="4"/>
  <c r="B76" i="4"/>
  <c r="B78" i="4" s="1"/>
  <c r="B80" i="4" s="1"/>
  <c r="B82" i="4" s="1"/>
  <c r="B84" i="4" s="1"/>
  <c r="B86" i="4" s="1"/>
  <c r="B88" i="4" s="1"/>
  <c r="B90" i="4" s="1"/>
  <c r="B92" i="4" s="1"/>
  <c r="B94" i="4" s="1"/>
  <c r="B96" i="4" s="1"/>
  <c r="B98" i="4" s="1"/>
  <c r="B100" i="4" s="1"/>
  <c r="B102" i="4" s="1"/>
  <c r="B104" i="4" s="1"/>
  <c r="B106" i="4" s="1"/>
  <c r="B77" i="4"/>
  <c r="B79" i="4" s="1"/>
  <c r="B81" i="4" s="1"/>
  <c r="B83" i="4" s="1"/>
  <c r="B85" i="4" s="1"/>
  <c r="B87" i="4" s="1"/>
  <c r="B89" i="4" s="1"/>
  <c r="B91" i="4" s="1"/>
  <c r="B93" i="4" s="1"/>
  <c r="B95" i="4" s="1"/>
  <c r="B97" i="4" s="1"/>
  <c r="B99" i="4" s="1"/>
  <c r="B101" i="4" s="1"/>
  <c r="B103" i="4" s="1"/>
  <c r="B105" i="4" s="1"/>
  <c r="B107" i="4" s="1"/>
  <c r="A95" i="4"/>
  <c r="A97" i="4" s="1"/>
  <c r="A99" i="4" s="1"/>
  <c r="A101" i="4" s="1"/>
  <c r="A103" i="4" s="1"/>
  <c r="A105" i="4" s="1"/>
  <c r="A107" i="4" s="1"/>
  <c r="A73" i="4"/>
  <c r="A75" i="4" s="1"/>
  <c r="A77" i="4" s="1"/>
  <c r="A79" i="4" s="1"/>
  <c r="A81" i="4" s="1"/>
  <c r="A83" i="4" s="1"/>
  <c r="A85" i="4" s="1"/>
  <c r="A87" i="4" s="1"/>
  <c r="A89" i="4" s="1"/>
  <c r="A91" i="4" s="1"/>
  <c r="A93" i="4" s="1"/>
  <c r="A51" i="4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29" i="4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21" i="4"/>
  <c r="A23" i="4" s="1"/>
  <c r="A25" i="4" s="1"/>
  <c r="A27" i="4" s="1"/>
  <c r="A13" i="4"/>
  <c r="A15" i="4" s="1"/>
  <c r="A17" i="4" s="1"/>
  <c r="A19" i="4" s="1"/>
  <c r="A7" i="4"/>
  <c r="A9" i="4" s="1"/>
  <c r="A11" i="4" s="1"/>
  <c r="M6" i="5" l="1"/>
  <c r="F7" i="5"/>
  <c r="D7" i="5"/>
  <c r="A7" i="5"/>
  <c r="E7" i="5"/>
  <c r="B8" i="5"/>
  <c r="B7" i="1"/>
  <c r="M6" i="1" s="1"/>
  <c r="F6" i="4"/>
  <c r="F8" i="4"/>
  <c r="F10" i="4"/>
  <c r="F12" i="4"/>
  <c r="F14" i="4"/>
  <c r="F16" i="4"/>
  <c r="F18" i="4"/>
  <c r="F20" i="4"/>
  <c r="F22" i="4"/>
  <c r="F24" i="4"/>
  <c r="F26" i="4"/>
  <c r="F28" i="4"/>
  <c r="F30" i="4"/>
  <c r="F32" i="4"/>
  <c r="F34" i="4"/>
  <c r="F36" i="4"/>
  <c r="F38" i="4"/>
  <c r="F40" i="4"/>
  <c r="F42" i="4"/>
  <c r="F44" i="4"/>
  <c r="F46" i="4"/>
  <c r="F48" i="4"/>
  <c r="F50" i="4"/>
  <c r="F52" i="4"/>
  <c r="F54" i="4"/>
  <c r="F56" i="4"/>
  <c r="F58" i="4"/>
  <c r="F60" i="4"/>
  <c r="F62" i="4"/>
  <c r="F64" i="4"/>
  <c r="F66" i="4"/>
  <c r="F68" i="4"/>
  <c r="F70" i="4"/>
  <c r="F72" i="4"/>
  <c r="F5" i="4"/>
  <c r="B26" i="4"/>
  <c r="B28" i="4" s="1"/>
  <c r="B30" i="4" s="1"/>
  <c r="B32" i="4" s="1"/>
  <c r="B34" i="4" s="1"/>
  <c r="B36" i="4" s="1"/>
  <c r="B38" i="4" s="1"/>
  <c r="B40" i="4" s="1"/>
  <c r="B42" i="4" s="1"/>
  <c r="B44" i="4" s="1"/>
  <c r="B46" i="4" s="1"/>
  <c r="B48" i="4" s="1"/>
  <c r="B50" i="4" s="1"/>
  <c r="B52" i="4" s="1"/>
  <c r="B54" i="4" s="1"/>
  <c r="B56" i="4" s="1"/>
  <c r="B58" i="4" s="1"/>
  <c r="B60" i="4" s="1"/>
  <c r="B62" i="4" s="1"/>
  <c r="B64" i="4" s="1"/>
  <c r="B66" i="4" s="1"/>
  <c r="B68" i="4" s="1"/>
  <c r="B70" i="4" s="1"/>
  <c r="B72" i="4" s="1"/>
  <c r="B74" i="4" s="1"/>
  <c r="B10" i="4"/>
  <c r="B12" i="4" s="1"/>
  <c r="B14" i="4" s="1"/>
  <c r="B16" i="4" s="1"/>
  <c r="B18" i="4" s="1"/>
  <c r="B20" i="4" s="1"/>
  <c r="B22" i="4" s="1"/>
  <c r="B24" i="4" s="1"/>
  <c r="B7" i="4"/>
  <c r="B9" i="4" s="1"/>
  <c r="B8" i="4"/>
  <c r="B6" i="4"/>
  <c r="F6" i="1"/>
  <c r="A8" i="5" l="1"/>
  <c r="M7" i="5"/>
  <c r="F8" i="5"/>
  <c r="D8" i="5"/>
  <c r="E8" i="5"/>
  <c r="B9" i="5"/>
  <c r="B8" i="1"/>
  <c r="M7" i="1" s="1"/>
  <c r="F7" i="1"/>
  <c r="A7" i="1"/>
  <c r="B11" i="4"/>
  <c r="F9" i="4"/>
  <c r="F7" i="4"/>
  <c r="E6" i="1"/>
  <c r="E7" i="1"/>
  <c r="D6" i="1"/>
  <c r="D7" i="1"/>
  <c r="L71" i="4"/>
  <c r="L69" i="4"/>
  <c r="L67" i="4"/>
  <c r="L65" i="4"/>
  <c r="L63" i="4"/>
  <c r="L61" i="4"/>
  <c r="L59" i="4"/>
  <c r="L57" i="4"/>
  <c r="L55" i="4"/>
  <c r="L53" i="4"/>
  <c r="L51" i="4"/>
  <c r="L49" i="4"/>
  <c r="L47" i="4"/>
  <c r="L45" i="4"/>
  <c r="L43" i="4"/>
  <c r="L41" i="4"/>
  <c r="L39" i="4"/>
  <c r="L37" i="4"/>
  <c r="L35" i="4"/>
  <c r="L33" i="4"/>
  <c r="L31" i="4"/>
  <c r="L29" i="4"/>
  <c r="L27" i="4"/>
  <c r="L25" i="4"/>
  <c r="L23" i="4"/>
  <c r="L21" i="4"/>
  <c r="L19" i="4"/>
  <c r="L17" i="4"/>
  <c r="L15" i="4"/>
  <c r="L13" i="4"/>
  <c r="L11" i="4"/>
  <c r="E11" i="4"/>
  <c r="D11" i="4"/>
  <c r="L9" i="4"/>
  <c r="E9" i="4"/>
  <c r="D9" i="4"/>
  <c r="L7" i="4"/>
  <c r="E7" i="4"/>
  <c r="D7" i="4"/>
  <c r="L5" i="4"/>
  <c r="E5" i="4"/>
  <c r="D5" i="4"/>
  <c r="A1" i="4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11" i="2"/>
  <c r="A9" i="5" l="1"/>
  <c r="M8" i="5"/>
  <c r="D9" i="5"/>
  <c r="F9" i="5"/>
  <c r="E9" i="5"/>
  <c r="B10" i="5"/>
  <c r="D8" i="1"/>
  <c r="A8" i="1"/>
  <c r="F8" i="1"/>
  <c r="E8" i="1"/>
  <c r="B9" i="1"/>
  <c r="M8" i="1" s="1"/>
  <c r="B13" i="4"/>
  <c r="F11" i="4"/>
  <c r="A1" i="1"/>
  <c r="H9" i="2"/>
  <c r="H8" i="2"/>
  <c r="D10" i="5" l="1"/>
  <c r="A10" i="5"/>
  <c r="B11" i="5"/>
  <c r="M9" i="5"/>
  <c r="F10" i="5"/>
  <c r="E10" i="5"/>
  <c r="B10" i="1"/>
  <c r="M9" i="1" s="1"/>
  <c r="A9" i="1"/>
  <c r="E9" i="1"/>
  <c r="F9" i="1"/>
  <c r="D9" i="1"/>
  <c r="B15" i="4"/>
  <c r="F13" i="4"/>
  <c r="D13" i="4"/>
  <c r="E13" i="4"/>
  <c r="E11" i="5" l="1"/>
  <c r="D11" i="5"/>
  <c r="A11" i="5"/>
  <c r="F11" i="5"/>
  <c r="M10" i="5"/>
  <c r="B12" i="5"/>
  <c r="A10" i="1"/>
  <c r="F10" i="1"/>
  <c r="D10" i="1"/>
  <c r="B11" i="1"/>
  <c r="M10" i="1" s="1"/>
  <c r="E10" i="1"/>
  <c r="B17" i="4"/>
  <c r="F15" i="4"/>
  <c r="E15" i="4"/>
  <c r="D15" i="4"/>
  <c r="F12" i="5" l="1"/>
  <c r="E12" i="5"/>
  <c r="D12" i="5"/>
  <c r="B13" i="5"/>
  <c r="A12" i="5"/>
  <c r="M11" i="5"/>
  <c r="E11" i="1"/>
  <c r="F11" i="1"/>
  <c r="A11" i="1"/>
  <c r="D11" i="1"/>
  <c r="B12" i="1"/>
  <c r="M11" i="1" s="1"/>
  <c r="B19" i="4"/>
  <c r="F17" i="4"/>
  <c r="E17" i="4"/>
  <c r="D17" i="4"/>
  <c r="E13" i="5" l="1"/>
  <c r="F13" i="5"/>
  <c r="D13" i="5"/>
  <c r="A13" i="5"/>
  <c r="M12" i="5"/>
  <c r="B14" i="5"/>
  <c r="E12" i="1"/>
  <c r="B13" i="1"/>
  <c r="M12" i="1" s="1"/>
  <c r="D12" i="1"/>
  <c r="A12" i="1"/>
  <c r="F12" i="1"/>
  <c r="B21" i="4"/>
  <c r="F19" i="4"/>
  <c r="E19" i="4"/>
  <c r="D19" i="4"/>
  <c r="F14" i="5" l="1"/>
  <c r="E14" i="5"/>
  <c r="D14" i="5"/>
  <c r="B15" i="5"/>
  <c r="M13" i="5"/>
  <c r="A14" i="5"/>
  <c r="E13" i="1"/>
  <c r="B14" i="1"/>
  <c r="M13" i="1" s="1"/>
  <c r="D13" i="1"/>
  <c r="F13" i="1"/>
  <c r="A13" i="1"/>
  <c r="B23" i="4"/>
  <c r="F21" i="4"/>
  <c r="D21" i="4"/>
  <c r="E21" i="4"/>
  <c r="M14" i="5" l="1"/>
  <c r="D15" i="5"/>
  <c r="A15" i="5"/>
  <c r="F15" i="5"/>
  <c r="B16" i="5"/>
  <c r="E14" i="1"/>
  <c r="B15" i="1"/>
  <c r="M14" i="1" s="1"/>
  <c r="D14" i="1"/>
  <c r="F14" i="1"/>
  <c r="A14" i="1"/>
  <c r="B25" i="4"/>
  <c r="F23" i="4"/>
  <c r="E23" i="4"/>
  <c r="D23" i="4"/>
  <c r="D16" i="5" l="1"/>
  <c r="A16" i="5"/>
  <c r="B17" i="5"/>
  <c r="M15" i="5"/>
  <c r="E16" i="5"/>
  <c r="F16" i="5"/>
  <c r="F15" i="1"/>
  <c r="D15" i="1"/>
  <c r="A15" i="1"/>
  <c r="B16" i="1"/>
  <c r="M15" i="1" s="1"/>
  <c r="F25" i="4"/>
  <c r="B27" i="4"/>
  <c r="E25" i="4"/>
  <c r="D25" i="4"/>
  <c r="E17" i="5" l="1"/>
  <c r="D17" i="5"/>
  <c r="A17" i="5"/>
  <c r="F17" i="5"/>
  <c r="M16" i="5"/>
  <c r="B18" i="5"/>
  <c r="E16" i="1"/>
  <c r="B17" i="1"/>
  <c r="M16" i="1" s="1"/>
  <c r="D16" i="1"/>
  <c r="A16" i="1"/>
  <c r="F16" i="1"/>
  <c r="B29" i="4"/>
  <c r="F27" i="4"/>
  <c r="E27" i="4"/>
  <c r="D27" i="4"/>
  <c r="F18" i="5" l="1"/>
  <c r="D18" i="5"/>
  <c r="E18" i="5"/>
  <c r="M17" i="5"/>
  <c r="B19" i="5"/>
  <c r="A18" i="5"/>
  <c r="A17" i="1"/>
  <c r="D17" i="1"/>
  <c r="E17" i="1"/>
  <c r="F17" i="1"/>
  <c r="B18" i="1"/>
  <c r="M17" i="1" s="1"/>
  <c r="B31" i="4"/>
  <c r="F29" i="4"/>
  <c r="D29" i="4"/>
  <c r="E29" i="4"/>
  <c r="F19" i="5" l="1"/>
  <c r="E19" i="5"/>
  <c r="D19" i="5"/>
  <c r="B20" i="5"/>
  <c r="A19" i="5"/>
  <c r="M18" i="5"/>
  <c r="E18" i="1"/>
  <c r="B19" i="1"/>
  <c r="M18" i="1" s="1"/>
  <c r="D18" i="1"/>
  <c r="F18" i="1"/>
  <c r="A18" i="1"/>
  <c r="B33" i="4"/>
  <c r="F31" i="4"/>
  <c r="E31" i="4"/>
  <c r="D31" i="4"/>
  <c r="F20" i="5" l="1"/>
  <c r="A20" i="5"/>
  <c r="D20" i="5"/>
  <c r="M19" i="5"/>
  <c r="B21" i="5"/>
  <c r="A19" i="1"/>
  <c r="E19" i="1"/>
  <c r="D19" i="1"/>
  <c r="F19" i="1"/>
  <c r="B20" i="1"/>
  <c r="M19" i="1" s="1"/>
  <c r="B35" i="4"/>
  <c r="F33" i="4"/>
  <c r="E33" i="4"/>
  <c r="D33" i="4"/>
  <c r="M20" i="5" l="1"/>
  <c r="A21" i="5"/>
  <c r="F21" i="5"/>
  <c r="E21" i="5"/>
  <c r="D21" i="5"/>
  <c r="B22" i="5"/>
  <c r="A20" i="1"/>
  <c r="D20" i="1"/>
  <c r="F20" i="1"/>
  <c r="B21" i="1"/>
  <c r="M20" i="1" s="1"/>
  <c r="B37" i="4"/>
  <c r="F35" i="4"/>
  <c r="E35" i="4"/>
  <c r="D35" i="4"/>
  <c r="D22" i="5" l="1"/>
  <c r="B23" i="5"/>
  <c r="A22" i="5"/>
  <c r="M21" i="5"/>
  <c r="F22" i="5"/>
  <c r="E22" i="5"/>
  <c r="F21" i="1"/>
  <c r="B22" i="1"/>
  <c r="M21" i="1" s="1"/>
  <c r="D21" i="1"/>
  <c r="E21" i="1"/>
  <c r="A21" i="1"/>
  <c r="B39" i="4"/>
  <c r="F37" i="4"/>
  <c r="D37" i="4"/>
  <c r="E37" i="4"/>
  <c r="E23" i="5" l="1"/>
  <c r="D23" i="5"/>
  <c r="A23" i="5"/>
  <c r="F23" i="5"/>
  <c r="M22" i="5"/>
  <c r="B24" i="5"/>
  <c r="E22" i="1"/>
  <c r="D22" i="1"/>
  <c r="A22" i="1"/>
  <c r="F22" i="1"/>
  <c r="B23" i="1"/>
  <c r="M22" i="1" s="1"/>
  <c r="B41" i="4"/>
  <c r="F39" i="4"/>
  <c r="E39" i="4"/>
  <c r="D39" i="4"/>
  <c r="F24" i="5" l="1"/>
  <c r="E24" i="5"/>
  <c r="D24" i="5"/>
  <c r="B25" i="5"/>
  <c r="A24" i="5"/>
  <c r="M23" i="5"/>
  <c r="A23" i="1"/>
  <c r="B24" i="1"/>
  <c r="M23" i="1" s="1"/>
  <c r="D23" i="1"/>
  <c r="E23" i="1"/>
  <c r="F23" i="1"/>
  <c r="B43" i="4"/>
  <c r="F41" i="4"/>
  <c r="E41" i="4"/>
  <c r="D41" i="4"/>
  <c r="F25" i="5" l="1"/>
  <c r="D25" i="5"/>
  <c r="M24" i="5"/>
  <c r="B26" i="5"/>
  <c r="A25" i="5"/>
  <c r="A24" i="1"/>
  <c r="B25" i="1"/>
  <c r="M24" i="1" s="1"/>
  <c r="D24" i="1"/>
  <c r="E24" i="1"/>
  <c r="F24" i="1"/>
  <c r="B45" i="4"/>
  <c r="F43" i="4"/>
  <c r="E43" i="4"/>
  <c r="D43" i="4"/>
  <c r="A26" i="5" l="1"/>
  <c r="M25" i="5"/>
  <c r="F26" i="5"/>
  <c r="E26" i="5"/>
  <c r="D26" i="5"/>
  <c r="B27" i="5"/>
  <c r="F25" i="1"/>
  <c r="D25" i="1"/>
  <c r="A25" i="1"/>
  <c r="B26" i="1"/>
  <c r="M25" i="1" s="1"/>
  <c r="B47" i="4"/>
  <c r="F45" i="4"/>
  <c r="D45" i="4"/>
  <c r="E45" i="4"/>
  <c r="M26" i="5" l="1"/>
  <c r="A27" i="5"/>
  <c r="F27" i="5"/>
  <c r="D27" i="5"/>
  <c r="E27" i="5"/>
  <c r="B28" i="5"/>
  <c r="F26" i="1"/>
  <c r="D26" i="1"/>
  <c r="E26" i="1"/>
  <c r="B27" i="1"/>
  <c r="M26" i="1" s="1"/>
  <c r="A26" i="1"/>
  <c r="B49" i="4"/>
  <c r="F47" i="4"/>
  <c r="E47" i="4"/>
  <c r="D47" i="4"/>
  <c r="D28" i="5" l="1"/>
  <c r="B29" i="5"/>
  <c r="A28" i="5"/>
  <c r="M27" i="5"/>
  <c r="E28" i="5"/>
  <c r="F28" i="5"/>
  <c r="E27" i="1"/>
  <c r="D27" i="1"/>
  <c r="A27" i="1"/>
  <c r="F27" i="1"/>
  <c r="B28" i="1"/>
  <c r="M27" i="1" s="1"/>
  <c r="B51" i="4"/>
  <c r="F49" i="4"/>
  <c r="E49" i="4"/>
  <c r="D49" i="4"/>
  <c r="E29" i="5" l="1"/>
  <c r="D29" i="5"/>
  <c r="A29" i="5"/>
  <c r="M28" i="5"/>
  <c r="F29" i="5"/>
  <c r="B30" i="5"/>
  <c r="E28" i="1"/>
  <c r="B29" i="1"/>
  <c r="M28" i="1" s="1"/>
  <c r="D28" i="1"/>
  <c r="A28" i="1"/>
  <c r="F28" i="1"/>
  <c r="B53" i="4"/>
  <c r="F51" i="4"/>
  <c r="E51" i="4"/>
  <c r="D51" i="4"/>
  <c r="D30" i="5" l="1"/>
  <c r="F30" i="5"/>
  <c r="A30" i="5"/>
  <c r="B31" i="5"/>
  <c r="M29" i="5"/>
  <c r="F29" i="1"/>
  <c r="B30" i="1"/>
  <c r="M29" i="1" s="1"/>
  <c r="D29" i="1"/>
  <c r="E29" i="1"/>
  <c r="A29" i="1"/>
  <c r="B55" i="4"/>
  <c r="F53" i="4"/>
  <c r="D53" i="4"/>
  <c r="E53" i="4"/>
  <c r="M30" i="5" l="1"/>
  <c r="F31" i="5"/>
  <c r="E31" i="5"/>
  <c r="A31" i="5"/>
  <c r="B32" i="5"/>
  <c r="D31" i="5"/>
  <c r="F30" i="1"/>
  <c r="D30" i="1"/>
  <c r="B31" i="1"/>
  <c r="M30" i="1" s="1"/>
  <c r="A30" i="1"/>
  <c r="B57" i="4"/>
  <c r="F55" i="4"/>
  <c r="E55" i="4"/>
  <c r="D55" i="4"/>
  <c r="A32" i="5" l="1"/>
  <c r="M31" i="5"/>
  <c r="F32" i="5"/>
  <c r="E32" i="5"/>
  <c r="D32" i="5"/>
  <c r="B33" i="5"/>
  <c r="F31" i="1"/>
  <c r="B32" i="1"/>
  <c r="M31" i="1" s="1"/>
  <c r="D31" i="1"/>
  <c r="A31" i="1"/>
  <c r="E31" i="1"/>
  <c r="B59" i="4"/>
  <c r="F57" i="4"/>
  <c r="E57" i="4"/>
  <c r="D57" i="4"/>
  <c r="M32" i="5" l="1"/>
  <c r="A33" i="5"/>
  <c r="D33" i="5"/>
  <c r="F33" i="5"/>
  <c r="E33" i="5"/>
  <c r="B34" i="5"/>
  <c r="E32" i="1"/>
  <c r="D32" i="1"/>
  <c r="F32" i="1"/>
  <c r="A32" i="1"/>
  <c r="B33" i="1"/>
  <c r="M32" i="1" s="1"/>
  <c r="B61" i="4"/>
  <c r="F59" i="4"/>
  <c r="E59" i="4"/>
  <c r="D59" i="4"/>
  <c r="D34" i="5" l="1"/>
  <c r="B35" i="5"/>
  <c r="A34" i="5"/>
  <c r="M33" i="5"/>
  <c r="F34" i="5"/>
  <c r="E34" i="5"/>
  <c r="F33" i="1"/>
  <c r="B34" i="1"/>
  <c r="M33" i="1" s="1"/>
  <c r="D33" i="1"/>
  <c r="E33" i="1"/>
  <c r="A33" i="1"/>
  <c r="B63" i="4"/>
  <c r="F61" i="4"/>
  <c r="D61" i="4"/>
  <c r="E61" i="4"/>
  <c r="F35" i="5" l="1"/>
  <c r="D35" i="5"/>
  <c r="A35" i="5"/>
  <c r="M34" i="5"/>
  <c r="B36" i="5"/>
  <c r="A34" i="1"/>
  <c r="E34" i="1"/>
  <c r="F34" i="1"/>
  <c r="B35" i="1"/>
  <c r="M34" i="1" s="1"/>
  <c r="D34" i="1"/>
  <c r="B65" i="4"/>
  <c r="F63" i="4"/>
  <c r="E63" i="4"/>
  <c r="D63" i="4"/>
  <c r="F36" i="5" l="1"/>
  <c r="E36" i="5"/>
  <c r="D36" i="5"/>
  <c r="A36" i="5"/>
  <c r="M35" i="5"/>
  <c r="B37" i="5"/>
  <c r="F35" i="1"/>
  <c r="D35" i="1"/>
  <c r="A35" i="1"/>
  <c r="B36" i="1"/>
  <c r="M35" i="1" s="1"/>
  <c r="B67" i="4"/>
  <c r="F65" i="4"/>
  <c r="E65" i="4"/>
  <c r="D65" i="4"/>
  <c r="M36" i="5" l="1"/>
  <c r="F37" i="5"/>
  <c r="E37" i="5"/>
  <c r="B38" i="5"/>
  <c r="D37" i="5"/>
  <c r="A37" i="5"/>
  <c r="F36" i="1"/>
  <c r="B37" i="1"/>
  <c r="M36" i="1" s="1"/>
  <c r="D36" i="1"/>
  <c r="E36" i="1"/>
  <c r="A36" i="1"/>
  <c r="B69" i="4"/>
  <c r="F67" i="4"/>
  <c r="E67" i="4"/>
  <c r="D67" i="4"/>
  <c r="A38" i="5" l="1"/>
  <c r="M37" i="5"/>
  <c r="F38" i="5"/>
  <c r="D38" i="5"/>
  <c r="E38" i="5"/>
  <c r="B39" i="5"/>
  <c r="E37" i="1"/>
  <c r="D37" i="1"/>
  <c r="F37" i="1"/>
  <c r="A37" i="1"/>
  <c r="B38" i="1"/>
  <c r="M37" i="1" s="1"/>
  <c r="B71" i="4"/>
  <c r="F69" i="4"/>
  <c r="D69" i="4"/>
  <c r="E69" i="4"/>
  <c r="M38" i="5" l="1"/>
  <c r="A39" i="5"/>
  <c r="F39" i="5"/>
  <c r="E39" i="5"/>
  <c r="D39" i="5"/>
  <c r="B40" i="5"/>
  <c r="F38" i="1"/>
  <c r="A38" i="1"/>
  <c r="D38" i="1"/>
  <c r="E38" i="1"/>
  <c r="B39" i="1"/>
  <c r="M38" i="1" s="1"/>
  <c r="B73" i="4"/>
  <c r="F71" i="4"/>
  <c r="E71" i="4"/>
  <c r="D71" i="4"/>
  <c r="D40" i="5" l="1"/>
  <c r="A40" i="5"/>
  <c r="M39" i="5"/>
  <c r="B41" i="5"/>
  <c r="F40" i="5"/>
  <c r="A39" i="1"/>
  <c r="B40" i="1"/>
  <c r="M39" i="1" s="1"/>
  <c r="D39" i="1"/>
  <c r="E39" i="1"/>
  <c r="F39" i="1"/>
  <c r="B75" i="4"/>
  <c r="F41" i="5" l="1"/>
  <c r="E41" i="5"/>
  <c r="D41" i="5"/>
  <c r="M40" i="5"/>
  <c r="A41" i="5"/>
  <c r="B42" i="5"/>
  <c r="F40" i="1"/>
  <c r="A40" i="1"/>
  <c r="D40" i="1"/>
  <c r="B41" i="1"/>
  <c r="M40" i="1" s="1"/>
  <c r="F42" i="5" l="1"/>
  <c r="E42" i="5"/>
  <c r="D42" i="5"/>
  <c r="B43" i="5"/>
  <c r="A42" i="5"/>
  <c r="M41" i="5"/>
  <c r="F41" i="1"/>
  <c r="A41" i="1"/>
  <c r="E41" i="1"/>
  <c r="D41" i="1"/>
  <c r="B42" i="1"/>
  <c r="M41" i="1" s="1"/>
  <c r="M42" i="5" l="1"/>
  <c r="F43" i="5"/>
  <c r="E43" i="5"/>
  <c r="A43" i="5"/>
  <c r="D43" i="5"/>
  <c r="B44" i="5"/>
  <c r="A42" i="1"/>
  <c r="D42" i="1"/>
  <c r="E42" i="1"/>
  <c r="B43" i="1"/>
  <c r="M42" i="1" s="1"/>
  <c r="F42" i="1"/>
  <c r="A44" i="5" l="1"/>
  <c r="M43" i="5"/>
  <c r="F44" i="5"/>
  <c r="E44" i="5"/>
  <c r="D44" i="5"/>
  <c r="B45" i="5"/>
  <c r="F43" i="1"/>
  <c r="B44" i="1"/>
  <c r="M43" i="1" s="1"/>
  <c r="D43" i="1"/>
  <c r="A43" i="1"/>
  <c r="E43" i="1"/>
  <c r="A45" i="5" l="1"/>
  <c r="M44" i="5"/>
  <c r="F45" i="5"/>
  <c r="D45" i="5"/>
  <c r="B46" i="5"/>
  <c r="E44" i="1"/>
  <c r="B45" i="1"/>
  <c r="M44" i="1" s="1"/>
  <c r="D44" i="1"/>
  <c r="F44" i="1"/>
  <c r="A44" i="1"/>
  <c r="F46" i="5" l="1"/>
  <c r="D46" i="5"/>
  <c r="E46" i="5"/>
  <c r="B47" i="5"/>
  <c r="A46" i="5"/>
  <c r="M45" i="5"/>
  <c r="A45" i="1"/>
  <c r="F45" i="1"/>
  <c r="B46" i="1"/>
  <c r="M45" i="1" s="1"/>
  <c r="D45" i="1"/>
  <c r="F47" i="5" l="1"/>
  <c r="E47" i="5"/>
  <c r="D47" i="5"/>
  <c r="B48" i="5"/>
  <c r="A47" i="5"/>
  <c r="M46" i="5"/>
  <c r="A46" i="1"/>
  <c r="B47" i="1"/>
  <c r="M46" i="1" s="1"/>
  <c r="D46" i="1"/>
  <c r="F46" i="1"/>
  <c r="C5" i="2" s="1"/>
  <c r="E46" i="1"/>
  <c r="F48" i="5" l="1"/>
  <c r="E48" i="5"/>
  <c r="D48" i="5"/>
  <c r="M47" i="5"/>
  <c r="A48" i="5"/>
  <c r="B49" i="5"/>
  <c r="E47" i="1"/>
  <c r="D47" i="1"/>
  <c r="F47" i="1"/>
  <c r="A47" i="1"/>
  <c r="B48" i="1"/>
  <c r="M47" i="1" s="1"/>
  <c r="M48" i="5" l="1"/>
  <c r="F49" i="5"/>
  <c r="E49" i="5"/>
  <c r="A49" i="5"/>
  <c r="B50" i="5"/>
  <c r="D49" i="5"/>
  <c r="F48" i="1"/>
  <c r="B49" i="1"/>
  <c r="M48" i="1" s="1"/>
  <c r="D48" i="1"/>
  <c r="E48" i="1"/>
  <c r="A48" i="1"/>
  <c r="A50" i="5" l="1"/>
  <c r="B51" i="5"/>
  <c r="M49" i="5"/>
  <c r="F50" i="5"/>
  <c r="D50" i="5"/>
  <c r="E49" i="1"/>
  <c r="B50" i="1"/>
  <c r="M49" i="1" s="1"/>
  <c r="D49" i="1"/>
  <c r="F49" i="1"/>
  <c r="A49" i="1"/>
  <c r="E51" i="5" l="1"/>
  <c r="D51" i="5"/>
  <c r="A51" i="5"/>
  <c r="M50" i="5"/>
  <c r="F51" i="5"/>
  <c r="B52" i="5"/>
  <c r="A50" i="1"/>
  <c r="D50" i="1"/>
  <c r="F50" i="1"/>
  <c r="B51" i="1"/>
  <c r="M50" i="1" s="1"/>
  <c r="F52" i="5" l="1"/>
  <c r="D52" i="5"/>
  <c r="E52" i="5"/>
  <c r="B53" i="5"/>
  <c r="A52" i="5"/>
  <c r="M51" i="5"/>
  <c r="A51" i="1"/>
  <c r="F51" i="1"/>
  <c r="E51" i="1"/>
  <c r="B52" i="1"/>
  <c r="M51" i="1" s="1"/>
  <c r="D51" i="1"/>
  <c r="F53" i="5" l="1"/>
  <c r="E53" i="5"/>
  <c r="D53" i="5"/>
  <c r="A53" i="5"/>
  <c r="M52" i="5"/>
  <c r="B54" i="5"/>
  <c r="A52" i="1"/>
  <c r="F52" i="1"/>
  <c r="E52" i="1"/>
  <c r="D52" i="1"/>
  <c r="B53" i="1"/>
  <c r="M52" i="1" s="1"/>
  <c r="F54" i="5" l="1"/>
  <c r="E54" i="5"/>
  <c r="D54" i="5"/>
  <c r="M53" i="5"/>
  <c r="A54" i="5"/>
  <c r="B55" i="5"/>
  <c r="F53" i="1"/>
  <c r="E53" i="1"/>
  <c r="A53" i="1"/>
  <c r="B54" i="1"/>
  <c r="M53" i="1" s="1"/>
  <c r="D53" i="1"/>
  <c r="M54" i="5" l="1"/>
  <c r="F55" i="5"/>
  <c r="D55" i="5"/>
  <c r="A55" i="5"/>
  <c r="B56" i="5"/>
  <c r="A54" i="1"/>
  <c r="F54" i="1"/>
  <c r="D54" i="1"/>
  <c r="E54" i="1"/>
  <c r="B55" i="1"/>
  <c r="M54" i="1" s="1"/>
  <c r="D56" i="5" l="1"/>
  <c r="A56" i="5"/>
  <c r="B57" i="5"/>
  <c r="M55" i="5"/>
  <c r="F56" i="5"/>
  <c r="E56" i="5"/>
  <c r="A55" i="1"/>
  <c r="D55" i="1"/>
  <c r="F55" i="1"/>
  <c r="B56" i="1"/>
  <c r="M55" i="1" s="1"/>
  <c r="E57" i="5" l="1"/>
  <c r="D57" i="5"/>
  <c r="A57" i="5"/>
  <c r="M56" i="5"/>
  <c r="F57" i="5"/>
  <c r="B58" i="5"/>
  <c r="A56" i="1"/>
  <c r="F56" i="1"/>
  <c r="E56" i="1"/>
  <c r="D56" i="1"/>
  <c r="B57" i="1"/>
  <c r="M56" i="1" s="1"/>
  <c r="F58" i="5" l="1"/>
  <c r="D58" i="5"/>
  <c r="E58" i="5"/>
  <c r="B59" i="5"/>
  <c r="A58" i="5"/>
  <c r="M57" i="5"/>
  <c r="F57" i="1"/>
  <c r="A57" i="1"/>
  <c r="E57" i="1"/>
  <c r="D57" i="1"/>
  <c r="B58" i="1"/>
  <c r="M57" i="1" s="1"/>
  <c r="E59" i="5" l="1"/>
  <c r="F59" i="5"/>
  <c r="D59" i="5"/>
  <c r="A59" i="5"/>
  <c r="M58" i="5"/>
  <c r="B60" i="5"/>
  <c r="A58" i="1"/>
  <c r="F58" i="1"/>
  <c r="D58" i="1"/>
  <c r="E58" i="1"/>
  <c r="B59" i="1"/>
  <c r="M58" i="1" s="1"/>
  <c r="A60" i="5" l="1"/>
  <c r="F60" i="5"/>
  <c r="M59" i="5"/>
  <c r="D60" i="5"/>
  <c r="B61" i="5"/>
  <c r="F59" i="1"/>
  <c r="E59" i="1"/>
  <c r="B60" i="1"/>
  <c r="M59" i="1" s="1"/>
  <c r="A59" i="1"/>
  <c r="D59" i="1"/>
  <c r="E61" i="5" l="1"/>
  <c r="D61" i="5"/>
  <c r="A61" i="5"/>
  <c r="M60" i="5"/>
  <c r="F61" i="5"/>
  <c r="B62" i="5"/>
  <c r="F60" i="1"/>
  <c r="D60" i="1"/>
  <c r="B61" i="1"/>
  <c r="M60" i="1" s="1"/>
  <c r="A60" i="1"/>
  <c r="F62" i="5" l="1"/>
  <c r="D62" i="5"/>
  <c r="E62" i="5"/>
  <c r="A62" i="5"/>
  <c r="M61" i="5"/>
  <c r="B63" i="5"/>
  <c r="A61" i="1"/>
  <c r="B62" i="1"/>
  <c r="M61" i="1" s="1"/>
  <c r="D61" i="1"/>
  <c r="F61" i="1"/>
  <c r="E61" i="1"/>
  <c r="F63" i="5" l="1"/>
  <c r="E63" i="5"/>
  <c r="D63" i="5"/>
  <c r="M62" i="5"/>
  <c r="A63" i="5"/>
  <c r="B64" i="5"/>
  <c r="A62" i="1"/>
  <c r="D62" i="1"/>
  <c r="E62" i="1"/>
  <c r="F62" i="1"/>
  <c r="B63" i="1"/>
  <c r="M62" i="1" s="1"/>
  <c r="M63" i="5" l="1"/>
  <c r="F64" i="5"/>
  <c r="E64" i="5"/>
  <c r="D64" i="5"/>
  <c r="A64" i="5"/>
  <c r="B65" i="5"/>
  <c r="A63" i="1"/>
  <c r="F63" i="1"/>
  <c r="E63" i="1"/>
  <c r="B64" i="1"/>
  <c r="M63" i="1" s="1"/>
  <c r="D63" i="1"/>
  <c r="M64" i="5" l="1"/>
  <c r="A65" i="5"/>
  <c r="D65" i="5"/>
  <c r="F65" i="5"/>
  <c r="B66" i="5"/>
  <c r="A64" i="1"/>
  <c r="E64" i="1"/>
  <c r="F64" i="1"/>
  <c r="D64" i="1"/>
  <c r="B65" i="1"/>
  <c r="M64" i="1" s="1"/>
  <c r="D66" i="5" l="1"/>
  <c r="F66" i="5"/>
  <c r="E66" i="5"/>
  <c r="A66" i="5"/>
  <c r="B67" i="5"/>
  <c r="M65" i="5"/>
  <c r="A65" i="1"/>
  <c r="F65" i="1"/>
  <c r="D65" i="1"/>
  <c r="B66" i="1"/>
  <c r="M65" i="1" s="1"/>
  <c r="E67" i="5" l="1"/>
  <c r="D67" i="5"/>
  <c r="M66" i="5"/>
  <c r="F67" i="5"/>
  <c r="A67" i="5"/>
  <c r="B68" i="5"/>
  <c r="A66" i="1"/>
  <c r="B67" i="1"/>
  <c r="M66" i="1" s="1"/>
  <c r="D66" i="1"/>
  <c r="E66" i="1"/>
  <c r="F66" i="1"/>
  <c r="F68" i="5" l="1"/>
  <c r="E68" i="5"/>
  <c r="D68" i="5"/>
  <c r="A68" i="5"/>
  <c r="M67" i="5"/>
  <c r="B69" i="5"/>
  <c r="F67" i="1"/>
  <c r="A67" i="1"/>
  <c r="E67" i="1"/>
  <c r="D67" i="1"/>
  <c r="B68" i="1"/>
  <c r="M67" i="1" s="1"/>
  <c r="F69" i="5" l="1"/>
  <c r="E69" i="5"/>
  <c r="D69" i="5"/>
  <c r="M68" i="5"/>
  <c r="B70" i="5"/>
  <c r="A69" i="5"/>
  <c r="E68" i="1"/>
  <c r="D68" i="1"/>
  <c r="F68" i="1"/>
  <c r="D5" i="2" s="1"/>
  <c r="B69" i="1"/>
  <c r="M68" i="1" s="1"/>
  <c r="A68" i="1"/>
  <c r="M69" i="5" l="1"/>
  <c r="F70" i="5"/>
  <c r="D70" i="5"/>
  <c r="A70" i="5"/>
  <c r="B71" i="5"/>
  <c r="A69" i="1"/>
  <c r="B70" i="1"/>
  <c r="M69" i="1" s="1"/>
  <c r="D69" i="1"/>
  <c r="E69" i="1"/>
  <c r="F69" i="1"/>
  <c r="A71" i="5" l="1"/>
  <c r="F71" i="5"/>
  <c r="D71" i="5"/>
  <c r="E71" i="5"/>
  <c r="M70" i="5"/>
  <c r="B72" i="5"/>
  <c r="F70" i="1"/>
  <c r="D70" i="1"/>
  <c r="B71" i="1"/>
  <c r="M70" i="1" s="1"/>
  <c r="A70" i="1"/>
  <c r="D72" i="5" l="1"/>
  <c r="F72" i="5"/>
  <c r="E72" i="5"/>
  <c r="M71" i="5"/>
  <c r="A72" i="5"/>
  <c r="B73" i="5"/>
  <c r="F71" i="1"/>
  <c r="A71" i="1"/>
  <c r="D71" i="1"/>
  <c r="E71" i="1"/>
  <c r="B72" i="1"/>
  <c r="M71" i="1" s="1"/>
  <c r="E73" i="5" l="1"/>
  <c r="D73" i="5"/>
  <c r="A73" i="5"/>
  <c r="M72" i="5"/>
  <c r="F73" i="5"/>
  <c r="B74" i="5"/>
  <c r="E72" i="1"/>
  <c r="D72" i="1"/>
  <c r="B73" i="1"/>
  <c r="M72" i="1" s="1"/>
  <c r="A72" i="1"/>
  <c r="F72" i="1"/>
  <c r="F74" i="5" l="1"/>
  <c r="E74" i="5"/>
  <c r="D74" i="5"/>
  <c r="A74" i="5"/>
  <c r="M73" i="5"/>
  <c r="B75" i="5"/>
  <c r="F73" i="1"/>
  <c r="B74" i="1"/>
  <c r="M73" i="1" s="1"/>
  <c r="D73" i="1"/>
  <c r="E73" i="1"/>
  <c r="A73" i="1"/>
  <c r="D75" i="5" l="1"/>
  <c r="M74" i="5"/>
  <c r="B76" i="5"/>
  <c r="F75" i="5"/>
  <c r="A75" i="5"/>
  <c r="F74" i="1"/>
  <c r="B75" i="1"/>
  <c r="M74" i="1" s="1"/>
  <c r="D74" i="1"/>
  <c r="E74" i="1"/>
  <c r="A74" i="1"/>
  <c r="A76" i="5" l="1"/>
  <c r="M75" i="5"/>
  <c r="E76" i="5"/>
  <c r="F76" i="5"/>
  <c r="D76" i="5"/>
  <c r="B77" i="5"/>
  <c r="F75" i="1"/>
  <c r="D75" i="1"/>
  <c r="A75" i="1"/>
  <c r="B76" i="1"/>
  <c r="M75" i="1" s="1"/>
  <c r="A77" i="5" l="1"/>
  <c r="F77" i="5"/>
  <c r="E77" i="5"/>
  <c r="D77" i="5"/>
  <c r="M76" i="5"/>
  <c r="B78" i="5"/>
  <c r="A76" i="1"/>
  <c r="B77" i="1"/>
  <c r="M76" i="1" s="1"/>
  <c r="D76" i="1"/>
  <c r="E76" i="1"/>
  <c r="F76" i="1"/>
  <c r="D78" i="5" l="1"/>
  <c r="M77" i="5"/>
  <c r="F78" i="5"/>
  <c r="E78" i="5"/>
  <c r="A78" i="5"/>
  <c r="B79" i="5"/>
  <c r="A77" i="1"/>
  <c r="D77" i="1"/>
  <c r="F77" i="1"/>
  <c r="B78" i="1"/>
  <c r="M77" i="1" s="1"/>
  <c r="E77" i="1"/>
  <c r="E79" i="5" l="1"/>
  <c r="D79" i="5"/>
  <c r="A79" i="5"/>
  <c r="F79" i="5"/>
  <c r="M78" i="5"/>
  <c r="B80" i="5"/>
  <c r="E78" i="1"/>
  <c r="D78" i="1"/>
  <c r="A78" i="1"/>
  <c r="B79" i="1"/>
  <c r="M78" i="1" s="1"/>
  <c r="F78" i="1"/>
  <c r="F80" i="5" l="1"/>
  <c r="D80" i="5"/>
  <c r="A80" i="5"/>
  <c r="M79" i="5"/>
  <c r="B81" i="5"/>
  <c r="F79" i="1"/>
  <c r="A79" i="1"/>
  <c r="D79" i="1"/>
  <c r="E79" i="1"/>
  <c r="B80" i="1"/>
  <c r="M79" i="1" s="1"/>
  <c r="M80" i="5" l="1"/>
  <c r="F81" i="5"/>
  <c r="B82" i="5"/>
  <c r="E81" i="5"/>
  <c r="D81" i="5"/>
  <c r="A81" i="5"/>
  <c r="A80" i="1"/>
  <c r="D80" i="1"/>
  <c r="F80" i="1"/>
  <c r="B81" i="1"/>
  <c r="M80" i="1" s="1"/>
  <c r="A82" i="5" l="1"/>
  <c r="M81" i="5"/>
  <c r="E82" i="5"/>
  <c r="D82" i="5"/>
  <c r="F82" i="5"/>
  <c r="B83" i="5"/>
  <c r="A81" i="1"/>
  <c r="B82" i="1"/>
  <c r="M81" i="1" s="1"/>
  <c r="D81" i="1"/>
  <c r="E81" i="1"/>
  <c r="F81" i="1"/>
  <c r="A83" i="5" l="1"/>
  <c r="F83" i="5"/>
  <c r="E83" i="5"/>
  <c r="D83" i="5"/>
  <c r="M82" i="5"/>
  <c r="B84" i="5"/>
  <c r="E82" i="1"/>
  <c r="A82" i="1"/>
  <c r="F82" i="1"/>
  <c r="D82" i="1"/>
  <c r="B83" i="1"/>
  <c r="M82" i="1" s="1"/>
  <c r="D84" i="5" l="1"/>
  <c r="M83" i="5"/>
  <c r="A84" i="5"/>
  <c r="F84" i="5"/>
  <c r="E84" i="5"/>
  <c r="B85" i="5"/>
  <c r="F83" i="1"/>
  <c r="D83" i="1"/>
  <c r="E83" i="1"/>
  <c r="B84" i="1"/>
  <c r="M83" i="1" s="1"/>
  <c r="A83" i="1"/>
  <c r="F85" i="5" l="1"/>
  <c r="D85" i="5"/>
  <c r="A85" i="5"/>
  <c r="M84" i="5"/>
  <c r="B86" i="5"/>
  <c r="E84" i="1"/>
  <c r="B85" i="1"/>
  <c r="M84" i="1" s="1"/>
  <c r="D84" i="1"/>
  <c r="F84" i="1"/>
  <c r="A84" i="1"/>
  <c r="E86" i="5" l="1"/>
  <c r="M85" i="5"/>
  <c r="A86" i="5"/>
  <c r="F86" i="5"/>
  <c r="D86" i="5"/>
  <c r="B87" i="5"/>
  <c r="A85" i="1"/>
  <c r="D85" i="1"/>
  <c r="F85" i="1"/>
  <c r="B86" i="1"/>
  <c r="M85" i="1" s="1"/>
  <c r="M86" i="5" l="1"/>
  <c r="F87" i="5"/>
  <c r="E87" i="5"/>
  <c r="D87" i="5"/>
  <c r="A87" i="5"/>
  <c r="B88" i="5"/>
  <c r="A86" i="1"/>
  <c r="B87" i="1"/>
  <c r="M86" i="1" s="1"/>
  <c r="D86" i="1"/>
  <c r="E86" i="1"/>
  <c r="F86" i="1"/>
  <c r="A88" i="5" l="1"/>
  <c r="M87" i="5"/>
  <c r="F88" i="5"/>
  <c r="E88" i="5"/>
  <c r="D88" i="5"/>
  <c r="B89" i="5"/>
  <c r="A87" i="1"/>
  <c r="F87" i="1"/>
  <c r="E87" i="1"/>
  <c r="B88" i="1"/>
  <c r="M87" i="1" s="1"/>
  <c r="D87" i="1"/>
  <c r="A89" i="5" l="1"/>
  <c r="E89" i="5"/>
  <c r="D89" i="5"/>
  <c r="M88" i="5"/>
  <c r="F89" i="5"/>
  <c r="B90" i="5"/>
  <c r="E88" i="1"/>
  <c r="F88" i="1"/>
  <c r="A88" i="1"/>
  <c r="B89" i="1"/>
  <c r="M88" i="1" s="1"/>
  <c r="D88" i="1"/>
  <c r="D90" i="5" l="1"/>
  <c r="M89" i="5"/>
  <c r="F90" i="5"/>
  <c r="A90" i="5"/>
  <c r="B91" i="5"/>
  <c r="A89" i="1"/>
  <c r="E89" i="1"/>
  <c r="F89" i="1"/>
  <c r="E5" i="2" s="1"/>
  <c r="B90" i="1"/>
  <c r="M89" i="1" s="1"/>
  <c r="D89" i="1"/>
  <c r="F91" i="5" l="1"/>
  <c r="D91" i="5"/>
  <c r="E91" i="5"/>
  <c r="A91" i="5"/>
  <c r="M90" i="5"/>
  <c r="B92" i="5"/>
  <c r="A90" i="1"/>
  <c r="D90" i="1"/>
  <c r="F90" i="1"/>
  <c r="B91" i="1"/>
  <c r="M90" i="1" s="1"/>
  <c r="E92" i="5" l="1"/>
  <c r="F92" i="5"/>
  <c r="D92" i="5"/>
  <c r="B93" i="5"/>
  <c r="A92" i="5"/>
  <c r="M91" i="5"/>
  <c r="A91" i="1"/>
  <c r="D91" i="1"/>
  <c r="E91" i="1"/>
  <c r="F91" i="1"/>
  <c r="B92" i="1"/>
  <c r="M91" i="1" s="1"/>
  <c r="M92" i="5" l="1"/>
  <c r="F93" i="5"/>
  <c r="A93" i="5"/>
  <c r="E93" i="5"/>
  <c r="D93" i="5"/>
  <c r="B94" i="5"/>
  <c r="F92" i="1"/>
  <c r="D92" i="1"/>
  <c r="A92" i="1"/>
  <c r="B93" i="1"/>
  <c r="M92" i="1" s="1"/>
  <c r="E92" i="1"/>
  <c r="A94" i="5" l="1"/>
  <c r="M93" i="5"/>
  <c r="F94" i="5"/>
  <c r="D94" i="5"/>
  <c r="E94" i="5"/>
  <c r="B95" i="5"/>
  <c r="E93" i="1"/>
  <c r="B94" i="1"/>
  <c r="M93" i="1" s="1"/>
  <c r="D93" i="1"/>
  <c r="A93" i="1"/>
  <c r="F93" i="1"/>
  <c r="A95" i="5" l="1"/>
  <c r="F95" i="5"/>
  <c r="D95" i="5"/>
  <c r="M94" i="5"/>
  <c r="B96" i="5"/>
  <c r="F94" i="1"/>
  <c r="B95" i="1"/>
  <c r="M94" i="1" s="1"/>
  <c r="D94" i="1"/>
  <c r="E94" i="1"/>
  <c r="A94" i="1"/>
  <c r="F96" i="5" l="1"/>
  <c r="E96" i="5"/>
  <c r="D96" i="5"/>
  <c r="A96" i="5"/>
  <c r="M95" i="5"/>
  <c r="B97" i="5"/>
  <c r="A95" i="1"/>
  <c r="D95" i="1"/>
  <c r="F95" i="1"/>
  <c r="B96" i="1"/>
  <c r="M95" i="1" s="1"/>
  <c r="F97" i="5" l="1"/>
  <c r="E97" i="5"/>
  <c r="D97" i="5"/>
  <c r="M96" i="5"/>
  <c r="B98" i="5"/>
  <c r="A97" i="5"/>
  <c r="A96" i="1"/>
  <c r="B97" i="1"/>
  <c r="M96" i="1" s="1"/>
  <c r="D96" i="1"/>
  <c r="F96" i="1"/>
  <c r="E96" i="1"/>
  <c r="F98" i="5" l="1"/>
  <c r="E98" i="5"/>
  <c r="D98" i="5"/>
  <c r="A98" i="5"/>
  <c r="M97" i="5"/>
  <c r="B99" i="5"/>
  <c r="A97" i="1"/>
  <c r="F97" i="1"/>
  <c r="D97" i="1"/>
  <c r="E97" i="1"/>
  <c r="B98" i="1"/>
  <c r="M97" i="1" s="1"/>
  <c r="M98" i="5" l="1"/>
  <c r="F99" i="5"/>
  <c r="B100" i="5"/>
  <c r="E99" i="5"/>
  <c r="A99" i="5"/>
  <c r="D99" i="5"/>
  <c r="F98" i="1"/>
  <c r="B99" i="1"/>
  <c r="M98" i="1" s="1"/>
  <c r="D98" i="1"/>
  <c r="E98" i="1"/>
  <c r="A98" i="1"/>
  <c r="A100" i="5" l="1"/>
  <c r="M99" i="5"/>
  <c r="F100" i="5"/>
  <c r="D100" i="5"/>
  <c r="B101" i="5"/>
  <c r="A99" i="1"/>
  <c r="B100" i="1"/>
  <c r="M99" i="1" s="1"/>
  <c r="D99" i="1"/>
  <c r="F99" i="1"/>
  <c r="E99" i="1"/>
  <c r="E101" i="5" l="1"/>
  <c r="D101" i="5"/>
  <c r="A101" i="5"/>
  <c r="F101" i="5"/>
  <c r="M100" i="5"/>
  <c r="B102" i="5"/>
  <c r="A100" i="1"/>
  <c r="D100" i="1"/>
  <c r="F100" i="1"/>
  <c r="B101" i="1"/>
  <c r="M100" i="1" s="1"/>
  <c r="F102" i="5" l="1"/>
  <c r="E102" i="5"/>
  <c r="D102" i="5"/>
  <c r="A102" i="5"/>
  <c r="M101" i="5"/>
  <c r="B103" i="5"/>
  <c r="F101" i="1"/>
  <c r="E101" i="1"/>
  <c r="D101" i="1"/>
  <c r="A101" i="1"/>
  <c r="B102" i="1"/>
  <c r="M101" i="1" s="1"/>
  <c r="F103" i="5" l="1"/>
  <c r="E103" i="5"/>
  <c r="D103" i="5"/>
  <c r="A103" i="5"/>
  <c r="M102" i="5"/>
  <c r="B104" i="5"/>
  <c r="A102" i="1"/>
  <c r="D102" i="1"/>
  <c r="E102" i="1"/>
  <c r="F102" i="1"/>
  <c r="B103" i="1"/>
  <c r="M102" i="1" s="1"/>
  <c r="F104" i="5" l="1"/>
  <c r="E104" i="5"/>
  <c r="D104" i="5"/>
  <c r="A104" i="5"/>
  <c r="B105" i="5"/>
  <c r="M103" i="5"/>
  <c r="F103" i="1"/>
  <c r="B104" i="1"/>
  <c r="M103" i="1" s="1"/>
  <c r="D103" i="1"/>
  <c r="A103" i="1"/>
  <c r="E103" i="1"/>
  <c r="M104" i="5" l="1"/>
  <c r="A105" i="5"/>
  <c r="F105" i="5"/>
  <c r="D105" i="5"/>
  <c r="B106" i="5"/>
  <c r="E104" i="1"/>
  <c r="B105" i="1"/>
  <c r="M104" i="1" s="1"/>
  <c r="F104" i="1"/>
  <c r="A104" i="1"/>
  <c r="D104" i="1"/>
  <c r="D106" i="5" l="1"/>
  <c r="A106" i="5"/>
  <c r="M105" i="5"/>
  <c r="F106" i="5"/>
  <c r="E106" i="5"/>
  <c r="B107" i="5"/>
  <c r="A105" i="1"/>
  <c r="D105" i="1"/>
  <c r="F105" i="1"/>
  <c r="B106" i="1"/>
  <c r="M105" i="1" s="1"/>
  <c r="E107" i="5" l="1"/>
  <c r="D107" i="5"/>
  <c r="A107" i="5"/>
  <c r="F107" i="5"/>
  <c r="M106" i="5"/>
  <c r="B108" i="5"/>
  <c r="F106" i="1"/>
  <c r="B107" i="1"/>
  <c r="M106" i="1" s="1"/>
  <c r="D106" i="1"/>
  <c r="A106" i="1"/>
  <c r="E106" i="1"/>
  <c r="F108" i="5" l="1"/>
  <c r="E108" i="5"/>
  <c r="D108" i="5"/>
  <c r="A108" i="5"/>
  <c r="M107" i="5"/>
  <c r="B109" i="5"/>
  <c r="A107" i="1"/>
  <c r="D107" i="1"/>
  <c r="F107" i="1"/>
  <c r="E107" i="1"/>
  <c r="B108" i="1"/>
  <c r="M107" i="1" s="1"/>
  <c r="F109" i="5" l="1"/>
  <c r="E109" i="5"/>
  <c r="D109" i="5"/>
  <c r="A109" i="5"/>
  <c r="M108" i="5"/>
  <c r="B110" i="5"/>
  <c r="F108" i="1"/>
  <c r="B109" i="1"/>
  <c r="M108" i="1" s="1"/>
  <c r="D108" i="1"/>
  <c r="E108" i="1"/>
  <c r="A108" i="1"/>
  <c r="F110" i="5" l="1"/>
  <c r="D110" i="5"/>
  <c r="A110" i="5"/>
  <c r="M109" i="5"/>
  <c r="B111" i="5"/>
  <c r="F109" i="1"/>
  <c r="D109" i="1"/>
  <c r="A109" i="1"/>
  <c r="E109" i="1"/>
  <c r="B110" i="1"/>
  <c r="M109" i="1" s="1"/>
  <c r="A111" i="5" l="1"/>
  <c r="M110" i="5"/>
  <c r="E111" i="5"/>
  <c r="F111" i="5"/>
  <c r="D111" i="5"/>
  <c r="B112" i="5"/>
  <c r="A110" i="1"/>
  <c r="D110" i="1"/>
  <c r="F110" i="1"/>
  <c r="B111" i="1"/>
  <c r="M110" i="1" s="1"/>
  <c r="D112" i="5" l="1"/>
  <c r="A112" i="5"/>
  <c r="M111" i="5"/>
  <c r="F112" i="5"/>
  <c r="E112" i="5"/>
  <c r="B113" i="5"/>
  <c r="E111" i="1"/>
  <c r="B112" i="1"/>
  <c r="M111" i="1" s="1"/>
  <c r="D111" i="1"/>
  <c r="F111" i="1"/>
  <c r="A111" i="1"/>
  <c r="F113" i="5" l="1"/>
  <c r="E113" i="5"/>
  <c r="D113" i="5"/>
  <c r="A113" i="5"/>
  <c r="M112" i="5"/>
  <c r="B114" i="5"/>
  <c r="A112" i="1"/>
  <c r="E112" i="1"/>
  <c r="F112" i="1"/>
  <c r="F5" i="2" s="1"/>
  <c r="D112" i="1"/>
  <c r="B113" i="1"/>
  <c r="M112" i="1" s="1"/>
  <c r="D114" i="5" l="1"/>
  <c r="F114" i="5"/>
  <c r="E114" i="5"/>
  <c r="A114" i="5"/>
  <c r="M113" i="5"/>
  <c r="B115" i="5"/>
  <c r="F113" i="1"/>
  <c r="B114" i="1"/>
  <c r="M113" i="1" s="1"/>
  <c r="D113" i="1"/>
  <c r="E113" i="1"/>
  <c r="A113" i="1"/>
  <c r="F115" i="5" l="1"/>
  <c r="M114" i="5"/>
  <c r="D115" i="5"/>
  <c r="A115" i="5"/>
  <c r="B116" i="5"/>
  <c r="A114" i="1"/>
  <c r="D114" i="1"/>
  <c r="E114" i="1"/>
  <c r="F114" i="1"/>
  <c r="B115" i="1"/>
  <c r="M114" i="1" s="1"/>
  <c r="E116" i="5" l="1"/>
  <c r="D116" i="5"/>
  <c r="A116" i="5"/>
  <c r="F116" i="5"/>
  <c r="M115" i="5"/>
  <c r="B117" i="5"/>
  <c r="F115" i="1"/>
  <c r="D115" i="1"/>
  <c r="A115" i="1"/>
  <c r="B116" i="1"/>
  <c r="M115" i="1" s="1"/>
  <c r="M116" i="5" l="1"/>
  <c r="F117" i="5"/>
  <c r="E117" i="5"/>
  <c r="D117" i="5"/>
  <c r="A117" i="5"/>
  <c r="B118" i="5"/>
  <c r="A116" i="1"/>
  <c r="B117" i="1"/>
  <c r="M116" i="1" s="1"/>
  <c r="D116" i="1"/>
  <c r="F116" i="1"/>
  <c r="E116" i="1"/>
  <c r="A118" i="5" l="1"/>
  <c r="F118" i="5"/>
  <c r="E118" i="5"/>
  <c r="D118" i="5"/>
  <c r="M117" i="5"/>
  <c r="B119" i="5"/>
  <c r="F117" i="1"/>
  <c r="A117" i="1"/>
  <c r="B118" i="1"/>
  <c r="M117" i="1" s="1"/>
  <c r="E117" i="1"/>
  <c r="D117" i="1"/>
  <c r="A119" i="5" l="1"/>
  <c r="M118" i="5"/>
  <c r="D119" i="5"/>
  <c r="F119" i="5"/>
  <c r="E119" i="5"/>
  <c r="B120" i="5"/>
  <c r="A118" i="1"/>
  <c r="D118" i="1"/>
  <c r="F118" i="1"/>
  <c r="E118" i="1"/>
  <c r="B119" i="1"/>
  <c r="M118" i="1" s="1"/>
  <c r="D120" i="5" l="1"/>
  <c r="F120" i="5"/>
  <c r="A120" i="5"/>
  <c r="M119" i="5"/>
  <c r="B121" i="5"/>
  <c r="F119" i="1"/>
  <c r="B120" i="1"/>
  <c r="M119" i="1" s="1"/>
  <c r="D119" i="1"/>
  <c r="E119" i="1"/>
  <c r="A119" i="1"/>
  <c r="F121" i="5" l="1"/>
  <c r="E121" i="5"/>
  <c r="D121" i="5"/>
  <c r="A121" i="5"/>
  <c r="M120" i="5"/>
  <c r="B122" i="5"/>
  <c r="A120" i="1"/>
  <c r="B121" i="1"/>
  <c r="M120" i="1" s="1"/>
  <c r="D120" i="1"/>
  <c r="F120" i="1"/>
  <c r="M121" i="5" l="1"/>
  <c r="F122" i="5"/>
  <c r="E122" i="5"/>
  <c r="D122" i="5"/>
  <c r="A122" i="5"/>
  <c r="B123" i="5"/>
  <c r="F121" i="1"/>
  <c r="B122" i="1"/>
  <c r="M121" i="1" s="1"/>
  <c r="D121" i="1"/>
  <c r="E121" i="1"/>
  <c r="A121" i="1"/>
  <c r="M122" i="5" l="1"/>
  <c r="A123" i="5"/>
  <c r="F123" i="5"/>
  <c r="E123" i="5"/>
  <c r="D123" i="5"/>
  <c r="B124" i="5"/>
  <c r="A122" i="1"/>
  <c r="E122" i="1"/>
  <c r="B123" i="1"/>
  <c r="M122" i="1" s="1"/>
  <c r="F122" i="1"/>
  <c r="D122" i="1"/>
  <c r="A124" i="5" l="1"/>
  <c r="E124" i="5"/>
  <c r="D124" i="5"/>
  <c r="M123" i="5"/>
  <c r="F124" i="5"/>
  <c r="B125" i="5"/>
  <c r="F123" i="1"/>
  <c r="A123" i="1"/>
  <c r="D123" i="1"/>
  <c r="E123" i="1"/>
  <c r="B124" i="1"/>
  <c r="M123" i="1" s="1"/>
  <c r="F125" i="5" l="1"/>
  <c r="D125" i="5"/>
  <c r="B126" i="5"/>
  <c r="A125" i="5"/>
  <c r="M124" i="5"/>
  <c r="A124" i="1"/>
  <c r="F124" i="1"/>
  <c r="E124" i="1"/>
  <c r="D124" i="1"/>
  <c r="B125" i="1"/>
  <c r="M124" i="1" s="1"/>
  <c r="F126" i="5" l="1"/>
  <c r="A126" i="5"/>
  <c r="M125" i="5"/>
  <c r="E126" i="5"/>
  <c r="D126" i="5"/>
  <c r="B127" i="5"/>
  <c r="A125" i="1"/>
  <c r="D125" i="1"/>
  <c r="B126" i="1"/>
  <c r="M125" i="1" s="1"/>
  <c r="F125" i="1"/>
  <c r="D127" i="5" l="1"/>
  <c r="A127" i="5"/>
  <c r="M126" i="5"/>
  <c r="F127" i="5"/>
  <c r="E127" i="5"/>
  <c r="B128" i="5"/>
  <c r="A126" i="1"/>
  <c r="B127" i="1"/>
  <c r="M126" i="1" s="1"/>
  <c r="D126" i="1"/>
  <c r="F126" i="1"/>
  <c r="E126" i="1"/>
  <c r="E128" i="5" l="1"/>
  <c r="D128" i="5"/>
  <c r="A128" i="5"/>
  <c r="F128" i="5"/>
  <c r="M127" i="5"/>
  <c r="B129" i="5"/>
  <c r="F127" i="1"/>
  <c r="D127" i="1"/>
  <c r="A127" i="1"/>
  <c r="E127" i="1"/>
  <c r="B128" i="1"/>
  <c r="M127" i="1" s="1"/>
  <c r="M128" i="5" l="1"/>
  <c r="F129" i="5"/>
  <c r="E129" i="5"/>
  <c r="D129" i="5"/>
  <c r="A129" i="5"/>
  <c r="B130" i="5"/>
  <c r="F128" i="1"/>
  <c r="D128" i="1"/>
  <c r="A128" i="1"/>
  <c r="B129" i="1"/>
  <c r="M128" i="1" s="1"/>
  <c r="E128" i="1"/>
  <c r="A130" i="5" l="1"/>
  <c r="F130" i="5"/>
  <c r="D130" i="5"/>
  <c r="M129" i="5"/>
  <c r="B131" i="5"/>
  <c r="E129" i="1"/>
  <c r="B130" i="1"/>
  <c r="M129" i="1" s="1"/>
  <c r="D129" i="1"/>
  <c r="A129" i="1"/>
  <c r="F129" i="1"/>
  <c r="E131" i="5" l="1"/>
  <c r="D131" i="5"/>
  <c r="F131" i="5"/>
  <c r="A131" i="5"/>
  <c r="M130" i="5"/>
  <c r="B132" i="5"/>
  <c r="A130" i="1"/>
  <c r="D130" i="1"/>
  <c r="F130" i="1"/>
  <c r="B131" i="1"/>
  <c r="M130" i="1" s="1"/>
  <c r="F132" i="5" l="1"/>
  <c r="E132" i="5"/>
  <c r="M131" i="5"/>
  <c r="A132" i="5"/>
  <c r="D132" i="5"/>
  <c r="B133" i="5"/>
  <c r="A131" i="1"/>
  <c r="B132" i="1"/>
  <c r="M131" i="1" s="1"/>
  <c r="D131" i="1"/>
  <c r="E131" i="1"/>
  <c r="F131" i="1"/>
  <c r="F133" i="5" l="1"/>
  <c r="A133" i="5"/>
  <c r="E133" i="5"/>
  <c r="D133" i="5"/>
  <c r="M132" i="5"/>
  <c r="B134" i="5"/>
  <c r="F132" i="1"/>
  <c r="D132" i="1"/>
  <c r="A132" i="1"/>
  <c r="B133" i="1"/>
  <c r="M132" i="1" s="1"/>
  <c r="E132" i="1"/>
  <c r="F134" i="5" l="1"/>
  <c r="E134" i="5"/>
  <c r="D134" i="5"/>
  <c r="A134" i="5"/>
  <c r="M133" i="5"/>
  <c r="B135" i="5"/>
  <c r="E133" i="1"/>
  <c r="D133" i="1"/>
  <c r="B134" i="1"/>
  <c r="M133" i="1" s="1"/>
  <c r="F133" i="1"/>
  <c r="G5" i="2" s="1"/>
  <c r="A133" i="1"/>
  <c r="M134" i="5" l="1"/>
  <c r="D135" i="5"/>
  <c r="A135" i="5"/>
  <c r="F135" i="5"/>
  <c r="B136" i="5"/>
  <c r="A134" i="1"/>
  <c r="B135" i="1"/>
  <c r="M134" i="1" s="1"/>
  <c r="D134" i="1"/>
  <c r="F134" i="1"/>
  <c r="E134" i="1"/>
  <c r="D136" i="5" l="1"/>
  <c r="F136" i="5"/>
  <c r="E136" i="5"/>
  <c r="A136" i="5"/>
  <c r="M135" i="5"/>
  <c r="B137" i="5"/>
  <c r="A135" i="1"/>
  <c r="D135" i="1"/>
  <c r="B136" i="1"/>
  <c r="M135" i="1" s="1"/>
  <c r="F135" i="1"/>
  <c r="E137" i="5" l="1"/>
  <c r="D137" i="5"/>
  <c r="M136" i="5"/>
  <c r="F137" i="5"/>
  <c r="A137" i="5"/>
  <c r="B138" i="5"/>
  <c r="E136" i="1"/>
  <c r="B137" i="1"/>
  <c r="M136" i="1" s="1"/>
  <c r="D136" i="1"/>
  <c r="F136" i="1"/>
  <c r="A136" i="1"/>
  <c r="F138" i="5" l="1"/>
  <c r="E138" i="5"/>
  <c r="M137" i="5"/>
  <c r="D138" i="5"/>
  <c r="A138" i="5"/>
  <c r="B139" i="5"/>
  <c r="E137" i="1"/>
  <c r="D137" i="1"/>
  <c r="F137" i="1"/>
  <c r="B138" i="1"/>
  <c r="M137" i="1" s="1"/>
  <c r="A137" i="1"/>
  <c r="F139" i="5" l="1"/>
  <c r="A139" i="5"/>
  <c r="E139" i="5"/>
  <c r="D139" i="5"/>
  <c r="M138" i="5"/>
  <c r="B140" i="5"/>
  <c r="A138" i="1"/>
  <c r="B139" i="1"/>
  <c r="M138" i="1" s="1"/>
  <c r="D138" i="1"/>
  <c r="F138" i="1"/>
  <c r="E138" i="1"/>
  <c r="D140" i="5" l="1"/>
  <c r="A140" i="5"/>
  <c r="M139" i="5"/>
  <c r="F140" i="5"/>
  <c r="B141" i="5"/>
  <c r="F139" i="1"/>
  <c r="B140" i="1"/>
  <c r="M139" i="1" s="1"/>
  <c r="D139" i="1"/>
  <c r="E139" i="1"/>
  <c r="A139" i="1"/>
  <c r="A141" i="5" l="1"/>
  <c r="F141" i="5"/>
  <c r="D141" i="5"/>
  <c r="M140" i="5"/>
  <c r="E141" i="5"/>
  <c r="B142" i="5"/>
  <c r="F140" i="1"/>
  <c r="D140" i="1"/>
  <c r="A140" i="1"/>
  <c r="B141" i="1"/>
  <c r="M140" i="1" s="1"/>
  <c r="D142" i="5" l="1"/>
  <c r="A142" i="5"/>
  <c r="F142" i="5"/>
  <c r="E142" i="5"/>
  <c r="M141" i="5"/>
  <c r="B143" i="5"/>
  <c r="A141" i="1"/>
  <c r="B142" i="1"/>
  <c r="M141" i="1" s="1"/>
  <c r="D141" i="1"/>
  <c r="F141" i="1"/>
  <c r="E141" i="1"/>
  <c r="E143" i="5" l="1"/>
  <c r="D143" i="5"/>
  <c r="F143" i="5"/>
  <c r="M142" i="5"/>
  <c r="A143" i="5"/>
  <c r="B144" i="5"/>
  <c r="E142" i="1"/>
  <c r="D142" i="1"/>
  <c r="F142" i="1"/>
  <c r="B143" i="1"/>
  <c r="M142" i="1" s="1"/>
  <c r="A142" i="1"/>
  <c r="F144" i="5" l="1"/>
  <c r="E144" i="5"/>
  <c r="D144" i="5"/>
  <c r="M143" i="5"/>
  <c r="A144" i="5"/>
  <c r="B145" i="5"/>
  <c r="A143" i="1"/>
  <c r="F143" i="1"/>
  <c r="E143" i="1"/>
  <c r="D143" i="1"/>
  <c r="B144" i="1"/>
  <c r="M143" i="1" s="1"/>
  <c r="F145" i="5" l="1"/>
  <c r="A145" i="5"/>
  <c r="B146" i="5"/>
  <c r="D145" i="5"/>
  <c r="M144" i="5"/>
  <c r="A144" i="1"/>
  <c r="B145" i="1"/>
  <c r="M144" i="1" s="1"/>
  <c r="D144" i="1"/>
  <c r="E144" i="1"/>
  <c r="F144" i="1"/>
  <c r="A146" i="5" l="1"/>
  <c r="M145" i="5"/>
  <c r="E146" i="5"/>
  <c r="F146" i="5"/>
  <c r="D146" i="5"/>
  <c r="B147" i="5"/>
  <c r="A145" i="1"/>
  <c r="D145" i="1"/>
  <c r="B146" i="1"/>
  <c r="M145" i="1" s="1"/>
  <c r="F145" i="1"/>
  <c r="A147" i="5" l="1"/>
  <c r="M146" i="5"/>
  <c r="F147" i="5"/>
  <c r="D147" i="5"/>
  <c r="E147" i="5"/>
  <c r="B148" i="5"/>
  <c r="E146" i="1"/>
  <c r="B147" i="1"/>
  <c r="M146" i="1" s="1"/>
  <c r="D146" i="1"/>
  <c r="F146" i="1"/>
  <c r="A146" i="1"/>
  <c r="D148" i="5" l="1"/>
  <c r="A148" i="5"/>
  <c r="F148" i="5"/>
  <c r="M147" i="5"/>
  <c r="E148" i="5"/>
  <c r="B149" i="5"/>
  <c r="A147" i="1"/>
  <c r="F147" i="1"/>
  <c r="E147" i="1"/>
  <c r="D147" i="1"/>
  <c r="B148" i="1"/>
  <c r="M147" i="1" s="1"/>
  <c r="E149" i="5" l="1"/>
  <c r="D149" i="5"/>
  <c r="A149" i="5"/>
  <c r="M148" i="5"/>
  <c r="F149" i="5"/>
  <c r="B150" i="5"/>
  <c r="F148" i="1"/>
  <c r="E148" i="1"/>
  <c r="A148" i="1"/>
  <c r="B149" i="1"/>
  <c r="M148" i="1" s="1"/>
  <c r="D148" i="1"/>
  <c r="F150" i="5" l="1"/>
  <c r="D150" i="5"/>
  <c r="M149" i="5"/>
  <c r="A150" i="5"/>
  <c r="B151" i="5"/>
  <c r="E149" i="1"/>
  <c r="A149" i="1"/>
  <c r="F149" i="1"/>
  <c r="D149" i="1"/>
  <c r="B150" i="1"/>
  <c r="M149" i="1" s="1"/>
  <c r="M150" i="5" l="1"/>
  <c r="D151" i="5"/>
  <c r="F151" i="5"/>
  <c r="E151" i="5"/>
  <c r="A151" i="5"/>
  <c r="B152" i="5"/>
  <c r="F150" i="1"/>
  <c r="D150" i="1"/>
  <c r="A150" i="1"/>
  <c r="B151" i="1"/>
  <c r="M150" i="1" s="1"/>
  <c r="A152" i="5" l="1"/>
  <c r="M151" i="5"/>
  <c r="E152" i="5"/>
  <c r="F152" i="5"/>
  <c r="D152" i="5"/>
  <c r="B153" i="5"/>
  <c r="A151" i="1"/>
  <c r="F151" i="1"/>
  <c r="E151" i="1"/>
  <c r="B152" i="1"/>
  <c r="M151" i="1" s="1"/>
  <c r="D151" i="1"/>
  <c r="A153" i="5" l="1"/>
  <c r="M152" i="5"/>
  <c r="F153" i="5"/>
  <c r="E153" i="5"/>
  <c r="D153" i="5"/>
  <c r="B154" i="5"/>
  <c r="E152" i="1"/>
  <c r="D152" i="1"/>
  <c r="F152" i="1"/>
  <c r="B153" i="1"/>
  <c r="M152" i="1" s="1"/>
  <c r="A152" i="1"/>
  <c r="D154" i="5" l="1"/>
  <c r="A154" i="5"/>
  <c r="E154" i="5"/>
  <c r="M153" i="5"/>
  <c r="F154" i="5"/>
  <c r="B155" i="5"/>
  <c r="A153" i="1"/>
  <c r="E153" i="1"/>
  <c r="F153" i="1"/>
  <c r="D153" i="1"/>
  <c r="B154" i="1"/>
  <c r="M153" i="1" s="1"/>
  <c r="F155" i="5" l="1"/>
  <c r="D155" i="5"/>
  <c r="A155" i="5"/>
  <c r="M154" i="5"/>
  <c r="B156" i="5"/>
  <c r="A154" i="1"/>
  <c r="B155" i="1"/>
  <c r="M154" i="1" s="1"/>
  <c r="D154" i="1"/>
  <c r="F154" i="1"/>
  <c r="H5" i="2" s="1"/>
  <c r="E154" i="1"/>
  <c r="F156" i="5" l="1"/>
  <c r="A156" i="5"/>
  <c r="M155" i="5"/>
  <c r="E156" i="5"/>
  <c r="D156" i="5"/>
  <c r="B157" i="5"/>
  <c r="A155" i="1"/>
  <c r="D155" i="1"/>
  <c r="F155" i="1"/>
  <c r="B156" i="1"/>
  <c r="M155" i="1" s="1"/>
  <c r="M156" i="5" l="1"/>
  <c r="D157" i="5"/>
  <c r="F157" i="5"/>
  <c r="E157" i="5"/>
  <c r="A157" i="5"/>
  <c r="B158" i="5"/>
  <c r="E156" i="1"/>
  <c r="F156" i="1"/>
  <c r="A156" i="1"/>
  <c r="D156" i="1"/>
  <c r="B157" i="1"/>
  <c r="M156" i="1" s="1"/>
  <c r="A158" i="5" l="1"/>
  <c r="M157" i="5"/>
  <c r="E158" i="5"/>
  <c r="F158" i="5"/>
  <c r="D158" i="5"/>
  <c r="B159" i="5"/>
  <c r="E157" i="1"/>
  <c r="A157" i="1"/>
  <c r="F157" i="1"/>
  <c r="B158" i="1"/>
  <c r="M157" i="1" s="1"/>
  <c r="D157" i="1"/>
  <c r="A159" i="5" l="1"/>
  <c r="M158" i="5"/>
  <c r="F159" i="5"/>
  <c r="E159" i="5"/>
  <c r="D159" i="5"/>
  <c r="B160" i="5"/>
  <c r="E158" i="1"/>
  <c r="B159" i="1"/>
  <c r="M158" i="1" s="1"/>
  <c r="D158" i="1"/>
  <c r="F158" i="1"/>
  <c r="A158" i="1"/>
  <c r="D160" i="5" l="1"/>
  <c r="A160" i="5"/>
  <c r="M159" i="5"/>
  <c r="F160" i="5"/>
  <c r="B161" i="5"/>
  <c r="A159" i="1"/>
  <c r="F159" i="1"/>
  <c r="D159" i="1"/>
  <c r="E159" i="1"/>
  <c r="B160" i="1"/>
  <c r="M159" i="1" s="1"/>
  <c r="F161" i="5" l="1"/>
  <c r="E161" i="5"/>
  <c r="A161" i="5"/>
  <c r="D161" i="5"/>
  <c r="M160" i="5"/>
  <c r="B162" i="5"/>
  <c r="A160" i="1"/>
  <c r="D160" i="1"/>
  <c r="F160" i="1"/>
  <c r="B161" i="1"/>
  <c r="M160" i="1" s="1"/>
  <c r="F162" i="5" l="1"/>
  <c r="D162" i="5"/>
  <c r="A162" i="5"/>
  <c r="M161" i="5"/>
  <c r="E162" i="5"/>
  <c r="B163" i="5"/>
  <c r="E161" i="1"/>
  <c r="A161" i="1"/>
  <c r="F161" i="1"/>
  <c r="B162" i="1"/>
  <c r="M161" i="1" s="1"/>
  <c r="D161" i="1"/>
  <c r="M162" i="5" l="1"/>
  <c r="D163" i="5"/>
  <c r="F163" i="5"/>
  <c r="E163" i="5"/>
  <c r="A163" i="5"/>
  <c r="B164" i="5"/>
  <c r="A162" i="1"/>
  <c r="B163" i="1"/>
  <c r="M162" i="1" s="1"/>
  <c r="E162" i="1"/>
  <c r="D162" i="1"/>
  <c r="F162" i="1"/>
  <c r="A164" i="5" l="1"/>
  <c r="M163" i="5"/>
  <c r="E164" i="5"/>
  <c r="F164" i="5"/>
  <c r="D164" i="5"/>
  <c r="B165" i="5"/>
  <c r="A163" i="1"/>
  <c r="B164" i="1"/>
  <c r="M163" i="1" s="1"/>
  <c r="D163" i="1"/>
  <c r="F163" i="1"/>
  <c r="E163" i="1"/>
  <c r="A165" i="5" l="1"/>
  <c r="M164" i="5"/>
  <c r="F165" i="5"/>
  <c r="D165" i="5"/>
  <c r="B166" i="5"/>
  <c r="A164" i="1"/>
  <c r="F164" i="1"/>
  <c r="B165" i="1"/>
  <c r="M164" i="1" s="1"/>
  <c r="E164" i="1"/>
  <c r="D164" i="1"/>
  <c r="F166" i="5" l="1"/>
  <c r="E166" i="5"/>
  <c r="D166" i="5"/>
  <c r="M165" i="5"/>
  <c r="A166" i="5"/>
  <c r="B167" i="5"/>
  <c r="A165" i="1"/>
  <c r="D165" i="1"/>
  <c r="B166" i="1"/>
  <c r="M165" i="1" s="1"/>
  <c r="F165" i="1"/>
  <c r="F167" i="5" l="1"/>
  <c r="E167" i="5"/>
  <c r="A167" i="5"/>
  <c r="D167" i="5"/>
  <c r="M166" i="5"/>
  <c r="B168" i="5"/>
  <c r="A166" i="1"/>
  <c r="F166" i="1"/>
  <c r="E166" i="1"/>
  <c r="B167" i="1"/>
  <c r="M166" i="1" s="1"/>
  <c r="D166" i="1"/>
  <c r="F168" i="5" l="1"/>
  <c r="E168" i="5"/>
  <c r="D168" i="5"/>
  <c r="A168" i="5"/>
  <c r="M167" i="5"/>
  <c r="B169" i="5"/>
  <c r="F167" i="1"/>
  <c r="D167" i="1"/>
  <c r="A167" i="1"/>
  <c r="E167" i="1"/>
  <c r="B168" i="1"/>
  <c r="M167" i="1" s="1"/>
  <c r="M168" i="5" l="1"/>
  <c r="D169" i="5"/>
  <c r="F169" i="5"/>
  <c r="E169" i="5"/>
  <c r="A169" i="5"/>
  <c r="B170" i="5"/>
  <c r="A168" i="1"/>
  <c r="F168" i="1"/>
  <c r="E168" i="1"/>
  <c r="D168" i="1"/>
  <c r="B169" i="1"/>
  <c r="M168" i="1" s="1"/>
  <c r="A170" i="5" l="1"/>
  <c r="M169" i="5"/>
  <c r="F170" i="5"/>
  <c r="D170" i="5"/>
  <c r="B171" i="5"/>
  <c r="A169" i="1"/>
  <c r="F169" i="1"/>
  <c r="E169" i="1"/>
  <c r="D169" i="1"/>
  <c r="B170" i="1"/>
  <c r="M169" i="1" s="1"/>
  <c r="E171" i="5" l="1"/>
  <c r="D171" i="5"/>
  <c r="F171" i="5"/>
  <c r="A171" i="5"/>
  <c r="M170" i="5"/>
  <c r="B172" i="5"/>
  <c r="A170" i="1"/>
  <c r="D170" i="1"/>
  <c r="F170" i="1"/>
  <c r="B171" i="1"/>
  <c r="M170" i="1" s="1"/>
  <c r="M171" i="5" l="1"/>
  <c r="F172" i="5"/>
  <c r="E172" i="5"/>
  <c r="A172" i="5"/>
  <c r="D172" i="5"/>
  <c r="B173" i="5"/>
  <c r="A171" i="1"/>
  <c r="B172" i="1"/>
  <c r="M171" i="1" s="1"/>
  <c r="D171" i="1"/>
  <c r="E171" i="1"/>
  <c r="F171" i="1"/>
  <c r="A173" i="5" l="1"/>
  <c r="D173" i="5"/>
  <c r="M172" i="5"/>
  <c r="F173" i="5"/>
  <c r="E173" i="5"/>
  <c r="B174" i="5"/>
  <c r="A172" i="1"/>
  <c r="F172" i="1"/>
  <c r="E172" i="1"/>
  <c r="D172" i="1"/>
  <c r="B173" i="1"/>
  <c r="M172" i="1" s="1"/>
  <c r="A174" i="5" l="1"/>
  <c r="M173" i="5"/>
  <c r="F174" i="5"/>
  <c r="E174" i="5"/>
  <c r="D174" i="5"/>
  <c r="B175" i="5"/>
  <c r="E173" i="1"/>
  <c r="F173" i="1"/>
  <c r="A173" i="1"/>
  <c r="B174" i="1"/>
  <c r="M173" i="1" s="1"/>
  <c r="D173" i="1"/>
  <c r="D175" i="5" l="1"/>
  <c r="F175" i="5"/>
  <c r="A175" i="5"/>
  <c r="M174" i="5"/>
  <c r="B176" i="5"/>
  <c r="A174" i="1"/>
  <c r="E174" i="1"/>
  <c r="D174" i="1"/>
  <c r="B175" i="1"/>
  <c r="M174" i="1" s="1"/>
  <c r="F174" i="1"/>
  <c r="F176" i="5" l="1"/>
  <c r="A176" i="5"/>
  <c r="M175" i="5"/>
  <c r="E176" i="5"/>
  <c r="D176" i="5"/>
  <c r="B177" i="5"/>
  <c r="F175" i="1"/>
  <c r="A175" i="1"/>
  <c r="B176" i="1"/>
  <c r="M175" i="1" s="1"/>
  <c r="D175" i="1"/>
  <c r="M176" i="5" l="1"/>
  <c r="D177" i="5"/>
  <c r="E177" i="5"/>
  <c r="A177" i="5"/>
  <c r="F177" i="5"/>
  <c r="B178" i="5"/>
  <c r="A176" i="1"/>
  <c r="E176" i="1"/>
  <c r="F176" i="1"/>
  <c r="B177" i="1"/>
  <c r="M176" i="1" s="1"/>
  <c r="D176" i="1"/>
  <c r="M177" i="5" l="1"/>
  <c r="A178" i="5"/>
  <c r="F178" i="5"/>
  <c r="E178" i="5"/>
  <c r="D178" i="5"/>
  <c r="B179" i="5"/>
  <c r="E177" i="1"/>
  <c r="A177" i="1"/>
  <c r="B178" i="1"/>
  <c r="M177" i="1" s="1"/>
  <c r="F177" i="1"/>
  <c r="I5" i="2" s="1"/>
  <c r="D177" i="1"/>
  <c r="A179" i="5" l="1"/>
  <c r="M178" i="5"/>
  <c r="F179" i="5"/>
  <c r="E179" i="5"/>
  <c r="D179" i="5"/>
  <c r="B180" i="5"/>
  <c r="A178" i="1"/>
  <c r="B179" i="1"/>
  <c r="M178" i="1" s="1"/>
  <c r="D178" i="1"/>
  <c r="E178" i="1"/>
  <c r="F178" i="1"/>
  <c r="A180" i="5" l="1"/>
  <c r="D180" i="5"/>
  <c r="M179" i="5"/>
  <c r="F180" i="5"/>
  <c r="B181" i="5"/>
  <c r="E179" i="1"/>
  <c r="A179" i="1"/>
  <c r="F179" i="1"/>
  <c r="D179" i="1"/>
  <c r="B180" i="1"/>
  <c r="M179" i="1" s="1"/>
  <c r="F181" i="5" l="1"/>
  <c r="E181" i="5"/>
  <c r="D181" i="5"/>
  <c r="A181" i="5"/>
  <c r="M180" i="5"/>
  <c r="B182" i="5"/>
  <c r="A180" i="1"/>
  <c r="F180" i="1"/>
  <c r="B181" i="1"/>
  <c r="M180" i="1" s="1"/>
  <c r="D180" i="1"/>
  <c r="F182" i="5" l="1"/>
  <c r="E182" i="5"/>
  <c r="A182" i="5"/>
  <c r="D182" i="5"/>
  <c r="M181" i="5"/>
  <c r="B183" i="5"/>
  <c r="A181" i="1"/>
  <c r="B182" i="1"/>
  <c r="M181" i="1" s="1"/>
  <c r="D181" i="1"/>
  <c r="E181" i="1"/>
  <c r="F181" i="1"/>
  <c r="M182" i="5" l="1"/>
  <c r="D183" i="5"/>
  <c r="A183" i="5"/>
  <c r="E183" i="5"/>
  <c r="F183" i="5"/>
  <c r="B184" i="5"/>
  <c r="E182" i="1"/>
  <c r="D182" i="1"/>
  <c r="F182" i="1"/>
  <c r="A182" i="1"/>
  <c r="B183" i="1"/>
  <c r="M182" i="1" s="1"/>
  <c r="M183" i="5" l="1"/>
  <c r="A184" i="5"/>
  <c r="F184" i="5"/>
  <c r="E184" i="5"/>
  <c r="D184" i="5"/>
  <c r="B185" i="5"/>
  <c r="F183" i="1"/>
  <c r="A183" i="1"/>
  <c r="E183" i="1"/>
  <c r="B184" i="1"/>
  <c r="M183" i="1" s="1"/>
  <c r="D183" i="1"/>
  <c r="A185" i="5" l="1"/>
  <c r="M184" i="5"/>
  <c r="F185" i="5"/>
  <c r="D185" i="5"/>
  <c r="B186" i="5"/>
  <c r="A184" i="1"/>
  <c r="D184" i="1"/>
  <c r="E184" i="1"/>
  <c r="F184" i="1"/>
  <c r="B185" i="1"/>
  <c r="M184" i="1" s="1"/>
  <c r="E186" i="5" l="1"/>
  <c r="D186" i="5"/>
  <c r="M185" i="5"/>
  <c r="F186" i="5"/>
  <c r="A186" i="5"/>
  <c r="B187" i="5"/>
  <c r="F185" i="1"/>
  <c r="D185" i="1"/>
  <c r="A185" i="1"/>
  <c r="B186" i="1"/>
  <c r="M185" i="1" s="1"/>
  <c r="F187" i="5" l="1"/>
  <c r="E187" i="5"/>
  <c r="D187" i="5"/>
  <c r="A187" i="5"/>
  <c r="M186" i="5"/>
  <c r="B188" i="5"/>
  <c r="A186" i="1"/>
  <c r="E186" i="1"/>
  <c r="F186" i="1"/>
  <c r="B187" i="1"/>
  <c r="M186" i="1" s="1"/>
  <c r="D186" i="1"/>
  <c r="F188" i="5" l="1"/>
  <c r="E188" i="5"/>
  <c r="A188" i="5"/>
  <c r="D188" i="5"/>
  <c r="M187" i="5"/>
  <c r="B189" i="5"/>
  <c r="A187" i="1"/>
  <c r="E187" i="1"/>
  <c r="F187" i="1"/>
  <c r="B188" i="1"/>
  <c r="M187" i="1" s="1"/>
  <c r="D187" i="1"/>
  <c r="M188" i="5" l="1"/>
  <c r="D189" i="5"/>
  <c r="F189" i="5"/>
  <c r="E189" i="5"/>
  <c r="A189" i="5"/>
  <c r="B190" i="5"/>
  <c r="A188" i="1"/>
  <c r="E188" i="1"/>
  <c r="F188" i="1"/>
  <c r="D188" i="1"/>
  <c r="B189" i="1"/>
  <c r="M188" i="1" s="1"/>
  <c r="M189" i="5" l="1"/>
  <c r="A190" i="5"/>
  <c r="F190" i="5"/>
  <c r="D190" i="5"/>
  <c r="B191" i="5"/>
  <c r="A189" i="1"/>
  <c r="D189" i="1"/>
  <c r="E189" i="1"/>
  <c r="F189" i="1"/>
  <c r="B190" i="1"/>
  <c r="M189" i="1" s="1"/>
  <c r="D191" i="5" l="1"/>
  <c r="F191" i="5"/>
  <c r="M190" i="5"/>
  <c r="E191" i="5"/>
  <c r="A191" i="5"/>
  <c r="B192" i="5"/>
  <c r="F190" i="1"/>
  <c r="D190" i="1"/>
  <c r="B191" i="1"/>
  <c r="M190" i="1" s="1"/>
  <c r="A190" i="1"/>
  <c r="E192" i="5" l="1"/>
  <c r="D192" i="5"/>
  <c r="M191" i="5"/>
  <c r="F192" i="5"/>
  <c r="A192" i="5"/>
  <c r="B193" i="5"/>
  <c r="A191" i="1"/>
  <c r="F191" i="1"/>
  <c r="E191" i="1"/>
  <c r="D191" i="1"/>
  <c r="B192" i="1"/>
  <c r="M191" i="1" s="1"/>
  <c r="F193" i="5" l="1"/>
  <c r="E193" i="5"/>
  <c r="D193" i="5"/>
  <c r="A193" i="5"/>
  <c r="M192" i="5"/>
  <c r="B194" i="5"/>
  <c r="A192" i="1"/>
  <c r="D192" i="1"/>
  <c r="F192" i="1"/>
  <c r="E192" i="1"/>
  <c r="B193" i="1"/>
  <c r="M192" i="1" s="1"/>
  <c r="F194" i="5" l="1"/>
  <c r="E194" i="5"/>
  <c r="A194" i="5"/>
  <c r="D194" i="5"/>
  <c r="M193" i="5"/>
  <c r="B195" i="5"/>
  <c r="A193" i="1"/>
  <c r="B194" i="1"/>
  <c r="M193" i="1" s="1"/>
  <c r="D193" i="1"/>
  <c r="E193" i="1"/>
  <c r="F193" i="1"/>
  <c r="M194" i="5" l="1"/>
  <c r="D195" i="5"/>
  <c r="F195" i="5"/>
  <c r="A195" i="5"/>
  <c r="B196" i="5"/>
  <c r="E194" i="1"/>
  <c r="B195" i="1"/>
  <c r="M194" i="1" s="1"/>
  <c r="D194" i="1"/>
  <c r="A194" i="1"/>
  <c r="F194" i="1"/>
  <c r="A196" i="5" l="1"/>
  <c r="F196" i="5"/>
  <c r="E196" i="5"/>
  <c r="D196" i="5"/>
  <c r="M195" i="5"/>
  <c r="B197" i="5"/>
  <c r="A195" i="1"/>
  <c r="D195" i="1"/>
  <c r="B196" i="1"/>
  <c r="M195" i="1" s="1"/>
  <c r="F195" i="1"/>
  <c r="D197" i="5" l="1"/>
  <c r="A197" i="5"/>
  <c r="E197" i="5"/>
  <c r="M196" i="5"/>
  <c r="F197" i="5"/>
  <c r="B198" i="5"/>
  <c r="A196" i="1"/>
  <c r="B197" i="1"/>
  <c r="M196" i="1" s="1"/>
  <c r="D196" i="1"/>
  <c r="F196" i="1"/>
  <c r="E196" i="1"/>
  <c r="E198" i="5" l="1"/>
  <c r="D198" i="5"/>
  <c r="A198" i="5"/>
  <c r="M197" i="5"/>
  <c r="F198" i="5"/>
  <c r="B199" i="5"/>
  <c r="E197" i="1"/>
  <c r="B198" i="1"/>
  <c r="M197" i="1" s="1"/>
  <c r="F197" i="1"/>
  <c r="D197" i="1"/>
  <c r="A197" i="1"/>
  <c r="F199" i="5" l="1"/>
  <c r="E199" i="5"/>
  <c r="D199" i="5"/>
  <c r="A199" i="5"/>
  <c r="M198" i="5"/>
  <c r="B200" i="5"/>
  <c r="E198" i="1"/>
  <c r="B199" i="1"/>
  <c r="M198" i="1" s="1"/>
  <c r="D198" i="1"/>
  <c r="F198" i="1"/>
  <c r="A198" i="1"/>
  <c r="F200" i="5" l="1"/>
  <c r="D200" i="5"/>
  <c r="A200" i="5"/>
  <c r="M199" i="5"/>
  <c r="B201" i="5"/>
  <c r="F199" i="1"/>
  <c r="J5" i="2" s="1"/>
  <c r="B200" i="1"/>
  <c r="M199" i="1" s="1"/>
  <c r="D199" i="1"/>
  <c r="E199" i="1"/>
  <c r="A199" i="1"/>
  <c r="A201" i="5" l="1"/>
  <c r="M200" i="5"/>
  <c r="E201" i="5"/>
  <c r="D201" i="5"/>
  <c r="F201" i="5"/>
  <c r="B202" i="5"/>
  <c r="A200" i="1"/>
  <c r="D200" i="1"/>
  <c r="F200" i="1"/>
  <c r="B201" i="1"/>
  <c r="M200" i="1" s="1"/>
  <c r="A202" i="5" l="1"/>
  <c r="F202" i="5"/>
  <c r="M201" i="5"/>
  <c r="E202" i="5"/>
  <c r="D202" i="5"/>
  <c r="B203" i="5"/>
  <c r="E201" i="1"/>
  <c r="F201" i="1"/>
  <c r="A201" i="1"/>
  <c r="D201" i="1"/>
  <c r="B202" i="1"/>
  <c r="M201" i="1" s="1"/>
  <c r="D203" i="5" l="1"/>
  <c r="M202" i="5"/>
  <c r="F203" i="5"/>
  <c r="E203" i="5"/>
  <c r="A203" i="5"/>
  <c r="B204" i="5"/>
  <c r="F202" i="1"/>
  <c r="A202" i="1"/>
  <c r="D202" i="1"/>
  <c r="E202" i="1"/>
  <c r="B203" i="1"/>
  <c r="M202" i="1" s="1"/>
  <c r="E204" i="5" l="1"/>
  <c r="D204" i="5"/>
  <c r="F204" i="5"/>
  <c r="A204" i="5"/>
  <c r="M203" i="5"/>
  <c r="B205" i="5"/>
  <c r="F203" i="1"/>
  <c r="A203" i="1"/>
  <c r="B204" i="1"/>
  <c r="M203" i="1" s="1"/>
  <c r="E203" i="1"/>
  <c r="D203" i="1"/>
  <c r="F205" i="5" l="1"/>
  <c r="A205" i="5"/>
  <c r="M204" i="5"/>
  <c r="D205" i="5"/>
  <c r="B206" i="5"/>
  <c r="F204" i="1"/>
  <c r="A204" i="1"/>
  <c r="B205" i="1"/>
  <c r="M204" i="1" s="1"/>
  <c r="E204" i="1"/>
  <c r="D204" i="1"/>
  <c r="M205" i="5" l="1"/>
  <c r="D206" i="5"/>
  <c r="A206" i="5"/>
  <c r="F206" i="5"/>
  <c r="E206" i="5"/>
  <c r="B207" i="5"/>
  <c r="F205" i="1"/>
  <c r="D205" i="1"/>
  <c r="A205" i="1"/>
  <c r="B206" i="1"/>
  <c r="M205" i="1" s="1"/>
  <c r="A207" i="5" l="1"/>
  <c r="M206" i="5"/>
  <c r="F207" i="5"/>
  <c r="E207" i="5"/>
  <c r="D207" i="5"/>
  <c r="B208" i="5"/>
  <c r="F206" i="1"/>
  <c r="B207" i="1"/>
  <c r="M206" i="1" s="1"/>
  <c r="D206" i="1"/>
  <c r="A206" i="1"/>
  <c r="E206" i="1"/>
  <c r="A208" i="5" l="1"/>
  <c r="E208" i="5"/>
  <c r="F208" i="5"/>
  <c r="D208" i="5"/>
  <c r="M207" i="5"/>
  <c r="B209" i="5"/>
  <c r="F207" i="1"/>
  <c r="A207" i="1"/>
  <c r="D207" i="1"/>
  <c r="E207" i="1"/>
  <c r="B208" i="1"/>
  <c r="M207" i="1" s="1"/>
  <c r="D209" i="5" l="1"/>
  <c r="E209" i="5"/>
  <c r="A209" i="5"/>
  <c r="M208" i="5"/>
  <c r="F209" i="5"/>
  <c r="B210" i="5"/>
  <c r="A208" i="1"/>
  <c r="E208" i="1"/>
  <c r="F208" i="1"/>
  <c r="D208" i="1"/>
  <c r="B209" i="1"/>
  <c r="M208" i="1" s="1"/>
  <c r="F210" i="5" l="1"/>
  <c r="D210" i="5"/>
  <c r="A210" i="5"/>
  <c r="M209" i="5"/>
  <c r="B211" i="5"/>
  <c r="F209" i="1"/>
  <c r="B210" i="1"/>
  <c r="M209" i="1" s="1"/>
  <c r="D209" i="1"/>
  <c r="E209" i="1"/>
  <c r="A209" i="1"/>
  <c r="E211" i="5" l="1"/>
  <c r="D211" i="5"/>
  <c r="A211" i="5"/>
  <c r="F211" i="5"/>
  <c r="M210" i="5"/>
  <c r="B212" i="5"/>
  <c r="A210" i="1"/>
  <c r="D210" i="1"/>
  <c r="F210" i="1"/>
  <c r="B211" i="1"/>
  <c r="M210" i="1" s="1"/>
  <c r="M211" i="5" l="1"/>
  <c r="F212" i="5"/>
  <c r="E212" i="5"/>
  <c r="A212" i="5"/>
  <c r="D212" i="5"/>
  <c r="B213" i="5"/>
  <c r="A211" i="1"/>
  <c r="B212" i="1"/>
  <c r="M211" i="1" s="1"/>
  <c r="D211" i="1"/>
  <c r="F211" i="1"/>
  <c r="E211" i="1"/>
  <c r="A213" i="5" l="1"/>
  <c r="M212" i="5"/>
  <c r="F213" i="5"/>
  <c r="D213" i="5"/>
  <c r="E213" i="5"/>
  <c r="B214" i="5"/>
  <c r="E212" i="1"/>
  <c r="D212" i="1"/>
  <c r="F212" i="1"/>
  <c r="B213" i="1"/>
  <c r="M212" i="1" s="1"/>
  <c r="A212" i="1"/>
  <c r="A214" i="5" l="1"/>
  <c r="F214" i="5"/>
  <c r="E214" i="5"/>
  <c r="D214" i="5"/>
  <c r="M213" i="5"/>
  <c r="B215" i="5"/>
  <c r="F213" i="1"/>
  <c r="A213" i="1"/>
  <c r="D213" i="1"/>
  <c r="E213" i="1"/>
  <c r="B214" i="1"/>
  <c r="M213" i="1" s="1"/>
  <c r="D215" i="5" l="1"/>
  <c r="M214" i="5"/>
  <c r="F215" i="5"/>
  <c r="A215" i="5"/>
  <c r="B216" i="5"/>
  <c r="F214" i="1"/>
  <c r="B215" i="1"/>
  <c r="M214" i="1" s="1"/>
  <c r="D214" i="1"/>
  <c r="E214" i="1"/>
  <c r="A214" i="1"/>
  <c r="F216" i="5" l="1"/>
  <c r="D216" i="5"/>
  <c r="E216" i="5"/>
  <c r="A216" i="5"/>
  <c r="M215" i="5"/>
  <c r="B217" i="5"/>
  <c r="F215" i="1"/>
  <c r="D215" i="1"/>
  <c r="A215" i="1"/>
  <c r="B216" i="1"/>
  <c r="M215" i="1" s="1"/>
  <c r="D217" i="5" l="1"/>
  <c r="F217" i="5"/>
  <c r="E217" i="5"/>
  <c r="A217" i="5"/>
  <c r="M216" i="5"/>
  <c r="B218" i="5"/>
  <c r="A216" i="1"/>
  <c r="F216" i="1"/>
  <c r="E216" i="1"/>
  <c r="B217" i="1"/>
  <c r="M216" i="1" s="1"/>
  <c r="D216" i="1"/>
  <c r="F218" i="5" l="1"/>
  <c r="E218" i="5"/>
  <c r="A218" i="5"/>
  <c r="M217" i="5"/>
  <c r="D218" i="5"/>
  <c r="B219" i="5"/>
  <c r="A217" i="1"/>
  <c r="E217" i="1"/>
  <c r="F217" i="1"/>
  <c r="B218" i="1"/>
  <c r="M217" i="1" s="1"/>
  <c r="D217" i="1"/>
  <c r="F219" i="5" l="1"/>
  <c r="D219" i="5"/>
  <c r="M218" i="5"/>
  <c r="E219" i="5"/>
  <c r="A219" i="5"/>
  <c r="B220" i="5"/>
  <c r="F218" i="1"/>
  <c r="D218" i="1"/>
  <c r="E218" i="1"/>
  <c r="B219" i="1"/>
  <c r="M218" i="1" s="1"/>
  <c r="A218" i="1"/>
  <c r="F220" i="5" l="1"/>
  <c r="M219" i="5"/>
  <c r="D220" i="5"/>
  <c r="A220" i="5"/>
  <c r="B221" i="5"/>
  <c r="A219" i="1"/>
  <c r="B220" i="1"/>
  <c r="M219" i="1" s="1"/>
  <c r="E219" i="1"/>
  <c r="F219" i="1"/>
  <c r="D219" i="1"/>
  <c r="A221" i="5" l="1"/>
  <c r="F221" i="5"/>
  <c r="D221" i="5"/>
  <c r="E221" i="5"/>
  <c r="M220" i="5"/>
  <c r="B222" i="5"/>
  <c r="F220" i="1"/>
  <c r="D220" i="1"/>
  <c r="B221" i="1"/>
  <c r="M220" i="1" s="1"/>
  <c r="A220" i="1"/>
  <c r="D222" i="5" l="1"/>
  <c r="M221" i="5"/>
  <c r="E222" i="5"/>
  <c r="F222" i="5"/>
  <c r="A222" i="5"/>
  <c r="B223" i="5"/>
  <c r="A221" i="1"/>
  <c r="E221" i="1"/>
  <c r="F221" i="1"/>
  <c r="K5" i="2" s="1"/>
  <c r="B222" i="1"/>
  <c r="M221" i="1" s="1"/>
  <c r="D221" i="1"/>
  <c r="E223" i="5" l="1"/>
  <c r="D223" i="5"/>
  <c r="A223" i="5"/>
  <c r="F223" i="5"/>
  <c r="M222" i="5"/>
  <c r="B224" i="5"/>
  <c r="F222" i="1"/>
  <c r="D222" i="1"/>
  <c r="A222" i="1"/>
  <c r="E222" i="1"/>
  <c r="B223" i="1"/>
  <c r="M222" i="1" s="1"/>
  <c r="F224" i="5" l="1"/>
  <c r="E224" i="5"/>
  <c r="M223" i="5"/>
  <c r="A224" i="5"/>
  <c r="D224" i="5"/>
  <c r="B225" i="5"/>
  <c r="A223" i="1"/>
  <c r="B224" i="1"/>
  <c r="M223" i="1" s="1"/>
  <c r="D223" i="1"/>
  <c r="F223" i="1"/>
  <c r="E223" i="1"/>
  <c r="D225" i="5" l="1"/>
  <c r="F225" i="5"/>
  <c r="M224" i="5"/>
  <c r="B226" i="5"/>
  <c r="A225" i="5"/>
  <c r="E224" i="1"/>
  <c r="F224" i="1"/>
  <c r="A224" i="1"/>
  <c r="B225" i="1"/>
  <c r="M224" i="1" s="1"/>
  <c r="D224" i="1"/>
  <c r="A226" i="5" l="1"/>
  <c r="M225" i="5"/>
  <c r="F226" i="5"/>
  <c r="E226" i="5"/>
  <c r="D226" i="5"/>
  <c r="B227" i="5"/>
  <c r="A225" i="1"/>
  <c r="F225" i="1"/>
  <c r="D225" i="1"/>
  <c r="B226" i="1"/>
  <c r="M225" i="1" s="1"/>
  <c r="A227" i="5" l="1"/>
  <c r="E227" i="5"/>
  <c r="D227" i="5"/>
  <c r="F227" i="5"/>
  <c r="M226" i="5"/>
  <c r="B228" i="5"/>
  <c r="F226" i="1"/>
  <c r="B227" i="1"/>
  <c r="M226" i="1" s="1"/>
  <c r="D226" i="1"/>
  <c r="E226" i="1"/>
  <c r="A226" i="1"/>
  <c r="D228" i="5" l="1"/>
  <c r="M227" i="5"/>
  <c r="F228" i="5"/>
  <c r="A228" i="5"/>
  <c r="E228" i="5"/>
  <c r="B229" i="5"/>
  <c r="A227" i="1"/>
  <c r="F227" i="1"/>
  <c r="E227" i="1"/>
  <c r="B228" i="1"/>
  <c r="M227" i="1" s="1"/>
  <c r="D227" i="1"/>
  <c r="E229" i="5" l="1"/>
  <c r="D229" i="5"/>
  <c r="A229" i="5"/>
  <c r="M228" i="5"/>
  <c r="F229" i="5"/>
  <c r="B230" i="5"/>
  <c r="A228" i="1"/>
  <c r="B229" i="1"/>
  <c r="M228" i="1" s="1"/>
  <c r="D228" i="1"/>
  <c r="E228" i="1"/>
  <c r="F228" i="1"/>
  <c r="F230" i="5" l="1"/>
  <c r="D230" i="5"/>
  <c r="M229" i="5"/>
  <c r="A230" i="5"/>
  <c r="B231" i="5"/>
  <c r="A229" i="1"/>
  <c r="B230" i="1"/>
  <c r="M229" i="1" s="1"/>
  <c r="E229" i="1"/>
  <c r="F229" i="1"/>
  <c r="D229" i="1"/>
  <c r="M230" i="5" l="1"/>
  <c r="F231" i="5"/>
  <c r="D231" i="5"/>
  <c r="E231" i="5"/>
  <c r="A231" i="5"/>
  <c r="B232" i="5"/>
  <c r="F230" i="1"/>
  <c r="D230" i="1"/>
  <c r="A230" i="1"/>
  <c r="B231" i="1"/>
  <c r="M230" i="1" s="1"/>
  <c r="A232" i="5" l="1"/>
  <c r="M231" i="5"/>
  <c r="E232" i="5"/>
  <c r="F232" i="5"/>
  <c r="D232" i="5"/>
  <c r="B233" i="5"/>
  <c r="A231" i="1"/>
  <c r="B232" i="1"/>
  <c r="M231" i="1" s="1"/>
  <c r="F231" i="1"/>
  <c r="D231" i="1"/>
  <c r="E231" i="1"/>
  <c r="A233" i="5" l="1"/>
  <c r="M232" i="5"/>
  <c r="F233" i="5"/>
  <c r="D233" i="5"/>
  <c r="E233" i="5"/>
  <c r="B234" i="5"/>
  <c r="E232" i="1"/>
  <c r="D232" i="1"/>
  <c r="F232" i="1"/>
  <c r="B233" i="1"/>
  <c r="M232" i="1" s="1"/>
  <c r="A232" i="1"/>
  <c r="D234" i="5" l="1"/>
  <c r="M233" i="5"/>
  <c r="F234" i="5"/>
  <c r="A234" i="5"/>
  <c r="E234" i="5"/>
  <c r="B235" i="5"/>
  <c r="A233" i="1"/>
  <c r="D233" i="1"/>
  <c r="E233" i="1"/>
  <c r="F233" i="1"/>
  <c r="B234" i="1"/>
  <c r="M233" i="1" s="1"/>
  <c r="F235" i="5" l="1"/>
  <c r="D235" i="5"/>
  <c r="A235" i="5"/>
  <c r="M234" i="5"/>
  <c r="B236" i="5"/>
  <c r="E234" i="1"/>
  <c r="D234" i="1"/>
  <c r="F234" i="1"/>
  <c r="A234" i="1"/>
  <c r="B235" i="1"/>
  <c r="M234" i="1" s="1"/>
  <c r="E236" i="5" l="1"/>
  <c r="F236" i="5"/>
  <c r="M235" i="5"/>
  <c r="D236" i="5"/>
  <c r="A236" i="5"/>
  <c r="B237" i="5"/>
  <c r="A235" i="1"/>
  <c r="F235" i="1"/>
  <c r="B236" i="1"/>
  <c r="M235" i="1" s="1"/>
  <c r="D235" i="1"/>
  <c r="M236" i="5" l="1"/>
  <c r="F237" i="5"/>
  <c r="D237" i="5"/>
  <c r="E237" i="5"/>
  <c r="A237" i="5"/>
  <c r="B238" i="5"/>
  <c r="A236" i="1"/>
  <c r="B237" i="1"/>
  <c r="M236" i="1" s="1"/>
  <c r="D236" i="1"/>
  <c r="E236" i="1"/>
  <c r="F236" i="1"/>
  <c r="A238" i="5" l="1"/>
  <c r="M237" i="5"/>
  <c r="E238" i="5"/>
  <c r="D238" i="5"/>
  <c r="F238" i="5"/>
  <c r="B239" i="5"/>
  <c r="E237" i="1"/>
  <c r="D237" i="1"/>
  <c r="F237" i="1"/>
  <c r="B238" i="1"/>
  <c r="M237" i="1" s="1"/>
  <c r="A237" i="1"/>
  <c r="A239" i="5" l="1"/>
  <c r="E239" i="5"/>
  <c r="M238" i="5"/>
  <c r="D239" i="5"/>
  <c r="F239" i="5"/>
  <c r="B240" i="5"/>
  <c r="A238" i="1"/>
  <c r="B239" i="1"/>
  <c r="M238" i="1" s="1"/>
  <c r="F238" i="1"/>
  <c r="D238" i="1"/>
  <c r="E238" i="1"/>
  <c r="D240" i="5" l="1"/>
  <c r="M239" i="5"/>
  <c r="A240" i="5"/>
  <c r="F240" i="5"/>
  <c r="B241" i="5"/>
  <c r="E239" i="1"/>
  <c r="B240" i="1"/>
  <c r="M239" i="1" s="1"/>
  <c r="D239" i="1"/>
  <c r="F239" i="1"/>
  <c r="A239" i="1"/>
  <c r="F241" i="5" l="1"/>
  <c r="D241" i="5"/>
  <c r="E241" i="5"/>
  <c r="A241" i="5"/>
  <c r="M240" i="5"/>
  <c r="B242" i="5"/>
  <c r="A240" i="1"/>
  <c r="D240" i="1"/>
  <c r="F240" i="1"/>
  <c r="B241" i="1"/>
  <c r="M240" i="1" s="1"/>
  <c r="E242" i="5" l="1"/>
  <c r="A242" i="5"/>
  <c r="M241" i="5"/>
  <c r="F242" i="5"/>
  <c r="D242" i="5"/>
  <c r="B243" i="5"/>
  <c r="A241" i="1"/>
  <c r="B242" i="1"/>
  <c r="M241" i="1" s="1"/>
  <c r="D241" i="1"/>
  <c r="F241" i="1"/>
  <c r="E241" i="1"/>
  <c r="M242" i="5" l="1"/>
  <c r="F243" i="5"/>
  <c r="E243" i="5"/>
  <c r="D243" i="5"/>
  <c r="A243" i="5"/>
  <c r="B244" i="5"/>
  <c r="E242" i="1"/>
  <c r="D242" i="1"/>
  <c r="F242" i="1"/>
  <c r="L5" i="2" s="1"/>
  <c r="B243" i="1"/>
  <c r="M242" i="1" s="1"/>
  <c r="A242" i="1"/>
  <c r="A244" i="5" l="1"/>
  <c r="M243" i="5"/>
  <c r="F244" i="5"/>
  <c r="D244" i="5"/>
  <c r="E244" i="5"/>
  <c r="B245" i="5"/>
  <c r="A243" i="1"/>
  <c r="B244" i="1"/>
  <c r="M243" i="1" s="1"/>
  <c r="D243" i="1"/>
  <c r="E243" i="1"/>
  <c r="F243" i="1"/>
  <c r="A245" i="5" l="1"/>
  <c r="D245" i="5"/>
  <c r="M244" i="5"/>
  <c r="F245" i="5"/>
  <c r="B246" i="5"/>
  <c r="A244" i="1"/>
  <c r="B245" i="1"/>
  <c r="M244" i="1" s="1"/>
  <c r="D244" i="1"/>
  <c r="F244" i="1"/>
  <c r="E244" i="1"/>
  <c r="F246" i="5" l="1"/>
  <c r="E246" i="5"/>
  <c r="A246" i="5"/>
  <c r="D246" i="5"/>
  <c r="M245" i="5"/>
  <c r="B247" i="5"/>
  <c r="A245" i="1"/>
  <c r="D245" i="1"/>
  <c r="F245" i="1"/>
  <c r="B246" i="1"/>
  <c r="M245" i="1" s="1"/>
  <c r="F247" i="5" l="1"/>
  <c r="D247" i="5"/>
  <c r="A247" i="5"/>
  <c r="E247" i="5"/>
  <c r="M246" i="5"/>
  <c r="B248" i="5"/>
  <c r="A246" i="1"/>
  <c r="B247" i="1"/>
  <c r="M246" i="1" s="1"/>
  <c r="D246" i="1"/>
  <c r="F246" i="1"/>
  <c r="E246" i="1"/>
  <c r="E248" i="5" l="1"/>
  <c r="F248" i="5"/>
  <c r="M247" i="5"/>
  <c r="D248" i="5"/>
  <c r="A248" i="5"/>
  <c r="B249" i="5"/>
  <c r="E247" i="1"/>
  <c r="D247" i="1"/>
  <c r="A247" i="1"/>
  <c r="F247" i="1"/>
  <c r="B248" i="1"/>
  <c r="M247" i="1" s="1"/>
  <c r="M248" i="5" l="1"/>
  <c r="F249" i="5"/>
  <c r="D249" i="5"/>
  <c r="E249" i="5"/>
  <c r="A249" i="5"/>
  <c r="B250" i="5"/>
  <c r="F248" i="1"/>
  <c r="B249" i="1"/>
  <c r="M248" i="1" s="1"/>
  <c r="D248" i="1"/>
  <c r="E248" i="1"/>
  <c r="A248" i="1"/>
  <c r="A250" i="5" l="1"/>
  <c r="M249" i="5"/>
  <c r="F250" i="5"/>
  <c r="D250" i="5"/>
  <c r="B251" i="5"/>
  <c r="A249" i="1"/>
  <c r="F249" i="1"/>
  <c r="E249" i="1"/>
  <c r="B250" i="1"/>
  <c r="M249" i="1" s="1"/>
  <c r="D249" i="1"/>
  <c r="E251" i="5" l="1"/>
  <c r="D251" i="5"/>
  <c r="A251" i="5"/>
  <c r="F251" i="5"/>
  <c r="M250" i="5"/>
  <c r="B252" i="5"/>
  <c r="A250" i="1"/>
  <c r="F250" i="1"/>
  <c r="B251" i="1"/>
  <c r="M250" i="1" s="1"/>
  <c r="D250" i="1"/>
  <c r="F252" i="5" l="1"/>
  <c r="E252" i="5"/>
  <c r="D252" i="5"/>
  <c r="M251" i="5"/>
  <c r="A252" i="5"/>
  <c r="B253" i="5"/>
  <c r="A251" i="1"/>
  <c r="B252" i="1"/>
  <c r="M251" i="1" s="1"/>
  <c r="D251" i="1"/>
  <c r="F251" i="1"/>
  <c r="E251" i="1"/>
  <c r="F253" i="5" l="1"/>
  <c r="D253" i="5"/>
  <c r="E253" i="5"/>
  <c r="A253" i="5"/>
  <c r="M252" i="5"/>
  <c r="B254" i="5"/>
  <c r="A252" i="1"/>
  <c r="D252" i="1"/>
  <c r="B253" i="1"/>
  <c r="M252" i="1" s="1"/>
  <c r="F252" i="1"/>
  <c r="E252" i="1"/>
  <c r="E254" i="5" l="1"/>
  <c r="A254" i="5"/>
  <c r="M253" i="5"/>
  <c r="F254" i="5"/>
  <c r="D254" i="5"/>
  <c r="B255" i="5"/>
  <c r="A253" i="1"/>
  <c r="D253" i="1"/>
  <c r="E253" i="1"/>
  <c r="F253" i="1"/>
  <c r="B254" i="1"/>
  <c r="M253" i="1" s="1"/>
  <c r="M254" i="5" l="1"/>
  <c r="F255" i="5"/>
  <c r="D255" i="5"/>
  <c r="A255" i="5"/>
  <c r="B256" i="5"/>
  <c r="F254" i="1"/>
  <c r="B255" i="1"/>
  <c r="M254" i="1" s="1"/>
  <c r="A254" i="1"/>
  <c r="E254" i="1"/>
  <c r="D254" i="1"/>
  <c r="D256" i="5" l="1"/>
  <c r="M255" i="5"/>
  <c r="A256" i="5"/>
  <c r="F256" i="5"/>
  <c r="E256" i="5"/>
  <c r="B257" i="5"/>
  <c r="F255" i="1"/>
  <c r="D255" i="1"/>
  <c r="A255" i="1"/>
  <c r="B256" i="1"/>
  <c r="M255" i="1" s="1"/>
  <c r="E257" i="5" l="1"/>
  <c r="D257" i="5"/>
  <c r="A257" i="5"/>
  <c r="F257" i="5"/>
  <c r="M256" i="5"/>
  <c r="B258" i="5"/>
  <c r="F256" i="1"/>
  <c r="A256" i="1"/>
  <c r="E256" i="1"/>
  <c r="D256" i="1"/>
  <c r="B257" i="1"/>
  <c r="M256" i="1" s="1"/>
  <c r="F258" i="5" l="1"/>
  <c r="E258" i="5"/>
  <c r="M257" i="5"/>
  <c r="D258" i="5"/>
  <c r="A258" i="5"/>
  <c r="B259" i="5"/>
  <c r="F257" i="1"/>
  <c r="D257" i="1"/>
  <c r="B258" i="1"/>
  <c r="M257" i="1" s="1"/>
  <c r="A257" i="1"/>
  <c r="E257" i="1"/>
  <c r="F259" i="5" l="1"/>
  <c r="D259" i="5"/>
  <c r="E259" i="5"/>
  <c r="A259" i="5"/>
  <c r="M258" i="5"/>
  <c r="B260" i="5"/>
  <c r="F258" i="1"/>
  <c r="B259" i="1"/>
  <c r="M258" i="1" s="1"/>
  <c r="D258" i="1"/>
  <c r="E258" i="1"/>
  <c r="A258" i="1"/>
  <c r="F260" i="5" l="1"/>
  <c r="A260" i="5"/>
  <c r="D260" i="5"/>
  <c r="M259" i="5"/>
  <c r="B261" i="5"/>
  <c r="A259" i="1"/>
  <c r="B260" i="1"/>
  <c r="M259" i="1" s="1"/>
  <c r="D259" i="1"/>
  <c r="E259" i="1"/>
  <c r="F259" i="1"/>
  <c r="A261" i="5" l="1"/>
  <c r="F261" i="5"/>
  <c r="E261" i="5"/>
  <c r="M260" i="5"/>
  <c r="D261" i="5"/>
  <c r="B262" i="5"/>
  <c r="A260" i="1"/>
  <c r="D260" i="1"/>
  <c r="B261" i="1"/>
  <c r="M260" i="1" s="1"/>
  <c r="F260" i="1"/>
  <c r="D262" i="5" l="1"/>
  <c r="M261" i="5"/>
  <c r="E262" i="5"/>
  <c r="F262" i="5"/>
  <c r="A262" i="5"/>
  <c r="B263" i="5"/>
  <c r="F261" i="1"/>
  <c r="B262" i="1"/>
  <c r="M261" i="1" s="1"/>
  <c r="A261" i="1"/>
  <c r="E261" i="1"/>
  <c r="D261" i="1"/>
  <c r="E263" i="5" l="1"/>
  <c r="D263" i="5"/>
  <c r="A263" i="5"/>
  <c r="F263" i="5"/>
  <c r="M262" i="5"/>
  <c r="B264" i="5"/>
  <c r="A262" i="1"/>
  <c r="D262" i="1"/>
  <c r="B263" i="1"/>
  <c r="M262" i="1" s="1"/>
  <c r="E262" i="1"/>
  <c r="F262" i="1"/>
  <c r="F264" i="5" l="1"/>
  <c r="E264" i="5"/>
  <c r="A264" i="5"/>
  <c r="M263" i="5"/>
  <c r="D264" i="5"/>
  <c r="B265" i="5"/>
  <c r="F263" i="1"/>
  <c r="B264" i="1"/>
  <c r="B265" i="1" s="1"/>
  <c r="D263" i="1"/>
  <c r="A263" i="1"/>
  <c r="E263" i="1"/>
  <c r="F265" i="5" l="1"/>
  <c r="D265" i="5"/>
  <c r="A265" i="5"/>
  <c r="E265" i="5"/>
  <c r="M264" i="5"/>
  <c r="B266" i="5"/>
  <c r="A265" i="1"/>
  <c r="M264" i="1"/>
  <c r="B266" i="1"/>
  <c r="D265" i="1"/>
  <c r="F265" i="1"/>
  <c r="E265" i="1"/>
  <c r="M263" i="1"/>
  <c r="D264" i="1"/>
  <c r="A264" i="1"/>
  <c r="F264" i="1"/>
  <c r="J4" i="2" s="1"/>
  <c r="E264" i="1"/>
  <c r="I4" i="2"/>
  <c r="H4" i="2" l="1"/>
  <c r="L4" i="2"/>
  <c r="B4" i="2"/>
  <c r="E266" i="5"/>
  <c r="F266" i="5"/>
  <c r="M265" i="5"/>
  <c r="D266" i="5"/>
  <c r="A266" i="5"/>
  <c r="B267" i="5"/>
  <c r="B267" i="1"/>
  <c r="A266" i="1"/>
  <c r="D266" i="1"/>
  <c r="E266" i="1"/>
  <c r="F266" i="1"/>
  <c r="M265" i="1"/>
  <c r="K4" i="2"/>
  <c r="M4" i="2"/>
  <c r="F4" i="2"/>
  <c r="G4" i="2"/>
  <c r="E4" i="2"/>
  <c r="C4" i="2"/>
  <c r="D4" i="2"/>
  <c r="M5" i="2"/>
  <c r="M266" i="5" l="1"/>
  <c r="F267" i="5"/>
  <c r="D267" i="5"/>
  <c r="E267" i="5"/>
  <c r="A267" i="5"/>
  <c r="B268" i="5"/>
  <c r="A267" i="1"/>
  <c r="F267" i="1"/>
  <c r="E267" i="1"/>
  <c r="D267" i="1"/>
  <c r="B268" i="1"/>
  <c r="M266" i="1"/>
  <c r="A268" i="5" l="1"/>
  <c r="M267" i="5"/>
  <c r="E268" i="5"/>
  <c r="D268" i="5"/>
  <c r="F268" i="5"/>
  <c r="B269" i="5"/>
  <c r="B269" i="1"/>
  <c r="A268" i="1"/>
  <c r="D268" i="1"/>
  <c r="E268" i="1"/>
  <c r="F268" i="1"/>
  <c r="M267" i="1"/>
  <c r="A269" i="5" l="1"/>
  <c r="E269" i="5"/>
  <c r="M268" i="5"/>
  <c r="F269" i="5"/>
  <c r="D269" i="5"/>
  <c r="B270" i="5"/>
  <c r="D269" i="1"/>
  <c r="E269" i="1"/>
  <c r="F269" i="1"/>
  <c r="A269" i="1"/>
  <c r="M268" i="1"/>
  <c r="B270" i="1"/>
  <c r="D270" i="5" l="1"/>
  <c r="M269" i="5"/>
  <c r="A270" i="5"/>
  <c r="F270" i="5"/>
  <c r="E270" i="5"/>
  <c r="B271" i="5"/>
  <c r="E270" i="1"/>
  <c r="F270" i="1"/>
  <c r="M269" i="1"/>
  <c r="A270" i="1"/>
  <c r="B271" i="1"/>
  <c r="D270" i="1"/>
  <c r="E271" i="5" l="1"/>
  <c r="D271" i="5"/>
  <c r="A271" i="5"/>
  <c r="F271" i="5"/>
  <c r="M270" i="5"/>
  <c r="B272" i="5"/>
  <c r="F271" i="1"/>
  <c r="E271" i="1"/>
  <c r="D271" i="1"/>
  <c r="B272" i="1"/>
  <c r="M270" i="1"/>
  <c r="A271" i="1"/>
  <c r="F272" i="5" l="1"/>
  <c r="E272" i="5"/>
  <c r="M271" i="5"/>
  <c r="D272" i="5"/>
  <c r="B273" i="5"/>
  <c r="A272" i="5"/>
  <c r="M271" i="1"/>
  <c r="E272" i="1"/>
  <c r="F272" i="1"/>
  <c r="A272" i="1"/>
  <c r="B273" i="1"/>
  <c r="B274" i="1" s="1"/>
  <c r="D272" i="1"/>
  <c r="F273" i="5" l="1"/>
  <c r="D273" i="5"/>
  <c r="E273" i="5"/>
  <c r="A273" i="5"/>
  <c r="M272" i="5"/>
  <c r="B274" i="5"/>
  <c r="A274" i="1"/>
  <c r="E274" i="1"/>
  <c r="F274" i="1"/>
  <c r="D274" i="1"/>
  <c r="B275" i="1"/>
  <c r="M273" i="1"/>
  <c r="M272" i="1"/>
  <c r="A273" i="1"/>
  <c r="D273" i="1"/>
  <c r="E273" i="1"/>
  <c r="F273" i="1"/>
  <c r="E274" i="5" l="1"/>
  <c r="F274" i="5"/>
  <c r="M273" i="5"/>
  <c r="D274" i="5"/>
  <c r="A274" i="5"/>
  <c r="B275" i="5"/>
  <c r="D275" i="1"/>
  <c r="E275" i="1"/>
  <c r="M274" i="1"/>
  <c r="A275" i="1"/>
  <c r="F275" i="1"/>
  <c r="B276" i="1"/>
  <c r="M274" i="5" l="1"/>
  <c r="F275" i="5"/>
  <c r="A275" i="5"/>
  <c r="E275" i="5"/>
  <c r="D275" i="5"/>
  <c r="B276" i="5"/>
  <c r="D276" i="1"/>
  <c r="A276" i="1"/>
  <c r="E276" i="1"/>
  <c r="F276" i="1"/>
  <c r="M275" i="1"/>
  <c r="B277" i="1"/>
  <c r="A276" i="5" l="1"/>
  <c r="M275" i="5"/>
  <c r="F276" i="5"/>
  <c r="D276" i="5"/>
  <c r="E276" i="5"/>
  <c r="B277" i="5"/>
  <c r="E277" i="1"/>
  <c r="A277" i="1"/>
  <c r="B278" i="1"/>
  <c r="F277" i="1"/>
  <c r="M276" i="1"/>
  <c r="D277" i="1"/>
  <c r="A277" i="5" l="1"/>
  <c r="E277" i="5"/>
  <c r="F277" i="5"/>
  <c r="D277" i="5"/>
  <c r="M276" i="5"/>
  <c r="B278" i="5"/>
  <c r="F278" i="1"/>
  <c r="M277" i="1"/>
  <c r="B279" i="1"/>
  <c r="D278" i="1"/>
  <c r="A278" i="1"/>
  <c r="E278" i="1"/>
  <c r="D278" i="5" l="1"/>
  <c r="M277" i="5"/>
  <c r="F278" i="5"/>
  <c r="E278" i="5"/>
  <c r="A278" i="5"/>
  <c r="B279" i="5"/>
  <c r="B280" i="1"/>
  <c r="M278" i="1"/>
  <c r="A279" i="1"/>
  <c r="D279" i="1"/>
  <c r="E279" i="1"/>
  <c r="F279" i="1"/>
  <c r="E279" i="5" l="1"/>
  <c r="D279" i="5"/>
  <c r="A279" i="5"/>
  <c r="M278" i="5"/>
  <c r="F279" i="5"/>
  <c r="B280" i="5"/>
  <c r="M279" i="1"/>
  <c r="B281" i="1"/>
  <c r="E280" i="1"/>
  <c r="F280" i="1"/>
  <c r="D280" i="1"/>
  <c r="A280" i="1"/>
  <c r="F280" i="5" l="1"/>
  <c r="E280" i="5"/>
  <c r="D280" i="5"/>
  <c r="A280" i="5"/>
  <c r="M279" i="5"/>
  <c r="B281" i="5"/>
  <c r="M280" i="1"/>
  <c r="A281" i="1"/>
  <c r="D281" i="1"/>
  <c r="F281" i="1"/>
  <c r="B282" i="1"/>
  <c r="E281" i="1"/>
  <c r="F281" i="5" l="1"/>
  <c r="D281" i="5"/>
  <c r="E281" i="5"/>
  <c r="A281" i="5"/>
  <c r="M280" i="5"/>
  <c r="B282" i="5"/>
  <c r="A282" i="1"/>
  <c r="B283" i="1"/>
  <c r="E282" i="1"/>
  <c r="F282" i="1"/>
  <c r="D282" i="1"/>
  <c r="M281" i="1"/>
  <c r="E282" i="5" l="1"/>
  <c r="A282" i="5"/>
  <c r="M281" i="5"/>
  <c r="F282" i="5"/>
  <c r="D282" i="5"/>
  <c r="B283" i="5"/>
  <c r="D283" i="1"/>
  <c r="F283" i="1"/>
  <c r="M282" i="1"/>
  <c r="B284" i="1"/>
  <c r="E283" i="1"/>
  <c r="A283" i="1"/>
  <c r="M282" i="5" l="1"/>
  <c r="F283" i="5"/>
  <c r="E283" i="5"/>
  <c r="D283" i="5"/>
  <c r="A283" i="5"/>
  <c r="B284" i="5"/>
  <c r="D284" i="1"/>
  <c r="F284" i="1"/>
  <c r="M283" i="1"/>
  <c r="B285" i="1"/>
  <c r="E284" i="1"/>
  <c r="A284" i="1"/>
  <c r="A284" i="5" l="1"/>
  <c r="M283" i="5"/>
  <c r="F284" i="5"/>
  <c r="D284" i="5"/>
  <c r="E284" i="5"/>
  <c r="B285" i="5"/>
  <c r="E285" i="1"/>
  <c r="F285" i="1"/>
  <c r="A285" i="1"/>
  <c r="B286" i="1"/>
  <c r="M284" i="1"/>
  <c r="D285" i="1"/>
  <c r="A285" i="5" l="1"/>
  <c r="D285" i="5"/>
  <c r="M284" i="5"/>
  <c r="E285" i="5"/>
  <c r="F285" i="5"/>
  <c r="B286" i="5"/>
  <c r="F286" i="1"/>
  <c r="M285" i="1"/>
  <c r="A286" i="1"/>
  <c r="D286" i="1"/>
  <c r="B287" i="1"/>
  <c r="E286" i="1"/>
  <c r="D286" i="5" l="1"/>
  <c r="M285" i="5"/>
  <c r="E286" i="5"/>
  <c r="F286" i="5"/>
  <c r="A286" i="5"/>
  <c r="B287" i="5"/>
  <c r="A287" i="1"/>
  <c r="M286" i="1"/>
  <c r="B288" i="1"/>
  <c r="D287" i="1"/>
  <c r="E287" i="1"/>
  <c r="F287" i="1"/>
  <c r="E287" i="5" l="1"/>
  <c r="D287" i="5"/>
  <c r="A287" i="5"/>
  <c r="M286" i="5"/>
  <c r="F287" i="5"/>
  <c r="B288" i="5"/>
  <c r="M287" i="1"/>
  <c r="A288" i="1"/>
  <c r="E288" i="1"/>
  <c r="F288" i="1"/>
  <c r="B289" i="1"/>
  <c r="D288" i="1"/>
  <c r="F288" i="5" l="1"/>
  <c r="E288" i="5"/>
  <c r="A288" i="5"/>
  <c r="D288" i="5"/>
  <c r="M287" i="5"/>
  <c r="B289" i="5"/>
  <c r="M288" i="1"/>
  <c r="A289" i="1"/>
  <c r="B290" i="1"/>
  <c r="D289" i="1"/>
  <c r="E289" i="1"/>
  <c r="F289" i="1"/>
  <c r="F289" i="5" l="1"/>
  <c r="D289" i="5"/>
  <c r="M288" i="5"/>
  <c r="E289" i="5"/>
  <c r="A289" i="5"/>
  <c r="B290" i="5"/>
  <c r="A290" i="1"/>
  <c r="B291" i="1"/>
  <c r="E290" i="1"/>
  <c r="D290" i="1"/>
  <c r="F290" i="1"/>
  <c r="M289" i="1"/>
  <c r="E290" i="5" l="1"/>
  <c r="D290" i="5"/>
  <c r="M289" i="5"/>
  <c r="F290" i="5"/>
  <c r="A290" i="5"/>
  <c r="B291" i="5"/>
  <c r="D291" i="1"/>
  <c r="B292" i="1"/>
  <c r="A291" i="1"/>
  <c r="M290" i="1"/>
  <c r="F291" i="1"/>
  <c r="E291" i="1"/>
  <c r="M290" i="5" l="1"/>
  <c r="F291" i="5"/>
  <c r="D291" i="5"/>
  <c r="A291" i="5"/>
  <c r="E291" i="5"/>
  <c r="B292" i="5"/>
  <c r="D292" i="1"/>
  <c r="E292" i="1"/>
  <c r="A292" i="1"/>
  <c r="F292" i="1"/>
  <c r="M291" i="1"/>
  <c r="B293" i="1"/>
  <c r="A292" i="5" l="1"/>
  <c r="M291" i="5"/>
  <c r="F292" i="5"/>
  <c r="D292" i="5"/>
  <c r="E292" i="5"/>
  <c r="B293" i="5"/>
  <c r="E293" i="1"/>
  <c r="F293" i="1"/>
  <c r="B294" i="1"/>
  <c r="A293" i="1"/>
  <c r="D293" i="1"/>
  <c r="M292" i="1"/>
  <c r="A293" i="5" l="1"/>
  <c r="F293" i="5"/>
  <c r="E293" i="5"/>
  <c r="M292" i="5"/>
  <c r="D293" i="5"/>
  <c r="B294" i="5"/>
  <c r="F294" i="1"/>
  <c r="E294" i="1"/>
  <c r="B295" i="1"/>
  <c r="A294" i="1"/>
  <c r="M293" i="1"/>
  <c r="D294" i="1"/>
  <c r="D294" i="5" l="1"/>
  <c r="M293" i="5"/>
  <c r="E294" i="5"/>
  <c r="F294" i="5"/>
  <c r="A294" i="5"/>
  <c r="B295" i="5"/>
  <c r="M294" i="1"/>
  <c r="D295" i="1"/>
  <c r="B296" i="1"/>
  <c r="A295" i="1"/>
  <c r="E295" i="1"/>
  <c r="F295" i="1"/>
  <c r="E295" i="5" l="1"/>
  <c r="D295" i="5"/>
  <c r="A295" i="5"/>
  <c r="F295" i="5"/>
  <c r="M294" i="5"/>
  <c r="B296" i="5"/>
  <c r="M295" i="1"/>
  <c r="B297" i="1"/>
  <c r="E296" i="1"/>
  <c r="D296" i="1"/>
  <c r="F296" i="1"/>
  <c r="A296" i="1"/>
  <c r="F296" i="5" l="1"/>
  <c r="E296" i="5"/>
  <c r="A296" i="5"/>
  <c r="D296" i="5"/>
  <c r="M295" i="5"/>
  <c r="B297" i="5"/>
  <c r="M296" i="1"/>
  <c r="A297" i="1"/>
  <c r="B298" i="1"/>
  <c r="F297" i="1"/>
  <c r="D297" i="1"/>
  <c r="E297" i="1"/>
  <c r="F297" i="5" l="1"/>
  <c r="D297" i="5"/>
  <c r="A297" i="5"/>
  <c r="E297" i="5"/>
  <c r="M296" i="5"/>
  <c r="B298" i="5"/>
  <c r="A298" i="1"/>
  <c r="B299" i="1"/>
  <c r="E298" i="1"/>
  <c r="F298" i="1"/>
  <c r="M297" i="1"/>
  <c r="D298" i="1"/>
  <c r="E298" i="5" l="1"/>
  <c r="F298" i="5"/>
  <c r="M297" i="5"/>
  <c r="A298" i="5"/>
  <c r="D298" i="5"/>
  <c r="B299" i="5"/>
  <c r="D299" i="1"/>
  <c r="B300" i="1"/>
  <c r="A299" i="1"/>
  <c r="F299" i="1"/>
  <c r="E299" i="1"/>
  <c r="M298" i="1"/>
  <c r="M298" i="5" l="1"/>
  <c r="F299" i="5"/>
  <c r="D299" i="5"/>
  <c r="A299" i="5"/>
  <c r="E299" i="5"/>
  <c r="B300" i="5"/>
  <c r="D300" i="1"/>
  <c r="E300" i="1"/>
  <c r="F300" i="1"/>
  <c r="M299" i="1"/>
  <c r="A300" i="1"/>
  <c r="B301" i="1"/>
  <c r="A300" i="5" l="1"/>
  <c r="M299" i="5"/>
  <c r="E300" i="5"/>
  <c r="D300" i="5"/>
  <c r="F300" i="5"/>
  <c r="B301" i="5"/>
  <c r="E301" i="1"/>
  <c r="F301" i="1"/>
  <c r="A301" i="1"/>
  <c r="B302" i="1"/>
  <c r="M300" i="1"/>
  <c r="D301" i="1"/>
  <c r="A301" i="5" l="1"/>
  <c r="E301" i="5"/>
  <c r="M300" i="5"/>
  <c r="F301" i="5"/>
  <c r="D301" i="5"/>
  <c r="B302" i="5"/>
  <c r="F302" i="1"/>
  <c r="D302" i="1"/>
  <c r="B303" i="1"/>
  <c r="E302" i="1"/>
  <c r="M301" i="1"/>
  <c r="A302" i="1"/>
  <c r="D302" i="5" l="1"/>
  <c r="M301" i="5"/>
  <c r="A302" i="5"/>
  <c r="F302" i="5"/>
  <c r="E302" i="5"/>
  <c r="B303" i="5"/>
  <c r="M302" i="1"/>
  <c r="D303" i="1"/>
  <c r="B304" i="1"/>
  <c r="A303" i="1"/>
  <c r="E303" i="1"/>
  <c r="F303" i="1"/>
  <c r="E303" i="5" l="1"/>
  <c r="D303" i="5"/>
  <c r="A303" i="5"/>
  <c r="M302" i="5"/>
  <c r="F303" i="5"/>
  <c r="B304" i="5"/>
  <c r="M303" i="1"/>
  <c r="B305" i="1"/>
  <c r="E304" i="1"/>
  <c r="F304" i="1"/>
  <c r="A304" i="1"/>
  <c r="D304" i="1"/>
  <c r="F304" i="5" l="1"/>
  <c r="E304" i="5"/>
  <c r="M303" i="5"/>
  <c r="A304" i="5"/>
  <c r="D304" i="5"/>
  <c r="B305" i="5"/>
  <c r="M304" i="1"/>
  <c r="A305" i="1"/>
  <c r="F305" i="1"/>
  <c r="B306" i="1"/>
  <c r="D305" i="1"/>
  <c r="E305" i="1"/>
  <c r="F305" i="5" l="1"/>
  <c r="D305" i="5"/>
  <c r="E305" i="5"/>
  <c r="A305" i="5"/>
  <c r="M304" i="5"/>
  <c r="B306" i="5"/>
  <c r="A306" i="1"/>
  <c r="B307" i="1"/>
  <c r="D306" i="1"/>
  <c r="E306" i="1"/>
  <c r="F306" i="1"/>
  <c r="M305" i="1"/>
  <c r="E306" i="5" l="1"/>
  <c r="F306" i="5"/>
  <c r="D306" i="5"/>
  <c r="M305" i="5"/>
  <c r="A306" i="5"/>
  <c r="B307" i="5"/>
  <c r="D307" i="1"/>
  <c r="E307" i="1"/>
  <c r="B308" i="1"/>
  <c r="M306" i="1"/>
  <c r="A307" i="1"/>
  <c r="F307" i="1"/>
  <c r="M306" i="5" l="1"/>
  <c r="F307" i="5"/>
  <c r="A307" i="5"/>
  <c r="E307" i="5"/>
  <c r="D307" i="5"/>
  <c r="B308" i="5"/>
  <c r="D308" i="1"/>
  <c r="E308" i="1"/>
  <c r="A308" i="1"/>
  <c r="F308" i="1"/>
  <c r="M307" i="1"/>
  <c r="B309" i="1"/>
  <c r="A308" i="5" l="1"/>
  <c r="M307" i="5"/>
  <c r="F308" i="5"/>
  <c r="D308" i="5"/>
  <c r="E308" i="5"/>
  <c r="B309" i="5"/>
  <c r="E309" i="1"/>
  <c r="F309" i="1"/>
  <c r="A309" i="1"/>
  <c r="B310" i="1"/>
  <c r="D309" i="1"/>
  <c r="M308" i="1"/>
  <c r="A309" i="5" l="1"/>
  <c r="E309" i="5"/>
  <c r="M308" i="5"/>
  <c r="F309" i="5"/>
  <c r="D309" i="5"/>
  <c r="B310" i="5"/>
  <c r="F310" i="1"/>
  <c r="D310" i="1"/>
  <c r="B311" i="1"/>
  <c r="E310" i="1"/>
  <c r="M309" i="1"/>
  <c r="A310" i="1"/>
  <c r="D310" i="5" l="1"/>
  <c r="M309" i="5"/>
  <c r="F310" i="5"/>
  <c r="E310" i="5"/>
  <c r="A310" i="5"/>
  <c r="B311" i="5"/>
  <c r="M310" i="1"/>
  <c r="D311" i="1"/>
  <c r="B312" i="1"/>
  <c r="A311" i="1"/>
  <c r="E311" i="1"/>
  <c r="F311" i="1"/>
  <c r="E311" i="5" l="1"/>
  <c r="D311" i="5"/>
  <c r="A311" i="5"/>
  <c r="M310" i="5"/>
  <c r="F311" i="5"/>
  <c r="B312" i="5"/>
  <c r="M311" i="1"/>
  <c r="A312" i="1"/>
  <c r="B313" i="1"/>
  <c r="E312" i="1"/>
  <c r="D312" i="1"/>
  <c r="F312" i="1"/>
  <c r="F312" i="5" l="1"/>
  <c r="E312" i="5"/>
  <c r="D312" i="5"/>
  <c r="A312" i="5"/>
  <c r="M311" i="5"/>
  <c r="B313" i="5"/>
  <c r="M312" i="1"/>
  <c r="A313" i="1"/>
  <c r="F313" i="1"/>
  <c r="E313" i="1"/>
  <c r="B314" i="1"/>
  <c r="D313" i="1"/>
  <c r="F313" i="5" l="1"/>
  <c r="D313" i="5"/>
  <c r="E313" i="5"/>
  <c r="A313" i="5"/>
  <c r="M312" i="5"/>
  <c r="B314" i="5"/>
  <c r="A314" i="1"/>
  <c r="D314" i="1"/>
  <c r="E314" i="1"/>
  <c r="F314" i="1"/>
  <c r="M313" i="1"/>
  <c r="B315" i="1"/>
  <c r="E314" i="5" l="1"/>
  <c r="A314" i="5"/>
  <c r="M313" i="5"/>
  <c r="F314" i="5"/>
  <c r="D314" i="5"/>
  <c r="B315" i="5"/>
  <c r="D315" i="1"/>
  <c r="E315" i="1"/>
  <c r="B316" i="1"/>
  <c r="A315" i="1"/>
  <c r="M314" i="1"/>
  <c r="F315" i="1"/>
  <c r="M314" i="5" l="1"/>
  <c r="F315" i="5"/>
  <c r="E315" i="5"/>
  <c r="D315" i="5"/>
  <c r="A315" i="5"/>
  <c r="B316" i="5"/>
  <c r="D316" i="1"/>
  <c r="E316" i="1"/>
  <c r="F316" i="1"/>
  <c r="M315" i="1"/>
  <c r="B317" i="1"/>
  <c r="A316" i="1"/>
  <c r="A316" i="5" l="1"/>
  <c r="M315" i="5"/>
  <c r="F316" i="5"/>
  <c r="D316" i="5"/>
  <c r="E316" i="5"/>
  <c r="B317" i="5"/>
  <c r="E317" i="1"/>
  <c r="F317" i="1"/>
  <c r="B318" i="1"/>
  <c r="A317" i="1"/>
  <c r="D317" i="1"/>
  <c r="M316" i="1"/>
  <c r="A317" i="5" l="1"/>
  <c r="D317" i="5"/>
  <c r="M316" i="5"/>
  <c r="F317" i="5"/>
  <c r="E317" i="5"/>
  <c r="B318" i="5"/>
  <c r="F318" i="1"/>
  <c r="M317" i="1"/>
  <c r="A318" i="1"/>
  <c r="D318" i="1"/>
  <c r="E318" i="1"/>
  <c r="B319" i="1"/>
  <c r="D318" i="5" l="1"/>
  <c r="M317" i="5"/>
  <c r="E318" i="5"/>
  <c r="F318" i="5"/>
  <c r="A318" i="5"/>
  <c r="B319" i="5"/>
  <c r="M318" i="1"/>
  <c r="D319" i="1"/>
  <c r="B320" i="1"/>
  <c r="A319" i="1"/>
  <c r="F319" i="1"/>
  <c r="E319" i="1"/>
  <c r="E319" i="5" l="1"/>
  <c r="D319" i="5"/>
  <c r="A319" i="5"/>
  <c r="M318" i="5"/>
  <c r="F319" i="5"/>
  <c r="B320" i="5"/>
  <c r="M319" i="1"/>
  <c r="A320" i="1"/>
  <c r="B321" i="1"/>
  <c r="E320" i="1"/>
  <c r="D320" i="1"/>
  <c r="F320" i="1"/>
  <c r="F320" i="5" l="1"/>
  <c r="E320" i="5"/>
  <c r="A320" i="5"/>
  <c r="D320" i="5"/>
  <c r="M319" i="5"/>
  <c r="B321" i="5"/>
  <c r="M320" i="1"/>
  <c r="A321" i="1"/>
  <c r="B322" i="1"/>
  <c r="F321" i="1"/>
  <c r="D321" i="1"/>
  <c r="E321" i="1"/>
  <c r="F321" i="5" l="1"/>
  <c r="D321" i="5"/>
  <c r="M320" i="5"/>
  <c r="E321" i="5"/>
  <c r="A321" i="5"/>
  <c r="B322" i="5"/>
  <c r="A322" i="1"/>
  <c r="D322" i="1"/>
  <c r="E322" i="1"/>
  <c r="F322" i="1"/>
  <c r="M321" i="1"/>
  <c r="B323" i="1"/>
  <c r="E322" i="5" l="1"/>
  <c r="D322" i="5"/>
  <c r="M321" i="5"/>
  <c r="A322" i="5"/>
  <c r="F322" i="5"/>
  <c r="B323" i="5"/>
  <c r="D323" i="1"/>
  <c r="E323" i="1"/>
  <c r="B324" i="1"/>
  <c r="M322" i="1"/>
  <c r="F323" i="1"/>
  <c r="A323" i="1"/>
  <c r="M322" i="5" l="1"/>
  <c r="F323" i="5"/>
  <c r="D323" i="5"/>
  <c r="A323" i="5"/>
  <c r="E323" i="5"/>
  <c r="B324" i="5"/>
  <c r="D324" i="1"/>
  <c r="F324" i="1"/>
  <c r="M323" i="1"/>
  <c r="B325" i="1"/>
  <c r="E324" i="1"/>
  <c r="A324" i="1"/>
  <c r="A324" i="5" l="1"/>
  <c r="M323" i="5"/>
  <c r="F324" i="5"/>
  <c r="E324" i="5"/>
  <c r="D324" i="5"/>
  <c r="B325" i="5"/>
  <c r="E325" i="1"/>
  <c r="F325" i="1"/>
  <c r="B326" i="1"/>
  <c r="M324" i="1"/>
  <c r="A325" i="1"/>
  <c r="D325" i="1"/>
  <c r="A325" i="5" l="1"/>
  <c r="F325" i="5"/>
  <c r="E325" i="5"/>
  <c r="M324" i="5"/>
  <c r="D325" i="5"/>
  <c r="B326" i="5"/>
  <c r="F326" i="1"/>
  <c r="D326" i="1"/>
  <c r="E326" i="1"/>
  <c r="M325" i="1"/>
  <c r="A326" i="1"/>
  <c r="B327" i="1"/>
  <c r="D326" i="5" l="1"/>
  <c r="M325" i="5"/>
  <c r="E326" i="5"/>
  <c r="A326" i="5"/>
  <c r="F326" i="5"/>
  <c r="B327" i="5"/>
  <c r="M326" i="1"/>
  <c r="B328" i="1"/>
  <c r="D327" i="1"/>
  <c r="A327" i="1"/>
  <c r="E327" i="1"/>
  <c r="F327" i="1"/>
  <c r="E327" i="5" l="1"/>
  <c r="D327" i="5"/>
  <c r="A327" i="5"/>
  <c r="F327" i="5"/>
  <c r="M326" i="5"/>
  <c r="B328" i="5"/>
  <c r="M327" i="1"/>
  <c r="F328" i="1"/>
  <c r="A328" i="1"/>
  <c r="B329" i="1"/>
  <c r="E328" i="1"/>
  <c r="D328" i="1"/>
  <c r="F328" i="5" l="1"/>
  <c r="E328" i="5"/>
  <c r="A328" i="5"/>
  <c r="M327" i="5"/>
  <c r="D328" i="5"/>
  <c r="B329" i="5"/>
  <c r="M328" i="1"/>
  <c r="A329" i="1"/>
  <c r="B330" i="1"/>
  <c r="M330" i="1" s="1"/>
  <c r="F329" i="1"/>
  <c r="D329" i="1"/>
  <c r="E329" i="1"/>
  <c r="F329" i="5" l="1"/>
  <c r="D329" i="5"/>
  <c r="A329" i="5"/>
  <c r="M328" i="5"/>
  <c r="E329" i="5"/>
  <c r="B330" i="5"/>
  <c r="A330" i="1"/>
  <c r="M329" i="1"/>
  <c r="D330" i="1"/>
  <c r="E330" i="1"/>
  <c r="F330" i="1"/>
  <c r="M330" i="5" l="1"/>
  <c r="E330" i="5"/>
  <c r="F330" i="5"/>
  <c r="M329" i="5"/>
  <c r="D330" i="5"/>
  <c r="A330" i="5"/>
</calcChain>
</file>

<file path=xl/sharedStrings.xml><?xml version="1.0" encoding="utf-8"?>
<sst xmlns="http://schemas.openxmlformats.org/spreadsheetml/2006/main" count="1280" uniqueCount="103">
  <si>
    <t>N°</t>
  </si>
  <si>
    <t>Mois</t>
  </si>
  <si>
    <t>N° de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</si>
  <si>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</si>
  <si>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</si>
  <si>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</si>
  <si>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</si>
  <si>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</si>
  <si>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</si>
  <si>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</si>
  <si>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</si>
  <si>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</si>
  <si>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</si>
  <si>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</si>
  <si>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</si>
  <si>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Séance 1</t>
  </si>
  <si>
    <t>Séance 2</t>
  </si>
  <si>
    <t>Séance 3</t>
  </si>
  <si>
    <t>Séance 4</t>
  </si>
  <si>
    <t>Séance 5</t>
  </si>
  <si>
    <t>Nombre de créneaux planifiés</t>
  </si>
  <si>
    <t>Nombre de séances par semaine</t>
  </si>
  <si>
    <t>Férié</t>
  </si>
  <si>
    <t>Usagers</t>
  </si>
  <si>
    <t>Profil des usagers</t>
  </si>
  <si>
    <t>1 séance</t>
  </si>
  <si>
    <t>2 séances</t>
  </si>
  <si>
    <t>_</t>
  </si>
  <si>
    <t>Date complète</t>
  </si>
  <si>
    <t>REMPLISSAGE MENSUEL</t>
  </si>
  <si>
    <t>Remplissage hebdomadaire</t>
  </si>
  <si>
    <t>Remplissage journalier</t>
  </si>
  <si>
    <t>BILLONNET</t>
  </si>
  <si>
    <t>RIBEIRO DA SILVA</t>
  </si>
  <si>
    <t>SERRE</t>
  </si>
  <si>
    <t>MARTI</t>
  </si>
  <si>
    <t>TOCCOLI</t>
  </si>
  <si>
    <t>SREMSKI</t>
  </si>
  <si>
    <t>OKRIAK</t>
  </si>
  <si>
    <t>ALIBERT</t>
  </si>
  <si>
    <t>DESFARGES</t>
  </si>
  <si>
    <t>LEON</t>
  </si>
  <si>
    <t>GIBERT</t>
  </si>
  <si>
    <t>MARTINEZ</t>
  </si>
  <si>
    <t>PLANCOULAINE</t>
  </si>
  <si>
    <t>CARRARO</t>
  </si>
  <si>
    <t>RUFFIN</t>
  </si>
  <si>
    <t>BEJANNIN</t>
  </si>
  <si>
    <t>Réunion</t>
  </si>
  <si>
    <t>CA</t>
  </si>
  <si>
    <t>VAISSE</t>
  </si>
  <si>
    <t>Arrêt 15/04</t>
  </si>
  <si>
    <t>Préparation</t>
  </si>
  <si>
    <t>CHAZAL</t>
  </si>
  <si>
    <t>A compléter</t>
  </si>
  <si>
    <t>CLUZEL</t>
  </si>
  <si>
    <t>FERREIRA</t>
  </si>
  <si>
    <t>FORET</t>
  </si>
  <si>
    <t>DE RYCKE</t>
  </si>
  <si>
    <t>CHANTELAUZE</t>
  </si>
  <si>
    <t>DECHEL</t>
  </si>
  <si>
    <t>VEYRET</t>
  </si>
  <si>
    <t>EM</t>
  </si>
  <si>
    <t>Formation</t>
  </si>
  <si>
    <t>SOURIS</t>
  </si>
  <si>
    <t>JULHE</t>
  </si>
  <si>
    <t>TRILHA</t>
  </si>
  <si>
    <t>JOIE</t>
  </si>
  <si>
    <t>PEREZ</t>
  </si>
  <si>
    <t>FOURNIER</t>
  </si>
  <si>
    <t>ROUX</t>
  </si>
  <si>
    <t>DOMALAIN</t>
  </si>
  <si>
    <t>GUILLAUMIN</t>
  </si>
  <si>
    <t>GOMES</t>
  </si>
  <si>
    <t>BRITZ</t>
  </si>
  <si>
    <t>LASSAGNE</t>
  </si>
  <si>
    <t>Transport</t>
  </si>
  <si>
    <t>PERROT</t>
  </si>
  <si>
    <t>PELAYO</t>
  </si>
  <si>
    <t>BESSEYRAS</t>
  </si>
  <si>
    <t>MOUTET</t>
  </si>
  <si>
    <t>ARNAUD</t>
  </si>
  <si>
    <t>SSIAD</t>
  </si>
  <si>
    <t>BRUEL</t>
  </si>
  <si>
    <t>ESA</t>
  </si>
  <si>
    <t>CHAUFFOUR</t>
  </si>
  <si>
    <t>FAUGERE</t>
  </si>
  <si>
    <t>DUBOST</t>
  </si>
  <si>
    <t>LAROCHE</t>
  </si>
  <si>
    <t>TORRISANI</t>
  </si>
  <si>
    <t>PEILLON</t>
  </si>
  <si>
    <t>CONDAT</t>
  </si>
  <si>
    <t>COTTE</t>
  </si>
  <si>
    <t>OKRIAK M</t>
  </si>
  <si>
    <t>FROIDEFOND</t>
  </si>
  <si>
    <t>BATISSARD</t>
  </si>
  <si>
    <t>TARRERIAS</t>
  </si>
  <si>
    <t>GIDON</t>
  </si>
  <si>
    <t>LAGOUTE</t>
  </si>
  <si>
    <t>BEAUDRY</t>
  </si>
  <si>
    <t>FRADETAL</t>
  </si>
  <si>
    <t>DURAND</t>
  </si>
  <si>
    <t>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</si>
</sst>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[$-F800]dddd\,\ mmmm\ dd\,\ yyyy"/>
    <numFmt numFmtId="166" formatCode="mmmm"/>
    <numFmt numFmtId="169" formatCode="&quot;Année : &quot;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Tahoma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5CCA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5D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5" fontId="2" fillId="2" borderId="0" xfId="0" applyNumberFormat="1" applyFont="1" applyFill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Alignment="1">
      <alignment horizontal="left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165" fontId="0" fillId="2" borderId="5" xfId="0" applyNumberFormat="1" applyFill="1" applyBorder="1" applyAlignment="1">
      <alignment horizontal="center" vertical="center" wrapText="1"/>
    </xf>
    <xf numFmtId="0" fontId="0" fillId="2" borderId="5" xfId="0" applyNumberFormat="1" applyFill="1" applyBorder="1" applyAlignment="1">
      <alignment horizontal="center" vertical="center" wrapText="1"/>
    </xf>
    <xf numFmtId="9" fontId="0" fillId="2" borderId="6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9" fontId="0" fillId="2" borderId="8" xfId="0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0" fontId="1" fillId="3" borderId="0" xfId="0" applyNumberFormat="1" applyFont="1" applyFill="1" applyBorder="1" applyAlignment="1">
      <alignment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5" fontId="0" fillId="2" borderId="0" xfId="0" applyNumberFormat="1" applyFill="1" applyAlignment="1">
      <alignment horizontal="center" vertical="center" wrapText="1"/>
    </xf>
    <xf numFmtId="165" fontId="1" fillId="3" borderId="0" xfId="0" applyNumberFormat="1" applyFont="1" applyFill="1" applyBorder="1" applyAlignment="1">
      <alignment horizontal="center" vertical="center" wrapText="1"/>
    </xf>
    <xf numFmtId="165" fontId="4" fillId="2" borderId="0" xfId="0" applyNumberFormat="1" applyFont="1" applyFill="1" applyAlignment="1">
      <alignment horizontal="center" vertical="center" wrapText="1"/>
    </xf>
    <xf numFmtId="166" fontId="0" fillId="2" borderId="5" xfId="0" applyNumberFormat="1" applyFill="1" applyBorder="1" applyAlignment="1">
      <alignment horizontal="left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166" fontId="0" fillId="2" borderId="1" xfId="0" applyNumberFormat="1" applyFill="1" applyBorder="1" applyAlignment="1">
      <alignment horizontal="left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9" fontId="0" fillId="2" borderId="4" xfId="0" applyNumberForma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 wrapText="1"/>
    </xf>
    <xf numFmtId="9" fontId="7" fillId="2" borderId="13" xfId="0" applyNumberFormat="1" applyFont="1" applyFill="1" applyBorder="1" applyAlignment="1">
      <alignment horizontal="center" vertical="center" wrapText="1"/>
    </xf>
    <xf numFmtId="169" fontId="1" fillId="2" borderId="0" xfId="0" applyNumberFormat="1" applyFont="1" applyFill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2"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</dxf>
    <dxf>
      <font>
        <b val="0"/>
        <i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</dxf>
    <dxf>
      <font>
        <b val="0"/>
        <i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2"/>
      </font>
      <fill>
        <patternFill>
          <bgColor theme="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615D"/>
      <color rgb="FFFF6699"/>
      <color rgb="FFD5CCA7"/>
      <color rgb="FFFFFF66"/>
      <color rgb="FFFFFF99"/>
      <color rgb="FF996633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fmlaLink="$G$1" lockText="1" noThreeD="1"/>
</file>

<file path=xl/ctrlProps/ctrlProp2.xml><?xml version="1.0" encoding="utf-8"?>
<formControlPr xmlns="http://schemas.microsoft.com/office/spreadsheetml/2009/9/main" objectType="CheckBox" checked="Checked" fmlaLink="$H$1" lockText="1" noThreeD="1"/>
</file>

<file path=xl/ctrlProps/ctrlProp3.xml><?xml version="1.0" encoding="utf-8"?>
<formControlPr xmlns="http://schemas.microsoft.com/office/spreadsheetml/2009/9/main" objectType="CheckBox" checked="Checked" fmlaLink="$I$1" lockText="1" noThreeD="1"/>
</file>

<file path=xl/ctrlProps/ctrlProp4.xml><?xml version="1.0" encoding="utf-8"?>
<formControlPr xmlns="http://schemas.microsoft.com/office/spreadsheetml/2009/9/main" objectType="CheckBox" checked="Checked" fmlaLink="$J$1" lockText="1" noThreeD="1"/>
</file>

<file path=xl/ctrlProps/ctrlProp5.xml><?xml version="1.0" encoding="utf-8"?>
<formControlPr xmlns="http://schemas.microsoft.com/office/spreadsheetml/2009/9/main" objectType="CheckBox" checked="Checked" fmlaLink="$K$1" lockText="1" noThreeD="1"/>
</file>

<file path=xl/ctrlProps/ctrlProp6.xml><?xml version="1.0" encoding="utf-8"?>
<formControlPr xmlns="http://schemas.microsoft.com/office/spreadsheetml/2009/9/main" objectType="CheckBox" fmlaLink="$L$1" lockText="1" noThreeD="1"/>
</file>

<file path=xl/ctrlProps/ctrlProp7.xml><?xml version="1.0" encoding="utf-8"?>
<formControlPr xmlns="http://schemas.microsoft.com/office/spreadsheetml/2009/9/main" objectType="CheckBox" checked="Checked" fmlaLink="$G$1" lockText="1" noThreeD="1"/>
</file>

<file path=xl/ctrlProps/ctrlProp8.xml><?xml version="1.0" encoding="utf-8"?>
<formControlPr xmlns="http://schemas.microsoft.com/office/spreadsheetml/2009/9/main" objectType="CheckBox" checked="Checked" fmlaLink="$H$1" lockText="1" noThreeD="1"/>
</file>

<file path=xl/ctrlProps/ctrlProp9.xml><?xml version="1.0" encoding="utf-8"?>
<formControlPr xmlns="http://schemas.microsoft.com/office/spreadsheetml/2009/9/main" objectType="CheckBox" fmlaLink="$I$1" lockText="1" noThreeD="1"/>
</file>

<file path=xl/ctrlProps/ctrlProp10.xml><?xml version="1.0" encoding="utf-8"?>
<formControlPr xmlns="http://schemas.microsoft.com/office/spreadsheetml/2009/9/main" objectType="CheckBox" checked="Checked" fmlaLink="$J$1" lockText="1" noThreeD="1"/>
</file>

<file path=xl/ctrlProps/ctrlProp11.xml><?xml version="1.0" encoding="utf-8"?>
<formControlPr xmlns="http://schemas.microsoft.com/office/spreadsheetml/2009/9/main" objectType="CheckBox" checked="Checked" fmlaLink="$K$1" lockText="1" noThreeD="1"/>
</file>

<file path=xl/ctrlProps/ctrlProp12.xml><?xml version="1.0" encoding="utf-8"?>
<formControlPr xmlns="http://schemas.microsoft.com/office/spreadsheetml/2009/9/main" objectType="CheckBox" fmlaLink="$L$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0</xdr:row>
          <xdr:rowOff>38100</xdr:rowOff>
        </xdr:from>
        <xdr:to>
          <xdr:col>6</xdr:col>
          <xdr:colOff>962025</xdr:colOff>
          <xdr:row>1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53068</xdr:colOff>
          <xdr:row>0</xdr:row>
          <xdr:rowOff>51708</xdr:rowOff>
        </xdr:from>
        <xdr:to>
          <xdr:col>7</xdr:col>
          <xdr:colOff>948418</xdr:colOff>
          <xdr:row>1</xdr:row>
          <xdr:rowOff>13608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80282</xdr:colOff>
          <xdr:row>0</xdr:row>
          <xdr:rowOff>65315</xdr:rowOff>
        </xdr:from>
        <xdr:to>
          <xdr:col>8</xdr:col>
          <xdr:colOff>975632</xdr:colOff>
          <xdr:row>1</xdr:row>
          <xdr:rowOff>27215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121103</xdr:colOff>
          <xdr:row>0</xdr:row>
          <xdr:rowOff>51708</xdr:rowOff>
        </xdr:from>
        <xdr:to>
          <xdr:col>9</xdr:col>
          <xdr:colOff>1016453</xdr:colOff>
          <xdr:row>1</xdr:row>
          <xdr:rowOff>13608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80281</xdr:colOff>
          <xdr:row>0</xdr:row>
          <xdr:rowOff>51708</xdr:rowOff>
        </xdr:from>
        <xdr:to>
          <xdr:col>10</xdr:col>
          <xdr:colOff>975631</xdr:colOff>
          <xdr:row>1</xdr:row>
          <xdr:rowOff>13608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66674</xdr:colOff>
          <xdr:row>0</xdr:row>
          <xdr:rowOff>51708</xdr:rowOff>
        </xdr:from>
        <xdr:to>
          <xdr:col>11</xdr:col>
          <xdr:colOff>962024</xdr:colOff>
          <xdr:row>1</xdr:row>
          <xdr:rowOff>13608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0</xdr:row>
          <xdr:rowOff>38100</xdr:rowOff>
        </xdr:from>
        <xdr:to>
          <xdr:col>6</xdr:col>
          <xdr:colOff>962025</xdr:colOff>
          <xdr:row>1</xdr:row>
          <xdr:rowOff>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53068</xdr:colOff>
          <xdr:row>0</xdr:row>
          <xdr:rowOff>51708</xdr:rowOff>
        </xdr:from>
        <xdr:to>
          <xdr:col>7</xdr:col>
          <xdr:colOff>948418</xdr:colOff>
          <xdr:row>1</xdr:row>
          <xdr:rowOff>13608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80282</xdr:colOff>
          <xdr:row>0</xdr:row>
          <xdr:rowOff>65315</xdr:rowOff>
        </xdr:from>
        <xdr:to>
          <xdr:col>8</xdr:col>
          <xdr:colOff>975632</xdr:colOff>
          <xdr:row>1</xdr:row>
          <xdr:rowOff>27215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121103</xdr:colOff>
          <xdr:row>0</xdr:row>
          <xdr:rowOff>51708</xdr:rowOff>
        </xdr:from>
        <xdr:to>
          <xdr:col>9</xdr:col>
          <xdr:colOff>1016453</xdr:colOff>
          <xdr:row>1</xdr:row>
          <xdr:rowOff>13608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80281</xdr:colOff>
          <xdr:row>0</xdr:row>
          <xdr:rowOff>51708</xdr:rowOff>
        </xdr:from>
        <xdr:to>
          <xdr:col>10</xdr:col>
          <xdr:colOff>975631</xdr:colOff>
          <xdr:row>1</xdr:row>
          <xdr:rowOff>13608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66674</xdr:colOff>
          <xdr:row>0</xdr:row>
          <xdr:rowOff>51708</xdr:rowOff>
        </xdr:from>
        <xdr:to>
          <xdr:col>11</xdr:col>
          <xdr:colOff>962024</xdr:colOff>
          <xdr:row>1</xdr:row>
          <xdr:rowOff>13608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30"/>
  <sheetViews>
    <sheetView zoomScale="70" zoomScaleNormal="70" workbookViewId="0">
      <pane ySplit="4" topLeftCell="A5" activePane="bottomLeft" state="frozen"/>
      <selection pane="bottomLeft" activeCell="J9" sqref="J9"/>
    </sheetView>
  </sheetViews>
  <sheetFormatPr baseColWidth="10" defaultColWidth="11.42578125" defaultRowHeight="15" x14ac:dyDescent="0.25"/>
  <cols>
    <col min="1" max="1" width="15.42578125" style="4" customWidth="1"/>
    <col min="2" max="2" width="27.28515625" style="60" customWidth="1"/>
    <col min="3" max="3" width="5" style="54" customWidth="1"/>
    <col min="4" max="4" width="9.28515625" style="3" customWidth="1"/>
    <col min="5" max="5" width="10.42578125" style="3" customWidth="1"/>
    <col min="6" max="6" width="12" style="12" customWidth="1"/>
    <col min="7" max="12" width="15.7109375" style="4" customWidth="1"/>
    <col min="13" max="13" width="36.7109375" style="4" bestFit="1" customWidth="1"/>
    <col min="14" max="14" width="24.42578125" style="4" customWidth="1"/>
    <col min="15" max="15" width="23.5703125" style="4" bestFit="1" customWidth="1"/>
    <col min="16" max="16384" width="11.42578125" style="4"/>
  </cols>
  <sheetData>
    <row r="1" spans="1:14" ht="18.75" x14ac:dyDescent="0.25">
      <c r="A1" s="27">
        <f ca="1">TODAY()</f>
        <v>42652</v>
      </c>
      <c r="B1" s="77">
        <v>42736</v>
      </c>
      <c r="E1" s="4" t="str">
        <f>ABS(G1-1)&amp;ABS(H1-1)&amp;ABS(I1-1)&amp;ABS(J1-1)&amp;ABS(K1-1)&amp;ABS(L1-1)&amp;"0"</f>
        <v>0000010</v>
      </c>
      <c r="F1" s="4">
        <f>COUNTIF(G1:L1,TRUE)</f>
        <v>5</v>
      </c>
      <c r="G1" s="9" t="b">
        <v>1</v>
      </c>
      <c r="H1" s="9" t="b">
        <v>1</v>
      </c>
      <c r="I1" s="9" t="b">
        <v>1</v>
      </c>
      <c r="J1" s="9" t="b">
        <v>1</v>
      </c>
      <c r="K1" s="9" t="b">
        <v>1</v>
      </c>
      <c r="L1" s="9" t="b">
        <v>0</v>
      </c>
    </row>
    <row r="2" spans="1:14" x14ac:dyDescent="0.25">
      <c r="A2" s="2"/>
    </row>
    <row r="3" spans="1:14" x14ac:dyDescent="0.25">
      <c r="A3" s="2"/>
    </row>
    <row r="4" spans="1:14" ht="30" x14ac:dyDescent="0.25">
      <c r="A4" s="18" t="s">
        <v>2</v>
      </c>
      <c r="B4" s="61" t="s">
        <v>28</v>
      </c>
      <c r="C4" s="55"/>
      <c r="D4" s="28" t="s">
        <v>0</v>
      </c>
      <c r="E4" s="20" t="s">
        <v>1</v>
      </c>
      <c r="F4" s="20" t="s">
        <v>1</v>
      </c>
      <c r="G4" s="18" t="s">
        <v>15</v>
      </c>
      <c r="H4" s="18" t="s">
        <v>16</v>
      </c>
      <c r="I4" s="18" t="s">
        <v>17</v>
      </c>
      <c r="J4" s="18" t="s">
        <v>18</v>
      </c>
      <c r="K4" s="18" t="s">
        <v>19</v>
      </c>
      <c r="L4" s="18" t="s">
        <v>31</v>
      </c>
      <c r="M4" s="75" t="s">
        <v>30</v>
      </c>
    </row>
    <row r="5" spans="1:14" s="51" customFormat="1" x14ac:dyDescent="0.25">
      <c r="A5" s="52"/>
      <c r="B5" s="61"/>
      <c r="C5" s="55"/>
      <c r="D5" s="28"/>
      <c r="E5" s="20"/>
      <c r="F5" s="20"/>
      <c r="G5" s="52"/>
      <c r="H5" s="52"/>
      <c r="I5" s="52"/>
      <c r="J5" s="52"/>
      <c r="K5" s="52"/>
      <c r="L5" s="52"/>
      <c r="M5" s="52"/>
    </row>
    <row r="6" spans="1:14" s="51" customFormat="1" ht="21" x14ac:dyDescent="0.25">
      <c r="A6" s="53" t="str">
        <f>IF(WEEKNUM(B6,21)=WEEKNUM(B5,21),"",WEEKNUM(B6,21))</f>
        <v/>
      </c>
      <c r="B6" s="69">
        <f>WORKDAY.INTL(B1-1,1,$E$1)</f>
        <v>42736</v>
      </c>
      <c r="C6" s="69"/>
      <c r="D6" s="70">
        <f t="shared" ref="D6:D69" si="0">DAY(B6)</f>
        <v>1</v>
      </c>
      <c r="E6" s="70">
        <f t="shared" ref="E6:E14" si="1">MONTH(B6)</f>
        <v>1</v>
      </c>
      <c r="F6" s="71">
        <f>B6</f>
        <v>42736</v>
      </c>
      <c r="G6" s="78"/>
      <c r="H6" s="78"/>
      <c r="I6" s="78"/>
      <c r="J6" s="78"/>
      <c r="K6" s="78"/>
      <c r="L6" s="74" t="str">
        <f>IF(WEEKDAY(B6,2)=7,"",COUNTA(G6:K6)/5)</f>
        <v/>
      </c>
      <c r="M6" s="76" t="str">
        <f ca="1">IF(WEEKDAY(B7)=1,SUM(OFFSET(L7,-$F$1,,$F$1,))/$F$1,IF(AND(WEEKDAY(B6)=1,ISNUMBER(B5)),COUNTA(OFFSET(G6:K6,-$F$1,,$F$1))&amp;" / " &amp; $F$1*5 &amp; " créneaux de remplis",""))</f>
        <v/>
      </c>
      <c r="N6" s="60"/>
    </row>
    <row r="7" spans="1:14" s="53" customFormat="1" ht="21" x14ac:dyDescent="0.25">
      <c r="A7" s="53">
        <f t="shared" ref="A7:A70" si="2">IF(WEEKNUM(B7,21)=WEEKNUM(B6,21),"",WEEKNUM(B7,21))</f>
        <v>1</v>
      </c>
      <c r="B7" s="69">
        <f>WORKDAY.INTL(B6,1,$E$1)</f>
        <v>42737</v>
      </c>
      <c r="C7" s="69"/>
      <c r="D7" s="70">
        <f t="shared" si="0"/>
        <v>2</v>
      </c>
      <c r="E7" s="70">
        <f t="shared" si="1"/>
        <v>1</v>
      </c>
      <c r="F7" s="71">
        <f t="shared" ref="F7:F70" si="3">B7</f>
        <v>42737</v>
      </c>
      <c r="G7" s="78"/>
      <c r="H7" s="78"/>
      <c r="I7" s="78"/>
      <c r="J7" s="78"/>
      <c r="K7" s="78"/>
      <c r="L7" s="74">
        <f t="shared" ref="L7:L70" si="4">IF(WEEKDAY(B7,2)=7,"",COUNTA(G7:K7)/5)</f>
        <v>0</v>
      </c>
      <c r="M7" s="76" t="str">
        <f ca="1">IF(WEEKDAY(B8)=1,SUM(OFFSET(L8,-$F$1,,$F$1,))/$F$1,IF(AND(WEEKDAY(B7)=1,ISNUMBER(B6)),COUNTA(OFFSET(G7:K7,-$F$1,,$F$1))&amp;" / " &amp; $F$1*5 &amp; " créneaux de remplis",""))</f>
        <v/>
      </c>
    </row>
    <row r="8" spans="1:14" s="53" customFormat="1" ht="21" x14ac:dyDescent="0.25">
      <c r="A8" s="53" t="str">
        <f t="shared" si="2"/>
        <v/>
      </c>
      <c r="B8" s="69">
        <f>WORKDAY.INTL(B7,1,$E$1)</f>
        <v>42738</v>
      </c>
      <c r="C8" s="69"/>
      <c r="D8" s="70">
        <f t="shared" si="0"/>
        <v>3</v>
      </c>
      <c r="E8" s="70">
        <f t="shared" si="1"/>
        <v>1</v>
      </c>
      <c r="F8" s="71">
        <f t="shared" si="3"/>
        <v>42738</v>
      </c>
      <c r="G8" s="78"/>
      <c r="H8" s="78"/>
      <c r="I8" s="78"/>
      <c r="J8" s="78"/>
      <c r="K8" s="78"/>
      <c r="L8" s="74">
        <f t="shared" si="4"/>
        <v>0</v>
      </c>
      <c r="M8" s="76" t="str">
        <f ca="1">IF(WEEKDAY(B9)=1,SUM(OFFSET(L9,-$F$1,,$F$1,))/$F$1,IF(AND(WEEKDAY(B8)=1,ISNUMBER(B7)),COUNTA(OFFSET(G8:K8,-$F$1,,$F$1))&amp;" / " &amp; $F$1*5 &amp; " créneaux de remplis",""))</f>
        <v/>
      </c>
    </row>
    <row r="9" spans="1:14" s="51" customFormat="1" ht="21" x14ac:dyDescent="0.25">
      <c r="A9" s="53" t="str">
        <f t="shared" si="2"/>
        <v/>
      </c>
      <c r="B9" s="69">
        <f>WORKDAY.INTL(B8,1,$E$1)</f>
        <v>42739</v>
      </c>
      <c r="C9" s="69"/>
      <c r="D9" s="70">
        <f t="shared" si="0"/>
        <v>4</v>
      </c>
      <c r="E9" s="70">
        <f t="shared" si="1"/>
        <v>1</v>
      </c>
      <c r="F9" s="71">
        <f t="shared" si="3"/>
        <v>42739</v>
      </c>
      <c r="G9" s="78"/>
      <c r="H9" s="78"/>
      <c r="I9" s="78"/>
      <c r="J9" s="78"/>
      <c r="K9" s="78"/>
      <c r="L9" s="74">
        <f t="shared" si="4"/>
        <v>0</v>
      </c>
      <c r="M9" s="76" t="str">
        <f ca="1">IF(WEEKDAY(B10)=1,SUM(OFFSET(L10,-$F$1,,$F$1,))/$F$1,IF(AND(WEEKDAY(B9)=1,ISNUMBER(B8)),COUNTA(OFFSET(G9:K9,-$F$1,,$F$1))&amp;" / " &amp; $F$1*5 &amp; " créneaux de remplis",""))</f>
        <v/>
      </c>
    </row>
    <row r="10" spans="1:14" s="51" customFormat="1" ht="21" x14ac:dyDescent="0.25">
      <c r="A10" s="53" t="str">
        <f t="shared" si="2"/>
        <v/>
      </c>
      <c r="B10" s="69">
        <f>WORKDAY.INTL(B9,1,$E$1)</f>
        <v>42740</v>
      </c>
      <c r="C10" s="72" t="s">
        <v>27</v>
      </c>
      <c r="D10" s="70">
        <f t="shared" si="0"/>
        <v>5</v>
      </c>
      <c r="E10" s="70">
        <f t="shared" si="1"/>
        <v>1</v>
      </c>
      <c r="F10" s="71">
        <f t="shared" si="3"/>
        <v>42740</v>
      </c>
      <c r="G10" s="78"/>
      <c r="H10" s="78"/>
      <c r="I10" s="78"/>
      <c r="J10" s="78"/>
      <c r="K10" s="78"/>
      <c r="L10" s="74">
        <f t="shared" si="4"/>
        <v>0</v>
      </c>
      <c r="M10" s="76" t="str">
        <f ca="1">IF(WEEKDAY(B11)=1,SUM(OFFSET(L11,-$F$1,,$F$1,))/$F$1,IF(AND(WEEKDAY(B10)=1,ISNUMBER(B9)),COUNTA(OFFSET(G10:K10,-$F$1,,$F$1))&amp;" / " &amp; $F$1*5 &amp; " créneaux de remplis",""))</f>
        <v/>
      </c>
      <c r="N10" s="64"/>
    </row>
    <row r="11" spans="1:14" s="51" customFormat="1" ht="21" x14ac:dyDescent="0.25">
      <c r="A11" s="53" t="str">
        <f t="shared" si="2"/>
        <v/>
      </c>
      <c r="B11" s="69">
        <f>WORKDAY.INTL(B10,1,$E$1)</f>
        <v>42741</v>
      </c>
      <c r="C11" s="69"/>
      <c r="D11" s="70">
        <f t="shared" si="0"/>
        <v>6</v>
      </c>
      <c r="E11" s="70">
        <f t="shared" si="1"/>
        <v>1</v>
      </c>
      <c r="F11" s="71">
        <f t="shared" si="3"/>
        <v>42741</v>
      </c>
      <c r="G11" s="78"/>
      <c r="H11" s="78"/>
      <c r="I11" s="78"/>
      <c r="J11" s="78"/>
      <c r="K11" s="78"/>
      <c r="L11" s="74">
        <f t="shared" si="4"/>
        <v>0</v>
      </c>
      <c r="M11" s="76">
        <f ca="1">IF(WEEKDAY(B12)=1,SUM(OFFSET(L12,-$F$1,,$F$1,))/$F$1,IF(AND(WEEKDAY(B11)=1,ISNUMBER(B10)),COUNTA(OFFSET(G11:K11,-$F$1,,$F$1))&amp;" / " &amp; $F$1*5 &amp; " créneaux de remplis",""))</f>
        <v>0</v>
      </c>
    </row>
    <row r="12" spans="1:14" s="51" customFormat="1" ht="21" x14ac:dyDescent="0.25">
      <c r="A12" s="53" t="str">
        <f t="shared" si="2"/>
        <v/>
      </c>
      <c r="B12" s="69">
        <f>WORKDAY.INTL(B11,1,$E$1)</f>
        <v>42743</v>
      </c>
      <c r="C12" s="69"/>
      <c r="D12" s="70">
        <f t="shared" si="0"/>
        <v>8</v>
      </c>
      <c r="E12" s="70">
        <f t="shared" si="1"/>
        <v>1</v>
      </c>
      <c r="F12" s="71">
        <f t="shared" si="3"/>
        <v>42743</v>
      </c>
      <c r="G12" s="78"/>
      <c r="H12" s="78"/>
      <c r="I12" s="78"/>
      <c r="J12" s="78"/>
      <c r="K12" s="78"/>
      <c r="L12" s="74" t="str">
        <f t="shared" si="4"/>
        <v/>
      </c>
      <c r="M12" s="76" t="str">
        <f ca="1">IF(WEEKDAY(B13)=1,SUM(OFFSET(L13,-$F$1,,$F$1,))/$F$1,IF(AND(WEEKDAY(B12)=1,ISNUMBER(B11)),COUNTA(OFFSET(G12:K12,-$F$1,,$F$1))&amp;" / " &amp; $F$1*5 &amp; " créneaux de remplis",""))</f>
        <v>0 / 25 créneaux de remplis</v>
      </c>
    </row>
    <row r="13" spans="1:14" s="51" customFormat="1" ht="21" x14ac:dyDescent="0.25">
      <c r="A13" s="53">
        <f t="shared" si="2"/>
        <v>2</v>
      </c>
      <c r="B13" s="69">
        <f>WORKDAY.INTL(B12,1,$E$1)</f>
        <v>42744</v>
      </c>
      <c r="C13" s="69"/>
      <c r="D13" s="70">
        <f t="shared" si="0"/>
        <v>9</v>
      </c>
      <c r="E13" s="70">
        <f t="shared" si="1"/>
        <v>1</v>
      </c>
      <c r="F13" s="71">
        <f t="shared" si="3"/>
        <v>42744</v>
      </c>
      <c r="G13" s="78"/>
      <c r="H13" s="78"/>
      <c r="I13" s="78"/>
      <c r="J13" s="78"/>
      <c r="K13" s="78"/>
      <c r="L13" s="74">
        <f t="shared" si="4"/>
        <v>0</v>
      </c>
      <c r="M13" s="76" t="str">
        <f ca="1">IF(WEEKDAY(B14)=1,SUM(OFFSET(L14,-$F$1,,$F$1,))/$F$1,IF(AND(WEEKDAY(B13)=1,ISNUMBER(B12)),COUNTA(OFFSET(G13:K13,-$F$1,,$F$1))&amp;" / " &amp; $F$1*5 &amp; " créneaux de remplis",""))</f>
        <v/>
      </c>
    </row>
    <row r="14" spans="1:14" s="51" customFormat="1" ht="21" x14ac:dyDescent="0.25">
      <c r="A14" s="53" t="str">
        <f t="shared" si="2"/>
        <v/>
      </c>
      <c r="B14" s="69">
        <f>WORKDAY.INTL(B13,1,$E$1)</f>
        <v>42745</v>
      </c>
      <c r="C14" s="69"/>
      <c r="D14" s="70">
        <f t="shared" si="0"/>
        <v>10</v>
      </c>
      <c r="E14" s="70">
        <f t="shared" si="1"/>
        <v>1</v>
      </c>
      <c r="F14" s="71">
        <f t="shared" si="3"/>
        <v>42745</v>
      </c>
      <c r="G14" s="78"/>
      <c r="H14" s="78"/>
      <c r="I14" s="78"/>
      <c r="J14" s="78"/>
      <c r="K14" s="78"/>
      <c r="L14" s="74">
        <f t="shared" si="4"/>
        <v>0</v>
      </c>
      <c r="M14" s="76" t="str">
        <f ca="1">IF(WEEKDAY(B15)=1,SUM(OFFSET(L15,-$F$1,,$F$1,))/$F$1,IF(AND(WEEKDAY(B14)=1,ISNUMBER(B13)),COUNTA(OFFSET(G14:K14,-$F$1,,$F$1))&amp;" / " &amp; $F$1*5 &amp; " créneaux de remplis",""))</f>
        <v/>
      </c>
    </row>
    <row r="15" spans="1:14" s="51" customFormat="1" ht="21" x14ac:dyDescent="0.25">
      <c r="A15" s="53" t="str">
        <f t="shared" si="2"/>
        <v/>
      </c>
      <c r="B15" s="69">
        <f>WORKDAY.INTL(B14,1,$E$1)</f>
        <v>42746</v>
      </c>
      <c r="C15" s="72" t="s">
        <v>27</v>
      </c>
      <c r="D15" s="70">
        <f t="shared" si="0"/>
        <v>11</v>
      </c>
      <c r="E15" s="70"/>
      <c r="F15" s="71">
        <f t="shared" si="3"/>
        <v>42746</v>
      </c>
      <c r="G15" s="78"/>
      <c r="H15" s="78"/>
      <c r="I15" s="78"/>
      <c r="J15" s="78"/>
      <c r="K15" s="78"/>
      <c r="L15" s="74">
        <f t="shared" si="4"/>
        <v>0</v>
      </c>
      <c r="M15" s="76" t="str">
        <f ca="1">IF(WEEKDAY(B16)=1,SUM(OFFSET(L16,-$F$1,,$F$1,))/$F$1,IF(AND(WEEKDAY(B15)=1,ISNUMBER(B14)),COUNTA(OFFSET(G15:K15,-$F$1,,$F$1))&amp;" / " &amp; $F$1*5 &amp; " créneaux de remplis",""))</f>
        <v/>
      </c>
    </row>
    <row r="16" spans="1:14" s="51" customFormat="1" ht="21" x14ac:dyDescent="0.25">
      <c r="A16" s="53" t="str">
        <f t="shared" si="2"/>
        <v/>
      </c>
      <c r="B16" s="69">
        <f>WORKDAY.INTL(B15,1,$E$1)</f>
        <v>42747</v>
      </c>
      <c r="C16" s="69"/>
      <c r="D16" s="70">
        <f t="shared" si="0"/>
        <v>12</v>
      </c>
      <c r="E16" s="70">
        <f t="shared" ref="E16:E19" si="5">MONTH(B16)</f>
        <v>1</v>
      </c>
      <c r="F16" s="71">
        <f t="shared" si="3"/>
        <v>42747</v>
      </c>
      <c r="G16" s="78"/>
      <c r="H16" s="78"/>
      <c r="I16" s="78"/>
      <c r="J16" s="78"/>
      <c r="K16" s="78"/>
      <c r="L16" s="74">
        <f t="shared" si="4"/>
        <v>0</v>
      </c>
      <c r="M16" s="76" t="str">
        <f ca="1">IF(WEEKDAY(B17)=1,SUM(OFFSET(L17,-$F$1,,$F$1,))/$F$1,IF(AND(WEEKDAY(B16)=1,ISNUMBER(B15)),COUNTA(OFFSET(G16:K16,-$F$1,,$F$1))&amp;" / " &amp; $F$1*5 &amp; " créneaux de remplis",""))</f>
        <v/>
      </c>
    </row>
    <row r="17" spans="1:13" s="51" customFormat="1" ht="21" x14ac:dyDescent="0.25">
      <c r="A17" s="53" t="str">
        <f t="shared" si="2"/>
        <v/>
      </c>
      <c r="B17" s="69">
        <f>WORKDAY.INTL(B16,1,$E$1)</f>
        <v>42748</v>
      </c>
      <c r="C17" s="69"/>
      <c r="D17" s="70">
        <f t="shared" si="0"/>
        <v>13</v>
      </c>
      <c r="E17" s="70">
        <f t="shared" si="5"/>
        <v>1</v>
      </c>
      <c r="F17" s="71">
        <f t="shared" si="3"/>
        <v>42748</v>
      </c>
      <c r="G17" s="78"/>
      <c r="H17" s="78"/>
      <c r="I17" s="78"/>
      <c r="J17" s="78"/>
      <c r="K17" s="78"/>
      <c r="L17" s="74">
        <f t="shared" si="4"/>
        <v>0</v>
      </c>
      <c r="M17" s="76">
        <f ca="1">IF(WEEKDAY(B18)=1,SUM(OFFSET(L18,-$F$1,,$F$1,))/$F$1,IF(AND(WEEKDAY(B17)=1,ISNUMBER(B16)),COUNTA(OFFSET(G17:K17,-$F$1,,$F$1))&amp;" / " &amp; $F$1*5 &amp; " créneaux de remplis",""))</f>
        <v>0</v>
      </c>
    </row>
    <row r="18" spans="1:13" s="51" customFormat="1" ht="21" x14ac:dyDescent="0.25">
      <c r="A18" s="53" t="str">
        <f t="shared" si="2"/>
        <v/>
      </c>
      <c r="B18" s="69">
        <f>WORKDAY.INTL(B17,1,$E$1)</f>
        <v>42750</v>
      </c>
      <c r="C18" s="69"/>
      <c r="D18" s="70">
        <f t="shared" si="0"/>
        <v>15</v>
      </c>
      <c r="E18" s="70">
        <f t="shared" si="5"/>
        <v>1</v>
      </c>
      <c r="F18" s="71">
        <f t="shared" si="3"/>
        <v>42750</v>
      </c>
      <c r="G18" s="78"/>
      <c r="H18" s="78"/>
      <c r="I18" s="78"/>
      <c r="J18" s="78"/>
      <c r="K18" s="78"/>
      <c r="L18" s="74" t="str">
        <f t="shared" si="4"/>
        <v/>
      </c>
      <c r="M18" s="76" t="str">
        <f ca="1">IF(WEEKDAY(B19)=1,SUM(OFFSET(L19,-$F$1,,$F$1,))/$F$1,IF(AND(WEEKDAY(B18)=1,ISNUMBER(B17)),COUNTA(OFFSET(G18:K18,-$F$1,,$F$1))&amp;" / " &amp; $F$1*5 &amp; " créneaux de remplis",""))</f>
        <v>0 / 25 créneaux de remplis</v>
      </c>
    </row>
    <row r="19" spans="1:13" s="51" customFormat="1" ht="21" x14ac:dyDescent="0.25">
      <c r="A19" s="53">
        <f t="shared" si="2"/>
        <v>3</v>
      </c>
      <c r="B19" s="69">
        <f>WORKDAY.INTL(B18,1,$E$1)</f>
        <v>42751</v>
      </c>
      <c r="C19" s="69"/>
      <c r="D19" s="70">
        <f t="shared" si="0"/>
        <v>16</v>
      </c>
      <c r="E19" s="70">
        <f t="shared" si="5"/>
        <v>1</v>
      </c>
      <c r="F19" s="71">
        <f t="shared" si="3"/>
        <v>42751</v>
      </c>
      <c r="G19" s="78"/>
      <c r="H19" s="78"/>
      <c r="I19" s="78"/>
      <c r="J19" s="78"/>
      <c r="K19" s="78"/>
      <c r="L19" s="74">
        <f t="shared" si="4"/>
        <v>0</v>
      </c>
      <c r="M19" s="76" t="str">
        <f ca="1">IF(WEEKDAY(B20)=1,SUM(OFFSET(L20,-$F$1,,$F$1,))/$F$1,IF(AND(WEEKDAY(B19)=1,ISNUMBER(B18)),COUNTA(OFFSET(G19:K19,-$F$1,,$F$1))&amp;" / " &amp; $F$1*5 &amp; " créneaux de remplis",""))</f>
        <v/>
      </c>
    </row>
    <row r="20" spans="1:13" s="51" customFormat="1" ht="21" x14ac:dyDescent="0.25">
      <c r="A20" s="53" t="str">
        <f t="shared" si="2"/>
        <v/>
      </c>
      <c r="B20" s="69">
        <f>WORKDAY.INTL(B19,1,$E$1)</f>
        <v>42752</v>
      </c>
      <c r="C20" s="72" t="s">
        <v>27</v>
      </c>
      <c r="D20" s="70">
        <f t="shared" si="0"/>
        <v>17</v>
      </c>
      <c r="E20" s="70"/>
      <c r="F20" s="71">
        <f t="shared" si="3"/>
        <v>42752</v>
      </c>
      <c r="G20" s="78"/>
      <c r="H20" s="78"/>
      <c r="I20" s="78"/>
      <c r="J20" s="78"/>
      <c r="K20" s="78"/>
      <c r="L20" s="74">
        <f t="shared" si="4"/>
        <v>0</v>
      </c>
      <c r="M20" s="76" t="str">
        <f ca="1">IF(WEEKDAY(B21)=1,SUM(OFFSET(L21,-$F$1,,$F$1,))/$F$1,IF(AND(WEEKDAY(B20)=1,ISNUMBER(B19)),COUNTA(OFFSET(G20:K20,-$F$1,,$F$1))&amp;" / " &amp; $F$1*5 &amp; " créneaux de remplis",""))</f>
        <v/>
      </c>
    </row>
    <row r="21" spans="1:13" s="51" customFormat="1" ht="21" x14ac:dyDescent="0.25">
      <c r="A21" s="53" t="str">
        <f t="shared" si="2"/>
        <v/>
      </c>
      <c r="B21" s="69">
        <f>WORKDAY.INTL(B20,1,$E$1)</f>
        <v>42753</v>
      </c>
      <c r="C21" s="69"/>
      <c r="D21" s="70">
        <f t="shared" si="0"/>
        <v>18</v>
      </c>
      <c r="E21" s="70">
        <f t="shared" ref="E21:E24" si="6">MONTH(B21)</f>
        <v>1</v>
      </c>
      <c r="F21" s="71">
        <f t="shared" si="3"/>
        <v>42753</v>
      </c>
      <c r="G21" s="78"/>
      <c r="H21" s="78"/>
      <c r="I21" s="78"/>
      <c r="J21" s="78"/>
      <c r="K21" s="78"/>
      <c r="L21" s="74">
        <f t="shared" si="4"/>
        <v>0</v>
      </c>
      <c r="M21" s="76" t="str">
        <f ca="1">IF(WEEKDAY(B22)=1,SUM(OFFSET(L22,-$F$1,,$F$1,))/$F$1,IF(AND(WEEKDAY(B21)=1,ISNUMBER(B20)),COUNTA(OFFSET(G21:K21,-$F$1,,$F$1))&amp;" / " &amp; $F$1*5 &amp; " créneaux de remplis",""))</f>
        <v/>
      </c>
    </row>
    <row r="22" spans="1:13" s="51" customFormat="1" ht="21" x14ac:dyDescent="0.25">
      <c r="A22" s="53" t="str">
        <f t="shared" si="2"/>
        <v/>
      </c>
      <c r="B22" s="69">
        <f>WORKDAY.INTL(B21,1,$E$1)</f>
        <v>42754</v>
      </c>
      <c r="C22" s="69"/>
      <c r="D22" s="70">
        <f t="shared" si="0"/>
        <v>19</v>
      </c>
      <c r="E22" s="70">
        <f t="shared" si="6"/>
        <v>1</v>
      </c>
      <c r="F22" s="71">
        <f t="shared" si="3"/>
        <v>42754</v>
      </c>
      <c r="G22" s="78"/>
      <c r="H22" s="78"/>
      <c r="I22" s="78"/>
      <c r="J22" s="78"/>
      <c r="K22" s="78"/>
      <c r="L22" s="74">
        <f t="shared" si="4"/>
        <v>0</v>
      </c>
      <c r="M22" s="76" t="str">
        <f ca="1">IF(WEEKDAY(B23)=1,SUM(OFFSET(L23,-$F$1,,$F$1,))/$F$1,IF(AND(WEEKDAY(B22)=1,ISNUMBER(B21)),COUNTA(OFFSET(G22:K22,-$F$1,,$F$1))&amp;" / " &amp; $F$1*5 &amp; " créneaux de remplis",""))</f>
        <v/>
      </c>
    </row>
    <row r="23" spans="1:13" s="51" customFormat="1" ht="21" x14ac:dyDescent="0.25">
      <c r="A23" s="53" t="str">
        <f t="shared" si="2"/>
        <v/>
      </c>
      <c r="B23" s="69">
        <f>WORKDAY.INTL(B22,1,$E$1)</f>
        <v>42755</v>
      </c>
      <c r="C23" s="69"/>
      <c r="D23" s="70">
        <f t="shared" si="0"/>
        <v>20</v>
      </c>
      <c r="E23" s="70">
        <f t="shared" si="6"/>
        <v>1</v>
      </c>
      <c r="F23" s="71">
        <f t="shared" si="3"/>
        <v>42755</v>
      </c>
      <c r="G23" s="78"/>
      <c r="H23" s="78"/>
      <c r="I23" s="78"/>
      <c r="J23" s="78"/>
      <c r="K23" s="78"/>
      <c r="L23" s="74">
        <f t="shared" si="4"/>
        <v>0</v>
      </c>
      <c r="M23" s="76">
        <f ca="1">IF(WEEKDAY(B24)=1,SUM(OFFSET(L24,-$F$1,,$F$1,))/$F$1,IF(AND(WEEKDAY(B23)=1,ISNUMBER(B22)),COUNTA(OFFSET(G23:K23,-$F$1,,$F$1))&amp;" / " &amp; $F$1*5 &amp; " créneaux de remplis",""))</f>
        <v>0</v>
      </c>
    </row>
    <row r="24" spans="1:13" s="51" customFormat="1" ht="21" x14ac:dyDescent="0.25">
      <c r="A24" s="53" t="str">
        <f t="shared" si="2"/>
        <v/>
      </c>
      <c r="B24" s="69">
        <f>WORKDAY.INTL(B23,1,$E$1)</f>
        <v>42757</v>
      </c>
      <c r="C24" s="69"/>
      <c r="D24" s="70">
        <f t="shared" si="0"/>
        <v>22</v>
      </c>
      <c r="E24" s="70">
        <f t="shared" si="6"/>
        <v>1</v>
      </c>
      <c r="F24" s="71">
        <f t="shared" si="3"/>
        <v>42757</v>
      </c>
      <c r="G24" s="78"/>
      <c r="H24" s="78"/>
      <c r="I24" s="78"/>
      <c r="J24" s="78"/>
      <c r="K24" s="78"/>
      <c r="L24" s="74" t="str">
        <f t="shared" si="4"/>
        <v/>
      </c>
      <c r="M24" s="76" t="str">
        <f ca="1">IF(WEEKDAY(B25)=1,SUM(OFFSET(L25,-$F$1,,$F$1,))/$F$1,IF(AND(WEEKDAY(B24)=1,ISNUMBER(B23)),COUNTA(OFFSET(G24:K24,-$F$1,,$F$1))&amp;" / " &amp; $F$1*5 &amp; " créneaux de remplis",""))</f>
        <v>0 / 25 créneaux de remplis</v>
      </c>
    </row>
    <row r="25" spans="1:13" s="51" customFormat="1" ht="21" x14ac:dyDescent="0.25">
      <c r="A25" s="53">
        <f t="shared" si="2"/>
        <v>4</v>
      </c>
      <c r="B25" s="69">
        <f>WORKDAY.INTL(B24,1,$E$1)</f>
        <v>42758</v>
      </c>
      <c r="C25" s="72" t="s">
        <v>27</v>
      </c>
      <c r="D25" s="70">
        <f t="shared" si="0"/>
        <v>23</v>
      </c>
      <c r="E25" s="70"/>
      <c r="F25" s="71">
        <f t="shared" si="3"/>
        <v>42758</v>
      </c>
      <c r="G25" s="78"/>
      <c r="H25" s="78"/>
      <c r="I25" s="78"/>
      <c r="J25" s="78"/>
      <c r="K25" s="78"/>
      <c r="L25" s="74">
        <f t="shared" si="4"/>
        <v>0</v>
      </c>
      <c r="M25" s="76" t="str">
        <f ca="1">IF(WEEKDAY(B26)=1,SUM(OFFSET(L26,-$F$1,,$F$1,))/$F$1,IF(AND(WEEKDAY(B25)=1,ISNUMBER(B24)),COUNTA(OFFSET(G25:K25,-$F$1,,$F$1))&amp;" / " &amp; $F$1*5 &amp; " créneaux de remplis",""))</f>
        <v/>
      </c>
    </row>
    <row r="26" spans="1:13" ht="21" x14ac:dyDescent="0.25">
      <c r="A26" s="53" t="str">
        <f t="shared" si="2"/>
        <v/>
      </c>
      <c r="B26" s="69">
        <f>WORKDAY.INTL(B25,1,$E$1)</f>
        <v>42759</v>
      </c>
      <c r="C26" s="69"/>
      <c r="D26" s="70">
        <f t="shared" si="0"/>
        <v>24</v>
      </c>
      <c r="E26" s="70">
        <f>MONTH(B26)</f>
        <v>1</v>
      </c>
      <c r="F26" s="71">
        <f t="shared" si="3"/>
        <v>42759</v>
      </c>
      <c r="G26" s="78"/>
      <c r="H26" s="78"/>
      <c r="I26" s="78"/>
      <c r="J26" s="78"/>
      <c r="K26" s="78"/>
      <c r="L26" s="74">
        <f t="shared" si="4"/>
        <v>0</v>
      </c>
      <c r="M26" s="76" t="str">
        <f ca="1">IF(WEEKDAY(B27)=1,SUM(OFFSET(L27,-$F$1,,$F$1,))/$F$1,IF(AND(WEEKDAY(B26)=1,ISNUMBER(B25)),COUNTA(OFFSET(G26:K26,-$F$1,,$F$1))&amp;" / " &amp; $F$1*5 &amp; " créneaux de remplis",""))</f>
        <v/>
      </c>
    </row>
    <row r="27" spans="1:13" ht="21" x14ac:dyDescent="0.25">
      <c r="A27" s="53" t="str">
        <f t="shared" si="2"/>
        <v/>
      </c>
      <c r="B27" s="69">
        <f>WORKDAY.INTL(B26,1,$E$1)</f>
        <v>42760</v>
      </c>
      <c r="C27" s="69"/>
      <c r="D27" s="70">
        <f t="shared" si="0"/>
        <v>25</v>
      </c>
      <c r="E27" s="70">
        <f t="shared" ref="E27:E106" si="7">MONTH(B27)</f>
        <v>1</v>
      </c>
      <c r="F27" s="71">
        <f t="shared" si="3"/>
        <v>42760</v>
      </c>
      <c r="G27" s="78"/>
      <c r="H27" s="78"/>
      <c r="I27" s="79"/>
      <c r="J27" s="78"/>
      <c r="K27" s="78"/>
      <c r="L27" s="74">
        <f t="shared" si="4"/>
        <v>0</v>
      </c>
      <c r="M27" s="76" t="str">
        <f ca="1">IF(WEEKDAY(B28)=1,SUM(OFFSET(L28,-$F$1,,$F$1,))/$F$1,IF(AND(WEEKDAY(B27)=1,ISNUMBER(B26)),COUNTA(OFFSET(G27:K27,-$F$1,,$F$1))&amp;" / " &amp; $F$1*5 &amp; " créneaux de remplis",""))</f>
        <v/>
      </c>
    </row>
    <row r="28" spans="1:13" ht="21" x14ac:dyDescent="0.25">
      <c r="A28" s="53" t="str">
        <f t="shared" si="2"/>
        <v/>
      </c>
      <c r="B28" s="69">
        <f>WORKDAY.INTL(B27,1,$E$1)</f>
        <v>42761</v>
      </c>
      <c r="C28" s="69"/>
      <c r="D28" s="70">
        <f t="shared" si="0"/>
        <v>26</v>
      </c>
      <c r="E28" s="70">
        <f t="shared" si="7"/>
        <v>1</v>
      </c>
      <c r="F28" s="71">
        <f t="shared" si="3"/>
        <v>42761</v>
      </c>
      <c r="G28" s="78"/>
      <c r="H28" s="78"/>
      <c r="I28" s="78"/>
      <c r="J28" s="78"/>
      <c r="K28" s="78"/>
      <c r="L28" s="74">
        <f t="shared" si="4"/>
        <v>0</v>
      </c>
      <c r="M28" s="76" t="str">
        <f ca="1">IF(WEEKDAY(B29)=1,SUM(OFFSET(L29,-$F$1,,$F$1,))/$F$1,IF(AND(WEEKDAY(B28)=1,ISNUMBER(B27)),COUNTA(OFFSET(G28:K28,-$F$1,,$F$1))&amp;" / " &amp; $F$1*5 &amp; " créneaux de remplis",""))</f>
        <v/>
      </c>
    </row>
    <row r="29" spans="1:13" ht="21" x14ac:dyDescent="0.25">
      <c r="A29" s="53" t="str">
        <f t="shared" si="2"/>
        <v/>
      </c>
      <c r="B29" s="69">
        <f>WORKDAY.INTL(B28,1,$E$1)</f>
        <v>42762</v>
      </c>
      <c r="C29" s="69"/>
      <c r="D29" s="70">
        <f t="shared" si="0"/>
        <v>27</v>
      </c>
      <c r="E29" s="70">
        <f t="shared" si="7"/>
        <v>1</v>
      </c>
      <c r="F29" s="71">
        <f t="shared" si="3"/>
        <v>42762</v>
      </c>
      <c r="G29" s="78"/>
      <c r="H29" s="79"/>
      <c r="I29" s="78"/>
      <c r="J29" s="78"/>
      <c r="K29" s="78"/>
      <c r="L29" s="74">
        <f t="shared" si="4"/>
        <v>0</v>
      </c>
      <c r="M29" s="76">
        <f ca="1">IF(WEEKDAY(B30)=1,SUM(OFFSET(L30,-$F$1,,$F$1,))/$F$1,IF(AND(WEEKDAY(B29)=1,ISNUMBER(B28)),COUNTA(OFFSET(G29:K29,-$F$1,,$F$1))&amp;" / " &amp; $F$1*5 &amp; " créneaux de remplis",""))</f>
        <v>0</v>
      </c>
    </row>
    <row r="30" spans="1:13" ht="21" x14ac:dyDescent="0.25">
      <c r="A30" s="53" t="str">
        <f t="shared" si="2"/>
        <v/>
      </c>
      <c r="B30" s="69">
        <f>WORKDAY.INTL(B29,1,$E$1)</f>
        <v>42764</v>
      </c>
      <c r="C30" s="72" t="s">
        <v>27</v>
      </c>
      <c r="D30" s="70">
        <f t="shared" si="0"/>
        <v>29</v>
      </c>
      <c r="E30" s="70"/>
      <c r="F30" s="71">
        <f t="shared" si="3"/>
        <v>42764</v>
      </c>
      <c r="G30" s="78"/>
      <c r="H30" s="78"/>
      <c r="I30" s="78"/>
      <c r="J30" s="78"/>
      <c r="K30" s="78"/>
      <c r="L30" s="74" t="str">
        <f t="shared" si="4"/>
        <v/>
      </c>
      <c r="M30" s="76" t="str">
        <f ca="1">IF(WEEKDAY(B31)=1,SUM(OFFSET(L31,-$F$1,,$F$1,))/$F$1,IF(AND(WEEKDAY(B30)=1,ISNUMBER(B29)),COUNTA(OFFSET(G30:K30,-$F$1,,$F$1))&amp;" / " &amp; $F$1*5 &amp; " créneaux de remplis",""))</f>
        <v>0 / 25 créneaux de remplis</v>
      </c>
    </row>
    <row r="31" spans="1:13" ht="21" x14ac:dyDescent="0.25">
      <c r="A31" s="53">
        <f t="shared" si="2"/>
        <v>5</v>
      </c>
      <c r="B31" s="69">
        <f>WORKDAY.INTL(B30,1,$E$1)</f>
        <v>42765</v>
      </c>
      <c r="C31" s="69"/>
      <c r="D31" s="70">
        <f t="shared" si="0"/>
        <v>30</v>
      </c>
      <c r="E31" s="70">
        <f t="shared" si="7"/>
        <v>1</v>
      </c>
      <c r="F31" s="71">
        <f t="shared" si="3"/>
        <v>42765</v>
      </c>
      <c r="G31" s="78"/>
      <c r="H31" s="78"/>
      <c r="I31" s="78"/>
      <c r="J31" s="78"/>
      <c r="K31" s="79"/>
      <c r="L31" s="74">
        <f t="shared" si="4"/>
        <v>0</v>
      </c>
      <c r="M31" s="76" t="str">
        <f ca="1">IF(WEEKDAY(B32)=1,SUM(OFFSET(L32,-$F$1,,$F$1,))/$F$1,IF(AND(WEEKDAY(B31)=1,ISNUMBER(B30)),COUNTA(OFFSET(G31:K31,-$F$1,,$F$1))&amp;" / " &amp; $F$1*5 &amp; " créneaux de remplis",""))</f>
        <v/>
      </c>
    </row>
    <row r="32" spans="1:13" ht="21" x14ac:dyDescent="0.25">
      <c r="A32" s="53" t="str">
        <f t="shared" si="2"/>
        <v/>
      </c>
      <c r="B32" s="69">
        <f>WORKDAY.INTL(B31,1,$E$1)</f>
        <v>42766</v>
      </c>
      <c r="C32" s="69"/>
      <c r="D32" s="70">
        <f t="shared" si="0"/>
        <v>31</v>
      </c>
      <c r="E32" s="70">
        <f t="shared" si="7"/>
        <v>1</v>
      </c>
      <c r="F32" s="71">
        <f t="shared" si="3"/>
        <v>42766</v>
      </c>
      <c r="G32" s="78"/>
      <c r="H32" s="78"/>
      <c r="I32" s="78"/>
      <c r="J32" s="78"/>
      <c r="K32" s="78"/>
      <c r="L32" s="74">
        <f t="shared" si="4"/>
        <v>0</v>
      </c>
      <c r="M32" s="76" t="str">
        <f ca="1">IF(WEEKDAY(B33)=1,SUM(OFFSET(L33,-$F$1,,$F$1,))/$F$1,IF(AND(WEEKDAY(B32)=1,ISNUMBER(B31)),COUNTA(OFFSET(G32:K32,-$F$1,,$F$1))&amp;" / " &amp; $F$1*5 &amp; " créneaux de remplis",""))</f>
        <v/>
      </c>
    </row>
    <row r="33" spans="1:13" ht="21" x14ac:dyDescent="0.25">
      <c r="A33" s="53" t="str">
        <f t="shared" si="2"/>
        <v/>
      </c>
      <c r="B33" s="69">
        <f>WORKDAY.INTL(B32,1,$E$1)</f>
        <v>42767</v>
      </c>
      <c r="C33" s="69"/>
      <c r="D33" s="70">
        <f t="shared" si="0"/>
        <v>1</v>
      </c>
      <c r="E33" s="70">
        <f t="shared" si="7"/>
        <v>2</v>
      </c>
      <c r="F33" s="71">
        <f t="shared" si="3"/>
        <v>42767</v>
      </c>
      <c r="G33" s="78"/>
      <c r="H33" s="78"/>
      <c r="I33" s="78"/>
      <c r="J33" s="78"/>
      <c r="K33" s="78"/>
      <c r="L33" s="74">
        <f t="shared" si="4"/>
        <v>0</v>
      </c>
      <c r="M33" s="76" t="str">
        <f ca="1">IF(WEEKDAY(B34)=1,SUM(OFFSET(L34,-$F$1,,$F$1,))/$F$1,IF(AND(WEEKDAY(B33)=1,ISNUMBER(B32)),COUNTA(OFFSET(G33:K33,-$F$1,,$F$1))&amp;" / " &amp; $F$1*5 &amp; " créneaux de remplis",""))</f>
        <v/>
      </c>
    </row>
    <row r="34" spans="1:13" ht="21" x14ac:dyDescent="0.25">
      <c r="A34" s="53" t="str">
        <f t="shared" si="2"/>
        <v/>
      </c>
      <c r="B34" s="69">
        <f>WORKDAY.INTL(B33,1,$E$1)</f>
        <v>42768</v>
      </c>
      <c r="C34" s="69"/>
      <c r="D34" s="70">
        <f t="shared" si="0"/>
        <v>2</v>
      </c>
      <c r="E34" s="70">
        <f t="shared" si="7"/>
        <v>2</v>
      </c>
      <c r="F34" s="71">
        <f t="shared" si="3"/>
        <v>42768</v>
      </c>
      <c r="G34" s="78"/>
      <c r="H34" s="78"/>
      <c r="I34" s="78"/>
      <c r="J34" s="78"/>
      <c r="K34" s="79"/>
      <c r="L34" s="74">
        <f t="shared" si="4"/>
        <v>0</v>
      </c>
      <c r="M34" s="76" t="str">
        <f ca="1">IF(WEEKDAY(B35)=1,SUM(OFFSET(L35,-$F$1,,$F$1,))/$F$1,IF(AND(WEEKDAY(B34)=1,ISNUMBER(B33)),COUNTA(OFFSET(G34:K34,-$F$1,,$F$1))&amp;" / " &amp; $F$1*5 &amp; " créneaux de remplis",""))</f>
        <v/>
      </c>
    </row>
    <row r="35" spans="1:13" ht="21" x14ac:dyDescent="0.25">
      <c r="A35" s="53" t="str">
        <f t="shared" si="2"/>
        <v/>
      </c>
      <c r="B35" s="69">
        <f>WORKDAY.INTL(B34,1,$E$1)</f>
        <v>42769</v>
      </c>
      <c r="C35" s="72" t="s">
        <v>27</v>
      </c>
      <c r="D35" s="70">
        <f t="shared" si="0"/>
        <v>3</v>
      </c>
      <c r="E35" s="70"/>
      <c r="F35" s="71">
        <f t="shared" si="3"/>
        <v>42769</v>
      </c>
      <c r="G35" s="78"/>
      <c r="H35" s="78"/>
      <c r="I35" s="78"/>
      <c r="J35" s="78"/>
      <c r="K35" s="78"/>
      <c r="L35" s="74">
        <f t="shared" si="4"/>
        <v>0</v>
      </c>
      <c r="M35" s="76">
        <f ca="1">IF(WEEKDAY(B36)=1,SUM(OFFSET(L36,-$F$1,,$F$1,))/$F$1,IF(AND(WEEKDAY(B35)=1,ISNUMBER(B34)),COUNTA(OFFSET(G35:K35,-$F$1,,$F$1))&amp;" / " &amp; $F$1*5 &amp; " créneaux de remplis",""))</f>
        <v>0</v>
      </c>
    </row>
    <row r="36" spans="1:13" ht="21" x14ac:dyDescent="0.25">
      <c r="A36" s="53" t="str">
        <f t="shared" si="2"/>
        <v/>
      </c>
      <c r="B36" s="69">
        <f>WORKDAY.INTL(B35,1,$E$1)</f>
        <v>42771</v>
      </c>
      <c r="C36" s="69"/>
      <c r="D36" s="70">
        <f t="shared" si="0"/>
        <v>5</v>
      </c>
      <c r="E36" s="70">
        <f t="shared" si="7"/>
        <v>2</v>
      </c>
      <c r="F36" s="71">
        <f t="shared" si="3"/>
        <v>42771</v>
      </c>
      <c r="G36" s="78"/>
      <c r="H36" s="78"/>
      <c r="I36" s="79"/>
      <c r="J36" s="79"/>
      <c r="K36" s="79"/>
      <c r="L36" s="74" t="str">
        <f t="shared" si="4"/>
        <v/>
      </c>
      <c r="M36" s="76" t="str">
        <f ca="1">IF(WEEKDAY(B37)=1,SUM(OFFSET(L37,-$F$1,,$F$1,))/$F$1,IF(AND(WEEKDAY(B36)=1,ISNUMBER(B35)),COUNTA(OFFSET(G36:K36,-$F$1,,$F$1))&amp;" / " &amp; $F$1*5 &amp; " créneaux de remplis",""))</f>
        <v>0 / 25 créneaux de remplis</v>
      </c>
    </row>
    <row r="37" spans="1:13" ht="21" x14ac:dyDescent="0.25">
      <c r="A37" s="53">
        <f t="shared" si="2"/>
        <v>6</v>
      </c>
      <c r="B37" s="69">
        <f>WORKDAY.INTL(B36,1,$E$1)</f>
        <v>42772</v>
      </c>
      <c r="C37" s="69"/>
      <c r="D37" s="70">
        <f t="shared" si="0"/>
        <v>6</v>
      </c>
      <c r="E37" s="70">
        <f t="shared" si="7"/>
        <v>2</v>
      </c>
      <c r="F37" s="71">
        <f t="shared" si="3"/>
        <v>42772</v>
      </c>
      <c r="G37" s="78"/>
      <c r="H37" s="78"/>
      <c r="I37" s="79"/>
      <c r="J37" s="78"/>
      <c r="K37" s="78"/>
      <c r="L37" s="74">
        <f t="shared" si="4"/>
        <v>0</v>
      </c>
      <c r="M37" s="76" t="str">
        <f ca="1">IF(WEEKDAY(B38)=1,SUM(OFFSET(L38,-$F$1,,$F$1,))/$F$1,IF(AND(WEEKDAY(B37)=1,ISNUMBER(B36)),COUNTA(OFFSET(G37:K37,-$F$1,,$F$1))&amp;" / " &amp; $F$1*5 &amp; " créneaux de remplis",""))</f>
        <v/>
      </c>
    </row>
    <row r="38" spans="1:13" ht="21" x14ac:dyDescent="0.25">
      <c r="A38" s="53" t="str">
        <f t="shared" si="2"/>
        <v/>
      </c>
      <c r="B38" s="69">
        <f>WORKDAY.INTL(B37,1,$E$1)</f>
        <v>42773</v>
      </c>
      <c r="C38" s="69"/>
      <c r="D38" s="70">
        <f t="shared" si="0"/>
        <v>7</v>
      </c>
      <c r="E38" s="70">
        <f t="shared" si="7"/>
        <v>2</v>
      </c>
      <c r="F38" s="71">
        <f t="shared" si="3"/>
        <v>42773</v>
      </c>
      <c r="G38" s="78"/>
      <c r="H38" s="78"/>
      <c r="I38" s="78"/>
      <c r="J38" s="78"/>
      <c r="K38" s="79"/>
      <c r="L38" s="74">
        <f t="shared" si="4"/>
        <v>0</v>
      </c>
      <c r="M38" s="76" t="str">
        <f ca="1">IF(WEEKDAY(B39)=1,SUM(OFFSET(L39,-$F$1,,$F$1,))/$F$1,IF(AND(WEEKDAY(B38)=1,ISNUMBER(B37)),COUNTA(OFFSET(G38:K38,-$F$1,,$F$1))&amp;" / " &amp; $F$1*5 &amp; " créneaux de remplis",""))</f>
        <v/>
      </c>
    </row>
    <row r="39" spans="1:13" ht="21" x14ac:dyDescent="0.25">
      <c r="A39" s="53" t="str">
        <f t="shared" si="2"/>
        <v/>
      </c>
      <c r="B39" s="69">
        <f>WORKDAY.INTL(B38,1,$E$1)</f>
        <v>42774</v>
      </c>
      <c r="C39" s="69"/>
      <c r="D39" s="70">
        <f t="shared" si="0"/>
        <v>8</v>
      </c>
      <c r="E39" s="70">
        <f t="shared" si="7"/>
        <v>2</v>
      </c>
      <c r="F39" s="71">
        <f t="shared" si="3"/>
        <v>42774</v>
      </c>
      <c r="G39" s="78"/>
      <c r="H39" s="78"/>
      <c r="I39" s="78"/>
      <c r="J39" s="78"/>
      <c r="K39" s="78"/>
      <c r="L39" s="74">
        <f t="shared" si="4"/>
        <v>0</v>
      </c>
      <c r="M39" s="76" t="str">
        <f ca="1">IF(WEEKDAY(B40)=1,SUM(OFFSET(L40,-$F$1,,$F$1,))/$F$1,IF(AND(WEEKDAY(B39)=1,ISNUMBER(B38)),COUNTA(OFFSET(G39:K39,-$F$1,,$F$1))&amp;" / " &amp; $F$1*5 &amp; " créneaux de remplis",""))</f>
        <v/>
      </c>
    </row>
    <row r="40" spans="1:13" ht="21" x14ac:dyDescent="0.25">
      <c r="A40" s="53" t="str">
        <f t="shared" si="2"/>
        <v/>
      </c>
      <c r="B40" s="69">
        <f>WORKDAY.INTL(B39,1,$E$1)</f>
        <v>42775</v>
      </c>
      <c r="C40" s="72" t="s">
        <v>27</v>
      </c>
      <c r="D40" s="70">
        <f t="shared" si="0"/>
        <v>9</v>
      </c>
      <c r="E40" s="70"/>
      <c r="F40" s="71">
        <f t="shared" si="3"/>
        <v>42775</v>
      </c>
      <c r="G40" s="78"/>
      <c r="H40" s="78"/>
      <c r="I40" s="78"/>
      <c r="J40" s="78"/>
      <c r="K40" s="78"/>
      <c r="L40" s="74">
        <f t="shared" si="4"/>
        <v>0</v>
      </c>
      <c r="M40" s="76" t="str">
        <f ca="1">IF(WEEKDAY(B41)=1,SUM(OFFSET(L41,-$F$1,,$F$1,))/$F$1,IF(AND(WEEKDAY(B40)=1,ISNUMBER(B39)),COUNTA(OFFSET(G40:K40,-$F$1,,$F$1))&amp;" / " &amp; $F$1*5 &amp; " créneaux de remplis",""))</f>
        <v/>
      </c>
    </row>
    <row r="41" spans="1:13" ht="21" x14ac:dyDescent="0.25">
      <c r="A41" s="53" t="str">
        <f t="shared" si="2"/>
        <v/>
      </c>
      <c r="B41" s="69">
        <f>WORKDAY.INTL(B40,1,$E$1)</f>
        <v>42776</v>
      </c>
      <c r="C41" s="69"/>
      <c r="D41" s="70">
        <f t="shared" si="0"/>
        <v>10</v>
      </c>
      <c r="E41" s="70">
        <f t="shared" si="7"/>
        <v>2</v>
      </c>
      <c r="F41" s="71">
        <f t="shared" si="3"/>
        <v>42776</v>
      </c>
      <c r="G41" s="78"/>
      <c r="H41" s="78"/>
      <c r="I41" s="78"/>
      <c r="J41" s="78"/>
      <c r="K41" s="78"/>
      <c r="L41" s="74">
        <f t="shared" si="4"/>
        <v>0</v>
      </c>
      <c r="M41" s="76">
        <f ca="1">IF(WEEKDAY(B42)=1,SUM(OFFSET(L42,-$F$1,,$F$1,))/$F$1,IF(AND(WEEKDAY(B41)=1,ISNUMBER(B40)),COUNTA(OFFSET(G41:K41,-$F$1,,$F$1))&amp;" / " &amp; $F$1*5 &amp; " créneaux de remplis",""))</f>
        <v>0</v>
      </c>
    </row>
    <row r="42" spans="1:13" ht="21" x14ac:dyDescent="0.25">
      <c r="A42" s="53" t="str">
        <f t="shared" si="2"/>
        <v/>
      </c>
      <c r="B42" s="69">
        <f>WORKDAY.INTL(B41,1,$E$1)</f>
        <v>42778</v>
      </c>
      <c r="C42" s="69"/>
      <c r="D42" s="70">
        <f t="shared" si="0"/>
        <v>12</v>
      </c>
      <c r="E42" s="70">
        <f t="shared" si="7"/>
        <v>2</v>
      </c>
      <c r="F42" s="71">
        <f t="shared" si="3"/>
        <v>42778</v>
      </c>
      <c r="G42" s="78"/>
      <c r="H42" s="78"/>
      <c r="I42" s="78"/>
      <c r="J42" s="78"/>
      <c r="K42" s="78"/>
      <c r="L42" s="74" t="str">
        <f t="shared" si="4"/>
        <v/>
      </c>
      <c r="M42" s="76" t="str">
        <f ca="1">IF(WEEKDAY(B43)=1,SUM(OFFSET(L43,-$F$1,,$F$1,))/$F$1,IF(AND(WEEKDAY(B42)=1,ISNUMBER(B41)),COUNTA(OFFSET(G42:K42,-$F$1,,$F$1))&amp;" / " &amp; $F$1*5 &amp; " créneaux de remplis",""))</f>
        <v>0 / 25 créneaux de remplis</v>
      </c>
    </row>
    <row r="43" spans="1:13" ht="21" x14ac:dyDescent="0.25">
      <c r="A43" s="53">
        <f t="shared" si="2"/>
        <v>7</v>
      </c>
      <c r="B43" s="69">
        <f>WORKDAY.INTL(B42,1,$E$1)</f>
        <v>42779</v>
      </c>
      <c r="C43" s="69"/>
      <c r="D43" s="70">
        <f t="shared" si="0"/>
        <v>13</v>
      </c>
      <c r="E43" s="70">
        <f t="shared" si="7"/>
        <v>2</v>
      </c>
      <c r="F43" s="71">
        <f t="shared" si="3"/>
        <v>42779</v>
      </c>
      <c r="G43" s="78"/>
      <c r="H43" s="78"/>
      <c r="I43" s="78"/>
      <c r="J43" s="78"/>
      <c r="K43" s="78"/>
      <c r="L43" s="74">
        <f t="shared" si="4"/>
        <v>0</v>
      </c>
      <c r="M43" s="76" t="str">
        <f ca="1">IF(WEEKDAY(B44)=1,SUM(OFFSET(L44,-$F$1,,$F$1,))/$F$1,IF(AND(WEEKDAY(B43)=1,ISNUMBER(B42)),COUNTA(OFFSET(G43:K43,-$F$1,,$F$1))&amp;" / " &amp; $F$1*5 &amp; " créneaux de remplis",""))</f>
        <v/>
      </c>
    </row>
    <row r="44" spans="1:13" ht="21" x14ac:dyDescent="0.25">
      <c r="A44" s="53" t="str">
        <f t="shared" si="2"/>
        <v/>
      </c>
      <c r="B44" s="69">
        <f>WORKDAY.INTL(B43,1,$E$1)</f>
        <v>42780</v>
      </c>
      <c r="C44" s="69"/>
      <c r="D44" s="70">
        <f t="shared" si="0"/>
        <v>14</v>
      </c>
      <c r="E44" s="70">
        <f t="shared" si="7"/>
        <v>2</v>
      </c>
      <c r="F44" s="71">
        <f t="shared" si="3"/>
        <v>42780</v>
      </c>
      <c r="G44" s="78"/>
      <c r="H44" s="78"/>
      <c r="I44" s="78"/>
      <c r="J44" s="78"/>
      <c r="K44" s="78"/>
      <c r="L44" s="74">
        <f t="shared" si="4"/>
        <v>0</v>
      </c>
      <c r="M44" s="76" t="str">
        <f ca="1">IF(WEEKDAY(B45)=1,SUM(OFFSET(L45,-$F$1,,$F$1,))/$F$1,IF(AND(WEEKDAY(B44)=1,ISNUMBER(B43)),COUNTA(OFFSET(G44:K44,-$F$1,,$F$1))&amp;" / " &amp; $F$1*5 &amp; " créneaux de remplis",""))</f>
        <v/>
      </c>
    </row>
    <row r="45" spans="1:13" ht="21" x14ac:dyDescent="0.25">
      <c r="A45" s="53" t="str">
        <f t="shared" si="2"/>
        <v/>
      </c>
      <c r="B45" s="69">
        <f>WORKDAY.INTL(B44,1,$E$1)</f>
        <v>42781</v>
      </c>
      <c r="C45" s="72" t="s">
        <v>27</v>
      </c>
      <c r="D45" s="70">
        <f t="shared" si="0"/>
        <v>15</v>
      </c>
      <c r="E45" s="70"/>
      <c r="F45" s="71">
        <f t="shared" si="3"/>
        <v>42781</v>
      </c>
      <c r="G45" s="78"/>
      <c r="H45" s="78"/>
      <c r="I45" s="78"/>
      <c r="J45" s="78"/>
      <c r="K45" s="78"/>
      <c r="L45" s="74">
        <f t="shared" si="4"/>
        <v>0</v>
      </c>
      <c r="M45" s="76" t="str">
        <f ca="1">IF(WEEKDAY(B46)=1,SUM(OFFSET(L46,-$F$1,,$F$1,))/$F$1,IF(AND(WEEKDAY(B45)=1,ISNUMBER(B44)),COUNTA(OFFSET(G45:K45,-$F$1,,$F$1))&amp;" / " &amp; $F$1*5 &amp; " créneaux de remplis",""))</f>
        <v/>
      </c>
    </row>
    <row r="46" spans="1:13" ht="21" x14ac:dyDescent="0.25">
      <c r="A46" s="53" t="str">
        <f t="shared" si="2"/>
        <v/>
      </c>
      <c r="B46" s="69">
        <f>WORKDAY.INTL(B45,1,$E$1)</f>
        <v>42782</v>
      </c>
      <c r="C46" s="69"/>
      <c r="D46" s="70">
        <f t="shared" si="0"/>
        <v>16</v>
      </c>
      <c r="E46" s="70">
        <f t="shared" si="7"/>
        <v>2</v>
      </c>
      <c r="F46" s="71">
        <f t="shared" si="3"/>
        <v>42782</v>
      </c>
      <c r="G46" s="78"/>
      <c r="H46" s="78"/>
      <c r="I46" s="78"/>
      <c r="J46" s="79"/>
      <c r="K46" s="79"/>
      <c r="L46" s="74">
        <f t="shared" si="4"/>
        <v>0</v>
      </c>
      <c r="M46" s="76" t="str">
        <f ca="1">IF(WEEKDAY(B47)=1,SUM(OFFSET(L47,-$F$1,,$F$1,))/$F$1,IF(AND(WEEKDAY(B46)=1,ISNUMBER(B45)),COUNTA(OFFSET(G46:K46,-$F$1,,$F$1))&amp;" / " &amp; $F$1*5 &amp; " créneaux de remplis",""))</f>
        <v/>
      </c>
    </row>
    <row r="47" spans="1:13" ht="21" x14ac:dyDescent="0.25">
      <c r="A47" s="53" t="str">
        <f t="shared" si="2"/>
        <v/>
      </c>
      <c r="B47" s="69">
        <f>WORKDAY.INTL(B46,1,$E$1)</f>
        <v>42783</v>
      </c>
      <c r="C47" s="69"/>
      <c r="D47" s="70">
        <f t="shared" si="0"/>
        <v>17</v>
      </c>
      <c r="E47" s="70">
        <f t="shared" si="7"/>
        <v>2</v>
      </c>
      <c r="F47" s="71">
        <f t="shared" si="3"/>
        <v>42783</v>
      </c>
      <c r="G47" s="78"/>
      <c r="H47" s="78"/>
      <c r="I47" s="79"/>
      <c r="J47" s="78"/>
      <c r="K47" s="78"/>
      <c r="L47" s="74">
        <f t="shared" si="4"/>
        <v>0</v>
      </c>
      <c r="M47" s="76">
        <f ca="1">IF(WEEKDAY(B48)=1,SUM(OFFSET(L48,-$F$1,,$F$1,))/$F$1,IF(AND(WEEKDAY(B47)=1,ISNUMBER(B46)),COUNTA(OFFSET(G47:K47,-$F$1,,$F$1))&amp;" / " &amp; $F$1*5 &amp; " créneaux de remplis",""))</f>
        <v>0</v>
      </c>
    </row>
    <row r="48" spans="1:13" ht="21" x14ac:dyDescent="0.25">
      <c r="A48" s="53" t="str">
        <f t="shared" si="2"/>
        <v/>
      </c>
      <c r="B48" s="69">
        <f>WORKDAY.INTL(B47,1,$E$1)</f>
        <v>42785</v>
      </c>
      <c r="C48" s="69"/>
      <c r="D48" s="70">
        <f t="shared" si="0"/>
        <v>19</v>
      </c>
      <c r="E48" s="70">
        <f t="shared" si="7"/>
        <v>2</v>
      </c>
      <c r="F48" s="71">
        <f t="shared" si="3"/>
        <v>42785</v>
      </c>
      <c r="G48" s="78"/>
      <c r="H48" s="78"/>
      <c r="I48" s="78"/>
      <c r="J48" s="78"/>
      <c r="K48" s="78"/>
      <c r="L48" s="74" t="str">
        <f t="shared" si="4"/>
        <v/>
      </c>
      <c r="M48" s="76" t="str">
        <f ca="1">IF(WEEKDAY(B49)=1,SUM(OFFSET(L49,-$F$1,,$F$1,))/$F$1,IF(AND(WEEKDAY(B48)=1,ISNUMBER(B47)),COUNTA(OFFSET(G48:K48,-$F$1,,$F$1))&amp;" / " &amp; $F$1*5 &amp; " créneaux de remplis",""))</f>
        <v>0 / 25 créneaux de remplis</v>
      </c>
    </row>
    <row r="49" spans="1:13" ht="21" x14ac:dyDescent="0.25">
      <c r="A49" s="53">
        <f t="shared" si="2"/>
        <v>8</v>
      </c>
      <c r="B49" s="69">
        <f>WORKDAY.INTL(B48,1,$E$1)</f>
        <v>42786</v>
      </c>
      <c r="C49" s="69"/>
      <c r="D49" s="70">
        <f t="shared" si="0"/>
        <v>20</v>
      </c>
      <c r="E49" s="70">
        <f t="shared" si="7"/>
        <v>2</v>
      </c>
      <c r="F49" s="71">
        <f t="shared" si="3"/>
        <v>42786</v>
      </c>
      <c r="G49" s="78"/>
      <c r="H49" s="78"/>
      <c r="I49" s="78"/>
      <c r="J49" s="78"/>
      <c r="K49" s="78"/>
      <c r="L49" s="74">
        <f t="shared" si="4"/>
        <v>0</v>
      </c>
      <c r="M49" s="76" t="str">
        <f ca="1">IF(WEEKDAY(B50)=1,SUM(OFFSET(L50,-$F$1,,$F$1,))/$F$1,IF(AND(WEEKDAY(B49)=1,ISNUMBER(B48)),COUNTA(OFFSET(G49:K49,-$F$1,,$F$1))&amp;" / " &amp; $F$1*5 &amp; " créneaux de remplis",""))</f>
        <v/>
      </c>
    </row>
    <row r="50" spans="1:13" ht="21" x14ac:dyDescent="0.25">
      <c r="A50" s="53" t="str">
        <f t="shared" si="2"/>
        <v/>
      </c>
      <c r="B50" s="69">
        <f>WORKDAY.INTL(B49,1,$E$1)</f>
        <v>42787</v>
      </c>
      <c r="C50" s="72" t="s">
        <v>27</v>
      </c>
      <c r="D50" s="70">
        <f t="shared" si="0"/>
        <v>21</v>
      </c>
      <c r="E50" s="70"/>
      <c r="F50" s="71">
        <f t="shared" si="3"/>
        <v>42787</v>
      </c>
      <c r="G50" s="78"/>
      <c r="H50" s="78"/>
      <c r="I50" s="78"/>
      <c r="J50" s="78"/>
      <c r="K50" s="78"/>
      <c r="L50" s="74">
        <f t="shared" si="4"/>
        <v>0</v>
      </c>
      <c r="M50" s="76" t="str">
        <f ca="1">IF(WEEKDAY(B51)=1,SUM(OFFSET(L51,-$F$1,,$F$1,))/$F$1,IF(AND(WEEKDAY(B50)=1,ISNUMBER(B49)),COUNTA(OFFSET(G50:K50,-$F$1,,$F$1))&amp;" / " &amp; $F$1*5 &amp; " créneaux de remplis",""))</f>
        <v/>
      </c>
    </row>
    <row r="51" spans="1:13" ht="21" x14ac:dyDescent="0.25">
      <c r="A51" s="53" t="str">
        <f t="shared" si="2"/>
        <v/>
      </c>
      <c r="B51" s="69">
        <f>WORKDAY.INTL(B50,1,$E$1)</f>
        <v>42788</v>
      </c>
      <c r="C51" s="69"/>
      <c r="D51" s="70">
        <f t="shared" si="0"/>
        <v>22</v>
      </c>
      <c r="E51" s="70">
        <f t="shared" si="7"/>
        <v>2</v>
      </c>
      <c r="F51" s="71">
        <f t="shared" si="3"/>
        <v>42788</v>
      </c>
      <c r="G51" s="78"/>
      <c r="H51" s="78"/>
      <c r="I51" s="78"/>
      <c r="J51" s="78"/>
      <c r="K51" s="79"/>
      <c r="L51" s="74">
        <f t="shared" si="4"/>
        <v>0</v>
      </c>
      <c r="M51" s="76" t="str">
        <f ca="1">IF(WEEKDAY(B52)=1,SUM(OFFSET(L52,-$F$1,,$F$1,))/$F$1,IF(AND(WEEKDAY(B51)=1,ISNUMBER(B50)),COUNTA(OFFSET(G51:K51,-$F$1,,$F$1))&amp;" / " &amp; $F$1*5 &amp; " créneaux de remplis",""))</f>
        <v/>
      </c>
    </row>
    <row r="52" spans="1:13" ht="21" x14ac:dyDescent="0.25">
      <c r="A52" s="53" t="str">
        <f t="shared" si="2"/>
        <v/>
      </c>
      <c r="B52" s="69">
        <f>WORKDAY.INTL(B51,1,$E$1)</f>
        <v>42789</v>
      </c>
      <c r="C52" s="69"/>
      <c r="D52" s="70">
        <f t="shared" si="0"/>
        <v>23</v>
      </c>
      <c r="E52" s="70">
        <f t="shared" si="7"/>
        <v>2</v>
      </c>
      <c r="F52" s="71">
        <f t="shared" si="3"/>
        <v>42789</v>
      </c>
      <c r="G52" s="78"/>
      <c r="H52" s="78"/>
      <c r="I52" s="79"/>
      <c r="J52" s="78"/>
      <c r="K52" s="78"/>
      <c r="L52" s="74">
        <f t="shared" si="4"/>
        <v>0</v>
      </c>
      <c r="M52" s="76" t="str">
        <f ca="1">IF(WEEKDAY(B53)=1,SUM(OFFSET(L53,-$F$1,,$F$1,))/$F$1,IF(AND(WEEKDAY(B52)=1,ISNUMBER(B51)),COUNTA(OFFSET(G52:K52,-$F$1,,$F$1))&amp;" / " &amp; $F$1*5 &amp; " créneaux de remplis",""))</f>
        <v/>
      </c>
    </row>
    <row r="53" spans="1:13" ht="21" x14ac:dyDescent="0.25">
      <c r="A53" s="53" t="str">
        <f t="shared" si="2"/>
        <v/>
      </c>
      <c r="B53" s="69">
        <f>WORKDAY.INTL(B52,1,$E$1)</f>
        <v>42790</v>
      </c>
      <c r="C53" s="69"/>
      <c r="D53" s="70">
        <f t="shared" si="0"/>
        <v>24</v>
      </c>
      <c r="E53" s="70">
        <f t="shared" si="7"/>
        <v>2</v>
      </c>
      <c r="F53" s="71">
        <f t="shared" si="3"/>
        <v>42790</v>
      </c>
      <c r="G53" s="78"/>
      <c r="H53" s="78"/>
      <c r="I53" s="78"/>
      <c r="J53" s="78"/>
      <c r="K53" s="78"/>
      <c r="L53" s="74">
        <f t="shared" si="4"/>
        <v>0</v>
      </c>
      <c r="M53" s="76">
        <f ca="1">IF(WEEKDAY(B54)=1,SUM(OFFSET(L54,-$F$1,,$F$1,))/$F$1,IF(AND(WEEKDAY(B53)=1,ISNUMBER(B52)),COUNTA(OFFSET(G53:K53,-$F$1,,$F$1))&amp;" / " &amp; $F$1*5 &amp; " créneaux de remplis",""))</f>
        <v>0</v>
      </c>
    </row>
    <row r="54" spans="1:13" ht="21" x14ac:dyDescent="0.25">
      <c r="A54" s="53" t="str">
        <f t="shared" si="2"/>
        <v/>
      </c>
      <c r="B54" s="69">
        <f>WORKDAY.INTL(B53,1,$E$1)</f>
        <v>42792</v>
      </c>
      <c r="C54" s="69"/>
      <c r="D54" s="70">
        <f t="shared" si="0"/>
        <v>26</v>
      </c>
      <c r="E54" s="70">
        <f t="shared" si="7"/>
        <v>2</v>
      </c>
      <c r="F54" s="71">
        <f t="shared" si="3"/>
        <v>42792</v>
      </c>
      <c r="G54" s="78"/>
      <c r="H54" s="78"/>
      <c r="I54" s="78"/>
      <c r="J54" s="78"/>
      <c r="K54" s="78"/>
      <c r="L54" s="74" t="str">
        <f t="shared" si="4"/>
        <v/>
      </c>
      <c r="M54" s="76" t="str">
        <f ca="1">IF(WEEKDAY(B55)=1,SUM(OFFSET(L55,-$F$1,,$F$1,))/$F$1,IF(AND(WEEKDAY(B54)=1,ISNUMBER(B53)),COUNTA(OFFSET(G54:K54,-$F$1,,$F$1))&amp;" / " &amp; $F$1*5 &amp; " créneaux de remplis",""))</f>
        <v>0 / 25 créneaux de remplis</v>
      </c>
    </row>
    <row r="55" spans="1:13" ht="21" x14ac:dyDescent="0.25">
      <c r="A55" s="53">
        <f t="shared" si="2"/>
        <v>9</v>
      </c>
      <c r="B55" s="69">
        <f>WORKDAY.INTL(B54,1,$E$1)</f>
        <v>42793</v>
      </c>
      <c r="C55" s="72" t="s">
        <v>27</v>
      </c>
      <c r="D55" s="70">
        <f t="shared" si="0"/>
        <v>27</v>
      </c>
      <c r="E55" s="70"/>
      <c r="F55" s="71">
        <f t="shared" si="3"/>
        <v>42793</v>
      </c>
      <c r="G55" s="78"/>
      <c r="H55" s="78"/>
      <c r="I55" s="78"/>
      <c r="J55" s="78"/>
      <c r="K55" s="78"/>
      <c r="L55" s="74">
        <f t="shared" si="4"/>
        <v>0</v>
      </c>
      <c r="M55" s="76" t="str">
        <f ca="1">IF(WEEKDAY(B56)=1,SUM(OFFSET(L56,-$F$1,,$F$1,))/$F$1,IF(AND(WEEKDAY(B55)=1,ISNUMBER(B54)),COUNTA(OFFSET(G55:K55,-$F$1,,$F$1))&amp;" / " &amp; $F$1*5 &amp; " créneaux de remplis",""))</f>
        <v/>
      </c>
    </row>
    <row r="56" spans="1:13" ht="21" x14ac:dyDescent="0.25">
      <c r="A56" s="53" t="str">
        <f t="shared" si="2"/>
        <v/>
      </c>
      <c r="B56" s="69">
        <f>WORKDAY.INTL(B55,1,$E$1)</f>
        <v>42794</v>
      </c>
      <c r="C56" s="69"/>
      <c r="D56" s="70">
        <f t="shared" si="0"/>
        <v>28</v>
      </c>
      <c r="E56" s="70">
        <f t="shared" si="7"/>
        <v>2</v>
      </c>
      <c r="F56" s="71">
        <f t="shared" si="3"/>
        <v>42794</v>
      </c>
      <c r="G56" s="78"/>
      <c r="H56" s="78"/>
      <c r="I56" s="78"/>
      <c r="J56" s="78"/>
      <c r="K56" s="78"/>
      <c r="L56" s="74">
        <f t="shared" si="4"/>
        <v>0</v>
      </c>
      <c r="M56" s="76" t="str">
        <f ca="1">IF(WEEKDAY(B57)=1,SUM(OFFSET(L57,-$F$1,,$F$1,))/$F$1,IF(AND(WEEKDAY(B56)=1,ISNUMBER(B55)),COUNTA(OFFSET(G56:K56,-$F$1,,$F$1))&amp;" / " &amp; $F$1*5 &amp; " créneaux de remplis",""))</f>
        <v/>
      </c>
    </row>
    <row r="57" spans="1:13" ht="21" x14ac:dyDescent="0.25">
      <c r="A57" s="53" t="str">
        <f t="shared" si="2"/>
        <v/>
      </c>
      <c r="B57" s="69">
        <f>WORKDAY.INTL(B56,1,$E$1)</f>
        <v>42795</v>
      </c>
      <c r="C57" s="69"/>
      <c r="D57" s="70">
        <f t="shared" si="0"/>
        <v>1</v>
      </c>
      <c r="E57" s="70">
        <f t="shared" si="7"/>
        <v>3</v>
      </c>
      <c r="F57" s="71">
        <f t="shared" si="3"/>
        <v>42795</v>
      </c>
      <c r="G57" s="78"/>
      <c r="H57" s="78"/>
      <c r="I57" s="79"/>
      <c r="J57" s="78"/>
      <c r="K57" s="78"/>
      <c r="L57" s="74">
        <f t="shared" si="4"/>
        <v>0</v>
      </c>
      <c r="M57" s="76" t="str">
        <f ca="1">IF(WEEKDAY(B58)=1,SUM(OFFSET(L58,-$F$1,,$F$1,))/$F$1,IF(AND(WEEKDAY(B57)=1,ISNUMBER(B56)),COUNTA(OFFSET(G57:K57,-$F$1,,$F$1))&amp;" / " &amp; $F$1*5 &amp; " créneaux de remplis",""))</f>
        <v/>
      </c>
    </row>
    <row r="58" spans="1:13" ht="21" x14ac:dyDescent="0.25">
      <c r="A58" s="53" t="str">
        <f t="shared" si="2"/>
        <v/>
      </c>
      <c r="B58" s="69">
        <f>WORKDAY.INTL(B57,1,$E$1)</f>
        <v>42796</v>
      </c>
      <c r="C58" s="69"/>
      <c r="D58" s="70">
        <f t="shared" si="0"/>
        <v>2</v>
      </c>
      <c r="E58" s="70">
        <f t="shared" si="7"/>
        <v>3</v>
      </c>
      <c r="F58" s="71">
        <f t="shared" si="3"/>
        <v>42796</v>
      </c>
      <c r="G58" s="78"/>
      <c r="H58" s="78"/>
      <c r="I58" s="78"/>
      <c r="J58" s="78"/>
      <c r="K58" s="78"/>
      <c r="L58" s="74">
        <f t="shared" si="4"/>
        <v>0</v>
      </c>
      <c r="M58" s="76" t="str">
        <f ca="1">IF(WEEKDAY(B59)=1,SUM(OFFSET(L59,-$F$1,,$F$1,))/$F$1,IF(AND(WEEKDAY(B58)=1,ISNUMBER(B57)),COUNTA(OFFSET(G58:K58,-$F$1,,$F$1))&amp;" / " &amp; $F$1*5 &amp; " créneaux de remplis",""))</f>
        <v/>
      </c>
    </row>
    <row r="59" spans="1:13" ht="21" x14ac:dyDescent="0.25">
      <c r="A59" s="53" t="str">
        <f t="shared" si="2"/>
        <v/>
      </c>
      <c r="B59" s="69">
        <f>WORKDAY.INTL(B58,1,$E$1)</f>
        <v>42797</v>
      </c>
      <c r="C59" s="69"/>
      <c r="D59" s="70">
        <f t="shared" si="0"/>
        <v>3</v>
      </c>
      <c r="E59" s="70">
        <f t="shared" si="7"/>
        <v>3</v>
      </c>
      <c r="F59" s="71">
        <f t="shared" si="3"/>
        <v>42797</v>
      </c>
      <c r="G59" s="78"/>
      <c r="H59" s="78"/>
      <c r="I59" s="78"/>
      <c r="J59" s="78"/>
      <c r="K59" s="78"/>
      <c r="L59" s="74">
        <f t="shared" si="4"/>
        <v>0</v>
      </c>
      <c r="M59" s="76">
        <f ca="1">IF(WEEKDAY(B60)=1,SUM(OFFSET(L60,-$F$1,,$F$1,))/$F$1,IF(AND(WEEKDAY(B59)=1,ISNUMBER(B58)),COUNTA(OFFSET(G59:K59,-$F$1,,$F$1))&amp;" / " &amp; $F$1*5 &amp; " créneaux de remplis",""))</f>
        <v>0</v>
      </c>
    </row>
    <row r="60" spans="1:13" ht="21" x14ac:dyDescent="0.25">
      <c r="A60" s="53" t="str">
        <f t="shared" si="2"/>
        <v/>
      </c>
      <c r="B60" s="69">
        <f>WORKDAY.INTL(B59,1,$E$1)</f>
        <v>42799</v>
      </c>
      <c r="C60" s="72" t="s">
        <v>27</v>
      </c>
      <c r="D60" s="70">
        <f t="shared" si="0"/>
        <v>5</v>
      </c>
      <c r="E60" s="70"/>
      <c r="F60" s="71">
        <f t="shared" si="3"/>
        <v>42799</v>
      </c>
      <c r="G60" s="78"/>
      <c r="H60" s="78"/>
      <c r="I60" s="78"/>
      <c r="J60" s="78"/>
      <c r="K60" s="78"/>
      <c r="L60" s="74" t="str">
        <f t="shared" si="4"/>
        <v/>
      </c>
      <c r="M60" s="76" t="str">
        <f ca="1">IF(WEEKDAY(B61)=1,SUM(OFFSET(L61,-$F$1,,$F$1,))/$F$1,IF(AND(WEEKDAY(B60)=1,ISNUMBER(B59)),COUNTA(OFFSET(G60:K60,-$F$1,,$F$1))&amp;" / " &amp; $F$1*5 &amp; " créneaux de remplis",""))</f>
        <v>0 / 25 créneaux de remplis</v>
      </c>
    </row>
    <row r="61" spans="1:13" ht="21" x14ac:dyDescent="0.25">
      <c r="A61" s="53">
        <f t="shared" si="2"/>
        <v>10</v>
      </c>
      <c r="B61" s="69">
        <f>WORKDAY.INTL(B60,1,$E$1)</f>
        <v>42800</v>
      </c>
      <c r="C61" s="69"/>
      <c r="D61" s="70">
        <f t="shared" si="0"/>
        <v>6</v>
      </c>
      <c r="E61" s="70">
        <f t="shared" si="7"/>
        <v>3</v>
      </c>
      <c r="F61" s="71">
        <f t="shared" si="3"/>
        <v>42800</v>
      </c>
      <c r="G61" s="78"/>
      <c r="H61" s="78"/>
      <c r="I61" s="78"/>
      <c r="J61" s="78"/>
      <c r="K61" s="78"/>
      <c r="L61" s="74">
        <f t="shared" si="4"/>
        <v>0</v>
      </c>
      <c r="M61" s="76" t="str">
        <f ca="1">IF(WEEKDAY(B62)=1,SUM(OFFSET(L62,-$F$1,,$F$1,))/$F$1,IF(AND(WEEKDAY(B61)=1,ISNUMBER(B60)),COUNTA(OFFSET(G61:K61,-$F$1,,$F$1))&amp;" / " &amp; $F$1*5 &amp; " créneaux de remplis",""))</f>
        <v/>
      </c>
    </row>
    <row r="62" spans="1:13" ht="21" x14ac:dyDescent="0.25">
      <c r="A62" s="53" t="str">
        <f t="shared" si="2"/>
        <v/>
      </c>
      <c r="B62" s="69">
        <f>WORKDAY.INTL(B61,1,$E$1)</f>
        <v>42801</v>
      </c>
      <c r="C62" s="69"/>
      <c r="D62" s="70">
        <f t="shared" si="0"/>
        <v>7</v>
      </c>
      <c r="E62" s="70">
        <f t="shared" si="7"/>
        <v>3</v>
      </c>
      <c r="F62" s="71">
        <f t="shared" si="3"/>
        <v>42801</v>
      </c>
      <c r="G62" s="78"/>
      <c r="H62" s="78"/>
      <c r="I62" s="79"/>
      <c r="J62" s="78"/>
      <c r="K62" s="78"/>
      <c r="L62" s="74">
        <f t="shared" si="4"/>
        <v>0</v>
      </c>
      <c r="M62" s="76" t="str">
        <f ca="1">IF(WEEKDAY(B63)=1,SUM(OFFSET(L63,-$F$1,,$F$1,))/$F$1,IF(AND(WEEKDAY(B62)=1,ISNUMBER(B61)),COUNTA(OFFSET(G62:K62,-$F$1,,$F$1))&amp;" / " &amp; $F$1*5 &amp; " créneaux de remplis",""))</f>
        <v/>
      </c>
    </row>
    <row r="63" spans="1:13" ht="21" x14ac:dyDescent="0.25">
      <c r="A63" s="53" t="str">
        <f t="shared" si="2"/>
        <v/>
      </c>
      <c r="B63" s="69">
        <f>WORKDAY.INTL(B62,1,$E$1)</f>
        <v>42802</v>
      </c>
      <c r="C63" s="69"/>
      <c r="D63" s="70">
        <f t="shared" si="0"/>
        <v>8</v>
      </c>
      <c r="E63" s="70">
        <f t="shared" si="7"/>
        <v>3</v>
      </c>
      <c r="F63" s="71">
        <f t="shared" si="3"/>
        <v>42802</v>
      </c>
      <c r="G63" s="78"/>
      <c r="H63" s="78"/>
      <c r="I63" s="78"/>
      <c r="J63" s="78"/>
      <c r="K63" s="78"/>
      <c r="L63" s="74">
        <f t="shared" si="4"/>
        <v>0</v>
      </c>
      <c r="M63" s="76" t="str">
        <f ca="1">IF(WEEKDAY(B64)=1,SUM(OFFSET(L64,-$F$1,,$F$1,))/$F$1,IF(AND(WEEKDAY(B63)=1,ISNUMBER(B62)),COUNTA(OFFSET(G63:K63,-$F$1,,$F$1))&amp;" / " &amp; $F$1*5 &amp; " créneaux de remplis",""))</f>
        <v/>
      </c>
    </row>
    <row r="64" spans="1:13" ht="21" x14ac:dyDescent="0.25">
      <c r="A64" s="53" t="str">
        <f t="shared" si="2"/>
        <v/>
      </c>
      <c r="B64" s="69">
        <f>WORKDAY.INTL(B63,1,$E$1)</f>
        <v>42803</v>
      </c>
      <c r="C64" s="69"/>
      <c r="D64" s="70">
        <f t="shared" si="0"/>
        <v>9</v>
      </c>
      <c r="E64" s="70">
        <f t="shared" si="7"/>
        <v>3</v>
      </c>
      <c r="F64" s="71">
        <f t="shared" si="3"/>
        <v>42803</v>
      </c>
      <c r="G64" s="78"/>
      <c r="H64" s="78"/>
      <c r="I64" s="78"/>
      <c r="J64" s="78"/>
      <c r="K64" s="78"/>
      <c r="L64" s="74">
        <f t="shared" si="4"/>
        <v>0</v>
      </c>
      <c r="M64" s="76" t="str">
        <f ca="1">IF(WEEKDAY(B65)=1,SUM(OFFSET(L65,-$F$1,,$F$1,))/$F$1,IF(AND(WEEKDAY(B64)=1,ISNUMBER(B63)),COUNTA(OFFSET(G64:K64,-$F$1,,$F$1))&amp;" / " &amp; $F$1*5 &amp; " créneaux de remplis",""))</f>
        <v/>
      </c>
    </row>
    <row r="65" spans="1:13" ht="21" x14ac:dyDescent="0.25">
      <c r="A65" s="53" t="str">
        <f t="shared" si="2"/>
        <v/>
      </c>
      <c r="B65" s="69">
        <f>WORKDAY.INTL(B64,1,$E$1)</f>
        <v>42804</v>
      </c>
      <c r="C65" s="72" t="s">
        <v>27</v>
      </c>
      <c r="D65" s="70">
        <f t="shared" si="0"/>
        <v>10</v>
      </c>
      <c r="E65" s="70"/>
      <c r="F65" s="71">
        <f t="shared" si="3"/>
        <v>42804</v>
      </c>
      <c r="G65" s="78"/>
      <c r="H65" s="78"/>
      <c r="I65" s="78"/>
      <c r="J65" s="78"/>
      <c r="K65" s="78"/>
      <c r="L65" s="74">
        <f t="shared" si="4"/>
        <v>0</v>
      </c>
      <c r="M65" s="76">
        <f ca="1">IF(WEEKDAY(B66)=1,SUM(OFFSET(L66,-$F$1,,$F$1,))/$F$1,IF(AND(WEEKDAY(B65)=1,ISNUMBER(B64)),COUNTA(OFFSET(G65:K65,-$F$1,,$F$1))&amp;" / " &amp; $F$1*5 &amp; " créneaux de remplis",""))</f>
        <v>0</v>
      </c>
    </row>
    <row r="66" spans="1:13" ht="21" x14ac:dyDescent="0.25">
      <c r="A66" s="53" t="str">
        <f t="shared" si="2"/>
        <v/>
      </c>
      <c r="B66" s="69">
        <f>WORKDAY.INTL(B65,1,$E$1)</f>
        <v>42806</v>
      </c>
      <c r="C66" s="69"/>
      <c r="D66" s="70">
        <f t="shared" si="0"/>
        <v>12</v>
      </c>
      <c r="E66" s="70">
        <f t="shared" si="7"/>
        <v>3</v>
      </c>
      <c r="F66" s="71">
        <f t="shared" si="3"/>
        <v>42806</v>
      </c>
      <c r="G66" s="79"/>
      <c r="H66" s="79"/>
      <c r="I66" s="79"/>
      <c r="J66" s="79"/>
      <c r="K66" s="79"/>
      <c r="L66" s="74" t="str">
        <f t="shared" si="4"/>
        <v/>
      </c>
      <c r="M66" s="76" t="str">
        <f ca="1">IF(WEEKDAY(B67)=1,SUM(OFFSET(L67,-$F$1,,$F$1,))/$F$1,IF(AND(WEEKDAY(B66)=1,ISNUMBER(B65)),COUNTA(OFFSET(G66:K66,-$F$1,,$F$1))&amp;" / " &amp; $F$1*5 &amp; " créneaux de remplis",""))</f>
        <v>0 / 25 créneaux de remplis</v>
      </c>
    </row>
    <row r="67" spans="1:13" ht="21" x14ac:dyDescent="0.25">
      <c r="A67" s="53">
        <f t="shared" si="2"/>
        <v>11</v>
      </c>
      <c r="B67" s="69">
        <f>WORKDAY.INTL(B66,1,$E$1)</f>
        <v>42807</v>
      </c>
      <c r="C67" s="69"/>
      <c r="D67" s="70">
        <f t="shared" si="0"/>
        <v>13</v>
      </c>
      <c r="E67" s="70">
        <f t="shared" si="7"/>
        <v>3</v>
      </c>
      <c r="F67" s="71">
        <f t="shared" si="3"/>
        <v>42807</v>
      </c>
      <c r="G67" s="79"/>
      <c r="H67" s="78"/>
      <c r="I67" s="79"/>
      <c r="J67" s="78"/>
      <c r="K67" s="78"/>
      <c r="L67" s="74">
        <f t="shared" si="4"/>
        <v>0</v>
      </c>
      <c r="M67" s="76" t="str">
        <f ca="1">IF(WEEKDAY(B68)=1,SUM(OFFSET(L68,-$F$1,,$F$1,))/$F$1,IF(AND(WEEKDAY(B67)=1,ISNUMBER(B66)),COUNTA(OFFSET(G67:K67,-$F$1,,$F$1))&amp;" / " &amp; $F$1*5 &amp; " créneaux de remplis",""))</f>
        <v/>
      </c>
    </row>
    <row r="68" spans="1:13" ht="21" x14ac:dyDescent="0.25">
      <c r="A68" s="53" t="str">
        <f t="shared" si="2"/>
        <v/>
      </c>
      <c r="B68" s="69">
        <f>WORKDAY.INTL(B67,1,$E$1)</f>
        <v>42808</v>
      </c>
      <c r="C68" s="69"/>
      <c r="D68" s="70">
        <f t="shared" si="0"/>
        <v>14</v>
      </c>
      <c r="E68" s="70">
        <f t="shared" si="7"/>
        <v>3</v>
      </c>
      <c r="F68" s="71">
        <f t="shared" si="3"/>
        <v>42808</v>
      </c>
      <c r="G68" s="78"/>
      <c r="H68" s="78"/>
      <c r="I68" s="78"/>
      <c r="J68" s="78"/>
      <c r="K68" s="78"/>
      <c r="L68" s="74">
        <f t="shared" si="4"/>
        <v>0</v>
      </c>
      <c r="M68" s="76" t="str">
        <f ca="1">IF(WEEKDAY(B69)=1,SUM(OFFSET(L69,-$F$1,,$F$1,))/$F$1,IF(AND(WEEKDAY(B68)=1,ISNUMBER(B67)),COUNTA(OFFSET(G68:K68,-$F$1,,$F$1))&amp;" / " &amp; $F$1*5 &amp; " créneaux de remplis",""))</f>
        <v/>
      </c>
    </row>
    <row r="69" spans="1:13" ht="21" x14ac:dyDescent="0.25">
      <c r="A69" s="53" t="str">
        <f t="shared" si="2"/>
        <v/>
      </c>
      <c r="B69" s="69">
        <f>WORKDAY.INTL(B68,1,$E$1)</f>
        <v>42809</v>
      </c>
      <c r="C69" s="69"/>
      <c r="D69" s="70">
        <f t="shared" si="0"/>
        <v>15</v>
      </c>
      <c r="E69" s="70">
        <f t="shared" si="7"/>
        <v>3</v>
      </c>
      <c r="F69" s="71">
        <f t="shared" si="3"/>
        <v>42809</v>
      </c>
      <c r="G69" s="78"/>
      <c r="H69" s="78"/>
      <c r="I69" s="78"/>
      <c r="J69" s="78"/>
      <c r="K69" s="78"/>
      <c r="L69" s="74">
        <f t="shared" si="4"/>
        <v>0</v>
      </c>
      <c r="M69" s="76" t="str">
        <f ca="1">IF(WEEKDAY(B70)=1,SUM(OFFSET(L70,-$F$1,,$F$1,))/$F$1,IF(AND(WEEKDAY(B69)=1,ISNUMBER(B68)),COUNTA(OFFSET(G69:K69,-$F$1,,$F$1))&amp;" / " &amp; $F$1*5 &amp; " créneaux de remplis",""))</f>
        <v/>
      </c>
    </row>
    <row r="70" spans="1:13" ht="21" x14ac:dyDescent="0.25">
      <c r="A70" s="53" t="str">
        <f t="shared" si="2"/>
        <v/>
      </c>
      <c r="B70" s="69">
        <f>WORKDAY.INTL(B69,1,$E$1)</f>
        <v>42810</v>
      </c>
      <c r="C70" s="72" t="s">
        <v>27</v>
      </c>
      <c r="D70" s="70">
        <f t="shared" ref="D70:D133" si="8">DAY(B70)</f>
        <v>16</v>
      </c>
      <c r="E70" s="70"/>
      <c r="F70" s="71">
        <f t="shared" si="3"/>
        <v>42810</v>
      </c>
      <c r="G70" s="78"/>
      <c r="H70" s="78"/>
      <c r="I70" s="78"/>
      <c r="J70" s="78"/>
      <c r="K70" s="78"/>
      <c r="L70" s="74">
        <f t="shared" si="4"/>
        <v>0</v>
      </c>
      <c r="M70" s="76" t="str">
        <f ca="1">IF(WEEKDAY(B71)=1,SUM(OFFSET(L71,-$F$1,,$F$1,))/$F$1,IF(AND(WEEKDAY(B70)=1,ISNUMBER(B69)),COUNTA(OFFSET(G70:K70,-$F$1,,$F$1))&amp;" / " &amp; $F$1*5 &amp; " créneaux de remplis",""))</f>
        <v/>
      </c>
    </row>
    <row r="71" spans="1:13" ht="21" x14ac:dyDescent="0.25">
      <c r="A71" s="53" t="str">
        <f t="shared" ref="A71:A134" si="9">IF(WEEKNUM(B71,21)=WEEKNUM(B70,21),"",WEEKNUM(B71,21))</f>
        <v/>
      </c>
      <c r="B71" s="69">
        <f>WORKDAY.INTL(B70,1,$E$1)</f>
        <v>42811</v>
      </c>
      <c r="C71" s="69"/>
      <c r="D71" s="70">
        <f t="shared" si="8"/>
        <v>17</v>
      </c>
      <c r="E71" s="70">
        <f t="shared" si="7"/>
        <v>3</v>
      </c>
      <c r="F71" s="71">
        <f t="shared" ref="F71:F134" si="10">B71</f>
        <v>42811</v>
      </c>
      <c r="G71" s="78"/>
      <c r="H71" s="78"/>
      <c r="I71" s="78"/>
      <c r="J71" s="78"/>
      <c r="K71" s="78"/>
      <c r="L71" s="74">
        <f t="shared" ref="L71:L134" si="11">IF(WEEKDAY(B71,2)=7,"",COUNTA(G71:K71)/5)</f>
        <v>0</v>
      </c>
      <c r="M71" s="76">
        <f ca="1">IF(WEEKDAY(B72)=1,SUM(OFFSET(L72,-$F$1,,$F$1,))/$F$1,IF(AND(WEEKDAY(B71)=1,ISNUMBER(B70)),COUNTA(OFFSET(G71:K71,-$F$1,,$F$1))&amp;" / " &amp; $F$1*5 &amp; " créneaux de remplis",""))</f>
        <v>0</v>
      </c>
    </row>
    <row r="72" spans="1:13" ht="21" x14ac:dyDescent="0.25">
      <c r="A72" s="53" t="str">
        <f t="shared" si="9"/>
        <v/>
      </c>
      <c r="B72" s="69">
        <f>WORKDAY.INTL(B71,1,$E$1)</f>
        <v>42813</v>
      </c>
      <c r="C72" s="69"/>
      <c r="D72" s="70">
        <f t="shared" si="8"/>
        <v>19</v>
      </c>
      <c r="E72" s="70">
        <f t="shared" si="7"/>
        <v>3</v>
      </c>
      <c r="F72" s="71">
        <f t="shared" si="10"/>
        <v>42813</v>
      </c>
      <c r="G72" s="79"/>
      <c r="H72" s="78"/>
      <c r="I72" s="79"/>
      <c r="J72" s="78"/>
      <c r="K72" s="78"/>
      <c r="L72" s="74" t="str">
        <f t="shared" si="11"/>
        <v/>
      </c>
      <c r="M72" s="76" t="str">
        <f ca="1">IF(WEEKDAY(B73)=1,SUM(OFFSET(L73,-$F$1,,$F$1,))/$F$1,IF(AND(WEEKDAY(B72)=1,ISNUMBER(B71)),COUNTA(OFFSET(G72:K72,-$F$1,,$F$1))&amp;" / " &amp; $F$1*5 &amp; " créneaux de remplis",""))</f>
        <v>0 / 25 créneaux de remplis</v>
      </c>
    </row>
    <row r="73" spans="1:13" ht="21" x14ac:dyDescent="0.25">
      <c r="A73" s="53">
        <f t="shared" si="9"/>
        <v>12</v>
      </c>
      <c r="B73" s="69">
        <f>WORKDAY.INTL(B72,1,$E$1)</f>
        <v>42814</v>
      </c>
      <c r="C73" s="69"/>
      <c r="D73" s="70">
        <f t="shared" si="8"/>
        <v>20</v>
      </c>
      <c r="E73" s="70">
        <f t="shared" si="7"/>
        <v>3</v>
      </c>
      <c r="F73" s="71">
        <f t="shared" si="10"/>
        <v>42814</v>
      </c>
      <c r="G73" s="78"/>
      <c r="H73" s="78"/>
      <c r="I73" s="78"/>
      <c r="J73" s="78"/>
      <c r="K73" s="78"/>
      <c r="L73" s="74">
        <f t="shared" si="11"/>
        <v>0</v>
      </c>
      <c r="M73" s="76" t="str">
        <f ca="1">IF(WEEKDAY(B74)=1,SUM(OFFSET(L74,-$F$1,,$F$1,))/$F$1,IF(AND(WEEKDAY(B73)=1,ISNUMBER(B72)),COUNTA(OFFSET(G73:K73,-$F$1,,$F$1))&amp;" / " &amp; $F$1*5 &amp; " créneaux de remplis",""))</f>
        <v/>
      </c>
    </row>
    <row r="74" spans="1:13" ht="21" x14ac:dyDescent="0.25">
      <c r="A74" s="53" t="str">
        <f t="shared" si="9"/>
        <v/>
      </c>
      <c r="B74" s="69">
        <f>WORKDAY.INTL(B73,1,$E$1)</f>
        <v>42815</v>
      </c>
      <c r="C74" s="69"/>
      <c r="D74" s="70">
        <f t="shared" si="8"/>
        <v>21</v>
      </c>
      <c r="E74" s="70">
        <f t="shared" si="7"/>
        <v>3</v>
      </c>
      <c r="F74" s="71">
        <f t="shared" si="10"/>
        <v>42815</v>
      </c>
      <c r="G74" s="78"/>
      <c r="H74" s="78"/>
      <c r="I74" s="78"/>
      <c r="J74" s="78"/>
      <c r="K74" s="78"/>
      <c r="L74" s="74">
        <f t="shared" si="11"/>
        <v>0</v>
      </c>
      <c r="M74" s="76" t="str">
        <f ca="1">IF(WEEKDAY(B75)=1,SUM(OFFSET(L75,-$F$1,,$F$1,))/$F$1,IF(AND(WEEKDAY(B74)=1,ISNUMBER(B73)),COUNTA(OFFSET(G74:K74,-$F$1,,$F$1))&amp;" / " &amp; $F$1*5 &amp; " créneaux de remplis",""))</f>
        <v/>
      </c>
    </row>
    <row r="75" spans="1:13" ht="21" x14ac:dyDescent="0.25">
      <c r="A75" s="53" t="str">
        <f t="shared" si="9"/>
        <v/>
      </c>
      <c r="B75" s="69">
        <f>WORKDAY.INTL(B74,1,$E$1)</f>
        <v>42816</v>
      </c>
      <c r="C75" s="72" t="s">
        <v>27</v>
      </c>
      <c r="D75" s="70">
        <f t="shared" si="8"/>
        <v>22</v>
      </c>
      <c r="E75" s="70"/>
      <c r="F75" s="71">
        <f t="shared" si="10"/>
        <v>42816</v>
      </c>
      <c r="G75" s="78"/>
      <c r="H75" s="78"/>
      <c r="I75" s="78"/>
      <c r="J75" s="78"/>
      <c r="K75" s="78"/>
      <c r="L75" s="74">
        <f t="shared" si="11"/>
        <v>0</v>
      </c>
      <c r="M75" s="76" t="str">
        <f ca="1">IF(WEEKDAY(B76)=1,SUM(OFFSET(L76,-$F$1,,$F$1,))/$F$1,IF(AND(WEEKDAY(B75)=1,ISNUMBER(B74)),COUNTA(OFFSET(G75:K75,-$F$1,,$F$1))&amp;" / " &amp; $F$1*5 &amp; " créneaux de remplis",""))</f>
        <v/>
      </c>
    </row>
    <row r="76" spans="1:13" ht="21" x14ac:dyDescent="0.25">
      <c r="A76" s="53" t="str">
        <f t="shared" si="9"/>
        <v/>
      </c>
      <c r="B76" s="69">
        <f>WORKDAY.INTL(B75,1,$E$1)</f>
        <v>42817</v>
      </c>
      <c r="C76" s="69"/>
      <c r="D76" s="70">
        <f t="shared" si="8"/>
        <v>23</v>
      </c>
      <c r="E76" s="70">
        <f t="shared" si="7"/>
        <v>3</v>
      </c>
      <c r="F76" s="71">
        <f t="shared" si="10"/>
        <v>42817</v>
      </c>
      <c r="G76" s="79"/>
      <c r="H76" s="78"/>
      <c r="I76" s="78"/>
      <c r="J76" s="78"/>
      <c r="K76" s="78"/>
      <c r="L76" s="74">
        <f t="shared" si="11"/>
        <v>0</v>
      </c>
      <c r="M76" s="76" t="str">
        <f ca="1">IF(WEEKDAY(B77)=1,SUM(OFFSET(L77,-$F$1,,$F$1,))/$F$1,IF(AND(WEEKDAY(B76)=1,ISNUMBER(B75)),COUNTA(OFFSET(G76:K76,-$F$1,,$F$1))&amp;" / " &amp; $F$1*5 &amp; " créneaux de remplis",""))</f>
        <v/>
      </c>
    </row>
    <row r="77" spans="1:13" ht="21" x14ac:dyDescent="0.25">
      <c r="A77" s="53" t="str">
        <f t="shared" si="9"/>
        <v/>
      </c>
      <c r="B77" s="69">
        <f>WORKDAY.INTL(B76,1,$E$1)</f>
        <v>42818</v>
      </c>
      <c r="C77" s="69"/>
      <c r="D77" s="70">
        <f t="shared" si="8"/>
        <v>24</v>
      </c>
      <c r="E77" s="70">
        <f t="shared" si="7"/>
        <v>3</v>
      </c>
      <c r="F77" s="71">
        <f t="shared" si="10"/>
        <v>42818</v>
      </c>
      <c r="G77" s="78"/>
      <c r="H77" s="78"/>
      <c r="I77" s="78"/>
      <c r="J77" s="78"/>
      <c r="K77" s="78"/>
      <c r="L77" s="74">
        <f t="shared" si="11"/>
        <v>0</v>
      </c>
      <c r="M77" s="76">
        <f ca="1">IF(WEEKDAY(B78)=1,SUM(OFFSET(L78,-$F$1,,$F$1,))/$F$1,IF(AND(WEEKDAY(B77)=1,ISNUMBER(B76)),COUNTA(OFFSET(G77:K77,-$F$1,,$F$1))&amp;" / " &amp; $F$1*5 &amp; " créneaux de remplis",""))</f>
        <v>0</v>
      </c>
    </row>
    <row r="78" spans="1:13" ht="21" x14ac:dyDescent="0.25">
      <c r="A78" s="53" t="str">
        <f t="shared" si="9"/>
        <v/>
      </c>
      <c r="B78" s="69">
        <f>WORKDAY.INTL(B77,1,$E$1)</f>
        <v>42820</v>
      </c>
      <c r="C78" s="69"/>
      <c r="D78" s="70">
        <f t="shared" si="8"/>
        <v>26</v>
      </c>
      <c r="E78" s="70">
        <f t="shared" si="7"/>
        <v>3</v>
      </c>
      <c r="F78" s="71">
        <f t="shared" si="10"/>
        <v>42820</v>
      </c>
      <c r="G78" s="78"/>
      <c r="H78" s="78"/>
      <c r="I78" s="78"/>
      <c r="J78" s="78"/>
      <c r="K78" s="78"/>
      <c r="L78" s="74" t="str">
        <f t="shared" si="11"/>
        <v/>
      </c>
      <c r="M78" s="76" t="str">
        <f ca="1">IF(WEEKDAY(B79)=1,SUM(OFFSET(L79,-$F$1,,$F$1,))/$F$1,IF(AND(WEEKDAY(B78)=1,ISNUMBER(B77)),COUNTA(OFFSET(G78:K78,-$F$1,,$F$1))&amp;" / " &amp; $F$1*5 &amp; " créneaux de remplis",""))</f>
        <v>0 / 25 créneaux de remplis</v>
      </c>
    </row>
    <row r="79" spans="1:13" ht="21" x14ac:dyDescent="0.25">
      <c r="A79" s="53">
        <f t="shared" si="9"/>
        <v>13</v>
      </c>
      <c r="B79" s="69">
        <f>WORKDAY.INTL(B78,1,$E$1)</f>
        <v>42821</v>
      </c>
      <c r="C79" s="69"/>
      <c r="D79" s="70">
        <f t="shared" si="8"/>
        <v>27</v>
      </c>
      <c r="E79" s="70">
        <f t="shared" si="7"/>
        <v>3</v>
      </c>
      <c r="F79" s="71">
        <f t="shared" si="10"/>
        <v>42821</v>
      </c>
      <c r="G79" s="79"/>
      <c r="H79" s="79"/>
      <c r="I79" s="79"/>
      <c r="J79" s="79"/>
      <c r="K79" s="79"/>
      <c r="L79" s="74">
        <f t="shared" si="11"/>
        <v>0</v>
      </c>
      <c r="M79" s="76" t="str">
        <f ca="1">IF(WEEKDAY(B80)=1,SUM(OFFSET(L80,-$F$1,,$F$1,))/$F$1,IF(AND(WEEKDAY(B79)=1,ISNUMBER(B78)),COUNTA(OFFSET(G79:K79,-$F$1,,$F$1))&amp;" / " &amp; $F$1*5 &amp; " créneaux de remplis",""))</f>
        <v/>
      </c>
    </row>
    <row r="80" spans="1:13" ht="21" x14ac:dyDescent="0.25">
      <c r="A80" s="53" t="str">
        <f t="shared" si="9"/>
        <v/>
      </c>
      <c r="B80" s="69">
        <f>WORKDAY.INTL(B79,1,$E$1)</f>
        <v>42822</v>
      </c>
      <c r="C80" s="72" t="s">
        <v>27</v>
      </c>
      <c r="D80" s="70">
        <f t="shared" si="8"/>
        <v>28</v>
      </c>
      <c r="E80" s="70"/>
      <c r="F80" s="71">
        <f t="shared" si="10"/>
        <v>42822</v>
      </c>
      <c r="G80" s="78"/>
      <c r="H80" s="78"/>
      <c r="I80" s="78"/>
      <c r="J80" s="78"/>
      <c r="K80" s="78"/>
      <c r="L80" s="74">
        <f t="shared" si="11"/>
        <v>0</v>
      </c>
      <c r="M80" s="76" t="str">
        <f ca="1">IF(WEEKDAY(B81)=1,SUM(OFFSET(L81,-$F$1,,$F$1,))/$F$1,IF(AND(WEEKDAY(B80)=1,ISNUMBER(B79)),COUNTA(OFFSET(G80:K80,-$F$1,,$F$1))&amp;" / " &amp; $F$1*5 &amp; " créneaux de remplis",""))</f>
        <v/>
      </c>
    </row>
    <row r="81" spans="1:13" ht="21" x14ac:dyDescent="0.25">
      <c r="A81" s="53" t="str">
        <f t="shared" si="9"/>
        <v/>
      </c>
      <c r="B81" s="69">
        <f>WORKDAY.INTL(B80,1,$E$1)</f>
        <v>42823</v>
      </c>
      <c r="C81" s="69"/>
      <c r="D81" s="70">
        <f t="shared" si="8"/>
        <v>29</v>
      </c>
      <c r="E81" s="70">
        <f t="shared" si="7"/>
        <v>3</v>
      </c>
      <c r="F81" s="71">
        <f t="shared" si="10"/>
        <v>42823</v>
      </c>
      <c r="G81" s="79"/>
      <c r="H81" s="79"/>
      <c r="I81" s="79"/>
      <c r="J81" s="79"/>
      <c r="K81" s="79"/>
      <c r="L81" s="74">
        <f t="shared" si="11"/>
        <v>0</v>
      </c>
      <c r="M81" s="76" t="str">
        <f ca="1">IF(WEEKDAY(B82)=1,SUM(OFFSET(L82,-$F$1,,$F$1,))/$F$1,IF(AND(WEEKDAY(B81)=1,ISNUMBER(B80)),COUNTA(OFFSET(G81:K81,-$F$1,,$F$1))&amp;" / " &amp; $F$1*5 &amp; " créneaux de remplis",""))</f>
        <v/>
      </c>
    </row>
    <row r="82" spans="1:13" ht="21" x14ac:dyDescent="0.25">
      <c r="A82" s="53" t="str">
        <f t="shared" si="9"/>
        <v/>
      </c>
      <c r="B82" s="69">
        <f>WORKDAY.INTL(B81,1,$E$1)</f>
        <v>42824</v>
      </c>
      <c r="C82" s="69"/>
      <c r="D82" s="70">
        <f t="shared" si="8"/>
        <v>30</v>
      </c>
      <c r="E82" s="70">
        <f t="shared" si="7"/>
        <v>3</v>
      </c>
      <c r="F82" s="71">
        <f t="shared" si="10"/>
        <v>42824</v>
      </c>
      <c r="G82" s="79"/>
      <c r="H82" s="79"/>
      <c r="I82" s="79"/>
      <c r="J82" s="79"/>
      <c r="K82" s="79"/>
      <c r="L82" s="74">
        <f t="shared" si="11"/>
        <v>0</v>
      </c>
      <c r="M82" s="76" t="str">
        <f ca="1">IF(WEEKDAY(B83)=1,SUM(OFFSET(L83,-$F$1,,$F$1,))/$F$1,IF(AND(WEEKDAY(B82)=1,ISNUMBER(B81)),COUNTA(OFFSET(G82:K82,-$F$1,,$F$1))&amp;" / " &amp; $F$1*5 &amp; " créneaux de remplis",""))</f>
        <v/>
      </c>
    </row>
    <row r="83" spans="1:13" ht="21" x14ac:dyDescent="0.25">
      <c r="A83" s="53" t="str">
        <f t="shared" si="9"/>
        <v/>
      </c>
      <c r="B83" s="69">
        <f>WORKDAY.INTL(B82,1,$E$1)</f>
        <v>42825</v>
      </c>
      <c r="C83" s="69"/>
      <c r="D83" s="70">
        <f t="shared" si="8"/>
        <v>31</v>
      </c>
      <c r="E83" s="70">
        <f t="shared" si="7"/>
        <v>3</v>
      </c>
      <c r="F83" s="71">
        <f t="shared" si="10"/>
        <v>42825</v>
      </c>
      <c r="G83" s="79"/>
      <c r="H83" s="79"/>
      <c r="I83" s="79"/>
      <c r="J83" s="79"/>
      <c r="K83" s="79"/>
      <c r="L83" s="74">
        <f t="shared" si="11"/>
        <v>0</v>
      </c>
      <c r="M83" s="76">
        <f ca="1">IF(WEEKDAY(B84)=1,SUM(OFFSET(L84,-$F$1,,$F$1,))/$F$1,IF(AND(WEEKDAY(B83)=1,ISNUMBER(B82)),COUNTA(OFFSET(G83:K83,-$F$1,,$F$1))&amp;" / " &amp; $F$1*5 &amp; " créneaux de remplis",""))</f>
        <v>0</v>
      </c>
    </row>
    <row r="84" spans="1:13" ht="21" x14ac:dyDescent="0.25">
      <c r="A84" s="53" t="str">
        <f t="shared" si="9"/>
        <v/>
      </c>
      <c r="B84" s="69">
        <f>WORKDAY.INTL(B83,1,$E$1)</f>
        <v>42827</v>
      </c>
      <c r="C84" s="69"/>
      <c r="D84" s="70">
        <f t="shared" si="8"/>
        <v>2</v>
      </c>
      <c r="E84" s="70">
        <f t="shared" si="7"/>
        <v>4</v>
      </c>
      <c r="F84" s="71">
        <f t="shared" si="10"/>
        <v>42827</v>
      </c>
      <c r="G84" s="79"/>
      <c r="H84" s="79"/>
      <c r="I84" s="79"/>
      <c r="J84" s="79"/>
      <c r="K84" s="79"/>
      <c r="L84" s="74" t="str">
        <f t="shared" si="11"/>
        <v/>
      </c>
      <c r="M84" s="76" t="str">
        <f ca="1">IF(WEEKDAY(B85)=1,SUM(OFFSET(L85,-$F$1,,$F$1,))/$F$1,IF(AND(WEEKDAY(B84)=1,ISNUMBER(B83)),COUNTA(OFFSET(G84:K84,-$F$1,,$F$1))&amp;" / " &amp; $F$1*5 &amp; " créneaux de remplis",""))</f>
        <v>0 / 25 créneaux de remplis</v>
      </c>
    </row>
    <row r="85" spans="1:13" ht="21" x14ac:dyDescent="0.25">
      <c r="A85" s="53">
        <f t="shared" si="9"/>
        <v>14</v>
      </c>
      <c r="B85" s="69">
        <f>WORKDAY.INTL(B84,1,$E$1)</f>
        <v>42828</v>
      </c>
      <c r="C85" s="72" t="s">
        <v>27</v>
      </c>
      <c r="D85" s="70">
        <f t="shared" si="8"/>
        <v>3</v>
      </c>
      <c r="E85" s="70"/>
      <c r="F85" s="71">
        <f t="shared" si="10"/>
        <v>42828</v>
      </c>
      <c r="G85" s="78"/>
      <c r="H85" s="78"/>
      <c r="I85" s="78"/>
      <c r="J85" s="78"/>
      <c r="K85" s="78"/>
      <c r="L85" s="74">
        <f t="shared" si="11"/>
        <v>0</v>
      </c>
      <c r="M85" s="76" t="str">
        <f ca="1">IF(WEEKDAY(B86)=1,SUM(OFFSET(L86,-$F$1,,$F$1,))/$F$1,IF(AND(WEEKDAY(B85)=1,ISNUMBER(B84)),COUNTA(OFFSET(G85:K85,-$F$1,,$F$1))&amp;" / " &amp; $F$1*5 &amp; " créneaux de remplis",""))</f>
        <v/>
      </c>
    </row>
    <row r="86" spans="1:13" ht="21" x14ac:dyDescent="0.25">
      <c r="A86" s="53" t="str">
        <f t="shared" si="9"/>
        <v/>
      </c>
      <c r="B86" s="69">
        <f>WORKDAY.INTL(B85,1,$E$1)</f>
        <v>42829</v>
      </c>
      <c r="C86" s="69"/>
      <c r="D86" s="70">
        <f t="shared" si="8"/>
        <v>4</v>
      </c>
      <c r="E86" s="70">
        <f t="shared" si="7"/>
        <v>4</v>
      </c>
      <c r="F86" s="71">
        <f t="shared" si="10"/>
        <v>42829</v>
      </c>
      <c r="G86" s="78"/>
      <c r="H86" s="79"/>
      <c r="I86" s="78"/>
      <c r="J86" s="78"/>
      <c r="K86" s="78"/>
      <c r="L86" s="74">
        <f t="shared" si="11"/>
        <v>0</v>
      </c>
      <c r="M86" s="76" t="str">
        <f ca="1">IF(WEEKDAY(B87)=1,SUM(OFFSET(L87,-$F$1,,$F$1,))/$F$1,IF(AND(WEEKDAY(B86)=1,ISNUMBER(B85)),COUNTA(OFFSET(G86:K86,-$F$1,,$F$1))&amp;" / " &amp; $F$1*5 &amp; " créneaux de remplis",""))</f>
        <v/>
      </c>
    </row>
    <row r="87" spans="1:13" ht="21" x14ac:dyDescent="0.25">
      <c r="A87" s="53" t="str">
        <f t="shared" si="9"/>
        <v/>
      </c>
      <c r="B87" s="69">
        <f>WORKDAY.INTL(B86,1,$E$1)</f>
        <v>42830</v>
      </c>
      <c r="C87" s="69"/>
      <c r="D87" s="70">
        <f t="shared" si="8"/>
        <v>5</v>
      </c>
      <c r="E87" s="70">
        <f t="shared" si="7"/>
        <v>4</v>
      </c>
      <c r="F87" s="71">
        <f t="shared" si="10"/>
        <v>42830</v>
      </c>
      <c r="G87" s="79"/>
      <c r="H87" s="78"/>
      <c r="I87" s="78"/>
      <c r="J87" s="78"/>
      <c r="K87" s="78"/>
      <c r="L87" s="74">
        <f t="shared" si="11"/>
        <v>0</v>
      </c>
      <c r="M87" s="76" t="str">
        <f ca="1">IF(WEEKDAY(B88)=1,SUM(OFFSET(L88,-$F$1,,$F$1,))/$F$1,IF(AND(WEEKDAY(B87)=1,ISNUMBER(B86)),COUNTA(OFFSET(G87:K87,-$F$1,,$F$1))&amp;" / " &amp; $F$1*5 &amp; " créneaux de remplis",""))</f>
        <v/>
      </c>
    </row>
    <row r="88" spans="1:13" ht="21" x14ac:dyDescent="0.25">
      <c r="A88" s="53" t="str">
        <f t="shared" si="9"/>
        <v/>
      </c>
      <c r="B88" s="69">
        <f>WORKDAY.INTL(B87,1,$E$1)</f>
        <v>42831</v>
      </c>
      <c r="C88" s="69"/>
      <c r="D88" s="70">
        <f t="shared" si="8"/>
        <v>6</v>
      </c>
      <c r="E88" s="70">
        <f t="shared" si="7"/>
        <v>4</v>
      </c>
      <c r="F88" s="71">
        <f t="shared" si="10"/>
        <v>42831</v>
      </c>
      <c r="G88" s="79"/>
      <c r="H88" s="78"/>
      <c r="I88" s="78"/>
      <c r="J88" s="78"/>
      <c r="K88" s="78"/>
      <c r="L88" s="74">
        <f t="shared" si="11"/>
        <v>0</v>
      </c>
      <c r="M88" s="76" t="str">
        <f ca="1">IF(WEEKDAY(B89)=1,SUM(OFFSET(L89,-$F$1,,$F$1,))/$F$1,IF(AND(WEEKDAY(B88)=1,ISNUMBER(B87)),COUNTA(OFFSET(G88:K88,-$F$1,,$F$1))&amp;" / " &amp; $F$1*5 &amp; " créneaux de remplis",""))</f>
        <v/>
      </c>
    </row>
    <row r="89" spans="1:13" ht="21" x14ac:dyDescent="0.25">
      <c r="A89" s="53" t="str">
        <f t="shared" si="9"/>
        <v/>
      </c>
      <c r="B89" s="69">
        <f>WORKDAY.INTL(B88,1,$E$1)</f>
        <v>42832</v>
      </c>
      <c r="C89" s="69"/>
      <c r="D89" s="70">
        <f t="shared" si="8"/>
        <v>7</v>
      </c>
      <c r="E89" s="70">
        <f t="shared" si="7"/>
        <v>4</v>
      </c>
      <c r="F89" s="71">
        <f t="shared" si="10"/>
        <v>42832</v>
      </c>
      <c r="G89" s="78"/>
      <c r="H89" s="78"/>
      <c r="I89" s="78"/>
      <c r="J89" s="78"/>
      <c r="K89" s="78"/>
      <c r="L89" s="74">
        <f t="shared" si="11"/>
        <v>0</v>
      </c>
      <c r="M89" s="76">
        <f ca="1">IF(WEEKDAY(B90)=1,SUM(OFFSET(L90,-$F$1,,$F$1,))/$F$1,IF(AND(WEEKDAY(B89)=1,ISNUMBER(B88)),COUNTA(OFFSET(G89:K89,-$F$1,,$F$1))&amp;" / " &amp; $F$1*5 &amp; " créneaux de remplis",""))</f>
        <v>0</v>
      </c>
    </row>
    <row r="90" spans="1:13" ht="21" x14ac:dyDescent="0.25">
      <c r="A90" s="53" t="str">
        <f t="shared" si="9"/>
        <v/>
      </c>
      <c r="B90" s="69">
        <f>WORKDAY.INTL(B89,1,$E$1)</f>
        <v>42834</v>
      </c>
      <c r="C90" s="72" t="s">
        <v>27</v>
      </c>
      <c r="D90" s="70">
        <f t="shared" si="8"/>
        <v>9</v>
      </c>
      <c r="E90" s="70"/>
      <c r="F90" s="71">
        <f t="shared" si="10"/>
        <v>42834</v>
      </c>
      <c r="G90" s="78"/>
      <c r="H90" s="78"/>
      <c r="I90" s="78"/>
      <c r="J90" s="78"/>
      <c r="K90" s="78"/>
      <c r="L90" s="74" t="str">
        <f t="shared" si="11"/>
        <v/>
      </c>
      <c r="M90" s="76" t="str">
        <f ca="1">IF(WEEKDAY(B91)=1,SUM(OFFSET(L91,-$F$1,,$F$1,))/$F$1,IF(AND(WEEKDAY(B90)=1,ISNUMBER(B89)),COUNTA(OFFSET(G90:K90,-$F$1,,$F$1))&amp;" / " &amp; $F$1*5 &amp; " créneaux de remplis",""))</f>
        <v>0 / 25 créneaux de remplis</v>
      </c>
    </row>
    <row r="91" spans="1:13" ht="21" x14ac:dyDescent="0.25">
      <c r="A91" s="53">
        <f t="shared" si="9"/>
        <v>15</v>
      </c>
      <c r="B91" s="69">
        <f>WORKDAY.INTL(B90,1,$E$1)</f>
        <v>42835</v>
      </c>
      <c r="C91" s="69"/>
      <c r="D91" s="70">
        <f t="shared" si="8"/>
        <v>10</v>
      </c>
      <c r="E91" s="70">
        <f t="shared" si="7"/>
        <v>4</v>
      </c>
      <c r="F91" s="71">
        <f t="shared" si="10"/>
        <v>42835</v>
      </c>
      <c r="G91" s="78"/>
      <c r="H91" s="78"/>
      <c r="I91" s="78"/>
      <c r="J91" s="78"/>
      <c r="K91" s="78"/>
      <c r="L91" s="74">
        <f t="shared" si="11"/>
        <v>0</v>
      </c>
      <c r="M91" s="76" t="str">
        <f ca="1">IF(WEEKDAY(B92)=1,SUM(OFFSET(L92,-$F$1,,$F$1,))/$F$1,IF(AND(WEEKDAY(B91)=1,ISNUMBER(B90)),COUNTA(OFFSET(G91:K91,-$F$1,,$F$1))&amp;" / " &amp; $F$1*5 &amp; " créneaux de remplis",""))</f>
        <v/>
      </c>
    </row>
    <row r="92" spans="1:13" ht="21" x14ac:dyDescent="0.25">
      <c r="A92" s="53" t="str">
        <f t="shared" si="9"/>
        <v/>
      </c>
      <c r="B92" s="69">
        <f>WORKDAY.INTL(B91,1,$E$1)</f>
        <v>42836</v>
      </c>
      <c r="C92" s="69"/>
      <c r="D92" s="70">
        <f t="shared" si="8"/>
        <v>11</v>
      </c>
      <c r="E92" s="70">
        <f t="shared" si="7"/>
        <v>4</v>
      </c>
      <c r="F92" s="71">
        <f t="shared" si="10"/>
        <v>42836</v>
      </c>
      <c r="G92" s="79"/>
      <c r="H92" s="78"/>
      <c r="I92" s="78"/>
      <c r="J92" s="78"/>
      <c r="K92" s="78"/>
      <c r="L92" s="74">
        <f t="shared" si="11"/>
        <v>0</v>
      </c>
      <c r="M92" s="76" t="str">
        <f ca="1">IF(WEEKDAY(B93)=1,SUM(OFFSET(L93,-$F$1,,$F$1,))/$F$1,IF(AND(WEEKDAY(B92)=1,ISNUMBER(B91)),COUNTA(OFFSET(G92:K92,-$F$1,,$F$1))&amp;" / " &amp; $F$1*5 &amp; " créneaux de remplis",""))</f>
        <v/>
      </c>
    </row>
    <row r="93" spans="1:13" ht="21" x14ac:dyDescent="0.25">
      <c r="A93" s="53" t="str">
        <f t="shared" si="9"/>
        <v/>
      </c>
      <c r="B93" s="69">
        <f>WORKDAY.INTL(B92,1,$E$1)</f>
        <v>42837</v>
      </c>
      <c r="C93" s="69"/>
      <c r="D93" s="70">
        <f t="shared" si="8"/>
        <v>12</v>
      </c>
      <c r="E93" s="70">
        <f t="shared" si="7"/>
        <v>4</v>
      </c>
      <c r="F93" s="71">
        <f t="shared" si="10"/>
        <v>42837</v>
      </c>
      <c r="G93" s="79"/>
      <c r="H93" s="79"/>
      <c r="I93" s="79"/>
      <c r="J93" s="79"/>
      <c r="K93" s="79"/>
      <c r="L93" s="74">
        <f t="shared" si="11"/>
        <v>0</v>
      </c>
      <c r="M93" s="76" t="str">
        <f ca="1">IF(WEEKDAY(B94)=1,SUM(OFFSET(L94,-$F$1,,$F$1,))/$F$1,IF(AND(WEEKDAY(B93)=1,ISNUMBER(B92)),COUNTA(OFFSET(G93:K93,-$F$1,,$F$1))&amp;" / " &amp; $F$1*5 &amp; " créneaux de remplis",""))</f>
        <v/>
      </c>
    </row>
    <row r="94" spans="1:13" ht="21" x14ac:dyDescent="0.25">
      <c r="A94" s="53" t="str">
        <f t="shared" si="9"/>
        <v/>
      </c>
      <c r="B94" s="69">
        <f>WORKDAY.INTL(B93,1,$E$1)</f>
        <v>42838</v>
      </c>
      <c r="C94" s="69"/>
      <c r="D94" s="70">
        <f t="shared" si="8"/>
        <v>13</v>
      </c>
      <c r="E94" s="70">
        <f t="shared" si="7"/>
        <v>4</v>
      </c>
      <c r="F94" s="71">
        <f t="shared" si="10"/>
        <v>42838</v>
      </c>
      <c r="G94" s="79"/>
      <c r="H94" s="78"/>
      <c r="I94" s="78"/>
      <c r="J94" s="78"/>
      <c r="K94" s="78"/>
      <c r="L94" s="74">
        <f t="shared" si="11"/>
        <v>0</v>
      </c>
      <c r="M94" s="76" t="str">
        <f ca="1">IF(WEEKDAY(B95)=1,SUM(OFFSET(L95,-$F$1,,$F$1,))/$F$1,IF(AND(WEEKDAY(B94)=1,ISNUMBER(B93)),COUNTA(OFFSET(G94:K94,-$F$1,,$F$1))&amp;" / " &amp; $F$1*5 &amp; " créneaux de remplis",""))</f>
        <v/>
      </c>
    </row>
    <row r="95" spans="1:13" ht="21" x14ac:dyDescent="0.25">
      <c r="A95" s="53" t="str">
        <f t="shared" si="9"/>
        <v/>
      </c>
      <c r="B95" s="69">
        <f>WORKDAY.INTL(B94,1,$E$1)</f>
        <v>42839</v>
      </c>
      <c r="C95" s="72" t="s">
        <v>27</v>
      </c>
      <c r="D95" s="70">
        <f t="shared" si="8"/>
        <v>14</v>
      </c>
      <c r="E95" s="70"/>
      <c r="F95" s="71">
        <f t="shared" si="10"/>
        <v>42839</v>
      </c>
      <c r="G95" s="78"/>
      <c r="H95" s="78"/>
      <c r="I95" s="78"/>
      <c r="J95" s="78"/>
      <c r="K95" s="78"/>
      <c r="L95" s="74">
        <f t="shared" si="11"/>
        <v>0</v>
      </c>
      <c r="M95" s="76">
        <f ca="1">IF(WEEKDAY(B96)=1,SUM(OFFSET(L96,-$F$1,,$F$1,))/$F$1,IF(AND(WEEKDAY(B95)=1,ISNUMBER(B94)),COUNTA(OFFSET(G95:K95,-$F$1,,$F$1))&amp;" / " &amp; $F$1*5 &amp; " créneaux de remplis",""))</f>
        <v>0</v>
      </c>
    </row>
    <row r="96" spans="1:13" ht="21" x14ac:dyDescent="0.25">
      <c r="A96" s="53" t="str">
        <f t="shared" si="9"/>
        <v/>
      </c>
      <c r="B96" s="69">
        <f>WORKDAY.INTL(B95,1,$E$1)</f>
        <v>42841</v>
      </c>
      <c r="C96" s="69"/>
      <c r="D96" s="70">
        <f t="shared" si="8"/>
        <v>16</v>
      </c>
      <c r="E96" s="70">
        <f t="shared" si="7"/>
        <v>4</v>
      </c>
      <c r="F96" s="71">
        <f t="shared" si="10"/>
        <v>42841</v>
      </c>
      <c r="G96" s="78"/>
      <c r="H96" s="78"/>
      <c r="I96" s="78"/>
      <c r="J96" s="78"/>
      <c r="K96" s="78"/>
      <c r="L96" s="74" t="str">
        <f t="shared" si="11"/>
        <v/>
      </c>
      <c r="M96" s="76" t="str">
        <f ca="1">IF(WEEKDAY(B97)=1,SUM(OFFSET(L97,-$F$1,,$F$1,))/$F$1,IF(AND(WEEKDAY(B96)=1,ISNUMBER(B95)),COUNTA(OFFSET(G96:K96,-$F$1,,$F$1))&amp;" / " &amp; $F$1*5 &amp; " créneaux de remplis",""))</f>
        <v>0 / 25 créneaux de remplis</v>
      </c>
    </row>
    <row r="97" spans="1:13" ht="21" x14ac:dyDescent="0.25">
      <c r="A97" s="53">
        <f t="shared" si="9"/>
        <v>16</v>
      </c>
      <c r="B97" s="69">
        <f>WORKDAY.INTL(B96,1,$E$1)</f>
        <v>42842</v>
      </c>
      <c r="C97" s="69"/>
      <c r="D97" s="70">
        <f t="shared" si="8"/>
        <v>17</v>
      </c>
      <c r="E97" s="70">
        <f t="shared" si="7"/>
        <v>4</v>
      </c>
      <c r="F97" s="71">
        <f t="shared" si="10"/>
        <v>42842</v>
      </c>
      <c r="G97" s="79"/>
      <c r="H97" s="78"/>
      <c r="I97" s="78"/>
      <c r="J97" s="78"/>
      <c r="K97" s="78"/>
      <c r="L97" s="74">
        <f t="shared" si="11"/>
        <v>0</v>
      </c>
      <c r="M97" s="76" t="str">
        <f ca="1">IF(WEEKDAY(B98)=1,SUM(OFFSET(L98,-$F$1,,$F$1,))/$F$1,IF(AND(WEEKDAY(B97)=1,ISNUMBER(B96)),COUNTA(OFFSET(G97:K97,-$F$1,,$F$1))&amp;" / " &amp; $F$1*5 &amp; " créneaux de remplis",""))</f>
        <v/>
      </c>
    </row>
    <row r="98" spans="1:13" ht="21" x14ac:dyDescent="0.25">
      <c r="A98" s="53" t="str">
        <f t="shared" si="9"/>
        <v/>
      </c>
      <c r="B98" s="69">
        <f>WORKDAY.INTL(B97,1,$E$1)</f>
        <v>42843</v>
      </c>
      <c r="C98" s="69"/>
      <c r="D98" s="70">
        <f t="shared" si="8"/>
        <v>18</v>
      </c>
      <c r="E98" s="70">
        <f t="shared" si="7"/>
        <v>4</v>
      </c>
      <c r="F98" s="71">
        <f t="shared" si="10"/>
        <v>42843</v>
      </c>
      <c r="G98" s="79"/>
      <c r="H98" s="79"/>
      <c r="I98" s="79"/>
      <c r="J98" s="79"/>
      <c r="K98" s="79"/>
      <c r="L98" s="74">
        <f t="shared" si="11"/>
        <v>0</v>
      </c>
      <c r="M98" s="76" t="str">
        <f ca="1">IF(WEEKDAY(B99)=1,SUM(OFFSET(L99,-$F$1,,$F$1,))/$F$1,IF(AND(WEEKDAY(B98)=1,ISNUMBER(B97)),COUNTA(OFFSET(G98:K98,-$F$1,,$F$1))&amp;" / " &amp; $F$1*5 &amp; " créneaux de remplis",""))</f>
        <v/>
      </c>
    </row>
    <row r="99" spans="1:13" ht="21" x14ac:dyDescent="0.25">
      <c r="A99" s="53" t="str">
        <f t="shared" si="9"/>
        <v/>
      </c>
      <c r="B99" s="69">
        <f>WORKDAY.INTL(B98,1,$E$1)</f>
        <v>42844</v>
      </c>
      <c r="C99" s="69"/>
      <c r="D99" s="70">
        <f t="shared" si="8"/>
        <v>19</v>
      </c>
      <c r="E99" s="70">
        <f t="shared" si="7"/>
        <v>4</v>
      </c>
      <c r="F99" s="71">
        <f t="shared" si="10"/>
        <v>42844</v>
      </c>
      <c r="G99" s="79"/>
      <c r="H99" s="79"/>
      <c r="I99" s="79"/>
      <c r="J99" s="79"/>
      <c r="K99" s="79"/>
      <c r="L99" s="74">
        <f t="shared" si="11"/>
        <v>0</v>
      </c>
      <c r="M99" s="76" t="str">
        <f ca="1">IF(WEEKDAY(B100)=1,SUM(OFFSET(L100,-$F$1,,$F$1,))/$F$1,IF(AND(WEEKDAY(B99)=1,ISNUMBER(B98)),COUNTA(OFFSET(G99:K99,-$F$1,,$F$1))&amp;" / " &amp; $F$1*5 &amp; " créneaux de remplis",""))</f>
        <v/>
      </c>
    </row>
    <row r="100" spans="1:13" ht="21" x14ac:dyDescent="0.25">
      <c r="A100" s="53" t="str">
        <f t="shared" si="9"/>
        <v/>
      </c>
      <c r="B100" s="69">
        <f>WORKDAY.INTL(B99,1,$E$1)</f>
        <v>42845</v>
      </c>
      <c r="C100" s="72" t="s">
        <v>27</v>
      </c>
      <c r="D100" s="70">
        <f t="shared" si="8"/>
        <v>20</v>
      </c>
      <c r="E100" s="70"/>
      <c r="F100" s="71">
        <f t="shared" si="10"/>
        <v>42845</v>
      </c>
      <c r="G100" s="78"/>
      <c r="H100" s="78"/>
      <c r="I100" s="78"/>
      <c r="J100" s="78"/>
      <c r="K100" s="78"/>
      <c r="L100" s="74">
        <f t="shared" si="11"/>
        <v>0</v>
      </c>
      <c r="M100" s="76" t="str">
        <f ca="1">IF(WEEKDAY(B101)=1,SUM(OFFSET(L101,-$F$1,,$F$1,))/$F$1,IF(AND(WEEKDAY(B100)=1,ISNUMBER(B99)),COUNTA(OFFSET(G100:K100,-$F$1,,$F$1))&amp;" / " &amp; $F$1*5 &amp; " créneaux de remplis",""))</f>
        <v/>
      </c>
    </row>
    <row r="101" spans="1:13" ht="21" x14ac:dyDescent="0.25">
      <c r="A101" s="53" t="str">
        <f t="shared" si="9"/>
        <v/>
      </c>
      <c r="B101" s="69">
        <f>WORKDAY.INTL(B100,1,$E$1)</f>
        <v>42846</v>
      </c>
      <c r="C101" s="69"/>
      <c r="D101" s="70">
        <f t="shared" si="8"/>
        <v>21</v>
      </c>
      <c r="E101" s="70">
        <f t="shared" si="7"/>
        <v>4</v>
      </c>
      <c r="F101" s="71">
        <f t="shared" si="10"/>
        <v>42846</v>
      </c>
      <c r="G101" s="79"/>
      <c r="H101" s="79"/>
      <c r="I101" s="79"/>
      <c r="J101" s="79"/>
      <c r="K101" s="79"/>
      <c r="L101" s="74">
        <f t="shared" si="11"/>
        <v>0</v>
      </c>
      <c r="M101" s="76">
        <f ca="1">IF(WEEKDAY(B102)=1,SUM(OFFSET(L102,-$F$1,,$F$1,))/$F$1,IF(AND(WEEKDAY(B101)=1,ISNUMBER(B100)),COUNTA(OFFSET(G101:K101,-$F$1,,$F$1))&amp;" / " &amp; $F$1*5 &amp; " créneaux de remplis",""))</f>
        <v>0</v>
      </c>
    </row>
    <row r="102" spans="1:13" ht="21" x14ac:dyDescent="0.25">
      <c r="A102" s="53" t="str">
        <f t="shared" si="9"/>
        <v/>
      </c>
      <c r="B102" s="69">
        <f>WORKDAY.INTL(B101,1,$E$1)</f>
        <v>42848</v>
      </c>
      <c r="C102" s="69"/>
      <c r="D102" s="70">
        <f t="shared" si="8"/>
        <v>23</v>
      </c>
      <c r="E102" s="70">
        <f t="shared" si="7"/>
        <v>4</v>
      </c>
      <c r="F102" s="71">
        <f t="shared" si="10"/>
        <v>42848</v>
      </c>
      <c r="G102" s="79"/>
      <c r="H102" s="78"/>
      <c r="I102" s="78"/>
      <c r="J102" s="78"/>
      <c r="K102" s="78"/>
      <c r="L102" s="74" t="str">
        <f t="shared" si="11"/>
        <v/>
      </c>
      <c r="M102" s="76" t="str">
        <f ca="1">IF(WEEKDAY(B103)=1,SUM(OFFSET(L103,-$F$1,,$F$1,))/$F$1,IF(AND(WEEKDAY(B102)=1,ISNUMBER(B101)),COUNTA(OFFSET(G102:K102,-$F$1,,$F$1))&amp;" / " &amp; $F$1*5 &amp; " créneaux de remplis",""))</f>
        <v>0 / 25 créneaux de remplis</v>
      </c>
    </row>
    <row r="103" spans="1:13" ht="21" x14ac:dyDescent="0.25">
      <c r="A103" s="53">
        <f t="shared" si="9"/>
        <v>17</v>
      </c>
      <c r="B103" s="69">
        <f>WORKDAY.INTL(B102,1,$E$1)</f>
        <v>42849</v>
      </c>
      <c r="C103" s="69"/>
      <c r="D103" s="70">
        <f t="shared" si="8"/>
        <v>24</v>
      </c>
      <c r="E103" s="70">
        <f t="shared" si="7"/>
        <v>4</v>
      </c>
      <c r="F103" s="71">
        <f t="shared" si="10"/>
        <v>42849</v>
      </c>
      <c r="G103" s="78"/>
      <c r="H103" s="78"/>
      <c r="I103" s="78"/>
      <c r="J103" s="78"/>
      <c r="K103" s="78"/>
      <c r="L103" s="74">
        <f t="shared" si="11"/>
        <v>0</v>
      </c>
      <c r="M103" s="76" t="str">
        <f ca="1">IF(WEEKDAY(B104)=1,SUM(OFFSET(L104,-$F$1,,$F$1,))/$F$1,IF(AND(WEEKDAY(B103)=1,ISNUMBER(B102)),COUNTA(OFFSET(G103:K103,-$F$1,,$F$1))&amp;" / " &amp; $F$1*5 &amp; " créneaux de remplis",""))</f>
        <v/>
      </c>
    </row>
    <row r="104" spans="1:13" ht="21" x14ac:dyDescent="0.25">
      <c r="A104" s="53" t="str">
        <f t="shared" si="9"/>
        <v/>
      </c>
      <c r="B104" s="69">
        <f>WORKDAY.INTL(B103,1,$E$1)</f>
        <v>42850</v>
      </c>
      <c r="C104" s="69"/>
      <c r="D104" s="70">
        <f t="shared" si="8"/>
        <v>25</v>
      </c>
      <c r="E104" s="70">
        <f t="shared" si="7"/>
        <v>4</v>
      </c>
      <c r="F104" s="71">
        <f t="shared" si="10"/>
        <v>42850</v>
      </c>
      <c r="G104" s="78"/>
      <c r="H104" s="79"/>
      <c r="I104" s="78"/>
      <c r="J104" s="78"/>
      <c r="K104" s="78"/>
      <c r="L104" s="74">
        <f t="shared" si="11"/>
        <v>0</v>
      </c>
      <c r="M104" s="76" t="str">
        <f ca="1">IF(WEEKDAY(B105)=1,SUM(OFFSET(L105,-$F$1,,$F$1,))/$F$1,IF(AND(WEEKDAY(B104)=1,ISNUMBER(B103)),COUNTA(OFFSET(G104:K104,-$F$1,,$F$1))&amp;" / " &amp; $F$1*5 &amp; " créneaux de remplis",""))</f>
        <v/>
      </c>
    </row>
    <row r="105" spans="1:13" ht="21" x14ac:dyDescent="0.25">
      <c r="A105" s="53" t="str">
        <f t="shared" si="9"/>
        <v/>
      </c>
      <c r="B105" s="69">
        <f>WORKDAY.INTL(B104,1,$E$1)</f>
        <v>42851</v>
      </c>
      <c r="C105" s="72" t="s">
        <v>27</v>
      </c>
      <c r="D105" s="70">
        <f t="shared" si="8"/>
        <v>26</v>
      </c>
      <c r="E105" s="70"/>
      <c r="F105" s="71">
        <f t="shared" si="10"/>
        <v>42851</v>
      </c>
      <c r="G105" s="78"/>
      <c r="H105" s="78"/>
      <c r="I105" s="78"/>
      <c r="J105" s="78"/>
      <c r="K105" s="78"/>
      <c r="L105" s="74">
        <f t="shared" si="11"/>
        <v>0</v>
      </c>
      <c r="M105" s="76" t="str">
        <f ca="1">IF(WEEKDAY(B106)=1,SUM(OFFSET(L106,-$F$1,,$F$1,))/$F$1,IF(AND(WEEKDAY(B105)=1,ISNUMBER(B104)),COUNTA(OFFSET(G105:K105,-$F$1,,$F$1))&amp;" / " &amp; $F$1*5 &amp; " créneaux de remplis",""))</f>
        <v/>
      </c>
    </row>
    <row r="106" spans="1:13" ht="21" x14ac:dyDescent="0.25">
      <c r="A106" s="53" t="str">
        <f t="shared" si="9"/>
        <v/>
      </c>
      <c r="B106" s="69">
        <f>WORKDAY.INTL(B105,1,$E$1)</f>
        <v>42852</v>
      </c>
      <c r="C106" s="69"/>
      <c r="D106" s="70">
        <f t="shared" si="8"/>
        <v>27</v>
      </c>
      <c r="E106" s="70">
        <f t="shared" si="7"/>
        <v>4</v>
      </c>
      <c r="F106" s="71">
        <f t="shared" si="10"/>
        <v>42852</v>
      </c>
      <c r="G106" s="78"/>
      <c r="H106" s="78"/>
      <c r="I106" s="78"/>
      <c r="J106" s="78"/>
      <c r="K106" s="78"/>
      <c r="L106" s="74">
        <f t="shared" si="11"/>
        <v>0</v>
      </c>
      <c r="M106" s="76" t="str">
        <f ca="1">IF(WEEKDAY(B107)=1,SUM(OFFSET(L107,-$F$1,,$F$1,))/$F$1,IF(AND(WEEKDAY(B106)=1,ISNUMBER(B105)),COUNTA(OFFSET(G106:K106,-$F$1,,$F$1))&amp;" / " &amp; $F$1*5 &amp; " créneaux de remplis",""))</f>
        <v/>
      </c>
    </row>
    <row r="107" spans="1:13" ht="21" x14ac:dyDescent="0.25">
      <c r="A107" s="53" t="str">
        <f t="shared" si="9"/>
        <v/>
      </c>
      <c r="B107" s="69">
        <f>WORKDAY.INTL(B106,1,$E$1)</f>
        <v>42853</v>
      </c>
      <c r="C107" s="69"/>
      <c r="D107" s="70">
        <f t="shared" si="8"/>
        <v>28</v>
      </c>
      <c r="E107" s="70">
        <f t="shared" ref="E107:E186" si="12">MONTH(B107)</f>
        <v>4</v>
      </c>
      <c r="F107" s="71">
        <f t="shared" si="10"/>
        <v>42853</v>
      </c>
      <c r="G107" s="79"/>
      <c r="H107" s="78"/>
      <c r="I107" s="78"/>
      <c r="J107" s="78"/>
      <c r="K107" s="78"/>
      <c r="L107" s="74">
        <f t="shared" si="11"/>
        <v>0</v>
      </c>
      <c r="M107" s="76">
        <f ca="1">IF(WEEKDAY(B108)=1,SUM(OFFSET(L108,-$F$1,,$F$1,))/$F$1,IF(AND(WEEKDAY(B107)=1,ISNUMBER(B106)),COUNTA(OFFSET(G107:K107,-$F$1,,$F$1))&amp;" / " &amp; $F$1*5 &amp; " créneaux de remplis",""))</f>
        <v>0</v>
      </c>
    </row>
    <row r="108" spans="1:13" ht="21" x14ac:dyDescent="0.25">
      <c r="A108" s="53" t="str">
        <f t="shared" si="9"/>
        <v/>
      </c>
      <c r="B108" s="69">
        <f>WORKDAY.INTL(B107,1,$E$1)</f>
        <v>42855</v>
      </c>
      <c r="C108" s="69"/>
      <c r="D108" s="70">
        <f t="shared" si="8"/>
        <v>30</v>
      </c>
      <c r="E108" s="70">
        <f t="shared" si="12"/>
        <v>4</v>
      </c>
      <c r="F108" s="71">
        <f t="shared" si="10"/>
        <v>42855</v>
      </c>
      <c r="G108" s="78"/>
      <c r="H108" s="78"/>
      <c r="I108" s="78"/>
      <c r="J108" s="78"/>
      <c r="K108" s="78"/>
      <c r="L108" s="74" t="str">
        <f t="shared" si="11"/>
        <v/>
      </c>
      <c r="M108" s="76" t="str">
        <f ca="1">IF(WEEKDAY(B109)=1,SUM(OFFSET(L109,-$F$1,,$F$1,))/$F$1,IF(AND(WEEKDAY(B108)=1,ISNUMBER(B107)),COUNTA(OFFSET(G108:K108,-$F$1,,$F$1))&amp;" / " &amp; $F$1*5 &amp; " créneaux de remplis",""))</f>
        <v>0 / 25 créneaux de remplis</v>
      </c>
    </row>
    <row r="109" spans="1:13" ht="21" x14ac:dyDescent="0.25">
      <c r="A109" s="53">
        <f t="shared" si="9"/>
        <v>18</v>
      </c>
      <c r="B109" s="69">
        <f>WORKDAY.INTL(B108,1,$E$1)</f>
        <v>42856</v>
      </c>
      <c r="C109" s="69"/>
      <c r="D109" s="70">
        <f t="shared" si="8"/>
        <v>1</v>
      </c>
      <c r="E109" s="70">
        <f t="shared" si="12"/>
        <v>5</v>
      </c>
      <c r="F109" s="71">
        <f t="shared" si="10"/>
        <v>42856</v>
      </c>
      <c r="G109" s="79"/>
      <c r="H109" s="78"/>
      <c r="I109" s="78"/>
      <c r="J109" s="78"/>
      <c r="K109" s="78"/>
      <c r="L109" s="74">
        <f t="shared" si="11"/>
        <v>0</v>
      </c>
      <c r="M109" s="76" t="str">
        <f ca="1">IF(WEEKDAY(B110)=1,SUM(OFFSET(L110,-$F$1,,$F$1,))/$F$1,IF(AND(WEEKDAY(B109)=1,ISNUMBER(B108)),COUNTA(OFFSET(G109:K109,-$F$1,,$F$1))&amp;" / " &amp; $F$1*5 &amp; " créneaux de remplis",""))</f>
        <v/>
      </c>
    </row>
    <row r="110" spans="1:13" ht="21" x14ac:dyDescent="0.25">
      <c r="A110" s="53" t="str">
        <f t="shared" si="9"/>
        <v/>
      </c>
      <c r="B110" s="69">
        <f>WORKDAY.INTL(B109,1,$E$1)</f>
        <v>42857</v>
      </c>
      <c r="C110" s="72" t="s">
        <v>27</v>
      </c>
      <c r="D110" s="70">
        <f t="shared" si="8"/>
        <v>2</v>
      </c>
      <c r="E110" s="70"/>
      <c r="F110" s="71">
        <f t="shared" si="10"/>
        <v>42857</v>
      </c>
      <c r="G110" s="78"/>
      <c r="H110" s="78"/>
      <c r="I110" s="78"/>
      <c r="J110" s="78"/>
      <c r="K110" s="78"/>
      <c r="L110" s="74">
        <f t="shared" si="11"/>
        <v>0</v>
      </c>
      <c r="M110" s="76" t="str">
        <f ca="1">IF(WEEKDAY(B111)=1,SUM(OFFSET(L111,-$F$1,,$F$1,))/$F$1,IF(AND(WEEKDAY(B110)=1,ISNUMBER(B109)),COUNTA(OFFSET(G110:K110,-$F$1,,$F$1))&amp;" / " &amp; $F$1*5 &amp; " créneaux de remplis",""))</f>
        <v/>
      </c>
    </row>
    <row r="111" spans="1:13" ht="21" x14ac:dyDescent="0.25">
      <c r="A111" s="53" t="str">
        <f t="shared" si="9"/>
        <v/>
      </c>
      <c r="B111" s="69">
        <f>WORKDAY.INTL(B110,1,$E$1)</f>
        <v>42858</v>
      </c>
      <c r="C111" s="69"/>
      <c r="D111" s="70">
        <f t="shared" si="8"/>
        <v>3</v>
      </c>
      <c r="E111" s="70">
        <f t="shared" si="12"/>
        <v>5</v>
      </c>
      <c r="F111" s="71">
        <f t="shared" si="10"/>
        <v>42858</v>
      </c>
      <c r="G111" s="78"/>
      <c r="H111" s="78"/>
      <c r="I111" s="78"/>
      <c r="J111" s="78"/>
      <c r="K111" s="78"/>
      <c r="L111" s="74">
        <f t="shared" si="11"/>
        <v>0</v>
      </c>
      <c r="M111" s="76" t="str">
        <f ca="1">IF(WEEKDAY(B112)=1,SUM(OFFSET(L112,-$F$1,,$F$1,))/$F$1,IF(AND(WEEKDAY(B111)=1,ISNUMBER(B110)),COUNTA(OFFSET(G111:K111,-$F$1,,$F$1))&amp;" / " &amp; $F$1*5 &amp; " créneaux de remplis",""))</f>
        <v/>
      </c>
    </row>
    <row r="112" spans="1:13" ht="21" x14ac:dyDescent="0.25">
      <c r="A112" s="53" t="str">
        <f t="shared" si="9"/>
        <v/>
      </c>
      <c r="B112" s="69">
        <f>WORKDAY.INTL(B111,1,$E$1)</f>
        <v>42859</v>
      </c>
      <c r="C112" s="69"/>
      <c r="D112" s="70">
        <f t="shared" si="8"/>
        <v>4</v>
      </c>
      <c r="E112" s="70">
        <f t="shared" si="12"/>
        <v>5</v>
      </c>
      <c r="F112" s="71">
        <f t="shared" si="10"/>
        <v>42859</v>
      </c>
      <c r="G112" s="79"/>
      <c r="H112" s="78"/>
      <c r="I112" s="78"/>
      <c r="J112" s="78"/>
      <c r="K112" s="78"/>
      <c r="L112" s="74">
        <f t="shared" si="11"/>
        <v>0</v>
      </c>
      <c r="M112" s="76" t="str">
        <f ca="1">IF(WEEKDAY(B113)=1,SUM(OFFSET(L113,-$F$1,,$F$1,))/$F$1,IF(AND(WEEKDAY(B112)=1,ISNUMBER(B111)),COUNTA(OFFSET(G112:K112,-$F$1,,$F$1))&amp;" / " &amp; $F$1*5 &amp; " créneaux de remplis",""))</f>
        <v/>
      </c>
    </row>
    <row r="113" spans="1:13" ht="21" x14ac:dyDescent="0.25">
      <c r="A113" s="53" t="str">
        <f t="shared" si="9"/>
        <v/>
      </c>
      <c r="B113" s="69">
        <f>WORKDAY.INTL(B112,1,$E$1)</f>
        <v>42860</v>
      </c>
      <c r="C113" s="69"/>
      <c r="D113" s="70">
        <f t="shared" si="8"/>
        <v>5</v>
      </c>
      <c r="E113" s="70">
        <f t="shared" si="12"/>
        <v>5</v>
      </c>
      <c r="F113" s="71">
        <f t="shared" si="10"/>
        <v>42860</v>
      </c>
      <c r="G113" s="79"/>
      <c r="H113" s="78"/>
      <c r="I113" s="78"/>
      <c r="J113" s="78"/>
      <c r="K113" s="78"/>
      <c r="L113" s="74">
        <f t="shared" si="11"/>
        <v>0</v>
      </c>
      <c r="M113" s="76">
        <f ca="1">IF(WEEKDAY(B114)=1,SUM(OFFSET(L114,-$F$1,,$F$1,))/$F$1,IF(AND(WEEKDAY(B113)=1,ISNUMBER(B112)),COUNTA(OFFSET(G113:K113,-$F$1,,$F$1))&amp;" / " &amp; $F$1*5 &amp; " créneaux de remplis",""))</f>
        <v>0</v>
      </c>
    </row>
    <row r="114" spans="1:13" ht="21" x14ac:dyDescent="0.25">
      <c r="A114" s="53" t="str">
        <f t="shared" si="9"/>
        <v/>
      </c>
      <c r="B114" s="69">
        <f>WORKDAY.INTL(B113,1,$E$1)</f>
        <v>42862</v>
      </c>
      <c r="C114" s="69"/>
      <c r="D114" s="70">
        <f t="shared" si="8"/>
        <v>7</v>
      </c>
      <c r="E114" s="70">
        <f t="shared" si="12"/>
        <v>5</v>
      </c>
      <c r="F114" s="71">
        <f t="shared" si="10"/>
        <v>42862</v>
      </c>
      <c r="G114" s="78"/>
      <c r="H114" s="78"/>
      <c r="I114" s="78"/>
      <c r="J114" s="78"/>
      <c r="K114" s="78"/>
      <c r="L114" s="74" t="str">
        <f t="shared" si="11"/>
        <v/>
      </c>
      <c r="M114" s="76" t="str">
        <f ca="1">IF(WEEKDAY(B115)=1,SUM(OFFSET(L115,-$F$1,,$F$1,))/$F$1,IF(AND(WEEKDAY(B114)=1,ISNUMBER(B113)),COUNTA(OFFSET(G114:K114,-$F$1,,$F$1))&amp;" / " &amp; $F$1*5 &amp; " créneaux de remplis",""))</f>
        <v>0 / 25 créneaux de remplis</v>
      </c>
    </row>
    <row r="115" spans="1:13" ht="21" x14ac:dyDescent="0.25">
      <c r="A115" s="53">
        <f t="shared" si="9"/>
        <v>19</v>
      </c>
      <c r="B115" s="69">
        <f>WORKDAY.INTL(B114,1,$E$1)</f>
        <v>42863</v>
      </c>
      <c r="C115" s="72" t="s">
        <v>27</v>
      </c>
      <c r="D115" s="70">
        <f t="shared" si="8"/>
        <v>8</v>
      </c>
      <c r="E115" s="70"/>
      <c r="F115" s="71">
        <f t="shared" si="10"/>
        <v>42863</v>
      </c>
      <c r="G115" s="78"/>
      <c r="H115" s="78"/>
      <c r="I115" s="78"/>
      <c r="J115" s="78"/>
      <c r="K115" s="78"/>
      <c r="L115" s="74">
        <f t="shared" si="11"/>
        <v>0</v>
      </c>
      <c r="M115" s="76" t="str">
        <f ca="1">IF(WEEKDAY(B116)=1,SUM(OFFSET(L116,-$F$1,,$F$1,))/$F$1,IF(AND(WEEKDAY(B115)=1,ISNUMBER(B114)),COUNTA(OFFSET(G115:K115,-$F$1,,$F$1))&amp;" / " &amp; $F$1*5 &amp; " créneaux de remplis",""))</f>
        <v/>
      </c>
    </row>
    <row r="116" spans="1:13" ht="21" x14ac:dyDescent="0.25">
      <c r="A116" s="53" t="str">
        <f t="shared" si="9"/>
        <v/>
      </c>
      <c r="B116" s="69">
        <f>WORKDAY.INTL(B115,1,$E$1)</f>
        <v>42864</v>
      </c>
      <c r="C116" s="69"/>
      <c r="D116" s="70">
        <f t="shared" si="8"/>
        <v>9</v>
      </c>
      <c r="E116" s="70">
        <f t="shared" si="12"/>
        <v>5</v>
      </c>
      <c r="F116" s="71">
        <f t="shared" si="10"/>
        <v>42864</v>
      </c>
      <c r="G116" s="78"/>
      <c r="H116" s="79"/>
      <c r="I116" s="78"/>
      <c r="J116" s="78"/>
      <c r="K116" s="78"/>
      <c r="L116" s="74">
        <f t="shared" si="11"/>
        <v>0</v>
      </c>
      <c r="M116" s="76" t="str">
        <f ca="1">IF(WEEKDAY(B117)=1,SUM(OFFSET(L117,-$F$1,,$F$1,))/$F$1,IF(AND(WEEKDAY(B116)=1,ISNUMBER(B115)),COUNTA(OFFSET(G116:K116,-$F$1,,$F$1))&amp;" / " &amp; $F$1*5 &amp; " créneaux de remplis",""))</f>
        <v/>
      </c>
    </row>
    <row r="117" spans="1:13" ht="21" x14ac:dyDescent="0.25">
      <c r="A117" s="53" t="str">
        <f t="shared" si="9"/>
        <v/>
      </c>
      <c r="B117" s="69">
        <f>WORKDAY.INTL(B116,1,$E$1)</f>
        <v>42865</v>
      </c>
      <c r="C117" s="69"/>
      <c r="D117" s="70">
        <f t="shared" si="8"/>
        <v>10</v>
      </c>
      <c r="E117" s="70">
        <f t="shared" si="12"/>
        <v>5</v>
      </c>
      <c r="F117" s="71">
        <f t="shared" si="10"/>
        <v>42865</v>
      </c>
      <c r="G117" s="79"/>
      <c r="H117" s="78"/>
      <c r="I117" s="78"/>
      <c r="J117" s="78"/>
      <c r="K117" s="78"/>
      <c r="L117" s="74">
        <f t="shared" si="11"/>
        <v>0</v>
      </c>
      <c r="M117" s="76" t="str">
        <f ca="1">IF(WEEKDAY(B118)=1,SUM(OFFSET(L118,-$F$1,,$F$1,))/$F$1,IF(AND(WEEKDAY(B117)=1,ISNUMBER(B116)),COUNTA(OFFSET(G117:K117,-$F$1,,$F$1))&amp;" / " &amp; $F$1*5 &amp; " créneaux de remplis",""))</f>
        <v/>
      </c>
    </row>
    <row r="118" spans="1:13" ht="21" x14ac:dyDescent="0.25">
      <c r="A118" s="53" t="str">
        <f t="shared" si="9"/>
        <v/>
      </c>
      <c r="B118" s="69">
        <f>WORKDAY.INTL(B117,1,$E$1)</f>
        <v>42866</v>
      </c>
      <c r="C118" s="69"/>
      <c r="D118" s="70">
        <f t="shared" si="8"/>
        <v>11</v>
      </c>
      <c r="E118" s="70">
        <f t="shared" si="12"/>
        <v>5</v>
      </c>
      <c r="F118" s="71">
        <f t="shared" si="10"/>
        <v>42866</v>
      </c>
      <c r="G118" s="79"/>
      <c r="H118" s="78"/>
      <c r="I118" s="78"/>
      <c r="J118" s="78"/>
      <c r="K118" s="78"/>
      <c r="L118" s="74">
        <f t="shared" si="11"/>
        <v>0</v>
      </c>
      <c r="M118" s="76" t="str">
        <f ca="1">IF(WEEKDAY(B119)=1,SUM(OFFSET(L119,-$F$1,,$F$1,))/$F$1,IF(AND(WEEKDAY(B118)=1,ISNUMBER(B117)),COUNTA(OFFSET(G118:K118,-$F$1,,$F$1))&amp;" / " &amp; $F$1*5 &amp; " créneaux de remplis",""))</f>
        <v/>
      </c>
    </row>
    <row r="119" spans="1:13" ht="21" x14ac:dyDescent="0.25">
      <c r="A119" s="53" t="str">
        <f t="shared" si="9"/>
        <v/>
      </c>
      <c r="B119" s="69">
        <f>WORKDAY.INTL(B118,1,$E$1)</f>
        <v>42867</v>
      </c>
      <c r="C119" s="69"/>
      <c r="D119" s="70">
        <f t="shared" si="8"/>
        <v>12</v>
      </c>
      <c r="E119" s="70">
        <f t="shared" si="12"/>
        <v>5</v>
      </c>
      <c r="F119" s="71">
        <f t="shared" si="10"/>
        <v>42867</v>
      </c>
      <c r="G119" s="79"/>
      <c r="H119" s="78"/>
      <c r="I119" s="78"/>
      <c r="J119" s="78"/>
      <c r="K119" s="78"/>
      <c r="L119" s="74">
        <f t="shared" si="11"/>
        <v>0</v>
      </c>
      <c r="M119" s="76">
        <f ca="1">IF(WEEKDAY(B120)=1,SUM(OFFSET(L120,-$F$1,,$F$1,))/$F$1,IF(AND(WEEKDAY(B119)=1,ISNUMBER(B118)),COUNTA(OFFSET(G119:K119,-$F$1,,$F$1))&amp;" / " &amp; $F$1*5 &amp; " créneaux de remplis",""))</f>
        <v>0</v>
      </c>
    </row>
    <row r="120" spans="1:13" ht="21" x14ac:dyDescent="0.25">
      <c r="A120" s="53" t="str">
        <f t="shared" si="9"/>
        <v/>
      </c>
      <c r="B120" s="69">
        <f>WORKDAY.INTL(B119,1,$E$1)</f>
        <v>42869</v>
      </c>
      <c r="C120" s="72" t="s">
        <v>27</v>
      </c>
      <c r="D120" s="70">
        <f t="shared" si="8"/>
        <v>14</v>
      </c>
      <c r="E120" s="70"/>
      <c r="F120" s="71">
        <f t="shared" si="10"/>
        <v>42869</v>
      </c>
      <c r="G120" s="78"/>
      <c r="H120" s="78"/>
      <c r="I120" s="78"/>
      <c r="J120" s="78"/>
      <c r="K120" s="78"/>
      <c r="L120" s="74" t="str">
        <f t="shared" si="11"/>
        <v/>
      </c>
      <c r="M120" s="76" t="str">
        <f ca="1">IF(WEEKDAY(B121)=1,SUM(OFFSET(L121,-$F$1,,$F$1,))/$F$1,IF(AND(WEEKDAY(B120)=1,ISNUMBER(B119)),COUNTA(OFFSET(G120:K120,-$F$1,,$F$1))&amp;" / " &amp; $F$1*5 &amp; " créneaux de remplis",""))</f>
        <v>0 / 25 créneaux de remplis</v>
      </c>
    </row>
    <row r="121" spans="1:13" ht="21" x14ac:dyDescent="0.25">
      <c r="A121" s="53">
        <f t="shared" si="9"/>
        <v>20</v>
      </c>
      <c r="B121" s="69">
        <f>WORKDAY.INTL(B120,1,$E$1)</f>
        <v>42870</v>
      </c>
      <c r="C121" s="69"/>
      <c r="D121" s="70">
        <f t="shared" si="8"/>
        <v>15</v>
      </c>
      <c r="E121" s="70">
        <f t="shared" si="12"/>
        <v>5</v>
      </c>
      <c r="F121" s="71">
        <f t="shared" si="10"/>
        <v>42870</v>
      </c>
      <c r="G121" s="79"/>
      <c r="H121" s="79"/>
      <c r="I121" s="79"/>
      <c r="J121" s="79"/>
      <c r="K121" s="79"/>
      <c r="L121" s="74">
        <f t="shared" si="11"/>
        <v>0</v>
      </c>
      <c r="M121" s="76" t="str">
        <f ca="1">IF(WEEKDAY(B122)=1,SUM(OFFSET(L122,-$F$1,,$F$1,))/$F$1,IF(AND(WEEKDAY(B121)=1,ISNUMBER(B120)),COUNTA(OFFSET(G121:K121,-$F$1,,$F$1))&amp;" / " &amp; $F$1*5 &amp; " créneaux de remplis",""))</f>
        <v/>
      </c>
    </row>
    <row r="122" spans="1:13" ht="21" x14ac:dyDescent="0.25">
      <c r="A122" s="53" t="str">
        <f t="shared" si="9"/>
        <v/>
      </c>
      <c r="B122" s="69">
        <f>WORKDAY.INTL(B121,1,$E$1)</f>
        <v>42871</v>
      </c>
      <c r="C122" s="69"/>
      <c r="D122" s="70">
        <f t="shared" si="8"/>
        <v>16</v>
      </c>
      <c r="E122" s="70">
        <f t="shared" si="12"/>
        <v>5</v>
      </c>
      <c r="F122" s="71">
        <f t="shared" si="10"/>
        <v>42871</v>
      </c>
      <c r="G122" s="79"/>
      <c r="H122" s="78"/>
      <c r="I122" s="78"/>
      <c r="J122" s="78"/>
      <c r="K122" s="78"/>
      <c r="L122" s="74">
        <f t="shared" si="11"/>
        <v>0</v>
      </c>
      <c r="M122" s="76" t="str">
        <f ca="1">IF(WEEKDAY(B123)=1,SUM(OFFSET(L123,-$F$1,,$F$1,))/$F$1,IF(AND(WEEKDAY(B122)=1,ISNUMBER(B121)),COUNTA(OFFSET(G122:K122,-$F$1,,$F$1))&amp;" / " &amp; $F$1*5 &amp; " créneaux de remplis",""))</f>
        <v/>
      </c>
    </row>
    <row r="123" spans="1:13" ht="21" x14ac:dyDescent="0.25">
      <c r="A123" s="53" t="str">
        <f t="shared" si="9"/>
        <v/>
      </c>
      <c r="B123" s="69">
        <f>WORKDAY.INTL(B122,1,$E$1)</f>
        <v>42872</v>
      </c>
      <c r="C123" s="69"/>
      <c r="D123" s="70">
        <f t="shared" si="8"/>
        <v>17</v>
      </c>
      <c r="E123" s="70">
        <f t="shared" si="12"/>
        <v>5</v>
      </c>
      <c r="F123" s="71">
        <f t="shared" si="10"/>
        <v>42872</v>
      </c>
      <c r="G123" s="79"/>
      <c r="H123" s="78"/>
      <c r="I123" s="78"/>
      <c r="J123" s="78"/>
      <c r="K123" s="78"/>
      <c r="L123" s="74">
        <f t="shared" si="11"/>
        <v>0</v>
      </c>
      <c r="M123" s="76" t="str">
        <f ca="1">IF(WEEKDAY(B124)=1,SUM(OFFSET(L124,-$F$1,,$F$1,))/$F$1,IF(AND(WEEKDAY(B123)=1,ISNUMBER(B122)),COUNTA(OFFSET(G123:K123,-$F$1,,$F$1))&amp;" / " &amp; $F$1*5 &amp; " créneaux de remplis",""))</f>
        <v/>
      </c>
    </row>
    <row r="124" spans="1:13" ht="21" x14ac:dyDescent="0.25">
      <c r="A124" s="53" t="str">
        <f t="shared" si="9"/>
        <v/>
      </c>
      <c r="B124" s="69">
        <f>WORKDAY.INTL(B123,1,$E$1)</f>
        <v>42873</v>
      </c>
      <c r="C124" s="69"/>
      <c r="D124" s="70">
        <f t="shared" si="8"/>
        <v>18</v>
      </c>
      <c r="E124" s="70">
        <f t="shared" si="12"/>
        <v>5</v>
      </c>
      <c r="F124" s="71">
        <f t="shared" si="10"/>
        <v>42873</v>
      </c>
      <c r="G124" s="79"/>
      <c r="H124" s="78"/>
      <c r="I124" s="78"/>
      <c r="J124" s="78"/>
      <c r="K124" s="78"/>
      <c r="L124" s="74">
        <f t="shared" si="11"/>
        <v>0</v>
      </c>
      <c r="M124" s="76" t="str">
        <f ca="1">IF(WEEKDAY(B125)=1,SUM(OFFSET(L125,-$F$1,,$F$1,))/$F$1,IF(AND(WEEKDAY(B124)=1,ISNUMBER(B123)),COUNTA(OFFSET(G124:K124,-$F$1,,$F$1))&amp;" / " &amp; $F$1*5 &amp; " créneaux de remplis",""))</f>
        <v/>
      </c>
    </row>
    <row r="125" spans="1:13" ht="21" x14ac:dyDescent="0.25">
      <c r="A125" s="53" t="str">
        <f t="shared" si="9"/>
        <v/>
      </c>
      <c r="B125" s="69">
        <f>WORKDAY.INTL(B124,1,$E$1)</f>
        <v>42874</v>
      </c>
      <c r="C125" s="72" t="s">
        <v>27</v>
      </c>
      <c r="D125" s="70">
        <f t="shared" si="8"/>
        <v>19</v>
      </c>
      <c r="E125" s="70"/>
      <c r="F125" s="71">
        <f t="shared" si="10"/>
        <v>42874</v>
      </c>
      <c r="G125" s="78"/>
      <c r="H125" s="78"/>
      <c r="I125" s="78"/>
      <c r="J125" s="78"/>
      <c r="K125" s="78"/>
      <c r="L125" s="74">
        <f t="shared" si="11"/>
        <v>0</v>
      </c>
      <c r="M125" s="76">
        <f ca="1">IF(WEEKDAY(B126)=1,SUM(OFFSET(L126,-$F$1,,$F$1,))/$F$1,IF(AND(WEEKDAY(B125)=1,ISNUMBER(B124)),COUNTA(OFFSET(G125:K125,-$F$1,,$F$1))&amp;" / " &amp; $F$1*5 &amp; " créneaux de remplis",""))</f>
        <v>0</v>
      </c>
    </row>
    <row r="126" spans="1:13" ht="21" x14ac:dyDescent="0.25">
      <c r="A126" s="53" t="str">
        <f t="shared" si="9"/>
        <v/>
      </c>
      <c r="B126" s="69">
        <f>WORKDAY.INTL(B125,1,$E$1)</f>
        <v>42876</v>
      </c>
      <c r="C126" s="69"/>
      <c r="D126" s="70">
        <f t="shared" si="8"/>
        <v>21</v>
      </c>
      <c r="E126" s="70">
        <f t="shared" si="12"/>
        <v>5</v>
      </c>
      <c r="F126" s="71">
        <f t="shared" si="10"/>
        <v>42876</v>
      </c>
      <c r="G126" s="78"/>
      <c r="H126" s="78"/>
      <c r="I126" s="78"/>
      <c r="J126" s="78"/>
      <c r="K126" s="78"/>
      <c r="L126" s="74" t="str">
        <f t="shared" si="11"/>
        <v/>
      </c>
      <c r="M126" s="76" t="str">
        <f ca="1">IF(WEEKDAY(B127)=1,SUM(OFFSET(L127,-$F$1,,$F$1,))/$F$1,IF(AND(WEEKDAY(B126)=1,ISNUMBER(B125)),COUNTA(OFFSET(G126:K126,-$F$1,,$F$1))&amp;" / " &amp; $F$1*5 &amp; " créneaux de remplis",""))</f>
        <v>0 / 25 créneaux de remplis</v>
      </c>
    </row>
    <row r="127" spans="1:13" ht="21" x14ac:dyDescent="0.25">
      <c r="A127" s="53">
        <f t="shared" si="9"/>
        <v>21</v>
      </c>
      <c r="B127" s="69">
        <f>WORKDAY.INTL(B126,1,$E$1)</f>
        <v>42877</v>
      </c>
      <c r="C127" s="69"/>
      <c r="D127" s="70">
        <f t="shared" si="8"/>
        <v>22</v>
      </c>
      <c r="E127" s="70">
        <f t="shared" si="12"/>
        <v>5</v>
      </c>
      <c r="F127" s="71">
        <f t="shared" si="10"/>
        <v>42877</v>
      </c>
      <c r="G127" s="79"/>
      <c r="H127" s="78"/>
      <c r="I127" s="78"/>
      <c r="J127" s="78"/>
      <c r="K127" s="78"/>
      <c r="L127" s="74">
        <f t="shared" si="11"/>
        <v>0</v>
      </c>
      <c r="M127" s="76" t="str">
        <f ca="1">IF(WEEKDAY(B128)=1,SUM(OFFSET(L128,-$F$1,,$F$1,))/$F$1,IF(AND(WEEKDAY(B127)=1,ISNUMBER(B126)),COUNTA(OFFSET(G127:K127,-$F$1,,$F$1))&amp;" / " &amp; $F$1*5 &amp; " créneaux de remplis",""))</f>
        <v/>
      </c>
    </row>
    <row r="128" spans="1:13" ht="21" x14ac:dyDescent="0.25">
      <c r="A128" s="53" t="str">
        <f t="shared" si="9"/>
        <v/>
      </c>
      <c r="B128" s="69">
        <f>WORKDAY.INTL(B127,1,$E$1)</f>
        <v>42878</v>
      </c>
      <c r="C128" s="69"/>
      <c r="D128" s="70">
        <f t="shared" si="8"/>
        <v>23</v>
      </c>
      <c r="E128" s="70">
        <f t="shared" si="12"/>
        <v>5</v>
      </c>
      <c r="F128" s="71">
        <f t="shared" si="10"/>
        <v>42878</v>
      </c>
      <c r="G128" s="79"/>
      <c r="H128" s="78"/>
      <c r="I128" s="78"/>
      <c r="J128" s="78"/>
      <c r="K128" s="78"/>
      <c r="L128" s="74">
        <f t="shared" si="11"/>
        <v>0</v>
      </c>
      <c r="M128" s="76" t="str">
        <f ca="1">IF(WEEKDAY(B129)=1,SUM(OFFSET(L129,-$F$1,,$F$1,))/$F$1,IF(AND(WEEKDAY(B128)=1,ISNUMBER(B127)),COUNTA(OFFSET(G128:K128,-$F$1,,$F$1))&amp;" / " &amp; $F$1*5 &amp; " créneaux de remplis",""))</f>
        <v/>
      </c>
    </row>
    <row r="129" spans="1:13" ht="21" x14ac:dyDescent="0.25">
      <c r="A129" s="53" t="str">
        <f t="shared" si="9"/>
        <v/>
      </c>
      <c r="B129" s="69">
        <f>WORKDAY.INTL(B128,1,$E$1)</f>
        <v>42879</v>
      </c>
      <c r="C129" s="69"/>
      <c r="D129" s="70">
        <f t="shared" si="8"/>
        <v>24</v>
      </c>
      <c r="E129" s="70">
        <f t="shared" si="12"/>
        <v>5</v>
      </c>
      <c r="F129" s="71">
        <f t="shared" si="10"/>
        <v>42879</v>
      </c>
      <c r="G129" s="78"/>
      <c r="H129" s="78"/>
      <c r="I129" s="78"/>
      <c r="J129" s="78"/>
      <c r="K129" s="78"/>
      <c r="L129" s="74">
        <f t="shared" si="11"/>
        <v>0</v>
      </c>
      <c r="M129" s="76" t="str">
        <f ca="1">IF(WEEKDAY(B130)=1,SUM(OFFSET(L130,-$F$1,,$F$1,))/$F$1,IF(AND(WEEKDAY(B129)=1,ISNUMBER(B128)),COUNTA(OFFSET(G129:K129,-$F$1,,$F$1))&amp;" / " &amp; $F$1*5 &amp; " créneaux de remplis",""))</f>
        <v/>
      </c>
    </row>
    <row r="130" spans="1:13" ht="21" x14ac:dyDescent="0.25">
      <c r="A130" s="53" t="str">
        <f t="shared" si="9"/>
        <v/>
      </c>
      <c r="B130" s="69">
        <f>WORKDAY.INTL(B129,1,$E$1)</f>
        <v>42880</v>
      </c>
      <c r="C130" s="72" t="s">
        <v>27</v>
      </c>
      <c r="D130" s="70">
        <f t="shared" si="8"/>
        <v>25</v>
      </c>
      <c r="E130" s="70"/>
      <c r="F130" s="71">
        <f t="shared" si="10"/>
        <v>42880</v>
      </c>
      <c r="G130" s="78"/>
      <c r="H130" s="78"/>
      <c r="I130" s="78"/>
      <c r="J130" s="78"/>
      <c r="K130" s="78"/>
      <c r="L130" s="74">
        <f t="shared" si="11"/>
        <v>0</v>
      </c>
      <c r="M130" s="76" t="str">
        <f ca="1">IF(WEEKDAY(B131)=1,SUM(OFFSET(L131,-$F$1,,$F$1,))/$F$1,IF(AND(WEEKDAY(B130)=1,ISNUMBER(B129)),COUNTA(OFFSET(G130:K130,-$F$1,,$F$1))&amp;" / " &amp; $F$1*5 &amp; " créneaux de remplis",""))</f>
        <v/>
      </c>
    </row>
    <row r="131" spans="1:13" ht="21" x14ac:dyDescent="0.25">
      <c r="A131" s="53" t="str">
        <f t="shared" si="9"/>
        <v/>
      </c>
      <c r="B131" s="69">
        <f>WORKDAY.INTL(B130,1,$E$1)</f>
        <v>42881</v>
      </c>
      <c r="C131" s="69"/>
      <c r="D131" s="70">
        <f t="shared" si="8"/>
        <v>26</v>
      </c>
      <c r="E131" s="70">
        <f t="shared" si="12"/>
        <v>5</v>
      </c>
      <c r="F131" s="71">
        <f t="shared" si="10"/>
        <v>42881</v>
      </c>
      <c r="G131" s="78"/>
      <c r="H131" s="78"/>
      <c r="I131" s="78"/>
      <c r="J131" s="78"/>
      <c r="K131" s="78"/>
      <c r="L131" s="74">
        <f t="shared" si="11"/>
        <v>0</v>
      </c>
      <c r="M131" s="76">
        <f ca="1">IF(WEEKDAY(B132)=1,SUM(OFFSET(L132,-$F$1,,$F$1,))/$F$1,IF(AND(WEEKDAY(B131)=1,ISNUMBER(B130)),COUNTA(OFFSET(G131:K131,-$F$1,,$F$1))&amp;" / " &amp; $F$1*5 &amp; " créneaux de remplis",""))</f>
        <v>0</v>
      </c>
    </row>
    <row r="132" spans="1:13" ht="21" x14ac:dyDescent="0.25">
      <c r="A132" s="53" t="str">
        <f t="shared" si="9"/>
        <v/>
      </c>
      <c r="B132" s="69">
        <f>WORKDAY.INTL(B131,1,$E$1)</f>
        <v>42883</v>
      </c>
      <c r="C132" s="69"/>
      <c r="D132" s="70">
        <f t="shared" si="8"/>
        <v>28</v>
      </c>
      <c r="E132" s="70">
        <f t="shared" si="12"/>
        <v>5</v>
      </c>
      <c r="F132" s="71">
        <f t="shared" si="10"/>
        <v>42883</v>
      </c>
      <c r="G132" s="79"/>
      <c r="H132" s="78"/>
      <c r="I132" s="78"/>
      <c r="J132" s="78"/>
      <c r="K132" s="78"/>
      <c r="L132" s="74" t="str">
        <f t="shared" si="11"/>
        <v/>
      </c>
      <c r="M132" s="76" t="str">
        <f ca="1">IF(WEEKDAY(B133)=1,SUM(OFFSET(L133,-$F$1,,$F$1,))/$F$1,IF(AND(WEEKDAY(B132)=1,ISNUMBER(B131)),COUNTA(OFFSET(G132:K132,-$F$1,,$F$1))&amp;" / " &amp; $F$1*5 &amp; " créneaux de remplis",""))</f>
        <v>0 / 25 créneaux de remplis</v>
      </c>
    </row>
    <row r="133" spans="1:13" ht="21" x14ac:dyDescent="0.25">
      <c r="A133" s="53">
        <f t="shared" si="9"/>
        <v>22</v>
      </c>
      <c r="B133" s="69">
        <f>WORKDAY.INTL(B132,1,$E$1)</f>
        <v>42884</v>
      </c>
      <c r="C133" s="69"/>
      <c r="D133" s="70">
        <f t="shared" si="8"/>
        <v>29</v>
      </c>
      <c r="E133" s="70">
        <f t="shared" si="12"/>
        <v>5</v>
      </c>
      <c r="F133" s="71">
        <f t="shared" si="10"/>
        <v>42884</v>
      </c>
      <c r="G133" s="79"/>
      <c r="H133" s="78"/>
      <c r="I133" s="78"/>
      <c r="J133" s="78"/>
      <c r="K133" s="78"/>
      <c r="L133" s="74">
        <f t="shared" si="11"/>
        <v>0</v>
      </c>
      <c r="M133" s="76" t="str">
        <f ca="1">IF(WEEKDAY(B134)=1,SUM(OFFSET(L134,-$F$1,,$F$1,))/$F$1,IF(AND(WEEKDAY(B133)=1,ISNUMBER(B132)),COUNTA(OFFSET(G133:K133,-$F$1,,$F$1))&amp;" / " &amp; $F$1*5 &amp; " créneaux de remplis",""))</f>
        <v/>
      </c>
    </row>
    <row r="134" spans="1:13" ht="21" x14ac:dyDescent="0.25">
      <c r="A134" s="53" t="str">
        <f t="shared" si="9"/>
        <v/>
      </c>
      <c r="B134" s="69">
        <f>WORKDAY.INTL(B133,1,$E$1)</f>
        <v>42885</v>
      </c>
      <c r="C134" s="69"/>
      <c r="D134" s="70">
        <f t="shared" ref="D134:D197" si="13">DAY(B134)</f>
        <v>30</v>
      </c>
      <c r="E134" s="70">
        <f t="shared" si="12"/>
        <v>5</v>
      </c>
      <c r="F134" s="71">
        <f t="shared" si="10"/>
        <v>42885</v>
      </c>
      <c r="G134" s="78"/>
      <c r="H134" s="78"/>
      <c r="I134" s="78"/>
      <c r="J134" s="78"/>
      <c r="K134" s="78"/>
      <c r="L134" s="74">
        <f t="shared" si="11"/>
        <v>0</v>
      </c>
      <c r="M134" s="76" t="str">
        <f ca="1">IF(WEEKDAY(B135)=1,SUM(OFFSET(L135,-$F$1,,$F$1,))/$F$1,IF(AND(WEEKDAY(B134)=1,ISNUMBER(B133)),COUNTA(OFFSET(G134:K134,-$F$1,,$F$1))&amp;" / " &amp; $F$1*5 &amp; " créneaux de remplis",""))</f>
        <v/>
      </c>
    </row>
    <row r="135" spans="1:13" ht="21" x14ac:dyDescent="0.25">
      <c r="A135" s="53" t="str">
        <f t="shared" ref="A135:A198" si="14">IF(WEEKNUM(B135,21)=WEEKNUM(B134,21),"",WEEKNUM(B135,21))</f>
        <v/>
      </c>
      <c r="B135" s="69">
        <f>WORKDAY.INTL(B134,1,$E$1)</f>
        <v>42886</v>
      </c>
      <c r="C135" s="72" t="s">
        <v>27</v>
      </c>
      <c r="D135" s="70">
        <f t="shared" si="13"/>
        <v>31</v>
      </c>
      <c r="E135" s="70"/>
      <c r="F135" s="71">
        <f t="shared" ref="F135:F198" si="15">B135</f>
        <v>42886</v>
      </c>
      <c r="G135" s="78"/>
      <c r="H135" s="78"/>
      <c r="I135" s="78"/>
      <c r="J135" s="78"/>
      <c r="K135" s="78"/>
      <c r="L135" s="74">
        <f t="shared" ref="L135:L198" si="16">IF(WEEKDAY(B135,2)=7,"",COUNTA(G135:K135)/5)</f>
        <v>0</v>
      </c>
      <c r="M135" s="76" t="str">
        <f ca="1">IF(WEEKDAY(B136)=1,SUM(OFFSET(L136,-$F$1,,$F$1,))/$F$1,IF(AND(WEEKDAY(B135)=1,ISNUMBER(B134)),COUNTA(OFFSET(G135:K135,-$F$1,,$F$1))&amp;" / " &amp; $F$1*5 &amp; " créneaux de remplis",""))</f>
        <v/>
      </c>
    </row>
    <row r="136" spans="1:13" ht="21" x14ac:dyDescent="0.25">
      <c r="A136" s="53" t="str">
        <f t="shared" si="14"/>
        <v/>
      </c>
      <c r="B136" s="69">
        <f>WORKDAY.INTL(B135,1,$E$1)</f>
        <v>42887</v>
      </c>
      <c r="C136" s="69"/>
      <c r="D136" s="70">
        <f t="shared" si="13"/>
        <v>1</v>
      </c>
      <c r="E136" s="70">
        <f t="shared" si="12"/>
        <v>6</v>
      </c>
      <c r="F136" s="71">
        <f t="shared" si="15"/>
        <v>42887</v>
      </c>
      <c r="G136" s="78"/>
      <c r="H136" s="78"/>
      <c r="I136" s="78"/>
      <c r="J136" s="78"/>
      <c r="K136" s="78"/>
      <c r="L136" s="74">
        <f t="shared" si="16"/>
        <v>0</v>
      </c>
      <c r="M136" s="76" t="str">
        <f ca="1">IF(WEEKDAY(B137)=1,SUM(OFFSET(L137,-$F$1,,$F$1,))/$F$1,IF(AND(WEEKDAY(B136)=1,ISNUMBER(B135)),COUNTA(OFFSET(G136:K136,-$F$1,,$F$1))&amp;" / " &amp; $F$1*5 &amp; " créneaux de remplis",""))</f>
        <v/>
      </c>
    </row>
    <row r="137" spans="1:13" ht="21" x14ac:dyDescent="0.25">
      <c r="A137" s="53" t="str">
        <f t="shared" si="14"/>
        <v/>
      </c>
      <c r="B137" s="69">
        <f>WORKDAY.INTL(B136,1,$E$1)</f>
        <v>42888</v>
      </c>
      <c r="C137" s="69"/>
      <c r="D137" s="70">
        <f t="shared" si="13"/>
        <v>2</v>
      </c>
      <c r="E137" s="70">
        <f t="shared" si="12"/>
        <v>6</v>
      </c>
      <c r="F137" s="71">
        <f t="shared" si="15"/>
        <v>42888</v>
      </c>
      <c r="G137" s="78"/>
      <c r="H137" s="78"/>
      <c r="I137" s="78"/>
      <c r="J137" s="78"/>
      <c r="K137" s="78"/>
      <c r="L137" s="74">
        <f t="shared" si="16"/>
        <v>0</v>
      </c>
      <c r="M137" s="76">
        <f ca="1">IF(WEEKDAY(B138)=1,SUM(OFFSET(L138,-$F$1,,$F$1,))/$F$1,IF(AND(WEEKDAY(B137)=1,ISNUMBER(B136)),COUNTA(OFFSET(G137:K137,-$F$1,,$F$1))&amp;" / " &amp; $F$1*5 &amp; " créneaux de remplis",""))</f>
        <v>0</v>
      </c>
    </row>
    <row r="138" spans="1:13" ht="21" x14ac:dyDescent="0.25">
      <c r="A138" s="53" t="str">
        <f t="shared" si="14"/>
        <v/>
      </c>
      <c r="B138" s="69">
        <f>WORKDAY.INTL(B137,1,$E$1)</f>
        <v>42890</v>
      </c>
      <c r="C138" s="69"/>
      <c r="D138" s="70">
        <f t="shared" si="13"/>
        <v>4</v>
      </c>
      <c r="E138" s="70">
        <f t="shared" si="12"/>
        <v>6</v>
      </c>
      <c r="F138" s="71">
        <f t="shared" si="15"/>
        <v>42890</v>
      </c>
      <c r="G138" s="79"/>
      <c r="H138" s="78"/>
      <c r="I138" s="78"/>
      <c r="J138" s="78"/>
      <c r="K138" s="78"/>
      <c r="L138" s="74" t="str">
        <f t="shared" si="16"/>
        <v/>
      </c>
      <c r="M138" s="76" t="str">
        <f ca="1">IF(WEEKDAY(B139)=1,SUM(OFFSET(L139,-$F$1,,$F$1,))/$F$1,IF(AND(WEEKDAY(B138)=1,ISNUMBER(B137)),COUNTA(OFFSET(G138:K138,-$F$1,,$F$1))&amp;" / " &amp; $F$1*5 &amp; " créneaux de remplis",""))</f>
        <v>0 / 25 créneaux de remplis</v>
      </c>
    </row>
    <row r="139" spans="1:13" ht="21" x14ac:dyDescent="0.25">
      <c r="A139" s="53">
        <f t="shared" si="14"/>
        <v>23</v>
      </c>
      <c r="B139" s="69">
        <f>WORKDAY.INTL(B138,1,$E$1)</f>
        <v>42891</v>
      </c>
      <c r="C139" s="69"/>
      <c r="D139" s="70">
        <f t="shared" si="13"/>
        <v>5</v>
      </c>
      <c r="E139" s="70">
        <f t="shared" si="12"/>
        <v>6</v>
      </c>
      <c r="F139" s="71">
        <f t="shared" si="15"/>
        <v>42891</v>
      </c>
      <c r="G139" s="79"/>
      <c r="H139" s="79"/>
      <c r="I139" s="79"/>
      <c r="J139" s="79"/>
      <c r="K139" s="79"/>
      <c r="L139" s="74">
        <f t="shared" si="16"/>
        <v>0</v>
      </c>
      <c r="M139" s="76" t="str">
        <f ca="1">IF(WEEKDAY(B140)=1,SUM(OFFSET(L140,-$F$1,,$F$1,))/$F$1,IF(AND(WEEKDAY(B139)=1,ISNUMBER(B138)),COUNTA(OFFSET(G139:K139,-$F$1,,$F$1))&amp;" / " &amp; $F$1*5 &amp; " créneaux de remplis",""))</f>
        <v/>
      </c>
    </row>
    <row r="140" spans="1:13" ht="21" x14ac:dyDescent="0.25">
      <c r="A140" s="53" t="str">
        <f t="shared" si="14"/>
        <v/>
      </c>
      <c r="B140" s="69">
        <f>WORKDAY.INTL(B139,1,$E$1)</f>
        <v>42892</v>
      </c>
      <c r="C140" s="72" t="s">
        <v>27</v>
      </c>
      <c r="D140" s="70">
        <f t="shared" si="13"/>
        <v>6</v>
      </c>
      <c r="E140" s="70"/>
      <c r="F140" s="71">
        <f t="shared" si="15"/>
        <v>42892</v>
      </c>
      <c r="G140" s="78"/>
      <c r="H140" s="78"/>
      <c r="I140" s="78"/>
      <c r="J140" s="78"/>
      <c r="K140" s="78"/>
      <c r="L140" s="74">
        <f t="shared" si="16"/>
        <v>0</v>
      </c>
      <c r="M140" s="76" t="str">
        <f ca="1">IF(WEEKDAY(B141)=1,SUM(OFFSET(L141,-$F$1,,$F$1,))/$F$1,IF(AND(WEEKDAY(B140)=1,ISNUMBER(B139)),COUNTA(OFFSET(G140:K140,-$F$1,,$F$1))&amp;" / " &amp; $F$1*5 &amp; " créneaux de remplis",""))</f>
        <v/>
      </c>
    </row>
    <row r="141" spans="1:13" ht="21" x14ac:dyDescent="0.25">
      <c r="A141" s="53" t="str">
        <f t="shared" si="14"/>
        <v/>
      </c>
      <c r="B141" s="69">
        <f>WORKDAY.INTL(B140,1,$E$1)</f>
        <v>42893</v>
      </c>
      <c r="C141" s="69"/>
      <c r="D141" s="70">
        <f t="shared" si="13"/>
        <v>7</v>
      </c>
      <c r="E141" s="70">
        <f t="shared" si="12"/>
        <v>6</v>
      </c>
      <c r="F141" s="71">
        <f t="shared" si="15"/>
        <v>42893</v>
      </c>
      <c r="G141" s="78"/>
      <c r="H141" s="78"/>
      <c r="I141" s="78"/>
      <c r="J141" s="78"/>
      <c r="K141" s="78"/>
      <c r="L141" s="74">
        <f t="shared" si="16"/>
        <v>0</v>
      </c>
      <c r="M141" s="76" t="str">
        <f ca="1">IF(WEEKDAY(B142)=1,SUM(OFFSET(L142,-$F$1,,$F$1,))/$F$1,IF(AND(WEEKDAY(B141)=1,ISNUMBER(B140)),COUNTA(OFFSET(G141:K141,-$F$1,,$F$1))&amp;" / " &amp; $F$1*5 &amp; " créneaux de remplis",""))</f>
        <v/>
      </c>
    </row>
    <row r="142" spans="1:13" ht="21" x14ac:dyDescent="0.25">
      <c r="A142" s="53" t="str">
        <f t="shared" si="14"/>
        <v/>
      </c>
      <c r="B142" s="69">
        <f>WORKDAY.INTL(B141,1,$E$1)</f>
        <v>42894</v>
      </c>
      <c r="C142" s="69"/>
      <c r="D142" s="70">
        <f t="shared" si="13"/>
        <v>8</v>
      </c>
      <c r="E142" s="70">
        <f t="shared" si="12"/>
        <v>6</v>
      </c>
      <c r="F142" s="71">
        <f t="shared" si="15"/>
        <v>42894</v>
      </c>
      <c r="G142" s="78"/>
      <c r="H142" s="78"/>
      <c r="I142" s="78"/>
      <c r="J142" s="78"/>
      <c r="K142" s="78"/>
      <c r="L142" s="74">
        <f t="shared" si="16"/>
        <v>0</v>
      </c>
      <c r="M142" s="76" t="str">
        <f ca="1">IF(WEEKDAY(B143)=1,SUM(OFFSET(L143,-$F$1,,$F$1,))/$F$1,IF(AND(WEEKDAY(B142)=1,ISNUMBER(B141)),COUNTA(OFFSET(G142:K142,-$F$1,,$F$1))&amp;" / " &amp; $F$1*5 &amp; " créneaux de remplis",""))</f>
        <v/>
      </c>
    </row>
    <row r="143" spans="1:13" ht="21" x14ac:dyDescent="0.25">
      <c r="A143" s="53" t="str">
        <f t="shared" si="14"/>
        <v/>
      </c>
      <c r="B143" s="69">
        <f>WORKDAY.INTL(B142,1,$E$1)</f>
        <v>42895</v>
      </c>
      <c r="C143" s="69"/>
      <c r="D143" s="70">
        <f t="shared" si="13"/>
        <v>9</v>
      </c>
      <c r="E143" s="70">
        <f t="shared" si="12"/>
        <v>6</v>
      </c>
      <c r="F143" s="71">
        <f t="shared" si="15"/>
        <v>42895</v>
      </c>
      <c r="G143" s="79"/>
      <c r="H143" s="79"/>
      <c r="I143" s="79"/>
      <c r="J143" s="79"/>
      <c r="K143" s="79"/>
      <c r="L143" s="74">
        <f t="shared" si="16"/>
        <v>0</v>
      </c>
      <c r="M143" s="76">
        <f ca="1">IF(WEEKDAY(B144)=1,SUM(OFFSET(L144,-$F$1,,$F$1,))/$F$1,IF(AND(WEEKDAY(B143)=1,ISNUMBER(B142)),COUNTA(OFFSET(G143:K143,-$F$1,,$F$1))&amp;" / " &amp; $F$1*5 &amp; " créneaux de remplis",""))</f>
        <v>0</v>
      </c>
    </row>
    <row r="144" spans="1:13" ht="21" x14ac:dyDescent="0.25">
      <c r="A144" s="53" t="str">
        <f t="shared" si="14"/>
        <v/>
      </c>
      <c r="B144" s="69">
        <f>WORKDAY.INTL(B143,1,$E$1)</f>
        <v>42897</v>
      </c>
      <c r="C144" s="69"/>
      <c r="D144" s="70">
        <f t="shared" si="13"/>
        <v>11</v>
      </c>
      <c r="E144" s="70">
        <f t="shared" si="12"/>
        <v>6</v>
      </c>
      <c r="F144" s="71">
        <f t="shared" si="15"/>
        <v>42897</v>
      </c>
      <c r="G144" s="79"/>
      <c r="H144" s="78"/>
      <c r="I144" s="78"/>
      <c r="J144" s="78"/>
      <c r="K144" s="78"/>
      <c r="L144" s="74" t="str">
        <f t="shared" si="16"/>
        <v/>
      </c>
      <c r="M144" s="76" t="str">
        <f ca="1">IF(WEEKDAY(B145)=1,SUM(OFFSET(L145,-$F$1,,$F$1,))/$F$1,IF(AND(WEEKDAY(B144)=1,ISNUMBER(B143)),COUNTA(OFFSET(G144:K144,-$F$1,,$F$1))&amp;" / " &amp; $F$1*5 &amp; " créneaux de remplis",""))</f>
        <v>0 / 25 créneaux de remplis</v>
      </c>
    </row>
    <row r="145" spans="1:13" ht="21" x14ac:dyDescent="0.25">
      <c r="A145" s="53">
        <f t="shared" si="14"/>
        <v>24</v>
      </c>
      <c r="B145" s="69">
        <f>WORKDAY.INTL(B144,1,$E$1)</f>
        <v>42898</v>
      </c>
      <c r="C145" s="72" t="s">
        <v>27</v>
      </c>
      <c r="D145" s="70">
        <f t="shared" si="13"/>
        <v>12</v>
      </c>
      <c r="E145" s="70"/>
      <c r="F145" s="71">
        <f t="shared" si="15"/>
        <v>42898</v>
      </c>
      <c r="G145" s="78"/>
      <c r="H145" s="78"/>
      <c r="I145" s="78"/>
      <c r="J145" s="78"/>
      <c r="K145" s="78"/>
      <c r="L145" s="74">
        <f t="shared" si="16"/>
        <v>0</v>
      </c>
      <c r="M145" s="76" t="str">
        <f ca="1">IF(WEEKDAY(B146)=1,SUM(OFFSET(L146,-$F$1,,$F$1,))/$F$1,IF(AND(WEEKDAY(B145)=1,ISNUMBER(B144)),COUNTA(OFFSET(G145:K145,-$F$1,,$F$1))&amp;" / " &amp; $F$1*5 &amp; " créneaux de remplis",""))</f>
        <v/>
      </c>
    </row>
    <row r="146" spans="1:13" ht="21" x14ac:dyDescent="0.25">
      <c r="A146" s="53" t="str">
        <f t="shared" si="14"/>
        <v/>
      </c>
      <c r="B146" s="69">
        <f>WORKDAY.INTL(B145,1,$E$1)</f>
        <v>42899</v>
      </c>
      <c r="C146" s="69"/>
      <c r="D146" s="70">
        <f t="shared" si="13"/>
        <v>13</v>
      </c>
      <c r="E146" s="70">
        <f t="shared" si="12"/>
        <v>6</v>
      </c>
      <c r="F146" s="71">
        <f t="shared" si="15"/>
        <v>42899</v>
      </c>
      <c r="G146" s="79"/>
      <c r="H146" s="78"/>
      <c r="I146" s="78"/>
      <c r="J146" s="78"/>
      <c r="K146" s="78"/>
      <c r="L146" s="74">
        <f t="shared" si="16"/>
        <v>0</v>
      </c>
      <c r="M146" s="76" t="str">
        <f ca="1">IF(WEEKDAY(B147)=1,SUM(OFFSET(L147,-$F$1,,$F$1,))/$F$1,IF(AND(WEEKDAY(B146)=1,ISNUMBER(B145)),COUNTA(OFFSET(G146:K146,-$F$1,,$F$1))&amp;" / " &amp; $F$1*5 &amp; " créneaux de remplis",""))</f>
        <v/>
      </c>
    </row>
    <row r="147" spans="1:13" ht="21" x14ac:dyDescent="0.25">
      <c r="A147" s="53" t="str">
        <f t="shared" si="14"/>
        <v/>
      </c>
      <c r="B147" s="69">
        <f>WORKDAY.INTL(B146,1,$E$1)</f>
        <v>42900</v>
      </c>
      <c r="C147" s="69"/>
      <c r="D147" s="70">
        <f t="shared" si="13"/>
        <v>14</v>
      </c>
      <c r="E147" s="70">
        <f t="shared" si="12"/>
        <v>6</v>
      </c>
      <c r="F147" s="71">
        <f t="shared" si="15"/>
        <v>42900</v>
      </c>
      <c r="G147" s="79"/>
      <c r="H147" s="78"/>
      <c r="I147" s="78"/>
      <c r="J147" s="78"/>
      <c r="K147" s="78"/>
      <c r="L147" s="74">
        <f t="shared" si="16"/>
        <v>0</v>
      </c>
      <c r="M147" s="76" t="str">
        <f ca="1">IF(WEEKDAY(B148)=1,SUM(OFFSET(L148,-$F$1,,$F$1,))/$F$1,IF(AND(WEEKDAY(B147)=1,ISNUMBER(B146)),COUNTA(OFFSET(G147:K147,-$F$1,,$F$1))&amp;" / " &amp; $F$1*5 &amp; " créneaux de remplis",""))</f>
        <v/>
      </c>
    </row>
    <row r="148" spans="1:13" ht="21" x14ac:dyDescent="0.25">
      <c r="A148" s="53" t="str">
        <f t="shared" si="14"/>
        <v/>
      </c>
      <c r="B148" s="69">
        <f>WORKDAY.INTL(B147,1,$E$1)</f>
        <v>42901</v>
      </c>
      <c r="C148" s="69"/>
      <c r="D148" s="70">
        <f t="shared" si="13"/>
        <v>15</v>
      </c>
      <c r="E148" s="70">
        <f t="shared" si="12"/>
        <v>6</v>
      </c>
      <c r="F148" s="71">
        <f t="shared" si="15"/>
        <v>42901</v>
      </c>
      <c r="G148" s="79"/>
      <c r="H148" s="78"/>
      <c r="I148" s="78"/>
      <c r="J148" s="78"/>
      <c r="K148" s="78"/>
      <c r="L148" s="74">
        <f t="shared" si="16"/>
        <v>0</v>
      </c>
      <c r="M148" s="76" t="str">
        <f ca="1">IF(WEEKDAY(B149)=1,SUM(OFFSET(L149,-$F$1,,$F$1,))/$F$1,IF(AND(WEEKDAY(B148)=1,ISNUMBER(B147)),COUNTA(OFFSET(G148:K148,-$F$1,,$F$1))&amp;" / " &amp; $F$1*5 &amp; " créneaux de remplis",""))</f>
        <v/>
      </c>
    </row>
    <row r="149" spans="1:13" ht="21" x14ac:dyDescent="0.25">
      <c r="A149" s="53" t="str">
        <f t="shared" si="14"/>
        <v/>
      </c>
      <c r="B149" s="69">
        <f>WORKDAY.INTL(B148,1,$E$1)</f>
        <v>42902</v>
      </c>
      <c r="C149" s="69"/>
      <c r="D149" s="70">
        <f t="shared" si="13"/>
        <v>16</v>
      </c>
      <c r="E149" s="70">
        <f t="shared" si="12"/>
        <v>6</v>
      </c>
      <c r="F149" s="71">
        <f t="shared" si="15"/>
        <v>42902</v>
      </c>
      <c r="G149" s="79"/>
      <c r="H149" s="79"/>
      <c r="I149" s="79"/>
      <c r="J149" s="79"/>
      <c r="K149" s="79"/>
      <c r="L149" s="74">
        <f t="shared" si="16"/>
        <v>0</v>
      </c>
      <c r="M149" s="76">
        <f ca="1">IF(WEEKDAY(B150)=1,SUM(OFFSET(L150,-$F$1,,$F$1,))/$F$1,IF(AND(WEEKDAY(B149)=1,ISNUMBER(B148)),COUNTA(OFFSET(G149:K149,-$F$1,,$F$1))&amp;" / " &amp; $F$1*5 &amp; " créneaux de remplis",""))</f>
        <v>0</v>
      </c>
    </row>
    <row r="150" spans="1:13" ht="21" x14ac:dyDescent="0.25">
      <c r="A150" s="53" t="str">
        <f t="shared" si="14"/>
        <v/>
      </c>
      <c r="B150" s="69">
        <f>WORKDAY.INTL(B149,1,$E$1)</f>
        <v>42904</v>
      </c>
      <c r="C150" s="72" t="s">
        <v>27</v>
      </c>
      <c r="D150" s="70">
        <f t="shared" si="13"/>
        <v>18</v>
      </c>
      <c r="E150" s="70"/>
      <c r="F150" s="71">
        <f t="shared" si="15"/>
        <v>42904</v>
      </c>
      <c r="G150" s="78"/>
      <c r="H150" s="78"/>
      <c r="I150" s="78"/>
      <c r="J150" s="78"/>
      <c r="K150" s="78"/>
      <c r="L150" s="74" t="str">
        <f t="shared" si="16"/>
        <v/>
      </c>
      <c r="M150" s="76" t="str">
        <f ca="1">IF(WEEKDAY(B151)=1,SUM(OFFSET(L151,-$F$1,,$F$1,))/$F$1,IF(AND(WEEKDAY(B150)=1,ISNUMBER(B149)),COUNTA(OFFSET(G150:K150,-$F$1,,$F$1))&amp;" / " &amp; $F$1*5 &amp; " créneaux de remplis",""))</f>
        <v>0 / 25 créneaux de remplis</v>
      </c>
    </row>
    <row r="151" spans="1:13" ht="21" x14ac:dyDescent="0.25">
      <c r="A151" s="53">
        <f t="shared" si="14"/>
        <v>25</v>
      </c>
      <c r="B151" s="69">
        <f>WORKDAY.INTL(B150,1,$E$1)</f>
        <v>42905</v>
      </c>
      <c r="C151" s="69"/>
      <c r="D151" s="70">
        <f t="shared" si="13"/>
        <v>19</v>
      </c>
      <c r="E151" s="70">
        <f t="shared" si="12"/>
        <v>6</v>
      </c>
      <c r="F151" s="71">
        <f t="shared" si="15"/>
        <v>42905</v>
      </c>
      <c r="G151" s="79"/>
      <c r="H151" s="79"/>
      <c r="I151" s="79"/>
      <c r="J151" s="79"/>
      <c r="K151" s="79"/>
      <c r="L151" s="74">
        <f t="shared" si="16"/>
        <v>0</v>
      </c>
      <c r="M151" s="76" t="str">
        <f ca="1">IF(WEEKDAY(B152)=1,SUM(OFFSET(L152,-$F$1,,$F$1,))/$F$1,IF(AND(WEEKDAY(B151)=1,ISNUMBER(B150)),COUNTA(OFFSET(G151:K151,-$F$1,,$F$1))&amp;" / " &amp; $F$1*5 &amp; " créneaux de remplis",""))</f>
        <v/>
      </c>
    </row>
    <row r="152" spans="1:13" ht="21" x14ac:dyDescent="0.25">
      <c r="A152" s="53" t="str">
        <f t="shared" si="14"/>
        <v/>
      </c>
      <c r="B152" s="69">
        <f>WORKDAY.INTL(B151,1,$E$1)</f>
        <v>42906</v>
      </c>
      <c r="C152" s="69"/>
      <c r="D152" s="70">
        <f t="shared" si="13"/>
        <v>20</v>
      </c>
      <c r="E152" s="70">
        <f t="shared" si="12"/>
        <v>6</v>
      </c>
      <c r="F152" s="71">
        <f t="shared" si="15"/>
        <v>42906</v>
      </c>
      <c r="G152" s="79"/>
      <c r="H152" s="79"/>
      <c r="I152" s="79"/>
      <c r="J152" s="79"/>
      <c r="K152" s="79"/>
      <c r="L152" s="74">
        <f t="shared" si="16"/>
        <v>0</v>
      </c>
      <c r="M152" s="76" t="str">
        <f ca="1">IF(WEEKDAY(B153)=1,SUM(OFFSET(L153,-$F$1,,$F$1,))/$F$1,IF(AND(WEEKDAY(B152)=1,ISNUMBER(B151)),COUNTA(OFFSET(G152:K152,-$F$1,,$F$1))&amp;" / " &amp; $F$1*5 &amp; " créneaux de remplis",""))</f>
        <v/>
      </c>
    </row>
    <row r="153" spans="1:13" ht="21" x14ac:dyDescent="0.25">
      <c r="A153" s="53" t="str">
        <f t="shared" si="14"/>
        <v/>
      </c>
      <c r="B153" s="69">
        <f>WORKDAY.INTL(B152,1,$E$1)</f>
        <v>42907</v>
      </c>
      <c r="C153" s="69"/>
      <c r="D153" s="70">
        <f t="shared" si="13"/>
        <v>21</v>
      </c>
      <c r="E153" s="70">
        <f t="shared" si="12"/>
        <v>6</v>
      </c>
      <c r="F153" s="71">
        <f t="shared" si="15"/>
        <v>42907</v>
      </c>
      <c r="G153" s="79"/>
      <c r="H153" s="79"/>
      <c r="I153" s="79"/>
      <c r="J153" s="79"/>
      <c r="K153" s="79"/>
      <c r="L153" s="74">
        <f t="shared" si="16"/>
        <v>0</v>
      </c>
      <c r="M153" s="76" t="str">
        <f ca="1">IF(WEEKDAY(B154)=1,SUM(OFFSET(L154,-$F$1,,$F$1,))/$F$1,IF(AND(WEEKDAY(B153)=1,ISNUMBER(B152)),COUNTA(OFFSET(G153:K153,-$F$1,,$F$1))&amp;" / " &amp; $F$1*5 &amp; " créneaux de remplis",""))</f>
        <v/>
      </c>
    </row>
    <row r="154" spans="1:13" ht="21" x14ac:dyDescent="0.25">
      <c r="A154" s="53" t="str">
        <f t="shared" si="14"/>
        <v/>
      </c>
      <c r="B154" s="69">
        <f>WORKDAY.INTL(B153,1,$E$1)</f>
        <v>42908</v>
      </c>
      <c r="C154" s="69"/>
      <c r="D154" s="70">
        <f t="shared" si="13"/>
        <v>22</v>
      </c>
      <c r="E154" s="70">
        <f t="shared" si="12"/>
        <v>6</v>
      </c>
      <c r="F154" s="71">
        <f t="shared" si="15"/>
        <v>42908</v>
      </c>
      <c r="G154" s="79"/>
      <c r="H154" s="79"/>
      <c r="I154" s="79"/>
      <c r="J154" s="79"/>
      <c r="K154" s="79"/>
      <c r="L154" s="74">
        <f t="shared" si="16"/>
        <v>0</v>
      </c>
      <c r="M154" s="76" t="str">
        <f ca="1">IF(WEEKDAY(B155)=1,SUM(OFFSET(L155,-$F$1,,$F$1,))/$F$1,IF(AND(WEEKDAY(B154)=1,ISNUMBER(B153)),COUNTA(OFFSET(G154:K154,-$F$1,,$F$1))&amp;" / " &amp; $F$1*5 &amp; " créneaux de remplis",""))</f>
        <v/>
      </c>
    </row>
    <row r="155" spans="1:13" ht="21" x14ac:dyDescent="0.25">
      <c r="A155" s="53" t="str">
        <f t="shared" si="14"/>
        <v/>
      </c>
      <c r="B155" s="69">
        <f>WORKDAY.INTL(B154,1,$E$1)</f>
        <v>42909</v>
      </c>
      <c r="C155" s="72" t="s">
        <v>27</v>
      </c>
      <c r="D155" s="70">
        <f t="shared" si="13"/>
        <v>23</v>
      </c>
      <c r="E155" s="70"/>
      <c r="F155" s="71">
        <f t="shared" si="15"/>
        <v>42909</v>
      </c>
      <c r="G155" s="78"/>
      <c r="H155" s="78"/>
      <c r="I155" s="78"/>
      <c r="J155" s="78"/>
      <c r="K155" s="78"/>
      <c r="L155" s="74">
        <f t="shared" si="16"/>
        <v>0</v>
      </c>
      <c r="M155" s="76">
        <f ca="1">IF(WEEKDAY(B156)=1,SUM(OFFSET(L156,-$F$1,,$F$1,))/$F$1,IF(AND(WEEKDAY(B155)=1,ISNUMBER(B154)),COUNTA(OFFSET(G155:K155,-$F$1,,$F$1))&amp;" / " &amp; $F$1*5 &amp; " créneaux de remplis",""))</f>
        <v>0</v>
      </c>
    </row>
    <row r="156" spans="1:13" ht="21" x14ac:dyDescent="0.25">
      <c r="A156" s="53" t="str">
        <f t="shared" si="14"/>
        <v/>
      </c>
      <c r="B156" s="69">
        <f>WORKDAY.INTL(B155,1,$E$1)</f>
        <v>42911</v>
      </c>
      <c r="C156" s="69"/>
      <c r="D156" s="70">
        <f t="shared" si="13"/>
        <v>25</v>
      </c>
      <c r="E156" s="70">
        <f t="shared" si="12"/>
        <v>6</v>
      </c>
      <c r="F156" s="71">
        <f t="shared" si="15"/>
        <v>42911</v>
      </c>
      <c r="G156" s="79"/>
      <c r="H156" s="79"/>
      <c r="I156" s="79"/>
      <c r="J156" s="79"/>
      <c r="K156" s="79"/>
      <c r="L156" s="74" t="str">
        <f t="shared" si="16"/>
        <v/>
      </c>
      <c r="M156" s="76" t="str">
        <f ca="1">IF(WEEKDAY(B157)=1,SUM(OFFSET(L157,-$F$1,,$F$1,))/$F$1,IF(AND(WEEKDAY(B156)=1,ISNUMBER(B155)),COUNTA(OFFSET(G156:K156,-$F$1,,$F$1))&amp;" / " &amp; $F$1*5 &amp; " créneaux de remplis",""))</f>
        <v>0 / 25 créneaux de remplis</v>
      </c>
    </row>
    <row r="157" spans="1:13" ht="21" x14ac:dyDescent="0.25">
      <c r="A157" s="53">
        <f t="shared" si="14"/>
        <v>26</v>
      </c>
      <c r="B157" s="69">
        <f>WORKDAY.INTL(B156,1,$E$1)</f>
        <v>42912</v>
      </c>
      <c r="C157" s="69"/>
      <c r="D157" s="70">
        <f t="shared" si="13"/>
        <v>26</v>
      </c>
      <c r="E157" s="70">
        <f t="shared" si="12"/>
        <v>6</v>
      </c>
      <c r="F157" s="71">
        <f t="shared" si="15"/>
        <v>42912</v>
      </c>
      <c r="G157" s="79"/>
      <c r="H157" s="79"/>
      <c r="I157" s="79"/>
      <c r="J157" s="79"/>
      <c r="K157" s="79"/>
      <c r="L157" s="74">
        <f t="shared" si="16"/>
        <v>0</v>
      </c>
      <c r="M157" s="76" t="str">
        <f ca="1">IF(WEEKDAY(B158)=1,SUM(OFFSET(L158,-$F$1,,$F$1,))/$F$1,IF(AND(WEEKDAY(B157)=1,ISNUMBER(B156)),COUNTA(OFFSET(G157:K157,-$F$1,,$F$1))&amp;" / " &amp; $F$1*5 &amp; " créneaux de remplis",""))</f>
        <v/>
      </c>
    </row>
    <row r="158" spans="1:13" ht="21" x14ac:dyDescent="0.25">
      <c r="A158" s="53" t="str">
        <f t="shared" si="14"/>
        <v/>
      </c>
      <c r="B158" s="69">
        <f>WORKDAY.INTL(B157,1,$E$1)</f>
        <v>42913</v>
      </c>
      <c r="C158" s="69"/>
      <c r="D158" s="70">
        <f t="shared" si="13"/>
        <v>27</v>
      </c>
      <c r="E158" s="70">
        <f t="shared" si="12"/>
        <v>6</v>
      </c>
      <c r="F158" s="71">
        <f t="shared" si="15"/>
        <v>42913</v>
      </c>
      <c r="G158" s="79"/>
      <c r="H158" s="79"/>
      <c r="I158" s="79"/>
      <c r="J158" s="79"/>
      <c r="K158" s="79"/>
      <c r="L158" s="74">
        <f t="shared" si="16"/>
        <v>0</v>
      </c>
      <c r="M158" s="76" t="str">
        <f ca="1">IF(WEEKDAY(B159)=1,SUM(OFFSET(L159,-$F$1,,$F$1,))/$F$1,IF(AND(WEEKDAY(B158)=1,ISNUMBER(B157)),COUNTA(OFFSET(G158:K158,-$F$1,,$F$1))&amp;" / " &amp; $F$1*5 &amp; " créneaux de remplis",""))</f>
        <v/>
      </c>
    </row>
    <row r="159" spans="1:13" ht="21" x14ac:dyDescent="0.25">
      <c r="A159" s="53" t="str">
        <f t="shared" si="14"/>
        <v/>
      </c>
      <c r="B159" s="69">
        <f>WORKDAY.INTL(B158,1,$E$1)</f>
        <v>42914</v>
      </c>
      <c r="C159" s="69"/>
      <c r="D159" s="70">
        <f t="shared" si="13"/>
        <v>28</v>
      </c>
      <c r="E159" s="70">
        <f t="shared" si="12"/>
        <v>6</v>
      </c>
      <c r="F159" s="71">
        <f t="shared" si="15"/>
        <v>42914</v>
      </c>
      <c r="G159" s="79"/>
      <c r="H159" s="79"/>
      <c r="I159" s="79"/>
      <c r="J159" s="79"/>
      <c r="K159" s="79"/>
      <c r="L159" s="74">
        <f t="shared" si="16"/>
        <v>0</v>
      </c>
      <c r="M159" s="76" t="str">
        <f ca="1">IF(WEEKDAY(B160)=1,SUM(OFFSET(L160,-$F$1,,$F$1,))/$F$1,IF(AND(WEEKDAY(B159)=1,ISNUMBER(B158)),COUNTA(OFFSET(G159:K159,-$F$1,,$F$1))&amp;" / " &amp; $F$1*5 &amp; " créneaux de remplis",""))</f>
        <v/>
      </c>
    </row>
    <row r="160" spans="1:13" ht="21" x14ac:dyDescent="0.25">
      <c r="A160" s="53" t="str">
        <f t="shared" si="14"/>
        <v/>
      </c>
      <c r="B160" s="69">
        <f>WORKDAY.INTL(B159,1,$E$1)</f>
        <v>42915</v>
      </c>
      <c r="C160" s="72" t="s">
        <v>27</v>
      </c>
      <c r="D160" s="70">
        <f t="shared" si="13"/>
        <v>29</v>
      </c>
      <c r="E160" s="70"/>
      <c r="F160" s="71">
        <f t="shared" si="15"/>
        <v>42915</v>
      </c>
      <c r="G160" s="78"/>
      <c r="H160" s="78"/>
      <c r="I160" s="78"/>
      <c r="J160" s="78"/>
      <c r="K160" s="78"/>
      <c r="L160" s="74">
        <f t="shared" si="16"/>
        <v>0</v>
      </c>
      <c r="M160" s="76" t="str">
        <f ca="1">IF(WEEKDAY(B161)=1,SUM(OFFSET(L161,-$F$1,,$F$1,))/$F$1,IF(AND(WEEKDAY(B160)=1,ISNUMBER(B159)),COUNTA(OFFSET(G160:K160,-$F$1,,$F$1))&amp;" / " &amp; $F$1*5 &amp; " créneaux de remplis",""))</f>
        <v/>
      </c>
    </row>
    <row r="161" spans="1:13" ht="21" x14ac:dyDescent="0.25">
      <c r="A161" s="53" t="str">
        <f t="shared" si="14"/>
        <v/>
      </c>
      <c r="B161" s="69">
        <f>WORKDAY.INTL(B160,1,$E$1)</f>
        <v>42916</v>
      </c>
      <c r="C161" s="69"/>
      <c r="D161" s="70">
        <f t="shared" si="13"/>
        <v>30</v>
      </c>
      <c r="E161" s="70">
        <f t="shared" si="12"/>
        <v>6</v>
      </c>
      <c r="F161" s="71">
        <f t="shared" si="15"/>
        <v>42916</v>
      </c>
      <c r="G161" s="79"/>
      <c r="H161" s="79"/>
      <c r="I161" s="78"/>
      <c r="J161" s="78"/>
      <c r="K161" s="78"/>
      <c r="L161" s="74">
        <f t="shared" si="16"/>
        <v>0</v>
      </c>
      <c r="M161" s="76">
        <f ca="1">IF(WEEKDAY(B162)=1,SUM(OFFSET(L162,-$F$1,,$F$1,))/$F$1,IF(AND(WEEKDAY(B161)=1,ISNUMBER(B160)),COUNTA(OFFSET(G161:K161,-$F$1,,$F$1))&amp;" / " &amp; $F$1*5 &amp; " créneaux de remplis",""))</f>
        <v>0</v>
      </c>
    </row>
    <row r="162" spans="1:13" ht="21" x14ac:dyDescent="0.25">
      <c r="A162" s="53" t="str">
        <f t="shared" si="14"/>
        <v/>
      </c>
      <c r="B162" s="69">
        <f>WORKDAY.INTL(B161,1,$E$1)</f>
        <v>42918</v>
      </c>
      <c r="C162" s="69"/>
      <c r="D162" s="70">
        <f t="shared" si="13"/>
        <v>2</v>
      </c>
      <c r="E162" s="70">
        <f t="shared" si="12"/>
        <v>7</v>
      </c>
      <c r="F162" s="71">
        <f t="shared" si="15"/>
        <v>42918</v>
      </c>
      <c r="G162" s="79"/>
      <c r="H162" s="78"/>
      <c r="I162" s="79"/>
      <c r="J162" s="78"/>
      <c r="K162" s="78"/>
      <c r="L162" s="74" t="str">
        <f t="shared" si="16"/>
        <v/>
      </c>
      <c r="M162" s="76" t="str">
        <f ca="1">IF(WEEKDAY(B163)=1,SUM(OFFSET(L163,-$F$1,,$F$1,))/$F$1,IF(AND(WEEKDAY(B162)=1,ISNUMBER(B161)),COUNTA(OFFSET(G162:K162,-$F$1,,$F$1))&amp;" / " &amp; $F$1*5 &amp; " créneaux de remplis",""))</f>
        <v>0 / 25 créneaux de remplis</v>
      </c>
    </row>
    <row r="163" spans="1:13" ht="21" x14ac:dyDescent="0.25">
      <c r="A163" s="53">
        <f t="shared" si="14"/>
        <v>27</v>
      </c>
      <c r="B163" s="69">
        <f>WORKDAY.INTL(B162,1,$E$1)</f>
        <v>42919</v>
      </c>
      <c r="C163" s="69"/>
      <c r="D163" s="70">
        <f t="shared" si="13"/>
        <v>3</v>
      </c>
      <c r="E163" s="70">
        <f t="shared" si="12"/>
        <v>7</v>
      </c>
      <c r="F163" s="71">
        <f t="shared" si="15"/>
        <v>42919</v>
      </c>
      <c r="G163" s="78"/>
      <c r="H163" s="78"/>
      <c r="I163" s="78"/>
      <c r="J163" s="78"/>
      <c r="K163" s="79"/>
      <c r="L163" s="74">
        <f t="shared" si="16"/>
        <v>0</v>
      </c>
      <c r="M163" s="76" t="str">
        <f ca="1">IF(WEEKDAY(B164)=1,SUM(OFFSET(L164,-$F$1,,$F$1,))/$F$1,IF(AND(WEEKDAY(B163)=1,ISNUMBER(B162)),COUNTA(OFFSET(G163:K163,-$F$1,,$F$1))&amp;" / " &amp; $F$1*5 &amp; " créneaux de remplis",""))</f>
        <v/>
      </c>
    </row>
    <row r="164" spans="1:13" ht="21" x14ac:dyDescent="0.25">
      <c r="A164" s="53" t="str">
        <f t="shared" si="14"/>
        <v/>
      </c>
      <c r="B164" s="69">
        <f>WORKDAY.INTL(B163,1,$E$1)</f>
        <v>42920</v>
      </c>
      <c r="C164" s="69"/>
      <c r="D164" s="70">
        <f t="shared" si="13"/>
        <v>4</v>
      </c>
      <c r="E164" s="70">
        <f t="shared" si="12"/>
        <v>7</v>
      </c>
      <c r="F164" s="71">
        <f t="shared" si="15"/>
        <v>42920</v>
      </c>
      <c r="G164" s="79"/>
      <c r="H164" s="78"/>
      <c r="I164" s="78"/>
      <c r="J164" s="78"/>
      <c r="K164" s="79"/>
      <c r="L164" s="74">
        <f t="shared" si="16"/>
        <v>0</v>
      </c>
      <c r="M164" s="76" t="str">
        <f ca="1">IF(WEEKDAY(B165)=1,SUM(OFFSET(L165,-$F$1,,$F$1,))/$F$1,IF(AND(WEEKDAY(B164)=1,ISNUMBER(B163)),COUNTA(OFFSET(G164:K164,-$F$1,,$F$1))&amp;" / " &amp; $F$1*5 &amp; " créneaux de remplis",""))</f>
        <v/>
      </c>
    </row>
    <row r="165" spans="1:13" ht="21" x14ac:dyDescent="0.25">
      <c r="A165" s="53" t="str">
        <f t="shared" si="14"/>
        <v/>
      </c>
      <c r="B165" s="69">
        <f>WORKDAY.INTL(B164,1,$E$1)</f>
        <v>42921</v>
      </c>
      <c r="C165" s="72" t="s">
        <v>27</v>
      </c>
      <c r="D165" s="70">
        <f t="shared" si="13"/>
        <v>5</v>
      </c>
      <c r="E165" s="70"/>
      <c r="F165" s="71">
        <f t="shared" si="15"/>
        <v>42921</v>
      </c>
      <c r="G165" s="78"/>
      <c r="H165" s="78"/>
      <c r="I165" s="78"/>
      <c r="J165" s="78"/>
      <c r="K165" s="78"/>
      <c r="L165" s="74">
        <f t="shared" si="16"/>
        <v>0</v>
      </c>
      <c r="M165" s="76" t="str">
        <f ca="1">IF(WEEKDAY(B166)=1,SUM(OFFSET(L166,-$F$1,,$F$1,))/$F$1,IF(AND(WEEKDAY(B165)=1,ISNUMBER(B164)),COUNTA(OFFSET(G165:K165,-$F$1,,$F$1))&amp;" / " &amp; $F$1*5 &amp; " créneaux de remplis",""))</f>
        <v/>
      </c>
    </row>
    <row r="166" spans="1:13" ht="21" x14ac:dyDescent="0.25">
      <c r="A166" s="53" t="str">
        <f t="shared" si="14"/>
        <v/>
      </c>
      <c r="B166" s="69">
        <f>WORKDAY.INTL(B165,1,$E$1)</f>
        <v>42922</v>
      </c>
      <c r="C166" s="69"/>
      <c r="D166" s="70">
        <f t="shared" si="13"/>
        <v>6</v>
      </c>
      <c r="E166" s="70">
        <f t="shared" si="12"/>
        <v>7</v>
      </c>
      <c r="F166" s="71">
        <f t="shared" si="15"/>
        <v>42922</v>
      </c>
      <c r="G166" s="79"/>
      <c r="H166" s="79"/>
      <c r="I166" s="79"/>
      <c r="J166" s="79"/>
      <c r="K166" s="79"/>
      <c r="L166" s="74">
        <f t="shared" si="16"/>
        <v>0</v>
      </c>
      <c r="M166" s="76" t="str">
        <f ca="1">IF(WEEKDAY(B167)=1,SUM(OFFSET(L167,-$F$1,,$F$1,))/$F$1,IF(AND(WEEKDAY(B166)=1,ISNUMBER(B165)),COUNTA(OFFSET(G166:K166,-$F$1,,$F$1))&amp;" / " &amp; $F$1*5 &amp; " créneaux de remplis",""))</f>
        <v/>
      </c>
    </row>
    <row r="167" spans="1:13" ht="21" x14ac:dyDescent="0.25">
      <c r="A167" s="53" t="str">
        <f t="shared" si="14"/>
        <v/>
      </c>
      <c r="B167" s="69">
        <f>WORKDAY.INTL(B166,1,$E$1)</f>
        <v>42923</v>
      </c>
      <c r="C167" s="69"/>
      <c r="D167" s="70">
        <f t="shared" si="13"/>
        <v>7</v>
      </c>
      <c r="E167" s="70">
        <f t="shared" si="12"/>
        <v>7</v>
      </c>
      <c r="F167" s="71">
        <f t="shared" si="15"/>
        <v>42923</v>
      </c>
      <c r="G167" s="78"/>
      <c r="H167" s="78"/>
      <c r="I167" s="79"/>
      <c r="J167" s="78"/>
      <c r="K167" s="78"/>
      <c r="L167" s="74">
        <f t="shared" si="16"/>
        <v>0</v>
      </c>
      <c r="M167" s="76">
        <f ca="1">IF(WEEKDAY(B168)=1,SUM(OFFSET(L168,-$F$1,,$F$1,))/$F$1,IF(AND(WEEKDAY(B167)=1,ISNUMBER(B166)),COUNTA(OFFSET(G167:K167,-$F$1,,$F$1))&amp;" / " &amp; $F$1*5 &amp; " créneaux de remplis",""))</f>
        <v>0</v>
      </c>
    </row>
    <row r="168" spans="1:13" ht="21" x14ac:dyDescent="0.25">
      <c r="A168" s="53" t="str">
        <f t="shared" si="14"/>
        <v/>
      </c>
      <c r="B168" s="69">
        <f>WORKDAY.INTL(B167,1,$E$1)</f>
        <v>42925</v>
      </c>
      <c r="C168" s="69"/>
      <c r="D168" s="70">
        <f t="shared" si="13"/>
        <v>9</v>
      </c>
      <c r="E168" s="70">
        <f t="shared" si="12"/>
        <v>7</v>
      </c>
      <c r="F168" s="71">
        <f t="shared" si="15"/>
        <v>42925</v>
      </c>
      <c r="G168" s="78"/>
      <c r="H168" s="78"/>
      <c r="I168" s="78"/>
      <c r="J168" s="78"/>
      <c r="K168" s="78"/>
      <c r="L168" s="74" t="str">
        <f t="shared" si="16"/>
        <v/>
      </c>
      <c r="M168" s="76" t="str">
        <f ca="1">IF(WEEKDAY(B169)=1,SUM(OFFSET(L169,-$F$1,,$F$1,))/$F$1,IF(AND(WEEKDAY(B168)=1,ISNUMBER(B167)),COUNTA(OFFSET(G168:K168,-$F$1,,$F$1))&amp;" / " &amp; $F$1*5 &amp; " créneaux de remplis",""))</f>
        <v>0 / 25 créneaux de remplis</v>
      </c>
    </row>
    <row r="169" spans="1:13" ht="21" x14ac:dyDescent="0.25">
      <c r="A169" s="53">
        <f t="shared" si="14"/>
        <v>28</v>
      </c>
      <c r="B169" s="69">
        <f>WORKDAY.INTL(B168,1,$E$1)</f>
        <v>42926</v>
      </c>
      <c r="C169" s="69"/>
      <c r="D169" s="70">
        <f t="shared" si="13"/>
        <v>10</v>
      </c>
      <c r="E169" s="70">
        <f t="shared" si="12"/>
        <v>7</v>
      </c>
      <c r="F169" s="71">
        <f t="shared" si="15"/>
        <v>42926</v>
      </c>
      <c r="G169" s="78"/>
      <c r="H169" s="78"/>
      <c r="I169" s="79"/>
      <c r="J169" s="78"/>
      <c r="K169" s="78"/>
      <c r="L169" s="74">
        <f t="shared" si="16"/>
        <v>0</v>
      </c>
      <c r="M169" s="76" t="str">
        <f ca="1">IF(WEEKDAY(B170)=1,SUM(OFFSET(L170,-$F$1,,$F$1,))/$F$1,IF(AND(WEEKDAY(B169)=1,ISNUMBER(B168)),COUNTA(OFFSET(G169:K169,-$F$1,,$F$1))&amp;" / " &amp; $F$1*5 &amp; " créneaux de remplis",""))</f>
        <v/>
      </c>
    </row>
    <row r="170" spans="1:13" ht="21" x14ac:dyDescent="0.25">
      <c r="A170" s="53" t="str">
        <f t="shared" si="14"/>
        <v/>
      </c>
      <c r="B170" s="69">
        <f>WORKDAY.INTL(B169,1,$E$1)</f>
        <v>42927</v>
      </c>
      <c r="C170" s="72" t="s">
        <v>27</v>
      </c>
      <c r="D170" s="70">
        <f t="shared" si="13"/>
        <v>11</v>
      </c>
      <c r="E170" s="70"/>
      <c r="F170" s="71">
        <f t="shared" si="15"/>
        <v>42927</v>
      </c>
      <c r="G170" s="78"/>
      <c r="H170" s="78"/>
      <c r="I170" s="78"/>
      <c r="J170" s="78"/>
      <c r="K170" s="78"/>
      <c r="L170" s="74">
        <f t="shared" si="16"/>
        <v>0</v>
      </c>
      <c r="M170" s="76" t="str">
        <f ca="1">IF(WEEKDAY(B171)=1,SUM(OFFSET(L171,-$F$1,,$F$1,))/$F$1,IF(AND(WEEKDAY(B170)=1,ISNUMBER(B169)),COUNTA(OFFSET(G170:K170,-$F$1,,$F$1))&amp;" / " &amp; $F$1*5 &amp; " créneaux de remplis",""))</f>
        <v/>
      </c>
    </row>
    <row r="171" spans="1:13" ht="21" x14ac:dyDescent="0.25">
      <c r="A171" s="53" t="str">
        <f t="shared" si="14"/>
        <v/>
      </c>
      <c r="B171" s="69">
        <f>WORKDAY.INTL(B170,1,$E$1)</f>
        <v>42928</v>
      </c>
      <c r="C171" s="69"/>
      <c r="D171" s="70">
        <f t="shared" si="13"/>
        <v>12</v>
      </c>
      <c r="E171" s="70">
        <f t="shared" si="12"/>
        <v>7</v>
      </c>
      <c r="F171" s="71">
        <f t="shared" si="15"/>
        <v>42928</v>
      </c>
      <c r="G171" s="79"/>
      <c r="H171" s="78"/>
      <c r="I171" s="78"/>
      <c r="J171" s="78"/>
      <c r="K171" s="78"/>
      <c r="L171" s="74">
        <f t="shared" si="16"/>
        <v>0</v>
      </c>
      <c r="M171" s="76" t="str">
        <f ca="1">IF(WEEKDAY(B172)=1,SUM(OFFSET(L172,-$F$1,,$F$1,))/$F$1,IF(AND(WEEKDAY(B171)=1,ISNUMBER(B170)),COUNTA(OFFSET(G171:K171,-$F$1,,$F$1))&amp;" / " &amp; $F$1*5 &amp; " créneaux de remplis",""))</f>
        <v/>
      </c>
    </row>
    <row r="172" spans="1:13" ht="21" x14ac:dyDescent="0.25">
      <c r="A172" s="53" t="str">
        <f t="shared" si="14"/>
        <v/>
      </c>
      <c r="B172" s="69">
        <f>WORKDAY.INTL(B171,1,$E$1)</f>
        <v>42929</v>
      </c>
      <c r="C172" s="69"/>
      <c r="D172" s="70">
        <f t="shared" si="13"/>
        <v>13</v>
      </c>
      <c r="E172" s="70">
        <f t="shared" si="12"/>
        <v>7</v>
      </c>
      <c r="F172" s="71">
        <f t="shared" si="15"/>
        <v>42929</v>
      </c>
      <c r="G172" s="79"/>
      <c r="H172" s="78"/>
      <c r="I172" s="79"/>
      <c r="J172" s="78"/>
      <c r="K172" s="78"/>
      <c r="L172" s="74">
        <f t="shared" si="16"/>
        <v>0</v>
      </c>
      <c r="M172" s="76" t="str">
        <f ca="1">IF(WEEKDAY(B173)=1,SUM(OFFSET(L173,-$F$1,,$F$1,))/$F$1,IF(AND(WEEKDAY(B172)=1,ISNUMBER(B171)),COUNTA(OFFSET(G172:K172,-$F$1,,$F$1))&amp;" / " &amp; $F$1*5 &amp; " créneaux de remplis",""))</f>
        <v/>
      </c>
    </row>
    <row r="173" spans="1:13" ht="21" x14ac:dyDescent="0.25">
      <c r="A173" s="53" t="str">
        <f t="shared" si="14"/>
        <v/>
      </c>
      <c r="B173" s="69">
        <f>WORKDAY.INTL(B172,1,$E$1)</f>
        <v>42930</v>
      </c>
      <c r="C173" s="69"/>
      <c r="D173" s="70">
        <f t="shared" si="13"/>
        <v>14</v>
      </c>
      <c r="E173" s="70">
        <f t="shared" si="12"/>
        <v>7</v>
      </c>
      <c r="F173" s="71">
        <f t="shared" si="15"/>
        <v>42930</v>
      </c>
      <c r="G173" s="78"/>
      <c r="H173" s="79"/>
      <c r="I173" s="78"/>
      <c r="J173" s="78"/>
      <c r="K173" s="78"/>
      <c r="L173" s="74">
        <f t="shared" si="16"/>
        <v>0</v>
      </c>
      <c r="M173" s="76">
        <f ca="1">IF(WEEKDAY(B174)=1,SUM(OFFSET(L174,-$F$1,,$F$1,))/$F$1,IF(AND(WEEKDAY(B173)=1,ISNUMBER(B172)),COUNTA(OFFSET(G173:K173,-$F$1,,$F$1))&amp;" / " &amp; $F$1*5 &amp; " créneaux de remplis",""))</f>
        <v>0</v>
      </c>
    </row>
    <row r="174" spans="1:13" ht="21" x14ac:dyDescent="0.25">
      <c r="A174" s="53" t="str">
        <f t="shared" si="14"/>
        <v/>
      </c>
      <c r="B174" s="69">
        <f>WORKDAY.INTL(B173,1,$E$1)</f>
        <v>42932</v>
      </c>
      <c r="C174" s="69"/>
      <c r="D174" s="70">
        <f t="shared" si="13"/>
        <v>16</v>
      </c>
      <c r="E174" s="70">
        <f t="shared" si="12"/>
        <v>7</v>
      </c>
      <c r="F174" s="71">
        <f t="shared" si="15"/>
        <v>42932</v>
      </c>
      <c r="G174" s="78"/>
      <c r="H174" s="78"/>
      <c r="I174" s="79"/>
      <c r="J174" s="78"/>
      <c r="K174" s="78"/>
      <c r="L174" s="74" t="str">
        <f t="shared" si="16"/>
        <v/>
      </c>
      <c r="M174" s="76" t="str">
        <f ca="1">IF(WEEKDAY(B175)=1,SUM(OFFSET(L175,-$F$1,,$F$1,))/$F$1,IF(AND(WEEKDAY(B174)=1,ISNUMBER(B173)),COUNTA(OFFSET(G174:K174,-$F$1,,$F$1))&amp;" / " &amp; $F$1*5 &amp; " créneaux de remplis",""))</f>
        <v>0 / 25 créneaux de remplis</v>
      </c>
    </row>
    <row r="175" spans="1:13" ht="21" x14ac:dyDescent="0.25">
      <c r="A175" s="53">
        <f t="shared" si="14"/>
        <v>29</v>
      </c>
      <c r="B175" s="69">
        <f>WORKDAY.INTL(B174,1,$E$1)</f>
        <v>42933</v>
      </c>
      <c r="C175" s="72" t="s">
        <v>27</v>
      </c>
      <c r="D175" s="70">
        <f t="shared" si="13"/>
        <v>17</v>
      </c>
      <c r="E175" s="70"/>
      <c r="F175" s="71">
        <f t="shared" si="15"/>
        <v>42933</v>
      </c>
      <c r="G175" s="78"/>
      <c r="H175" s="78"/>
      <c r="I175" s="78"/>
      <c r="J175" s="78"/>
      <c r="K175" s="78"/>
      <c r="L175" s="74">
        <f t="shared" si="16"/>
        <v>0</v>
      </c>
      <c r="M175" s="76" t="str">
        <f ca="1">IF(WEEKDAY(B176)=1,SUM(OFFSET(L176,-$F$1,,$F$1,))/$F$1,IF(AND(WEEKDAY(B175)=1,ISNUMBER(B174)),COUNTA(OFFSET(G175:K175,-$F$1,,$F$1))&amp;" / " &amp; $F$1*5 &amp; " créneaux de remplis",""))</f>
        <v/>
      </c>
    </row>
    <row r="176" spans="1:13" ht="21" x14ac:dyDescent="0.25">
      <c r="A176" s="53" t="str">
        <f t="shared" si="14"/>
        <v/>
      </c>
      <c r="B176" s="69">
        <f>WORKDAY.INTL(B175,1,$E$1)</f>
        <v>42934</v>
      </c>
      <c r="C176" s="69"/>
      <c r="D176" s="70">
        <f t="shared" si="13"/>
        <v>18</v>
      </c>
      <c r="E176" s="70">
        <f t="shared" si="12"/>
        <v>7</v>
      </c>
      <c r="F176" s="71">
        <f t="shared" si="15"/>
        <v>42934</v>
      </c>
      <c r="G176" s="79"/>
      <c r="H176" s="79"/>
      <c r="I176" s="79"/>
      <c r="J176" s="79"/>
      <c r="K176" s="79"/>
      <c r="L176" s="74">
        <f t="shared" si="16"/>
        <v>0</v>
      </c>
      <c r="M176" s="76" t="str">
        <f ca="1">IF(WEEKDAY(B177)=1,SUM(OFFSET(L177,-$F$1,,$F$1,))/$F$1,IF(AND(WEEKDAY(B176)=1,ISNUMBER(B175)),COUNTA(OFFSET(G176:K176,-$F$1,,$F$1))&amp;" / " &amp; $F$1*5 &amp; " créneaux de remplis",""))</f>
        <v/>
      </c>
    </row>
    <row r="177" spans="1:13" ht="21" x14ac:dyDescent="0.25">
      <c r="A177" s="53" t="str">
        <f t="shared" si="14"/>
        <v/>
      </c>
      <c r="B177" s="69">
        <f>WORKDAY.INTL(B176,1,$E$1)</f>
        <v>42935</v>
      </c>
      <c r="C177" s="69"/>
      <c r="D177" s="70">
        <f t="shared" si="13"/>
        <v>19</v>
      </c>
      <c r="E177" s="70">
        <f t="shared" si="12"/>
        <v>7</v>
      </c>
      <c r="F177" s="71">
        <f t="shared" si="15"/>
        <v>42935</v>
      </c>
      <c r="G177" s="79"/>
      <c r="H177" s="79"/>
      <c r="I177" s="79"/>
      <c r="J177" s="79"/>
      <c r="K177" s="79"/>
      <c r="L177" s="74">
        <f t="shared" si="16"/>
        <v>0</v>
      </c>
      <c r="M177" s="76" t="str">
        <f ca="1">IF(WEEKDAY(B178)=1,SUM(OFFSET(L178,-$F$1,,$F$1,))/$F$1,IF(AND(WEEKDAY(B177)=1,ISNUMBER(B176)),COUNTA(OFFSET(G177:K177,-$F$1,,$F$1))&amp;" / " &amp; $F$1*5 &amp; " créneaux de remplis",""))</f>
        <v/>
      </c>
    </row>
    <row r="178" spans="1:13" ht="21" x14ac:dyDescent="0.25">
      <c r="A178" s="53" t="str">
        <f t="shared" si="14"/>
        <v/>
      </c>
      <c r="B178" s="69">
        <f>WORKDAY.INTL(B177,1,$E$1)</f>
        <v>42936</v>
      </c>
      <c r="C178" s="69"/>
      <c r="D178" s="70">
        <f t="shared" si="13"/>
        <v>20</v>
      </c>
      <c r="E178" s="70">
        <f t="shared" si="12"/>
        <v>7</v>
      </c>
      <c r="F178" s="71">
        <f t="shared" si="15"/>
        <v>42936</v>
      </c>
      <c r="G178" s="79"/>
      <c r="H178" s="79"/>
      <c r="I178" s="79"/>
      <c r="J178" s="79"/>
      <c r="K178" s="79"/>
      <c r="L178" s="74">
        <f t="shared" si="16"/>
        <v>0</v>
      </c>
      <c r="M178" s="76" t="str">
        <f ca="1">IF(WEEKDAY(B179)=1,SUM(OFFSET(L179,-$F$1,,$F$1,))/$F$1,IF(AND(WEEKDAY(B178)=1,ISNUMBER(B177)),COUNTA(OFFSET(G178:K178,-$F$1,,$F$1))&amp;" / " &amp; $F$1*5 &amp; " créneaux de remplis",""))</f>
        <v/>
      </c>
    </row>
    <row r="179" spans="1:13" ht="21" x14ac:dyDescent="0.25">
      <c r="A179" s="53" t="str">
        <f t="shared" si="14"/>
        <v/>
      </c>
      <c r="B179" s="69">
        <f>WORKDAY.INTL(B178,1,$E$1)</f>
        <v>42937</v>
      </c>
      <c r="C179" s="69"/>
      <c r="D179" s="70">
        <f t="shared" si="13"/>
        <v>21</v>
      </c>
      <c r="E179" s="70">
        <f t="shared" si="12"/>
        <v>7</v>
      </c>
      <c r="F179" s="71">
        <f t="shared" si="15"/>
        <v>42937</v>
      </c>
      <c r="G179" s="79"/>
      <c r="H179" s="79"/>
      <c r="I179" s="79"/>
      <c r="J179" s="79"/>
      <c r="K179" s="79"/>
      <c r="L179" s="74">
        <f t="shared" si="16"/>
        <v>0</v>
      </c>
      <c r="M179" s="76">
        <f ca="1">IF(WEEKDAY(B180)=1,SUM(OFFSET(L180,-$F$1,,$F$1,))/$F$1,IF(AND(WEEKDAY(B179)=1,ISNUMBER(B178)),COUNTA(OFFSET(G179:K179,-$F$1,,$F$1))&amp;" / " &amp; $F$1*5 &amp; " créneaux de remplis",""))</f>
        <v>0</v>
      </c>
    </row>
    <row r="180" spans="1:13" ht="21" x14ac:dyDescent="0.25">
      <c r="A180" s="53" t="str">
        <f t="shared" si="14"/>
        <v/>
      </c>
      <c r="B180" s="69">
        <f>WORKDAY.INTL(B179,1,$E$1)</f>
        <v>42939</v>
      </c>
      <c r="C180" s="72" t="s">
        <v>27</v>
      </c>
      <c r="D180" s="70">
        <f t="shared" si="13"/>
        <v>23</v>
      </c>
      <c r="E180" s="70"/>
      <c r="F180" s="71">
        <f t="shared" si="15"/>
        <v>42939</v>
      </c>
      <c r="G180" s="78"/>
      <c r="H180" s="78"/>
      <c r="I180" s="78"/>
      <c r="J180" s="78"/>
      <c r="K180" s="78"/>
      <c r="L180" s="74" t="str">
        <f t="shared" si="16"/>
        <v/>
      </c>
      <c r="M180" s="76" t="str">
        <f ca="1">IF(WEEKDAY(B181)=1,SUM(OFFSET(L181,-$F$1,,$F$1,))/$F$1,IF(AND(WEEKDAY(B180)=1,ISNUMBER(B179)),COUNTA(OFFSET(G180:K180,-$F$1,,$F$1))&amp;" / " &amp; $F$1*5 &amp; " créneaux de remplis",""))</f>
        <v>0 / 25 créneaux de remplis</v>
      </c>
    </row>
    <row r="181" spans="1:13" ht="21" x14ac:dyDescent="0.25">
      <c r="A181" s="53">
        <f t="shared" si="14"/>
        <v>30</v>
      </c>
      <c r="B181" s="69">
        <f>WORKDAY.INTL(B180,1,$E$1)</f>
        <v>42940</v>
      </c>
      <c r="C181" s="69"/>
      <c r="D181" s="70">
        <f t="shared" si="13"/>
        <v>24</v>
      </c>
      <c r="E181" s="70">
        <f t="shared" si="12"/>
        <v>7</v>
      </c>
      <c r="F181" s="71">
        <f t="shared" si="15"/>
        <v>42940</v>
      </c>
      <c r="G181" s="78"/>
      <c r="H181" s="78"/>
      <c r="I181" s="78"/>
      <c r="J181" s="78"/>
      <c r="K181" s="78"/>
      <c r="L181" s="74">
        <f t="shared" si="16"/>
        <v>0</v>
      </c>
      <c r="M181" s="76" t="str">
        <f ca="1">IF(WEEKDAY(B182)=1,SUM(OFFSET(L182,-$F$1,,$F$1,))/$F$1,IF(AND(WEEKDAY(B181)=1,ISNUMBER(B180)),COUNTA(OFFSET(G181:K181,-$F$1,,$F$1))&amp;" / " &amp; $F$1*5 &amp; " créneaux de remplis",""))</f>
        <v/>
      </c>
    </row>
    <row r="182" spans="1:13" ht="21" x14ac:dyDescent="0.25">
      <c r="A182" s="53" t="str">
        <f t="shared" si="14"/>
        <v/>
      </c>
      <c r="B182" s="69">
        <f>WORKDAY.INTL(B181,1,$E$1)</f>
        <v>42941</v>
      </c>
      <c r="C182" s="69"/>
      <c r="D182" s="70">
        <f t="shared" si="13"/>
        <v>25</v>
      </c>
      <c r="E182" s="70">
        <f t="shared" si="12"/>
        <v>7</v>
      </c>
      <c r="F182" s="71">
        <f t="shared" si="15"/>
        <v>42941</v>
      </c>
      <c r="G182" s="78"/>
      <c r="H182" s="78"/>
      <c r="I182" s="79"/>
      <c r="J182" s="78"/>
      <c r="K182" s="78"/>
      <c r="L182" s="74">
        <f t="shared" si="16"/>
        <v>0</v>
      </c>
      <c r="M182" s="76" t="str">
        <f ca="1">IF(WEEKDAY(B183)=1,SUM(OFFSET(L183,-$F$1,,$F$1,))/$F$1,IF(AND(WEEKDAY(B182)=1,ISNUMBER(B181)),COUNTA(OFFSET(G182:K182,-$F$1,,$F$1))&amp;" / " &amp; $F$1*5 &amp; " créneaux de remplis",""))</f>
        <v/>
      </c>
    </row>
    <row r="183" spans="1:13" ht="21" x14ac:dyDescent="0.25">
      <c r="A183" s="53" t="str">
        <f t="shared" si="14"/>
        <v/>
      </c>
      <c r="B183" s="69">
        <f>WORKDAY.INTL(B182,1,$E$1)</f>
        <v>42942</v>
      </c>
      <c r="C183" s="69"/>
      <c r="D183" s="70">
        <f t="shared" si="13"/>
        <v>26</v>
      </c>
      <c r="E183" s="70">
        <f t="shared" si="12"/>
        <v>7</v>
      </c>
      <c r="F183" s="71">
        <f t="shared" si="15"/>
        <v>42942</v>
      </c>
      <c r="G183" s="78"/>
      <c r="H183" s="78"/>
      <c r="I183" s="78"/>
      <c r="J183" s="78"/>
      <c r="K183" s="78"/>
      <c r="L183" s="74">
        <f t="shared" si="16"/>
        <v>0</v>
      </c>
      <c r="M183" s="76" t="str">
        <f ca="1">IF(WEEKDAY(B184)=1,SUM(OFFSET(L184,-$F$1,,$F$1,))/$F$1,IF(AND(WEEKDAY(B183)=1,ISNUMBER(B182)),COUNTA(OFFSET(G183:K183,-$F$1,,$F$1))&amp;" / " &amp; $F$1*5 &amp; " créneaux de remplis",""))</f>
        <v/>
      </c>
    </row>
    <row r="184" spans="1:13" ht="21" x14ac:dyDescent="0.25">
      <c r="A184" s="53" t="str">
        <f t="shared" si="14"/>
        <v/>
      </c>
      <c r="B184" s="69">
        <f>WORKDAY.INTL(B183,1,$E$1)</f>
        <v>42943</v>
      </c>
      <c r="C184" s="69"/>
      <c r="D184" s="70">
        <f t="shared" si="13"/>
        <v>27</v>
      </c>
      <c r="E184" s="70">
        <f t="shared" si="12"/>
        <v>7</v>
      </c>
      <c r="F184" s="71">
        <f t="shared" si="15"/>
        <v>42943</v>
      </c>
      <c r="G184" s="78"/>
      <c r="H184" s="78"/>
      <c r="I184" s="78"/>
      <c r="J184" s="78"/>
      <c r="K184" s="78"/>
      <c r="L184" s="74">
        <f t="shared" si="16"/>
        <v>0</v>
      </c>
      <c r="M184" s="76" t="str">
        <f ca="1">IF(WEEKDAY(B185)=1,SUM(OFFSET(L185,-$F$1,,$F$1,))/$F$1,IF(AND(WEEKDAY(B184)=1,ISNUMBER(B183)),COUNTA(OFFSET(G184:K184,-$F$1,,$F$1))&amp;" / " &amp; $F$1*5 &amp; " créneaux de remplis",""))</f>
        <v/>
      </c>
    </row>
    <row r="185" spans="1:13" ht="21" x14ac:dyDescent="0.25">
      <c r="A185" s="53" t="str">
        <f t="shared" si="14"/>
        <v/>
      </c>
      <c r="B185" s="69">
        <f>WORKDAY.INTL(B184,1,$E$1)</f>
        <v>42944</v>
      </c>
      <c r="C185" s="72" t="s">
        <v>27</v>
      </c>
      <c r="D185" s="70">
        <f t="shared" si="13"/>
        <v>28</v>
      </c>
      <c r="E185" s="70"/>
      <c r="F185" s="71">
        <f t="shared" si="15"/>
        <v>42944</v>
      </c>
      <c r="G185" s="78"/>
      <c r="H185" s="78"/>
      <c r="I185" s="78"/>
      <c r="J185" s="78"/>
      <c r="K185" s="78"/>
      <c r="L185" s="74">
        <f t="shared" si="16"/>
        <v>0</v>
      </c>
      <c r="M185" s="76">
        <f ca="1">IF(WEEKDAY(B186)=1,SUM(OFFSET(L186,-$F$1,,$F$1,))/$F$1,IF(AND(WEEKDAY(B185)=1,ISNUMBER(B184)),COUNTA(OFFSET(G185:K185,-$F$1,,$F$1))&amp;" / " &amp; $F$1*5 &amp; " créneaux de remplis",""))</f>
        <v>0</v>
      </c>
    </row>
    <row r="186" spans="1:13" ht="21" x14ac:dyDescent="0.25">
      <c r="A186" s="53" t="str">
        <f t="shared" si="14"/>
        <v/>
      </c>
      <c r="B186" s="69">
        <f>WORKDAY.INTL(B185,1,$E$1)</f>
        <v>42946</v>
      </c>
      <c r="C186" s="69"/>
      <c r="D186" s="70">
        <f t="shared" si="13"/>
        <v>30</v>
      </c>
      <c r="E186" s="70">
        <f t="shared" si="12"/>
        <v>7</v>
      </c>
      <c r="F186" s="71">
        <f t="shared" si="15"/>
        <v>42946</v>
      </c>
      <c r="G186" s="79"/>
      <c r="H186" s="78"/>
      <c r="I186" s="78"/>
      <c r="J186" s="78"/>
      <c r="K186" s="78"/>
      <c r="L186" s="74" t="str">
        <f t="shared" si="16"/>
        <v/>
      </c>
      <c r="M186" s="76" t="str">
        <f ca="1">IF(WEEKDAY(B187)=1,SUM(OFFSET(L187,-$F$1,,$F$1,))/$F$1,IF(AND(WEEKDAY(B186)=1,ISNUMBER(B185)),COUNTA(OFFSET(G186:K186,-$F$1,,$F$1))&amp;" / " &amp; $F$1*5 &amp; " créneaux de remplis",""))</f>
        <v>0 / 25 créneaux de remplis</v>
      </c>
    </row>
    <row r="187" spans="1:13" ht="21" x14ac:dyDescent="0.25">
      <c r="A187" s="53">
        <f t="shared" si="14"/>
        <v>31</v>
      </c>
      <c r="B187" s="69">
        <f>WORKDAY.INTL(B186,1,$E$1)</f>
        <v>42947</v>
      </c>
      <c r="C187" s="69"/>
      <c r="D187" s="70">
        <f t="shared" si="13"/>
        <v>31</v>
      </c>
      <c r="E187" s="70">
        <f t="shared" ref="E187:E264" si="17">MONTH(B187)</f>
        <v>7</v>
      </c>
      <c r="F187" s="71">
        <f t="shared" si="15"/>
        <v>42947</v>
      </c>
      <c r="G187" s="78"/>
      <c r="H187" s="78"/>
      <c r="I187" s="79"/>
      <c r="J187" s="78"/>
      <c r="K187" s="78"/>
      <c r="L187" s="74">
        <f t="shared" si="16"/>
        <v>0</v>
      </c>
      <c r="M187" s="76" t="str">
        <f ca="1">IF(WEEKDAY(B188)=1,SUM(OFFSET(L188,-$F$1,,$F$1,))/$F$1,IF(AND(WEEKDAY(B187)=1,ISNUMBER(B186)),COUNTA(OFFSET(G187:K187,-$F$1,,$F$1))&amp;" / " &amp; $F$1*5 &amp; " créneaux de remplis",""))</f>
        <v/>
      </c>
    </row>
    <row r="188" spans="1:13" ht="21" x14ac:dyDescent="0.25">
      <c r="A188" s="53" t="str">
        <f t="shared" si="14"/>
        <v/>
      </c>
      <c r="B188" s="69">
        <f>WORKDAY.INTL(B187,1,$E$1)</f>
        <v>42948</v>
      </c>
      <c r="C188" s="69"/>
      <c r="D188" s="70">
        <f t="shared" si="13"/>
        <v>1</v>
      </c>
      <c r="E188" s="70">
        <f t="shared" si="17"/>
        <v>8</v>
      </c>
      <c r="F188" s="71">
        <f t="shared" si="15"/>
        <v>42948</v>
      </c>
      <c r="G188" s="78"/>
      <c r="H188" s="78"/>
      <c r="I188" s="78"/>
      <c r="J188" s="78"/>
      <c r="K188" s="78"/>
      <c r="L188" s="74">
        <f t="shared" si="16"/>
        <v>0</v>
      </c>
      <c r="M188" s="76" t="str">
        <f ca="1">IF(WEEKDAY(B189)=1,SUM(OFFSET(L189,-$F$1,,$F$1,))/$F$1,IF(AND(WEEKDAY(B188)=1,ISNUMBER(B187)),COUNTA(OFFSET(G188:K188,-$F$1,,$F$1))&amp;" / " &amp; $F$1*5 &amp; " créneaux de remplis",""))</f>
        <v/>
      </c>
    </row>
    <row r="189" spans="1:13" ht="21" x14ac:dyDescent="0.25">
      <c r="A189" s="53" t="str">
        <f t="shared" si="14"/>
        <v/>
      </c>
      <c r="B189" s="69">
        <f>WORKDAY.INTL(B188,1,$E$1)</f>
        <v>42949</v>
      </c>
      <c r="C189" s="69"/>
      <c r="D189" s="70">
        <f t="shared" si="13"/>
        <v>2</v>
      </c>
      <c r="E189" s="70">
        <f t="shared" si="17"/>
        <v>8</v>
      </c>
      <c r="F189" s="71">
        <f t="shared" si="15"/>
        <v>42949</v>
      </c>
      <c r="G189" s="78"/>
      <c r="H189" s="78"/>
      <c r="I189" s="78"/>
      <c r="J189" s="78"/>
      <c r="K189" s="78"/>
      <c r="L189" s="74">
        <f t="shared" si="16"/>
        <v>0</v>
      </c>
      <c r="M189" s="76" t="str">
        <f ca="1">IF(WEEKDAY(B190)=1,SUM(OFFSET(L190,-$F$1,,$F$1,))/$F$1,IF(AND(WEEKDAY(B189)=1,ISNUMBER(B188)),COUNTA(OFFSET(G189:K189,-$F$1,,$F$1))&amp;" / " &amp; $F$1*5 &amp; " créneaux de remplis",""))</f>
        <v/>
      </c>
    </row>
    <row r="190" spans="1:13" ht="21" x14ac:dyDescent="0.25">
      <c r="A190" s="53" t="str">
        <f t="shared" si="14"/>
        <v/>
      </c>
      <c r="B190" s="69">
        <f>WORKDAY.INTL(B189,1,$E$1)</f>
        <v>42950</v>
      </c>
      <c r="C190" s="72" t="s">
        <v>27</v>
      </c>
      <c r="D190" s="70">
        <f t="shared" si="13"/>
        <v>3</v>
      </c>
      <c r="E190" s="70"/>
      <c r="F190" s="71">
        <f t="shared" si="15"/>
        <v>42950</v>
      </c>
      <c r="G190" s="78"/>
      <c r="H190" s="78"/>
      <c r="I190" s="78"/>
      <c r="J190" s="78"/>
      <c r="K190" s="78"/>
      <c r="L190" s="74">
        <f t="shared" si="16"/>
        <v>0</v>
      </c>
      <c r="M190" s="76" t="str">
        <f ca="1">IF(WEEKDAY(B191)=1,SUM(OFFSET(L191,-$F$1,,$F$1,))/$F$1,IF(AND(WEEKDAY(B190)=1,ISNUMBER(B189)),COUNTA(OFFSET(G190:K190,-$F$1,,$F$1))&amp;" / " &amp; $F$1*5 &amp; " créneaux de remplis",""))</f>
        <v/>
      </c>
    </row>
    <row r="191" spans="1:13" ht="21" x14ac:dyDescent="0.25">
      <c r="A191" s="53" t="str">
        <f t="shared" si="14"/>
        <v/>
      </c>
      <c r="B191" s="69">
        <f>WORKDAY.INTL(B190,1,$E$1)</f>
        <v>42951</v>
      </c>
      <c r="C191" s="69"/>
      <c r="D191" s="70">
        <f t="shared" si="13"/>
        <v>4</v>
      </c>
      <c r="E191" s="70">
        <f t="shared" si="17"/>
        <v>8</v>
      </c>
      <c r="F191" s="71">
        <f t="shared" si="15"/>
        <v>42951</v>
      </c>
      <c r="G191" s="79"/>
      <c r="H191" s="78"/>
      <c r="I191" s="78"/>
      <c r="J191" s="78"/>
      <c r="K191" s="78"/>
      <c r="L191" s="74">
        <f t="shared" si="16"/>
        <v>0</v>
      </c>
      <c r="M191" s="76">
        <f ca="1">IF(WEEKDAY(B192)=1,SUM(OFFSET(L192,-$F$1,,$F$1,))/$F$1,IF(AND(WEEKDAY(B191)=1,ISNUMBER(B190)),COUNTA(OFFSET(G191:K191,-$F$1,,$F$1))&amp;" / " &amp; $F$1*5 &amp; " créneaux de remplis",""))</f>
        <v>0</v>
      </c>
    </row>
    <row r="192" spans="1:13" ht="21" x14ac:dyDescent="0.25">
      <c r="A192" s="53" t="str">
        <f t="shared" si="14"/>
        <v/>
      </c>
      <c r="B192" s="69">
        <f>WORKDAY.INTL(B191,1,$E$1)</f>
        <v>42953</v>
      </c>
      <c r="C192" s="69"/>
      <c r="D192" s="70">
        <f t="shared" si="13"/>
        <v>6</v>
      </c>
      <c r="E192" s="70">
        <f t="shared" si="17"/>
        <v>8</v>
      </c>
      <c r="F192" s="71">
        <f t="shared" si="15"/>
        <v>42953</v>
      </c>
      <c r="G192" s="78"/>
      <c r="H192" s="78"/>
      <c r="I192" s="79"/>
      <c r="J192" s="78"/>
      <c r="K192" s="78"/>
      <c r="L192" s="74" t="str">
        <f t="shared" si="16"/>
        <v/>
      </c>
      <c r="M192" s="76" t="str">
        <f ca="1">IF(WEEKDAY(B193)=1,SUM(OFFSET(L193,-$F$1,,$F$1,))/$F$1,IF(AND(WEEKDAY(B192)=1,ISNUMBER(B191)),COUNTA(OFFSET(G192:K192,-$F$1,,$F$1))&amp;" / " &amp; $F$1*5 &amp; " créneaux de remplis",""))</f>
        <v>0 / 25 créneaux de remplis</v>
      </c>
    </row>
    <row r="193" spans="1:13" ht="21" x14ac:dyDescent="0.25">
      <c r="A193" s="53">
        <f t="shared" si="14"/>
        <v>32</v>
      </c>
      <c r="B193" s="69">
        <f>WORKDAY.INTL(B192,1,$E$1)</f>
        <v>42954</v>
      </c>
      <c r="C193" s="69"/>
      <c r="D193" s="70">
        <f t="shared" si="13"/>
        <v>7</v>
      </c>
      <c r="E193" s="70">
        <f t="shared" si="17"/>
        <v>8</v>
      </c>
      <c r="F193" s="71">
        <f t="shared" si="15"/>
        <v>42954</v>
      </c>
      <c r="G193" s="78"/>
      <c r="H193" s="78"/>
      <c r="I193" s="78"/>
      <c r="J193" s="78"/>
      <c r="K193" s="78"/>
      <c r="L193" s="74">
        <f t="shared" si="16"/>
        <v>0</v>
      </c>
      <c r="M193" s="76" t="str">
        <f ca="1">IF(WEEKDAY(B194)=1,SUM(OFFSET(L194,-$F$1,,$F$1,))/$F$1,IF(AND(WEEKDAY(B193)=1,ISNUMBER(B192)),COUNTA(OFFSET(G193:K193,-$F$1,,$F$1))&amp;" / " &amp; $F$1*5 &amp; " créneaux de remplis",""))</f>
        <v/>
      </c>
    </row>
    <row r="194" spans="1:13" ht="21" x14ac:dyDescent="0.25">
      <c r="A194" s="53" t="str">
        <f t="shared" si="14"/>
        <v/>
      </c>
      <c r="B194" s="69">
        <f>WORKDAY.INTL(B193,1,$E$1)</f>
        <v>42955</v>
      </c>
      <c r="C194" s="69"/>
      <c r="D194" s="70">
        <f t="shared" si="13"/>
        <v>8</v>
      </c>
      <c r="E194" s="70">
        <f t="shared" si="17"/>
        <v>8</v>
      </c>
      <c r="F194" s="71">
        <f t="shared" si="15"/>
        <v>42955</v>
      </c>
      <c r="G194" s="78"/>
      <c r="H194" s="78"/>
      <c r="I194" s="78"/>
      <c r="J194" s="78"/>
      <c r="K194" s="78"/>
      <c r="L194" s="74">
        <f t="shared" si="16"/>
        <v>0</v>
      </c>
      <c r="M194" s="76" t="str">
        <f ca="1">IF(WEEKDAY(B195)=1,SUM(OFFSET(L195,-$F$1,,$F$1,))/$F$1,IF(AND(WEEKDAY(B194)=1,ISNUMBER(B193)),COUNTA(OFFSET(G194:K194,-$F$1,,$F$1))&amp;" / " &amp; $F$1*5 &amp; " créneaux de remplis",""))</f>
        <v/>
      </c>
    </row>
    <row r="195" spans="1:13" ht="21" x14ac:dyDescent="0.25">
      <c r="A195" s="53" t="str">
        <f t="shared" si="14"/>
        <v/>
      </c>
      <c r="B195" s="69">
        <f>WORKDAY.INTL(B194,1,$E$1)</f>
        <v>42956</v>
      </c>
      <c r="C195" s="72" t="s">
        <v>27</v>
      </c>
      <c r="D195" s="70">
        <f t="shared" si="13"/>
        <v>9</v>
      </c>
      <c r="E195" s="70"/>
      <c r="F195" s="71">
        <f t="shared" si="15"/>
        <v>42956</v>
      </c>
      <c r="G195" s="78"/>
      <c r="H195" s="78"/>
      <c r="I195" s="78"/>
      <c r="J195" s="78"/>
      <c r="K195" s="78"/>
      <c r="L195" s="74">
        <f t="shared" si="16"/>
        <v>0</v>
      </c>
      <c r="M195" s="76" t="str">
        <f ca="1">IF(WEEKDAY(B196)=1,SUM(OFFSET(L196,-$F$1,,$F$1,))/$F$1,IF(AND(WEEKDAY(B195)=1,ISNUMBER(B194)),COUNTA(OFFSET(G195:K195,-$F$1,,$F$1))&amp;" / " &amp; $F$1*5 &amp; " créneaux de remplis",""))</f>
        <v/>
      </c>
    </row>
    <row r="196" spans="1:13" ht="21" x14ac:dyDescent="0.25">
      <c r="A196" s="53" t="str">
        <f t="shared" si="14"/>
        <v/>
      </c>
      <c r="B196" s="69">
        <f>WORKDAY.INTL(B195,1,$E$1)</f>
        <v>42957</v>
      </c>
      <c r="C196" s="69"/>
      <c r="D196" s="70">
        <f t="shared" si="13"/>
        <v>10</v>
      </c>
      <c r="E196" s="70">
        <f t="shared" si="17"/>
        <v>8</v>
      </c>
      <c r="F196" s="71">
        <f t="shared" si="15"/>
        <v>42957</v>
      </c>
      <c r="G196" s="79"/>
      <c r="H196" s="78"/>
      <c r="I196" s="78"/>
      <c r="J196" s="78"/>
      <c r="K196" s="78"/>
      <c r="L196" s="74">
        <f t="shared" si="16"/>
        <v>0</v>
      </c>
      <c r="M196" s="76" t="str">
        <f ca="1">IF(WEEKDAY(B197)=1,SUM(OFFSET(L197,-$F$1,,$F$1,))/$F$1,IF(AND(WEEKDAY(B196)=1,ISNUMBER(B195)),COUNTA(OFFSET(G196:K196,-$F$1,,$F$1))&amp;" / " &amp; $F$1*5 &amp; " créneaux de remplis",""))</f>
        <v/>
      </c>
    </row>
    <row r="197" spans="1:13" ht="21" x14ac:dyDescent="0.25">
      <c r="A197" s="53" t="str">
        <f t="shared" si="14"/>
        <v/>
      </c>
      <c r="B197" s="69">
        <f>WORKDAY.INTL(B196,1,$E$1)</f>
        <v>42958</v>
      </c>
      <c r="C197" s="69"/>
      <c r="D197" s="70">
        <f t="shared" si="13"/>
        <v>11</v>
      </c>
      <c r="E197" s="70">
        <f t="shared" si="17"/>
        <v>8</v>
      </c>
      <c r="F197" s="71">
        <f t="shared" si="15"/>
        <v>42958</v>
      </c>
      <c r="G197" s="78"/>
      <c r="H197" s="78"/>
      <c r="I197" s="79"/>
      <c r="J197" s="78"/>
      <c r="K197" s="78"/>
      <c r="L197" s="74">
        <f t="shared" si="16"/>
        <v>0</v>
      </c>
      <c r="M197" s="76">
        <f ca="1">IF(WEEKDAY(B198)=1,SUM(OFFSET(L198,-$F$1,,$F$1,))/$F$1,IF(AND(WEEKDAY(B197)=1,ISNUMBER(B196)),COUNTA(OFFSET(G197:K197,-$F$1,,$F$1))&amp;" / " &amp; $F$1*5 &amp; " créneaux de remplis",""))</f>
        <v>0</v>
      </c>
    </row>
    <row r="198" spans="1:13" ht="21" x14ac:dyDescent="0.25">
      <c r="A198" s="53" t="str">
        <f t="shared" si="14"/>
        <v/>
      </c>
      <c r="B198" s="69">
        <f>WORKDAY.INTL(B197,1,$E$1)</f>
        <v>42960</v>
      </c>
      <c r="C198" s="69"/>
      <c r="D198" s="70">
        <f t="shared" ref="D198:D261" si="18">DAY(B198)</f>
        <v>13</v>
      </c>
      <c r="E198" s="70">
        <f t="shared" si="17"/>
        <v>8</v>
      </c>
      <c r="F198" s="71">
        <f t="shared" si="15"/>
        <v>42960</v>
      </c>
      <c r="G198" s="78"/>
      <c r="H198" s="78"/>
      <c r="I198" s="78"/>
      <c r="J198" s="78"/>
      <c r="K198" s="78"/>
      <c r="L198" s="74" t="str">
        <f t="shared" si="16"/>
        <v/>
      </c>
      <c r="M198" s="76" t="str">
        <f ca="1">IF(WEEKDAY(B199)=1,SUM(OFFSET(L199,-$F$1,,$F$1,))/$F$1,IF(AND(WEEKDAY(B198)=1,ISNUMBER(B197)),COUNTA(OFFSET(G198:K198,-$F$1,,$F$1))&amp;" / " &amp; $F$1*5 &amp; " créneaux de remplis",""))</f>
        <v>0 / 25 créneaux de remplis</v>
      </c>
    </row>
    <row r="199" spans="1:13" ht="21" x14ac:dyDescent="0.25">
      <c r="A199" s="53">
        <f t="shared" ref="A199:A262" si="19">IF(WEEKNUM(B199,21)=WEEKNUM(B198,21),"",WEEKNUM(B199,21))</f>
        <v>33</v>
      </c>
      <c r="B199" s="69">
        <f>WORKDAY.INTL(B198,1,$E$1)</f>
        <v>42961</v>
      </c>
      <c r="C199" s="69"/>
      <c r="D199" s="70">
        <f t="shared" si="18"/>
        <v>14</v>
      </c>
      <c r="E199" s="70">
        <f t="shared" si="17"/>
        <v>8</v>
      </c>
      <c r="F199" s="71">
        <f t="shared" ref="F199:F262" si="20">B199</f>
        <v>42961</v>
      </c>
      <c r="G199" s="78"/>
      <c r="H199" s="78"/>
      <c r="I199" s="78"/>
      <c r="J199" s="78"/>
      <c r="K199" s="78"/>
      <c r="L199" s="74">
        <f t="shared" ref="L199:L262" si="21">IF(WEEKDAY(B199,2)=7,"",COUNTA(G199:K199)/5)</f>
        <v>0</v>
      </c>
      <c r="M199" s="76" t="str">
        <f ca="1">IF(WEEKDAY(B200)=1,SUM(OFFSET(L200,-$F$1,,$F$1,))/$F$1,IF(AND(WEEKDAY(B199)=1,ISNUMBER(B198)),COUNTA(OFFSET(G199:K199,-$F$1,,$F$1))&amp;" / " &amp; $F$1*5 &amp; " créneaux de remplis",""))</f>
        <v/>
      </c>
    </row>
    <row r="200" spans="1:13" ht="21" x14ac:dyDescent="0.25">
      <c r="A200" s="53" t="str">
        <f t="shared" si="19"/>
        <v/>
      </c>
      <c r="B200" s="69">
        <f>WORKDAY.INTL(B199,1,$E$1)</f>
        <v>42962</v>
      </c>
      <c r="C200" s="72" t="s">
        <v>27</v>
      </c>
      <c r="D200" s="70">
        <f t="shared" si="18"/>
        <v>15</v>
      </c>
      <c r="E200" s="70"/>
      <c r="F200" s="71">
        <f t="shared" si="20"/>
        <v>42962</v>
      </c>
      <c r="G200" s="78"/>
      <c r="H200" s="78"/>
      <c r="I200" s="78"/>
      <c r="J200" s="78"/>
      <c r="K200" s="78"/>
      <c r="L200" s="74">
        <f t="shared" si="21"/>
        <v>0</v>
      </c>
      <c r="M200" s="76" t="str">
        <f ca="1">IF(WEEKDAY(B201)=1,SUM(OFFSET(L201,-$F$1,,$F$1,))/$F$1,IF(AND(WEEKDAY(B200)=1,ISNUMBER(B199)),COUNTA(OFFSET(G200:K200,-$F$1,,$F$1))&amp;" / " &amp; $F$1*5 &amp; " créneaux de remplis",""))</f>
        <v/>
      </c>
    </row>
    <row r="201" spans="1:13" ht="21" x14ac:dyDescent="0.25">
      <c r="A201" s="53" t="str">
        <f t="shared" si="19"/>
        <v/>
      </c>
      <c r="B201" s="69">
        <f>WORKDAY.INTL(B200,1,$E$1)</f>
        <v>42963</v>
      </c>
      <c r="C201" s="69"/>
      <c r="D201" s="70">
        <f t="shared" si="18"/>
        <v>16</v>
      </c>
      <c r="E201" s="70">
        <f t="shared" si="17"/>
        <v>8</v>
      </c>
      <c r="F201" s="71">
        <f t="shared" si="20"/>
        <v>42963</v>
      </c>
      <c r="G201" s="79"/>
      <c r="H201" s="78"/>
      <c r="I201" s="78"/>
      <c r="J201" s="78"/>
      <c r="K201" s="78"/>
      <c r="L201" s="74">
        <f t="shared" si="21"/>
        <v>0</v>
      </c>
      <c r="M201" s="76" t="str">
        <f ca="1">IF(WEEKDAY(B202)=1,SUM(OFFSET(L202,-$F$1,,$F$1,))/$F$1,IF(AND(WEEKDAY(B201)=1,ISNUMBER(B200)),COUNTA(OFFSET(G201:K201,-$F$1,,$F$1))&amp;" / " &amp; $F$1*5 &amp; " créneaux de remplis",""))</f>
        <v/>
      </c>
    </row>
    <row r="202" spans="1:13" ht="21" x14ac:dyDescent="0.25">
      <c r="A202" s="53" t="str">
        <f t="shared" si="19"/>
        <v/>
      </c>
      <c r="B202" s="69">
        <f>WORKDAY.INTL(B201,1,$E$1)</f>
        <v>42964</v>
      </c>
      <c r="C202" s="69"/>
      <c r="D202" s="70">
        <f t="shared" si="18"/>
        <v>17</v>
      </c>
      <c r="E202" s="70">
        <f t="shared" si="17"/>
        <v>8</v>
      </c>
      <c r="F202" s="71">
        <f t="shared" si="20"/>
        <v>42964</v>
      </c>
      <c r="G202" s="78"/>
      <c r="H202" s="78"/>
      <c r="I202" s="79"/>
      <c r="J202" s="78"/>
      <c r="K202" s="78"/>
      <c r="L202" s="74">
        <f t="shared" si="21"/>
        <v>0</v>
      </c>
      <c r="M202" s="76" t="str">
        <f ca="1">IF(WEEKDAY(B203)=1,SUM(OFFSET(L203,-$F$1,,$F$1,))/$F$1,IF(AND(WEEKDAY(B202)=1,ISNUMBER(B201)),COUNTA(OFFSET(G202:K202,-$F$1,,$F$1))&amp;" / " &amp; $F$1*5 &amp; " créneaux de remplis",""))</f>
        <v/>
      </c>
    </row>
    <row r="203" spans="1:13" ht="21" x14ac:dyDescent="0.25">
      <c r="A203" s="53" t="str">
        <f t="shared" si="19"/>
        <v/>
      </c>
      <c r="B203" s="69">
        <f>WORKDAY.INTL(B202,1,$E$1)</f>
        <v>42965</v>
      </c>
      <c r="C203" s="69"/>
      <c r="D203" s="70">
        <f t="shared" si="18"/>
        <v>18</v>
      </c>
      <c r="E203" s="70">
        <f t="shared" si="17"/>
        <v>8</v>
      </c>
      <c r="F203" s="71">
        <f t="shared" si="20"/>
        <v>42965</v>
      </c>
      <c r="G203" s="78"/>
      <c r="H203" s="78"/>
      <c r="I203" s="78"/>
      <c r="J203" s="78"/>
      <c r="K203" s="78"/>
      <c r="L203" s="74">
        <f t="shared" si="21"/>
        <v>0</v>
      </c>
      <c r="M203" s="76">
        <f ca="1">IF(WEEKDAY(B204)=1,SUM(OFFSET(L204,-$F$1,,$F$1,))/$F$1,IF(AND(WEEKDAY(B203)=1,ISNUMBER(B202)),COUNTA(OFFSET(G203:K203,-$F$1,,$F$1))&amp;" / " &amp; $F$1*5 &amp; " créneaux de remplis",""))</f>
        <v>0</v>
      </c>
    </row>
    <row r="204" spans="1:13" ht="21" x14ac:dyDescent="0.25">
      <c r="A204" s="53" t="str">
        <f t="shared" si="19"/>
        <v/>
      </c>
      <c r="B204" s="69">
        <f>WORKDAY.INTL(B203,1,$E$1)</f>
        <v>42967</v>
      </c>
      <c r="C204" s="69"/>
      <c r="D204" s="70">
        <f t="shared" si="18"/>
        <v>20</v>
      </c>
      <c r="E204" s="70">
        <f t="shared" si="17"/>
        <v>8</v>
      </c>
      <c r="F204" s="71">
        <f t="shared" si="20"/>
        <v>42967</v>
      </c>
      <c r="G204" s="78"/>
      <c r="H204" s="78"/>
      <c r="I204" s="78"/>
      <c r="J204" s="78"/>
      <c r="K204" s="78"/>
      <c r="L204" s="74" t="str">
        <f t="shared" si="21"/>
        <v/>
      </c>
      <c r="M204" s="76" t="str">
        <f ca="1">IF(WEEKDAY(B205)=1,SUM(OFFSET(L205,-$F$1,,$F$1,))/$F$1,IF(AND(WEEKDAY(B204)=1,ISNUMBER(B203)),COUNTA(OFFSET(G204:K204,-$F$1,,$F$1))&amp;" / " &amp; $F$1*5 &amp; " créneaux de remplis",""))</f>
        <v>0 / 25 créneaux de remplis</v>
      </c>
    </row>
    <row r="205" spans="1:13" ht="21" x14ac:dyDescent="0.25">
      <c r="A205" s="53">
        <f t="shared" si="19"/>
        <v>34</v>
      </c>
      <c r="B205" s="69">
        <f>WORKDAY.INTL(B204,1,$E$1)</f>
        <v>42968</v>
      </c>
      <c r="C205" s="72" t="s">
        <v>27</v>
      </c>
      <c r="D205" s="70">
        <f t="shared" si="18"/>
        <v>21</v>
      </c>
      <c r="E205" s="70"/>
      <c r="F205" s="71">
        <f t="shared" si="20"/>
        <v>42968</v>
      </c>
      <c r="G205" s="78"/>
      <c r="H205" s="78"/>
      <c r="I205" s="78"/>
      <c r="J205" s="78"/>
      <c r="K205" s="78"/>
      <c r="L205" s="74">
        <f t="shared" si="21"/>
        <v>0</v>
      </c>
      <c r="M205" s="76" t="str">
        <f ca="1">IF(WEEKDAY(B206)=1,SUM(OFFSET(L206,-$F$1,,$F$1,))/$F$1,IF(AND(WEEKDAY(B205)=1,ISNUMBER(B204)),COUNTA(OFFSET(G205:K205,-$F$1,,$F$1))&amp;" / " &amp; $F$1*5 &amp; " créneaux de remplis",""))</f>
        <v/>
      </c>
    </row>
    <row r="206" spans="1:13" ht="21" x14ac:dyDescent="0.25">
      <c r="A206" s="53" t="str">
        <f t="shared" si="19"/>
        <v/>
      </c>
      <c r="B206" s="69">
        <f>WORKDAY.INTL(B205,1,$E$1)</f>
        <v>42969</v>
      </c>
      <c r="C206" s="69"/>
      <c r="D206" s="70">
        <f t="shared" si="18"/>
        <v>22</v>
      </c>
      <c r="E206" s="70">
        <f t="shared" si="17"/>
        <v>8</v>
      </c>
      <c r="F206" s="71">
        <f t="shared" si="20"/>
        <v>42969</v>
      </c>
      <c r="G206" s="79"/>
      <c r="H206" s="78"/>
      <c r="I206" s="78"/>
      <c r="J206" s="78"/>
      <c r="K206" s="78"/>
      <c r="L206" s="74">
        <f t="shared" si="21"/>
        <v>0</v>
      </c>
      <c r="M206" s="76" t="str">
        <f ca="1">IF(WEEKDAY(B207)=1,SUM(OFFSET(L207,-$F$1,,$F$1,))/$F$1,IF(AND(WEEKDAY(B206)=1,ISNUMBER(B205)),COUNTA(OFFSET(G206:K206,-$F$1,,$F$1))&amp;" / " &amp; $F$1*5 &amp; " créneaux de remplis",""))</f>
        <v/>
      </c>
    </row>
    <row r="207" spans="1:13" ht="21" x14ac:dyDescent="0.25">
      <c r="A207" s="53" t="str">
        <f t="shared" si="19"/>
        <v/>
      </c>
      <c r="B207" s="69">
        <f>WORKDAY.INTL(B206,1,$E$1)</f>
        <v>42970</v>
      </c>
      <c r="C207" s="69"/>
      <c r="D207" s="70">
        <f t="shared" si="18"/>
        <v>23</v>
      </c>
      <c r="E207" s="70">
        <f t="shared" si="17"/>
        <v>8</v>
      </c>
      <c r="F207" s="71">
        <f t="shared" si="20"/>
        <v>42970</v>
      </c>
      <c r="G207" s="78"/>
      <c r="H207" s="78"/>
      <c r="I207" s="79"/>
      <c r="J207" s="78"/>
      <c r="K207" s="78"/>
      <c r="L207" s="74">
        <f t="shared" si="21"/>
        <v>0</v>
      </c>
      <c r="M207" s="76" t="str">
        <f ca="1">IF(WEEKDAY(B208)=1,SUM(OFFSET(L208,-$F$1,,$F$1,))/$F$1,IF(AND(WEEKDAY(B207)=1,ISNUMBER(B206)),COUNTA(OFFSET(G207:K207,-$F$1,,$F$1))&amp;" / " &amp; $F$1*5 &amp; " créneaux de remplis",""))</f>
        <v/>
      </c>
    </row>
    <row r="208" spans="1:13" ht="21" x14ac:dyDescent="0.25">
      <c r="A208" s="53" t="str">
        <f t="shared" si="19"/>
        <v/>
      </c>
      <c r="B208" s="69">
        <f>WORKDAY.INTL(B207,1,$E$1)</f>
        <v>42971</v>
      </c>
      <c r="C208" s="69"/>
      <c r="D208" s="70">
        <f t="shared" si="18"/>
        <v>24</v>
      </c>
      <c r="E208" s="70">
        <f t="shared" si="17"/>
        <v>8</v>
      </c>
      <c r="F208" s="71">
        <f t="shared" si="20"/>
        <v>42971</v>
      </c>
      <c r="G208" s="78"/>
      <c r="H208" s="78"/>
      <c r="I208" s="78"/>
      <c r="J208" s="78"/>
      <c r="K208" s="78"/>
      <c r="L208" s="74">
        <f t="shared" si="21"/>
        <v>0</v>
      </c>
      <c r="M208" s="76" t="str">
        <f ca="1">IF(WEEKDAY(B209)=1,SUM(OFFSET(L209,-$F$1,,$F$1,))/$F$1,IF(AND(WEEKDAY(B208)=1,ISNUMBER(B207)),COUNTA(OFFSET(G208:K208,-$F$1,,$F$1))&amp;" / " &amp; $F$1*5 &amp; " créneaux de remplis",""))</f>
        <v/>
      </c>
    </row>
    <row r="209" spans="1:13" ht="21" x14ac:dyDescent="0.25">
      <c r="A209" s="53" t="str">
        <f t="shared" si="19"/>
        <v/>
      </c>
      <c r="B209" s="69">
        <f>WORKDAY.INTL(B208,1,$E$1)</f>
        <v>42972</v>
      </c>
      <c r="C209" s="69"/>
      <c r="D209" s="70">
        <f t="shared" si="18"/>
        <v>25</v>
      </c>
      <c r="E209" s="70">
        <f t="shared" si="17"/>
        <v>8</v>
      </c>
      <c r="F209" s="71">
        <f t="shared" si="20"/>
        <v>42972</v>
      </c>
      <c r="G209" s="78"/>
      <c r="H209" s="78"/>
      <c r="I209" s="78"/>
      <c r="J209" s="78"/>
      <c r="K209" s="78"/>
      <c r="L209" s="74">
        <f t="shared" si="21"/>
        <v>0</v>
      </c>
      <c r="M209" s="76">
        <f ca="1">IF(WEEKDAY(B210)=1,SUM(OFFSET(L210,-$F$1,,$F$1,))/$F$1,IF(AND(WEEKDAY(B209)=1,ISNUMBER(B208)),COUNTA(OFFSET(G209:K209,-$F$1,,$F$1))&amp;" / " &amp; $F$1*5 &amp; " créneaux de remplis",""))</f>
        <v>0</v>
      </c>
    </row>
    <row r="210" spans="1:13" ht="21" x14ac:dyDescent="0.25">
      <c r="A210" s="53" t="str">
        <f t="shared" si="19"/>
        <v/>
      </c>
      <c r="B210" s="69">
        <f>WORKDAY.INTL(B209,1,$E$1)</f>
        <v>42974</v>
      </c>
      <c r="C210" s="72" t="s">
        <v>27</v>
      </c>
      <c r="D210" s="70">
        <f t="shared" si="18"/>
        <v>27</v>
      </c>
      <c r="E210" s="70"/>
      <c r="F210" s="71">
        <f t="shared" si="20"/>
        <v>42974</v>
      </c>
      <c r="G210" s="78"/>
      <c r="H210" s="78"/>
      <c r="I210" s="78"/>
      <c r="J210" s="78"/>
      <c r="K210" s="78"/>
      <c r="L210" s="74" t="str">
        <f t="shared" si="21"/>
        <v/>
      </c>
      <c r="M210" s="76" t="str">
        <f ca="1">IF(WEEKDAY(B211)=1,SUM(OFFSET(L211,-$F$1,,$F$1,))/$F$1,IF(AND(WEEKDAY(B210)=1,ISNUMBER(B209)),COUNTA(OFFSET(G210:K210,-$F$1,,$F$1))&amp;" / " &amp; $F$1*5 &amp; " créneaux de remplis",""))</f>
        <v>0 / 25 créneaux de remplis</v>
      </c>
    </row>
    <row r="211" spans="1:13" ht="21" x14ac:dyDescent="0.25">
      <c r="A211" s="53">
        <f t="shared" si="19"/>
        <v>35</v>
      </c>
      <c r="B211" s="69">
        <f>WORKDAY.INTL(B210,1,$E$1)</f>
        <v>42975</v>
      </c>
      <c r="C211" s="69"/>
      <c r="D211" s="70">
        <f t="shared" si="18"/>
        <v>28</v>
      </c>
      <c r="E211" s="70">
        <f t="shared" si="17"/>
        <v>8</v>
      </c>
      <c r="F211" s="71">
        <f t="shared" si="20"/>
        <v>42975</v>
      </c>
      <c r="G211" s="79"/>
      <c r="H211" s="78"/>
      <c r="I211" s="78"/>
      <c r="J211" s="78"/>
      <c r="K211" s="78"/>
      <c r="L211" s="74">
        <f t="shared" si="21"/>
        <v>0</v>
      </c>
      <c r="M211" s="76" t="str">
        <f ca="1">IF(WEEKDAY(B212)=1,SUM(OFFSET(L212,-$F$1,,$F$1,))/$F$1,IF(AND(WEEKDAY(B211)=1,ISNUMBER(B210)),COUNTA(OFFSET(G211:K211,-$F$1,,$F$1))&amp;" / " &amp; $F$1*5 &amp; " créneaux de remplis",""))</f>
        <v/>
      </c>
    </row>
    <row r="212" spans="1:13" ht="21" x14ac:dyDescent="0.25">
      <c r="A212" s="53" t="str">
        <f t="shared" si="19"/>
        <v/>
      </c>
      <c r="B212" s="69">
        <f>WORKDAY.INTL(B211,1,$E$1)</f>
        <v>42976</v>
      </c>
      <c r="C212" s="69"/>
      <c r="D212" s="70">
        <f t="shared" si="18"/>
        <v>29</v>
      </c>
      <c r="E212" s="70">
        <f t="shared" si="17"/>
        <v>8</v>
      </c>
      <c r="F212" s="71">
        <f t="shared" si="20"/>
        <v>42976</v>
      </c>
      <c r="G212" s="78"/>
      <c r="H212" s="78"/>
      <c r="I212" s="79"/>
      <c r="J212" s="78"/>
      <c r="K212" s="78"/>
      <c r="L212" s="74">
        <f t="shared" si="21"/>
        <v>0</v>
      </c>
      <c r="M212" s="76" t="str">
        <f ca="1">IF(WEEKDAY(B213)=1,SUM(OFFSET(L213,-$F$1,,$F$1,))/$F$1,IF(AND(WEEKDAY(B212)=1,ISNUMBER(B211)),COUNTA(OFFSET(G212:K212,-$F$1,,$F$1))&amp;" / " &amp; $F$1*5 &amp; " créneaux de remplis",""))</f>
        <v/>
      </c>
    </row>
    <row r="213" spans="1:13" ht="21" x14ac:dyDescent="0.25">
      <c r="A213" s="53" t="str">
        <f t="shared" si="19"/>
        <v/>
      </c>
      <c r="B213" s="69">
        <f>WORKDAY.INTL(B212,1,$E$1)</f>
        <v>42977</v>
      </c>
      <c r="C213" s="69"/>
      <c r="D213" s="70">
        <f t="shared" si="18"/>
        <v>30</v>
      </c>
      <c r="E213" s="70">
        <f t="shared" si="17"/>
        <v>8</v>
      </c>
      <c r="F213" s="71">
        <f t="shared" si="20"/>
        <v>42977</v>
      </c>
      <c r="G213" s="78"/>
      <c r="H213" s="78"/>
      <c r="I213" s="78"/>
      <c r="J213" s="78"/>
      <c r="K213" s="78"/>
      <c r="L213" s="74">
        <f t="shared" si="21"/>
        <v>0</v>
      </c>
      <c r="M213" s="76" t="str">
        <f ca="1">IF(WEEKDAY(B214)=1,SUM(OFFSET(L214,-$F$1,,$F$1,))/$F$1,IF(AND(WEEKDAY(B213)=1,ISNUMBER(B212)),COUNTA(OFFSET(G213:K213,-$F$1,,$F$1))&amp;" / " &amp; $F$1*5 &amp; " créneaux de remplis",""))</f>
        <v/>
      </c>
    </row>
    <row r="214" spans="1:13" ht="21" x14ac:dyDescent="0.25">
      <c r="A214" s="53" t="str">
        <f t="shared" si="19"/>
        <v/>
      </c>
      <c r="B214" s="69">
        <f>WORKDAY.INTL(B213,1,$E$1)</f>
        <v>42978</v>
      </c>
      <c r="C214" s="69"/>
      <c r="D214" s="70">
        <f t="shared" si="18"/>
        <v>31</v>
      </c>
      <c r="E214" s="70">
        <f t="shared" si="17"/>
        <v>8</v>
      </c>
      <c r="F214" s="71">
        <f t="shared" si="20"/>
        <v>42978</v>
      </c>
      <c r="G214" s="78"/>
      <c r="H214" s="78"/>
      <c r="I214" s="78"/>
      <c r="J214" s="78"/>
      <c r="K214" s="78"/>
      <c r="L214" s="74">
        <f t="shared" si="21"/>
        <v>0</v>
      </c>
      <c r="M214" s="76" t="str">
        <f ca="1">IF(WEEKDAY(B215)=1,SUM(OFFSET(L215,-$F$1,,$F$1,))/$F$1,IF(AND(WEEKDAY(B214)=1,ISNUMBER(B213)),COUNTA(OFFSET(G214:K214,-$F$1,,$F$1))&amp;" / " &amp; $F$1*5 &amp; " créneaux de remplis",""))</f>
        <v/>
      </c>
    </row>
    <row r="215" spans="1:13" ht="21" x14ac:dyDescent="0.25">
      <c r="A215" s="53" t="str">
        <f t="shared" si="19"/>
        <v/>
      </c>
      <c r="B215" s="69">
        <f>WORKDAY.INTL(B214,1,$E$1)</f>
        <v>42979</v>
      </c>
      <c r="C215" s="72" t="s">
        <v>27</v>
      </c>
      <c r="D215" s="70">
        <f t="shared" si="18"/>
        <v>1</v>
      </c>
      <c r="E215" s="70"/>
      <c r="F215" s="71">
        <f t="shared" si="20"/>
        <v>42979</v>
      </c>
      <c r="G215" s="78"/>
      <c r="H215" s="78"/>
      <c r="I215" s="78"/>
      <c r="J215" s="78"/>
      <c r="K215" s="78"/>
      <c r="L215" s="74">
        <f t="shared" si="21"/>
        <v>0</v>
      </c>
      <c r="M215" s="76">
        <f ca="1">IF(WEEKDAY(B216)=1,SUM(OFFSET(L216,-$F$1,,$F$1,))/$F$1,IF(AND(WEEKDAY(B215)=1,ISNUMBER(B214)),COUNTA(OFFSET(G215:K215,-$F$1,,$F$1))&amp;" / " &amp; $F$1*5 &amp; " créneaux de remplis",""))</f>
        <v>0</v>
      </c>
    </row>
    <row r="216" spans="1:13" ht="21" x14ac:dyDescent="0.25">
      <c r="A216" s="53" t="str">
        <f t="shared" si="19"/>
        <v/>
      </c>
      <c r="B216" s="69">
        <f>WORKDAY.INTL(B215,1,$E$1)</f>
        <v>42981</v>
      </c>
      <c r="C216" s="69"/>
      <c r="D216" s="70">
        <f t="shared" si="18"/>
        <v>3</v>
      </c>
      <c r="E216" s="70">
        <f t="shared" si="17"/>
        <v>9</v>
      </c>
      <c r="F216" s="71">
        <f t="shared" si="20"/>
        <v>42981</v>
      </c>
      <c r="G216" s="79"/>
      <c r="H216" s="79"/>
      <c r="I216" s="79"/>
      <c r="J216" s="79"/>
      <c r="K216" s="79"/>
      <c r="L216" s="74" t="str">
        <f t="shared" si="21"/>
        <v/>
      </c>
      <c r="M216" s="76" t="str">
        <f ca="1">IF(WEEKDAY(B217)=1,SUM(OFFSET(L217,-$F$1,,$F$1,))/$F$1,IF(AND(WEEKDAY(B216)=1,ISNUMBER(B215)),COUNTA(OFFSET(G216:K216,-$F$1,,$F$1))&amp;" / " &amp; $F$1*5 &amp; " créneaux de remplis",""))</f>
        <v>0 / 25 créneaux de remplis</v>
      </c>
    </row>
    <row r="217" spans="1:13" ht="21" x14ac:dyDescent="0.25">
      <c r="A217" s="53">
        <f t="shared" si="19"/>
        <v>36</v>
      </c>
      <c r="B217" s="69">
        <f>WORKDAY.INTL(B216,1,$E$1)</f>
        <v>42982</v>
      </c>
      <c r="C217" s="69"/>
      <c r="D217" s="70">
        <f t="shared" si="18"/>
        <v>4</v>
      </c>
      <c r="E217" s="70">
        <f t="shared" si="17"/>
        <v>9</v>
      </c>
      <c r="F217" s="71">
        <f t="shared" si="20"/>
        <v>42982</v>
      </c>
      <c r="G217" s="79"/>
      <c r="H217" s="79"/>
      <c r="I217" s="79"/>
      <c r="J217" s="79"/>
      <c r="K217" s="79"/>
      <c r="L217" s="74">
        <f t="shared" si="21"/>
        <v>0</v>
      </c>
      <c r="M217" s="76" t="str">
        <f ca="1">IF(WEEKDAY(B218)=1,SUM(OFFSET(L218,-$F$1,,$F$1,))/$F$1,IF(AND(WEEKDAY(B217)=1,ISNUMBER(B216)),COUNTA(OFFSET(G217:K217,-$F$1,,$F$1))&amp;" / " &amp; $F$1*5 &amp; " créneaux de remplis",""))</f>
        <v/>
      </c>
    </row>
    <row r="218" spans="1:13" ht="21" x14ac:dyDescent="0.25">
      <c r="A218" s="53" t="str">
        <f t="shared" si="19"/>
        <v/>
      </c>
      <c r="B218" s="69">
        <f>WORKDAY.INTL(B217,1,$E$1)</f>
        <v>42983</v>
      </c>
      <c r="C218" s="69"/>
      <c r="D218" s="70">
        <f t="shared" si="18"/>
        <v>5</v>
      </c>
      <c r="E218" s="70">
        <f t="shared" si="17"/>
        <v>9</v>
      </c>
      <c r="F218" s="71">
        <f t="shared" si="20"/>
        <v>42983</v>
      </c>
      <c r="G218" s="79"/>
      <c r="H218" s="79"/>
      <c r="I218" s="79"/>
      <c r="J218" s="79"/>
      <c r="K218" s="79"/>
      <c r="L218" s="74">
        <f t="shared" si="21"/>
        <v>0</v>
      </c>
      <c r="M218" s="76" t="str">
        <f ca="1">IF(WEEKDAY(B219)=1,SUM(OFFSET(L219,-$F$1,,$F$1,))/$F$1,IF(AND(WEEKDAY(B218)=1,ISNUMBER(B217)),COUNTA(OFFSET(G218:K218,-$F$1,,$F$1))&amp;" / " &amp; $F$1*5 &amp; " créneaux de remplis",""))</f>
        <v/>
      </c>
    </row>
    <row r="219" spans="1:13" ht="21" x14ac:dyDescent="0.25">
      <c r="A219" s="53" t="str">
        <f t="shared" si="19"/>
        <v/>
      </c>
      <c r="B219" s="69">
        <f>WORKDAY.INTL(B218,1,$E$1)</f>
        <v>42984</v>
      </c>
      <c r="C219" s="69"/>
      <c r="D219" s="70">
        <f t="shared" si="18"/>
        <v>6</v>
      </c>
      <c r="E219" s="70">
        <f t="shared" si="17"/>
        <v>9</v>
      </c>
      <c r="F219" s="71">
        <f t="shared" si="20"/>
        <v>42984</v>
      </c>
      <c r="G219" s="79"/>
      <c r="H219" s="79"/>
      <c r="I219" s="79"/>
      <c r="J219" s="79"/>
      <c r="K219" s="79"/>
      <c r="L219" s="74">
        <f t="shared" si="21"/>
        <v>0</v>
      </c>
      <c r="M219" s="76" t="str">
        <f ca="1">IF(WEEKDAY(B220)=1,SUM(OFFSET(L220,-$F$1,,$F$1,))/$F$1,IF(AND(WEEKDAY(B219)=1,ISNUMBER(B218)),COUNTA(OFFSET(G219:K219,-$F$1,,$F$1))&amp;" / " &amp; $F$1*5 &amp; " créneaux de remplis",""))</f>
        <v/>
      </c>
    </row>
    <row r="220" spans="1:13" ht="21" x14ac:dyDescent="0.25">
      <c r="A220" s="53" t="str">
        <f t="shared" si="19"/>
        <v/>
      </c>
      <c r="B220" s="69">
        <f>WORKDAY.INTL(B219,1,$E$1)</f>
        <v>42985</v>
      </c>
      <c r="C220" s="72" t="s">
        <v>27</v>
      </c>
      <c r="D220" s="70">
        <f t="shared" si="18"/>
        <v>7</v>
      </c>
      <c r="E220" s="70"/>
      <c r="F220" s="71">
        <f t="shared" si="20"/>
        <v>42985</v>
      </c>
      <c r="G220" s="78"/>
      <c r="H220" s="78"/>
      <c r="I220" s="78"/>
      <c r="J220" s="78"/>
      <c r="K220" s="78"/>
      <c r="L220" s="74">
        <f t="shared" si="21"/>
        <v>0</v>
      </c>
      <c r="M220" s="76" t="str">
        <f ca="1">IF(WEEKDAY(B221)=1,SUM(OFFSET(L221,-$F$1,,$F$1,))/$F$1,IF(AND(WEEKDAY(B220)=1,ISNUMBER(B219)),COUNTA(OFFSET(G220:K220,-$F$1,,$F$1))&amp;" / " &amp; $F$1*5 &amp; " créneaux de remplis",""))</f>
        <v/>
      </c>
    </row>
    <row r="221" spans="1:13" ht="21" x14ac:dyDescent="0.25">
      <c r="A221" s="53" t="str">
        <f t="shared" si="19"/>
        <v/>
      </c>
      <c r="B221" s="69">
        <f>WORKDAY.INTL(B220,1,$E$1)</f>
        <v>42986</v>
      </c>
      <c r="C221" s="69"/>
      <c r="D221" s="70">
        <f t="shared" si="18"/>
        <v>8</v>
      </c>
      <c r="E221" s="70">
        <f t="shared" si="17"/>
        <v>9</v>
      </c>
      <c r="F221" s="71">
        <f t="shared" si="20"/>
        <v>42986</v>
      </c>
      <c r="G221" s="79"/>
      <c r="H221" s="78"/>
      <c r="I221" s="78"/>
      <c r="J221" s="78"/>
      <c r="K221" s="78"/>
      <c r="L221" s="74">
        <f t="shared" si="21"/>
        <v>0</v>
      </c>
      <c r="M221" s="76">
        <f ca="1">IF(WEEKDAY(B222)=1,SUM(OFFSET(L222,-$F$1,,$F$1,))/$F$1,IF(AND(WEEKDAY(B221)=1,ISNUMBER(B220)),COUNTA(OFFSET(G221:K221,-$F$1,,$F$1))&amp;" / " &amp; $F$1*5 &amp; " créneaux de remplis",""))</f>
        <v>0</v>
      </c>
    </row>
    <row r="222" spans="1:13" ht="21" x14ac:dyDescent="0.25">
      <c r="A222" s="53" t="str">
        <f t="shared" si="19"/>
        <v/>
      </c>
      <c r="B222" s="69">
        <f>WORKDAY.INTL(B221,1,$E$1)</f>
        <v>42988</v>
      </c>
      <c r="C222" s="69"/>
      <c r="D222" s="70">
        <f t="shared" si="18"/>
        <v>10</v>
      </c>
      <c r="E222" s="70">
        <f t="shared" si="17"/>
        <v>9</v>
      </c>
      <c r="F222" s="71">
        <f t="shared" si="20"/>
        <v>42988</v>
      </c>
      <c r="G222" s="79"/>
      <c r="H222" s="79"/>
      <c r="I222" s="79"/>
      <c r="J222" s="79"/>
      <c r="K222" s="79"/>
      <c r="L222" s="74" t="str">
        <f t="shared" si="21"/>
        <v/>
      </c>
      <c r="M222" s="76" t="str">
        <f ca="1">IF(WEEKDAY(B223)=1,SUM(OFFSET(L223,-$F$1,,$F$1,))/$F$1,IF(AND(WEEKDAY(B222)=1,ISNUMBER(B221)),COUNTA(OFFSET(G222:K222,-$F$1,,$F$1))&amp;" / " &amp; $F$1*5 &amp; " créneaux de remplis",""))</f>
        <v>0 / 25 créneaux de remplis</v>
      </c>
    </row>
    <row r="223" spans="1:13" ht="21" x14ac:dyDescent="0.25">
      <c r="A223" s="53">
        <f t="shared" si="19"/>
        <v>37</v>
      </c>
      <c r="B223" s="69">
        <f>WORKDAY.INTL(B222,1,$E$1)</f>
        <v>42989</v>
      </c>
      <c r="C223" s="69"/>
      <c r="D223" s="70">
        <f t="shared" si="18"/>
        <v>11</v>
      </c>
      <c r="E223" s="70">
        <f t="shared" si="17"/>
        <v>9</v>
      </c>
      <c r="F223" s="71">
        <f t="shared" si="20"/>
        <v>42989</v>
      </c>
      <c r="G223" s="78"/>
      <c r="H223" s="78"/>
      <c r="I223" s="78"/>
      <c r="J223" s="78"/>
      <c r="K223" s="78"/>
      <c r="L223" s="74">
        <f t="shared" si="21"/>
        <v>0</v>
      </c>
      <c r="M223" s="76" t="str">
        <f ca="1">IF(WEEKDAY(B224)=1,SUM(OFFSET(L224,-$F$1,,$F$1,))/$F$1,IF(AND(WEEKDAY(B223)=1,ISNUMBER(B222)),COUNTA(OFFSET(G223:K223,-$F$1,,$F$1))&amp;" / " &amp; $F$1*5 &amp; " créneaux de remplis",""))</f>
        <v/>
      </c>
    </row>
    <row r="224" spans="1:13" ht="21" x14ac:dyDescent="0.25">
      <c r="A224" s="53" t="str">
        <f t="shared" si="19"/>
        <v/>
      </c>
      <c r="B224" s="69">
        <f>WORKDAY.INTL(B223,1,$E$1)</f>
        <v>42990</v>
      </c>
      <c r="C224" s="69"/>
      <c r="D224" s="70">
        <f t="shared" si="18"/>
        <v>12</v>
      </c>
      <c r="E224" s="70">
        <f t="shared" si="17"/>
        <v>9</v>
      </c>
      <c r="F224" s="71">
        <f t="shared" si="20"/>
        <v>42990</v>
      </c>
      <c r="G224" s="78"/>
      <c r="H224" s="78"/>
      <c r="I224" s="78"/>
      <c r="J224" s="78"/>
      <c r="K224" s="78"/>
      <c r="L224" s="74">
        <f t="shared" si="21"/>
        <v>0</v>
      </c>
      <c r="M224" s="76" t="str">
        <f ca="1">IF(WEEKDAY(B225)=1,SUM(OFFSET(L225,-$F$1,,$F$1,))/$F$1,IF(AND(WEEKDAY(B224)=1,ISNUMBER(B223)),COUNTA(OFFSET(G224:K224,-$F$1,,$F$1))&amp;" / " &amp; $F$1*5 &amp; " créneaux de remplis",""))</f>
        <v/>
      </c>
    </row>
    <row r="225" spans="1:13" ht="21" x14ac:dyDescent="0.25">
      <c r="A225" s="53" t="str">
        <f t="shared" si="19"/>
        <v/>
      </c>
      <c r="B225" s="69">
        <f>WORKDAY.INTL(B224,1,$E$1)</f>
        <v>42991</v>
      </c>
      <c r="C225" s="72" t="s">
        <v>27</v>
      </c>
      <c r="D225" s="70">
        <f t="shared" si="18"/>
        <v>13</v>
      </c>
      <c r="E225" s="70"/>
      <c r="F225" s="71">
        <f t="shared" si="20"/>
        <v>42991</v>
      </c>
      <c r="G225" s="78"/>
      <c r="H225" s="78"/>
      <c r="I225" s="78"/>
      <c r="J225" s="78"/>
      <c r="K225" s="78"/>
      <c r="L225" s="74">
        <f t="shared" si="21"/>
        <v>0</v>
      </c>
      <c r="M225" s="76" t="str">
        <f ca="1">IF(WEEKDAY(B226)=1,SUM(OFFSET(L226,-$F$1,,$F$1,))/$F$1,IF(AND(WEEKDAY(B225)=1,ISNUMBER(B224)),COUNTA(OFFSET(G225:K225,-$F$1,,$F$1))&amp;" / " &amp; $F$1*5 &amp; " créneaux de remplis",""))</f>
        <v/>
      </c>
    </row>
    <row r="226" spans="1:13" ht="21" x14ac:dyDescent="0.25">
      <c r="A226" s="53" t="str">
        <f t="shared" si="19"/>
        <v/>
      </c>
      <c r="B226" s="69">
        <f>WORKDAY.INTL(B225,1,$E$1)</f>
        <v>42992</v>
      </c>
      <c r="C226" s="69"/>
      <c r="D226" s="70">
        <f t="shared" si="18"/>
        <v>14</v>
      </c>
      <c r="E226" s="70">
        <f t="shared" si="17"/>
        <v>9</v>
      </c>
      <c r="F226" s="71">
        <f t="shared" si="20"/>
        <v>42992</v>
      </c>
      <c r="G226" s="79"/>
      <c r="H226" s="78"/>
      <c r="I226" s="78"/>
      <c r="J226" s="78"/>
      <c r="K226" s="78"/>
      <c r="L226" s="74">
        <f t="shared" si="21"/>
        <v>0</v>
      </c>
      <c r="M226" s="76" t="str">
        <f ca="1">IF(WEEKDAY(B227)=1,SUM(OFFSET(L227,-$F$1,,$F$1,))/$F$1,IF(AND(WEEKDAY(B226)=1,ISNUMBER(B225)),COUNTA(OFFSET(G226:K226,-$F$1,,$F$1))&amp;" / " &amp; $F$1*5 &amp; " créneaux de remplis",""))</f>
        <v/>
      </c>
    </row>
    <row r="227" spans="1:13" ht="21" x14ac:dyDescent="0.25">
      <c r="A227" s="53" t="str">
        <f t="shared" si="19"/>
        <v/>
      </c>
      <c r="B227" s="69">
        <f>WORKDAY.INTL(B226,1,$E$1)</f>
        <v>42993</v>
      </c>
      <c r="C227" s="69"/>
      <c r="D227" s="70">
        <f t="shared" si="18"/>
        <v>15</v>
      </c>
      <c r="E227" s="70">
        <f t="shared" si="17"/>
        <v>9</v>
      </c>
      <c r="F227" s="71">
        <f t="shared" si="20"/>
        <v>42993</v>
      </c>
      <c r="G227" s="78"/>
      <c r="H227" s="78"/>
      <c r="I227" s="79"/>
      <c r="J227" s="78"/>
      <c r="K227" s="78"/>
      <c r="L227" s="74">
        <f t="shared" si="21"/>
        <v>0</v>
      </c>
      <c r="M227" s="76">
        <f ca="1">IF(WEEKDAY(B228)=1,SUM(OFFSET(L228,-$F$1,,$F$1,))/$F$1,IF(AND(WEEKDAY(B227)=1,ISNUMBER(B226)),COUNTA(OFFSET(G227:K227,-$F$1,,$F$1))&amp;" / " &amp; $F$1*5 &amp; " créneaux de remplis",""))</f>
        <v>0</v>
      </c>
    </row>
    <row r="228" spans="1:13" ht="21" x14ac:dyDescent="0.25">
      <c r="A228" s="53" t="str">
        <f t="shared" si="19"/>
        <v/>
      </c>
      <c r="B228" s="69">
        <f>WORKDAY.INTL(B227,1,$E$1)</f>
        <v>42995</v>
      </c>
      <c r="C228" s="69"/>
      <c r="D228" s="70">
        <f t="shared" si="18"/>
        <v>17</v>
      </c>
      <c r="E228" s="70">
        <f t="shared" si="17"/>
        <v>9</v>
      </c>
      <c r="F228" s="71">
        <f t="shared" si="20"/>
        <v>42995</v>
      </c>
      <c r="G228" s="78"/>
      <c r="H228" s="78"/>
      <c r="I228" s="78"/>
      <c r="J228" s="78"/>
      <c r="K228" s="78"/>
      <c r="L228" s="74" t="str">
        <f t="shared" si="21"/>
        <v/>
      </c>
      <c r="M228" s="76" t="str">
        <f ca="1">IF(WEEKDAY(B229)=1,SUM(OFFSET(L229,-$F$1,,$F$1,))/$F$1,IF(AND(WEEKDAY(B228)=1,ISNUMBER(B227)),COUNTA(OFFSET(G228:K228,-$F$1,,$F$1))&amp;" / " &amp; $F$1*5 &amp; " créneaux de remplis",""))</f>
        <v>0 / 25 créneaux de remplis</v>
      </c>
    </row>
    <row r="229" spans="1:13" ht="21" x14ac:dyDescent="0.25">
      <c r="A229" s="53">
        <f t="shared" si="19"/>
        <v>38</v>
      </c>
      <c r="B229" s="69">
        <f>WORKDAY.INTL(B228,1,$E$1)</f>
        <v>42996</v>
      </c>
      <c r="C229" s="69"/>
      <c r="D229" s="70">
        <f t="shared" si="18"/>
        <v>18</v>
      </c>
      <c r="E229" s="70">
        <f t="shared" si="17"/>
        <v>9</v>
      </c>
      <c r="F229" s="71">
        <f t="shared" si="20"/>
        <v>42996</v>
      </c>
      <c r="G229" s="79"/>
      <c r="H229" s="79"/>
      <c r="I229" s="79"/>
      <c r="J229" s="79"/>
      <c r="K229" s="79"/>
      <c r="L229" s="74">
        <f t="shared" si="21"/>
        <v>0</v>
      </c>
      <c r="M229" s="76" t="str">
        <f ca="1">IF(WEEKDAY(B230)=1,SUM(OFFSET(L230,-$F$1,,$F$1,))/$F$1,IF(AND(WEEKDAY(B229)=1,ISNUMBER(B228)),COUNTA(OFFSET(G229:K229,-$F$1,,$F$1))&amp;" / " &amp; $F$1*5 &amp; " créneaux de remplis",""))</f>
        <v/>
      </c>
    </row>
    <row r="230" spans="1:13" ht="21" x14ac:dyDescent="0.25">
      <c r="A230" s="53" t="str">
        <f t="shared" si="19"/>
        <v/>
      </c>
      <c r="B230" s="69">
        <f>WORKDAY.INTL(B229,1,$E$1)</f>
        <v>42997</v>
      </c>
      <c r="C230" s="72" t="s">
        <v>27</v>
      </c>
      <c r="D230" s="70">
        <f t="shared" si="18"/>
        <v>19</v>
      </c>
      <c r="E230" s="70"/>
      <c r="F230" s="71">
        <f t="shared" si="20"/>
        <v>42997</v>
      </c>
      <c r="G230" s="78"/>
      <c r="H230" s="78"/>
      <c r="I230" s="78"/>
      <c r="J230" s="78"/>
      <c r="K230" s="78"/>
      <c r="L230" s="74">
        <f t="shared" si="21"/>
        <v>0</v>
      </c>
      <c r="M230" s="76" t="str">
        <f ca="1">IF(WEEKDAY(B231)=1,SUM(OFFSET(L231,-$F$1,,$F$1,))/$F$1,IF(AND(WEEKDAY(B230)=1,ISNUMBER(B229)),COUNTA(OFFSET(G230:K230,-$F$1,,$F$1))&amp;" / " &amp; $F$1*5 &amp; " créneaux de remplis",""))</f>
        <v/>
      </c>
    </row>
    <row r="231" spans="1:13" ht="21" x14ac:dyDescent="0.25">
      <c r="A231" s="53" t="str">
        <f t="shared" si="19"/>
        <v/>
      </c>
      <c r="B231" s="69">
        <f>WORKDAY.INTL(B230,1,$E$1)</f>
        <v>42998</v>
      </c>
      <c r="C231" s="69"/>
      <c r="D231" s="70">
        <f t="shared" si="18"/>
        <v>20</v>
      </c>
      <c r="E231" s="70">
        <f t="shared" si="17"/>
        <v>9</v>
      </c>
      <c r="F231" s="71">
        <f t="shared" si="20"/>
        <v>42998</v>
      </c>
      <c r="G231" s="79"/>
      <c r="H231" s="78"/>
      <c r="I231" s="78"/>
      <c r="J231" s="78"/>
      <c r="K231" s="78"/>
      <c r="L231" s="74">
        <f t="shared" si="21"/>
        <v>0</v>
      </c>
      <c r="M231" s="76" t="str">
        <f ca="1">IF(WEEKDAY(B232)=1,SUM(OFFSET(L232,-$F$1,,$F$1,))/$F$1,IF(AND(WEEKDAY(B231)=1,ISNUMBER(B230)),COUNTA(OFFSET(G231:K231,-$F$1,,$F$1))&amp;" / " &amp; $F$1*5 &amp; " créneaux de remplis",""))</f>
        <v/>
      </c>
    </row>
    <row r="232" spans="1:13" ht="21" x14ac:dyDescent="0.25">
      <c r="A232" s="53" t="str">
        <f t="shared" si="19"/>
        <v/>
      </c>
      <c r="B232" s="69">
        <f>WORKDAY.INTL(B231,1,$E$1)</f>
        <v>42999</v>
      </c>
      <c r="C232" s="69"/>
      <c r="D232" s="70">
        <f t="shared" si="18"/>
        <v>21</v>
      </c>
      <c r="E232" s="70">
        <f t="shared" si="17"/>
        <v>9</v>
      </c>
      <c r="F232" s="71">
        <f t="shared" si="20"/>
        <v>42999</v>
      </c>
      <c r="G232" s="78"/>
      <c r="H232" s="78"/>
      <c r="I232" s="79"/>
      <c r="J232" s="78"/>
      <c r="K232" s="78"/>
      <c r="L232" s="74">
        <f t="shared" si="21"/>
        <v>0</v>
      </c>
      <c r="M232" s="76" t="str">
        <f ca="1">IF(WEEKDAY(B233)=1,SUM(OFFSET(L233,-$F$1,,$F$1,))/$F$1,IF(AND(WEEKDAY(B232)=1,ISNUMBER(B231)),COUNTA(OFFSET(G232:K232,-$F$1,,$F$1))&amp;" / " &amp; $F$1*5 &amp; " créneaux de remplis",""))</f>
        <v/>
      </c>
    </row>
    <row r="233" spans="1:13" ht="21" x14ac:dyDescent="0.25">
      <c r="A233" s="53" t="str">
        <f t="shared" si="19"/>
        <v/>
      </c>
      <c r="B233" s="69">
        <f>WORKDAY.INTL(B232,1,$E$1)</f>
        <v>43000</v>
      </c>
      <c r="C233" s="69"/>
      <c r="D233" s="70">
        <f t="shared" si="18"/>
        <v>22</v>
      </c>
      <c r="E233" s="70">
        <f t="shared" si="17"/>
        <v>9</v>
      </c>
      <c r="F233" s="71">
        <f t="shared" si="20"/>
        <v>43000</v>
      </c>
      <c r="G233" s="78"/>
      <c r="H233" s="78"/>
      <c r="I233" s="78"/>
      <c r="J233" s="78"/>
      <c r="K233" s="78"/>
      <c r="L233" s="74">
        <f t="shared" si="21"/>
        <v>0</v>
      </c>
      <c r="M233" s="76">
        <f ca="1">IF(WEEKDAY(B234)=1,SUM(OFFSET(L234,-$F$1,,$F$1,))/$F$1,IF(AND(WEEKDAY(B233)=1,ISNUMBER(B232)),COUNTA(OFFSET(G233:K233,-$F$1,,$F$1))&amp;" / " &amp; $F$1*5 &amp; " créneaux de remplis",""))</f>
        <v>0</v>
      </c>
    </row>
    <row r="234" spans="1:13" ht="21" x14ac:dyDescent="0.25">
      <c r="A234" s="53" t="str">
        <f t="shared" si="19"/>
        <v/>
      </c>
      <c r="B234" s="69">
        <f>WORKDAY.INTL(B233,1,$E$1)</f>
        <v>43002</v>
      </c>
      <c r="C234" s="69"/>
      <c r="D234" s="70">
        <f t="shared" si="18"/>
        <v>24</v>
      </c>
      <c r="E234" s="70">
        <f t="shared" si="17"/>
        <v>9</v>
      </c>
      <c r="F234" s="71">
        <f t="shared" si="20"/>
        <v>43002</v>
      </c>
      <c r="G234" s="78"/>
      <c r="H234" s="78"/>
      <c r="I234" s="78"/>
      <c r="J234" s="78"/>
      <c r="K234" s="78"/>
      <c r="L234" s="74" t="str">
        <f t="shared" si="21"/>
        <v/>
      </c>
      <c r="M234" s="76" t="str">
        <f ca="1">IF(WEEKDAY(B235)=1,SUM(OFFSET(L235,-$F$1,,$F$1,))/$F$1,IF(AND(WEEKDAY(B234)=1,ISNUMBER(B233)),COUNTA(OFFSET(G234:K234,-$F$1,,$F$1))&amp;" / " &amp; $F$1*5 &amp; " créneaux de remplis",""))</f>
        <v>0 / 25 créneaux de remplis</v>
      </c>
    </row>
    <row r="235" spans="1:13" ht="21" x14ac:dyDescent="0.25">
      <c r="A235" s="53">
        <f t="shared" si="19"/>
        <v>39</v>
      </c>
      <c r="B235" s="69">
        <f>WORKDAY.INTL(B234,1,$E$1)</f>
        <v>43003</v>
      </c>
      <c r="C235" s="72" t="s">
        <v>27</v>
      </c>
      <c r="D235" s="70">
        <f t="shared" si="18"/>
        <v>25</v>
      </c>
      <c r="E235" s="70"/>
      <c r="F235" s="71">
        <f t="shared" si="20"/>
        <v>43003</v>
      </c>
      <c r="G235" s="78"/>
      <c r="H235" s="78"/>
      <c r="I235" s="78"/>
      <c r="J235" s="78"/>
      <c r="K235" s="78"/>
      <c r="L235" s="74">
        <f t="shared" si="21"/>
        <v>0</v>
      </c>
      <c r="M235" s="76" t="str">
        <f ca="1">IF(WEEKDAY(B236)=1,SUM(OFFSET(L236,-$F$1,,$F$1,))/$F$1,IF(AND(WEEKDAY(B235)=1,ISNUMBER(B234)),COUNTA(OFFSET(G235:K235,-$F$1,,$F$1))&amp;" / " &amp; $F$1*5 &amp; " créneaux de remplis",""))</f>
        <v/>
      </c>
    </row>
    <row r="236" spans="1:13" ht="21" x14ac:dyDescent="0.25">
      <c r="A236" s="53" t="str">
        <f t="shared" si="19"/>
        <v/>
      </c>
      <c r="B236" s="69">
        <f>WORKDAY.INTL(B235,1,$E$1)</f>
        <v>43004</v>
      </c>
      <c r="C236" s="69"/>
      <c r="D236" s="70">
        <f t="shared" si="18"/>
        <v>26</v>
      </c>
      <c r="E236" s="70">
        <f t="shared" si="17"/>
        <v>9</v>
      </c>
      <c r="F236" s="71">
        <f t="shared" si="20"/>
        <v>43004</v>
      </c>
      <c r="G236" s="79"/>
      <c r="H236" s="78"/>
      <c r="I236" s="78"/>
      <c r="J236" s="78"/>
      <c r="K236" s="78"/>
      <c r="L236" s="74">
        <f t="shared" si="21"/>
        <v>0</v>
      </c>
      <c r="M236" s="76" t="str">
        <f ca="1">IF(WEEKDAY(B237)=1,SUM(OFFSET(L237,-$F$1,,$F$1,))/$F$1,IF(AND(WEEKDAY(B236)=1,ISNUMBER(B235)),COUNTA(OFFSET(G236:K236,-$F$1,,$F$1))&amp;" / " &amp; $F$1*5 &amp; " créneaux de remplis",""))</f>
        <v/>
      </c>
    </row>
    <row r="237" spans="1:13" ht="21" x14ac:dyDescent="0.25">
      <c r="A237" s="53" t="str">
        <f t="shared" si="19"/>
        <v/>
      </c>
      <c r="B237" s="69">
        <f>WORKDAY.INTL(B236,1,$E$1)</f>
        <v>43005</v>
      </c>
      <c r="C237" s="69"/>
      <c r="D237" s="70">
        <f t="shared" si="18"/>
        <v>27</v>
      </c>
      <c r="E237" s="70">
        <f t="shared" si="17"/>
        <v>9</v>
      </c>
      <c r="F237" s="71">
        <f t="shared" si="20"/>
        <v>43005</v>
      </c>
      <c r="G237" s="78"/>
      <c r="H237" s="78"/>
      <c r="I237" s="79"/>
      <c r="J237" s="78"/>
      <c r="K237" s="78"/>
      <c r="L237" s="74">
        <f t="shared" si="21"/>
        <v>0</v>
      </c>
      <c r="M237" s="76" t="str">
        <f ca="1">IF(WEEKDAY(B238)=1,SUM(OFFSET(L238,-$F$1,,$F$1,))/$F$1,IF(AND(WEEKDAY(B237)=1,ISNUMBER(B236)),COUNTA(OFFSET(G237:K237,-$F$1,,$F$1))&amp;" / " &amp; $F$1*5 &amp; " créneaux de remplis",""))</f>
        <v/>
      </c>
    </row>
    <row r="238" spans="1:13" ht="21" x14ac:dyDescent="0.25">
      <c r="A238" s="53" t="str">
        <f t="shared" si="19"/>
        <v/>
      </c>
      <c r="B238" s="69">
        <f>WORKDAY.INTL(B237,1,$E$1)</f>
        <v>43006</v>
      </c>
      <c r="C238" s="69"/>
      <c r="D238" s="70">
        <f t="shared" si="18"/>
        <v>28</v>
      </c>
      <c r="E238" s="70">
        <f t="shared" si="17"/>
        <v>9</v>
      </c>
      <c r="F238" s="71">
        <f t="shared" si="20"/>
        <v>43006</v>
      </c>
      <c r="G238" s="78"/>
      <c r="H238" s="78"/>
      <c r="I238" s="78"/>
      <c r="J238" s="78"/>
      <c r="K238" s="78"/>
      <c r="L238" s="74">
        <f t="shared" si="21"/>
        <v>0</v>
      </c>
      <c r="M238" s="76" t="str">
        <f ca="1">IF(WEEKDAY(B239)=1,SUM(OFFSET(L239,-$F$1,,$F$1,))/$F$1,IF(AND(WEEKDAY(B238)=1,ISNUMBER(B237)),COUNTA(OFFSET(G238:K238,-$F$1,,$F$1))&amp;" / " &amp; $F$1*5 &amp; " créneaux de remplis",""))</f>
        <v/>
      </c>
    </row>
    <row r="239" spans="1:13" ht="21" x14ac:dyDescent="0.25">
      <c r="A239" s="53" t="str">
        <f t="shared" si="19"/>
        <v/>
      </c>
      <c r="B239" s="69">
        <f>WORKDAY.INTL(B238,1,$E$1)</f>
        <v>43007</v>
      </c>
      <c r="C239" s="69"/>
      <c r="D239" s="70">
        <f t="shared" si="18"/>
        <v>29</v>
      </c>
      <c r="E239" s="70">
        <f t="shared" si="17"/>
        <v>9</v>
      </c>
      <c r="F239" s="71">
        <f t="shared" si="20"/>
        <v>43007</v>
      </c>
      <c r="G239" s="78"/>
      <c r="H239" s="78"/>
      <c r="I239" s="78"/>
      <c r="J239" s="78"/>
      <c r="K239" s="78"/>
      <c r="L239" s="74">
        <f t="shared" si="21"/>
        <v>0</v>
      </c>
      <c r="M239" s="76">
        <f ca="1">IF(WEEKDAY(B240)=1,SUM(OFFSET(L240,-$F$1,,$F$1,))/$F$1,IF(AND(WEEKDAY(B239)=1,ISNUMBER(B238)),COUNTA(OFFSET(G239:K239,-$F$1,,$F$1))&amp;" / " &amp; $F$1*5 &amp; " créneaux de remplis",""))</f>
        <v>0</v>
      </c>
    </row>
    <row r="240" spans="1:13" ht="21" x14ac:dyDescent="0.25">
      <c r="A240" s="53" t="str">
        <f t="shared" si="19"/>
        <v/>
      </c>
      <c r="B240" s="69">
        <f>WORKDAY.INTL(B239,1,$E$1)</f>
        <v>43009</v>
      </c>
      <c r="C240" s="72" t="s">
        <v>27</v>
      </c>
      <c r="D240" s="70">
        <f t="shared" si="18"/>
        <v>1</v>
      </c>
      <c r="E240" s="70"/>
      <c r="F240" s="71">
        <f t="shared" si="20"/>
        <v>43009</v>
      </c>
      <c r="G240" s="78"/>
      <c r="H240" s="78"/>
      <c r="I240" s="78"/>
      <c r="J240" s="78"/>
      <c r="K240" s="78"/>
      <c r="L240" s="74" t="str">
        <f t="shared" si="21"/>
        <v/>
      </c>
      <c r="M240" s="76" t="str">
        <f ca="1">IF(WEEKDAY(B241)=1,SUM(OFFSET(L241,-$F$1,,$F$1,))/$F$1,IF(AND(WEEKDAY(B240)=1,ISNUMBER(B239)),COUNTA(OFFSET(G240:K240,-$F$1,,$F$1))&amp;" / " &amp; $F$1*5 &amp; " créneaux de remplis",""))</f>
        <v>0 / 25 créneaux de remplis</v>
      </c>
    </row>
    <row r="241" spans="1:13" ht="21" x14ac:dyDescent="0.25">
      <c r="A241" s="53">
        <f t="shared" si="19"/>
        <v>40</v>
      </c>
      <c r="B241" s="69">
        <f>WORKDAY.INTL(B240,1,$E$1)</f>
        <v>43010</v>
      </c>
      <c r="C241" s="69"/>
      <c r="D241" s="70">
        <f t="shared" si="18"/>
        <v>2</v>
      </c>
      <c r="E241" s="70">
        <f t="shared" si="17"/>
        <v>10</v>
      </c>
      <c r="F241" s="71">
        <f t="shared" si="20"/>
        <v>43010</v>
      </c>
      <c r="G241" s="79"/>
      <c r="H241" s="78"/>
      <c r="I241" s="78"/>
      <c r="J241" s="78"/>
      <c r="K241" s="78"/>
      <c r="L241" s="74">
        <f t="shared" si="21"/>
        <v>0</v>
      </c>
      <c r="M241" s="76" t="str">
        <f ca="1">IF(WEEKDAY(B242)=1,SUM(OFFSET(L242,-$F$1,,$F$1,))/$F$1,IF(AND(WEEKDAY(B241)=1,ISNUMBER(B240)),COUNTA(OFFSET(G241:K241,-$F$1,,$F$1))&amp;" / " &amp; $F$1*5 &amp; " créneaux de remplis",""))</f>
        <v/>
      </c>
    </row>
    <row r="242" spans="1:13" ht="21" x14ac:dyDescent="0.25">
      <c r="A242" s="53" t="str">
        <f t="shared" si="19"/>
        <v/>
      </c>
      <c r="B242" s="69">
        <f>WORKDAY.INTL(B241,1,$E$1)</f>
        <v>43011</v>
      </c>
      <c r="C242" s="69"/>
      <c r="D242" s="70">
        <f t="shared" si="18"/>
        <v>3</v>
      </c>
      <c r="E242" s="70">
        <f t="shared" si="17"/>
        <v>10</v>
      </c>
      <c r="F242" s="71">
        <f t="shared" si="20"/>
        <v>43011</v>
      </c>
      <c r="G242" s="78"/>
      <c r="H242" s="78"/>
      <c r="I242" s="79"/>
      <c r="J242" s="78"/>
      <c r="K242" s="78"/>
      <c r="L242" s="74">
        <f t="shared" si="21"/>
        <v>0</v>
      </c>
      <c r="M242" s="76" t="str">
        <f ca="1">IF(WEEKDAY(B243)=1,SUM(OFFSET(L243,-$F$1,,$F$1,))/$F$1,IF(AND(WEEKDAY(B242)=1,ISNUMBER(B241)),COUNTA(OFFSET(G242:K242,-$F$1,,$F$1))&amp;" / " &amp; $F$1*5 &amp; " créneaux de remplis",""))</f>
        <v/>
      </c>
    </row>
    <row r="243" spans="1:13" ht="21" x14ac:dyDescent="0.25">
      <c r="A243" s="53" t="str">
        <f t="shared" si="19"/>
        <v/>
      </c>
      <c r="B243" s="69">
        <f>WORKDAY.INTL(B242,1,$E$1)</f>
        <v>43012</v>
      </c>
      <c r="C243" s="69"/>
      <c r="D243" s="70">
        <f t="shared" si="18"/>
        <v>4</v>
      </c>
      <c r="E243" s="70">
        <f t="shared" si="17"/>
        <v>10</v>
      </c>
      <c r="F243" s="71">
        <f t="shared" si="20"/>
        <v>43012</v>
      </c>
      <c r="G243" s="78"/>
      <c r="H243" s="78"/>
      <c r="I243" s="78"/>
      <c r="J243" s="78"/>
      <c r="K243" s="78"/>
      <c r="L243" s="74">
        <f t="shared" si="21"/>
        <v>0</v>
      </c>
      <c r="M243" s="76" t="str">
        <f ca="1">IF(WEEKDAY(B244)=1,SUM(OFFSET(L244,-$F$1,,$F$1,))/$F$1,IF(AND(WEEKDAY(B243)=1,ISNUMBER(B242)),COUNTA(OFFSET(G243:K243,-$F$1,,$F$1))&amp;" / " &amp; $F$1*5 &amp; " créneaux de remplis",""))</f>
        <v/>
      </c>
    </row>
    <row r="244" spans="1:13" ht="21" x14ac:dyDescent="0.25">
      <c r="A244" s="53" t="str">
        <f t="shared" si="19"/>
        <v/>
      </c>
      <c r="B244" s="69">
        <f>WORKDAY.INTL(B243,1,$E$1)</f>
        <v>43013</v>
      </c>
      <c r="C244" s="69"/>
      <c r="D244" s="70">
        <f t="shared" si="18"/>
        <v>5</v>
      </c>
      <c r="E244" s="70">
        <f t="shared" si="17"/>
        <v>10</v>
      </c>
      <c r="F244" s="71">
        <f t="shared" si="20"/>
        <v>43013</v>
      </c>
      <c r="G244" s="78"/>
      <c r="H244" s="78"/>
      <c r="I244" s="78"/>
      <c r="J244" s="78"/>
      <c r="K244" s="78"/>
      <c r="L244" s="74">
        <f t="shared" si="21"/>
        <v>0</v>
      </c>
      <c r="M244" s="76" t="str">
        <f ca="1">IF(WEEKDAY(B245)=1,SUM(OFFSET(L245,-$F$1,,$F$1,))/$F$1,IF(AND(WEEKDAY(B244)=1,ISNUMBER(B243)),COUNTA(OFFSET(G244:K244,-$F$1,,$F$1))&amp;" / " &amp; $F$1*5 &amp; " créneaux de remplis",""))</f>
        <v/>
      </c>
    </row>
    <row r="245" spans="1:13" ht="21" x14ac:dyDescent="0.25">
      <c r="A245" s="53" t="str">
        <f t="shared" si="19"/>
        <v/>
      </c>
      <c r="B245" s="69">
        <f>WORKDAY.INTL(B244,1,$E$1)</f>
        <v>43014</v>
      </c>
      <c r="C245" s="72" t="s">
        <v>27</v>
      </c>
      <c r="D245" s="70">
        <f t="shared" si="18"/>
        <v>6</v>
      </c>
      <c r="E245" s="70"/>
      <c r="F245" s="71">
        <f t="shared" si="20"/>
        <v>43014</v>
      </c>
      <c r="G245" s="78"/>
      <c r="H245" s="78"/>
      <c r="I245" s="78"/>
      <c r="J245" s="78"/>
      <c r="K245" s="78"/>
      <c r="L245" s="74">
        <f t="shared" si="21"/>
        <v>0</v>
      </c>
      <c r="M245" s="76">
        <f ca="1">IF(WEEKDAY(B246)=1,SUM(OFFSET(L246,-$F$1,,$F$1,))/$F$1,IF(AND(WEEKDAY(B245)=1,ISNUMBER(B244)),COUNTA(OFFSET(G245:K245,-$F$1,,$F$1))&amp;" / " &amp; $F$1*5 &amp; " créneaux de remplis",""))</f>
        <v>0</v>
      </c>
    </row>
    <row r="246" spans="1:13" ht="21" x14ac:dyDescent="0.25">
      <c r="A246" s="53" t="str">
        <f t="shared" si="19"/>
        <v/>
      </c>
      <c r="B246" s="69">
        <f>WORKDAY.INTL(B245,1,$E$1)</f>
        <v>43016</v>
      </c>
      <c r="C246" s="69"/>
      <c r="D246" s="70">
        <f t="shared" si="18"/>
        <v>8</v>
      </c>
      <c r="E246" s="70">
        <f t="shared" si="17"/>
        <v>10</v>
      </c>
      <c r="F246" s="71">
        <f t="shared" si="20"/>
        <v>43016</v>
      </c>
      <c r="G246" s="79"/>
      <c r="H246" s="78"/>
      <c r="I246" s="78"/>
      <c r="J246" s="78"/>
      <c r="K246" s="78"/>
      <c r="L246" s="74" t="str">
        <f t="shared" si="21"/>
        <v/>
      </c>
      <c r="M246" s="76" t="str">
        <f ca="1">IF(WEEKDAY(B247)=1,SUM(OFFSET(L247,-$F$1,,$F$1,))/$F$1,IF(AND(WEEKDAY(B246)=1,ISNUMBER(B245)),COUNTA(OFFSET(G246:K246,-$F$1,,$F$1))&amp;" / " &amp; $F$1*5 &amp; " créneaux de remplis",""))</f>
        <v>0 / 25 créneaux de remplis</v>
      </c>
    </row>
    <row r="247" spans="1:13" ht="21" x14ac:dyDescent="0.25">
      <c r="A247" s="53">
        <f t="shared" si="19"/>
        <v>41</v>
      </c>
      <c r="B247" s="69">
        <f>WORKDAY.INTL(B246,1,$E$1)</f>
        <v>43017</v>
      </c>
      <c r="C247" s="69"/>
      <c r="D247" s="70">
        <f t="shared" si="18"/>
        <v>9</v>
      </c>
      <c r="E247" s="70">
        <f t="shared" si="17"/>
        <v>10</v>
      </c>
      <c r="F247" s="71">
        <f t="shared" si="20"/>
        <v>43017</v>
      </c>
      <c r="G247" s="78"/>
      <c r="H247" s="78"/>
      <c r="I247" s="79"/>
      <c r="J247" s="78"/>
      <c r="K247" s="78"/>
      <c r="L247" s="74">
        <f t="shared" si="21"/>
        <v>0</v>
      </c>
      <c r="M247" s="76" t="str">
        <f ca="1">IF(WEEKDAY(B248)=1,SUM(OFFSET(L248,-$F$1,,$F$1,))/$F$1,IF(AND(WEEKDAY(B247)=1,ISNUMBER(B246)),COUNTA(OFFSET(G247:K247,-$F$1,,$F$1))&amp;" / " &amp; $F$1*5 &amp; " créneaux de remplis",""))</f>
        <v/>
      </c>
    </row>
    <row r="248" spans="1:13" ht="21" x14ac:dyDescent="0.25">
      <c r="A248" s="53" t="str">
        <f t="shared" si="19"/>
        <v/>
      </c>
      <c r="B248" s="69">
        <f>WORKDAY.INTL(B247,1,$E$1)</f>
        <v>43018</v>
      </c>
      <c r="C248" s="69"/>
      <c r="D248" s="70">
        <f t="shared" si="18"/>
        <v>10</v>
      </c>
      <c r="E248" s="70">
        <f t="shared" si="17"/>
        <v>10</v>
      </c>
      <c r="F248" s="71">
        <f t="shared" si="20"/>
        <v>43018</v>
      </c>
      <c r="G248" s="78"/>
      <c r="H248" s="78"/>
      <c r="I248" s="78"/>
      <c r="J248" s="78"/>
      <c r="K248" s="78"/>
      <c r="L248" s="74">
        <f t="shared" si="21"/>
        <v>0</v>
      </c>
      <c r="M248" s="76" t="str">
        <f ca="1">IF(WEEKDAY(B249)=1,SUM(OFFSET(L249,-$F$1,,$F$1,))/$F$1,IF(AND(WEEKDAY(B248)=1,ISNUMBER(B247)),COUNTA(OFFSET(G248:K248,-$F$1,,$F$1))&amp;" / " &amp; $F$1*5 &amp; " créneaux de remplis",""))</f>
        <v/>
      </c>
    </row>
    <row r="249" spans="1:13" ht="21" x14ac:dyDescent="0.25">
      <c r="A249" s="53" t="str">
        <f t="shared" si="19"/>
        <v/>
      </c>
      <c r="B249" s="69">
        <f>WORKDAY.INTL(B248,1,$E$1)</f>
        <v>43019</v>
      </c>
      <c r="C249" s="69"/>
      <c r="D249" s="70">
        <f t="shared" si="18"/>
        <v>11</v>
      </c>
      <c r="E249" s="70">
        <f t="shared" si="17"/>
        <v>10</v>
      </c>
      <c r="F249" s="71">
        <f t="shared" si="20"/>
        <v>43019</v>
      </c>
      <c r="G249" s="78"/>
      <c r="H249" s="78"/>
      <c r="I249" s="78"/>
      <c r="J249" s="78"/>
      <c r="K249" s="78"/>
      <c r="L249" s="74">
        <f t="shared" si="21"/>
        <v>0</v>
      </c>
      <c r="M249" s="76" t="str">
        <f ca="1">IF(WEEKDAY(B250)=1,SUM(OFFSET(L250,-$F$1,,$F$1,))/$F$1,IF(AND(WEEKDAY(B249)=1,ISNUMBER(B248)),COUNTA(OFFSET(G249:K249,-$F$1,,$F$1))&amp;" / " &amp; $F$1*5 &amp; " créneaux de remplis",""))</f>
        <v/>
      </c>
    </row>
    <row r="250" spans="1:13" ht="21" x14ac:dyDescent="0.25">
      <c r="A250" s="53" t="str">
        <f t="shared" si="19"/>
        <v/>
      </c>
      <c r="B250" s="69">
        <f>WORKDAY.INTL(B249,1,$E$1)</f>
        <v>43020</v>
      </c>
      <c r="C250" s="72" t="s">
        <v>27</v>
      </c>
      <c r="D250" s="70">
        <f t="shared" si="18"/>
        <v>12</v>
      </c>
      <c r="E250" s="70"/>
      <c r="F250" s="71">
        <f t="shared" si="20"/>
        <v>43020</v>
      </c>
      <c r="G250" s="78"/>
      <c r="H250" s="78"/>
      <c r="I250" s="78"/>
      <c r="J250" s="78"/>
      <c r="K250" s="78"/>
      <c r="L250" s="74">
        <f t="shared" si="21"/>
        <v>0</v>
      </c>
      <c r="M250" s="76" t="str">
        <f ca="1">IF(WEEKDAY(B251)=1,SUM(OFFSET(L251,-$F$1,,$F$1,))/$F$1,IF(AND(WEEKDAY(B250)=1,ISNUMBER(B249)),COUNTA(OFFSET(G250:K250,-$F$1,,$F$1))&amp;" / " &amp; $F$1*5 &amp; " créneaux de remplis",""))</f>
        <v/>
      </c>
    </row>
    <row r="251" spans="1:13" ht="21" x14ac:dyDescent="0.25">
      <c r="A251" s="53" t="str">
        <f t="shared" si="19"/>
        <v/>
      </c>
      <c r="B251" s="69">
        <f>WORKDAY.INTL(B250,1,$E$1)</f>
        <v>43021</v>
      </c>
      <c r="C251" s="69"/>
      <c r="D251" s="70">
        <f t="shared" si="18"/>
        <v>13</v>
      </c>
      <c r="E251" s="70">
        <f t="shared" si="17"/>
        <v>10</v>
      </c>
      <c r="F251" s="71">
        <f t="shared" si="20"/>
        <v>43021</v>
      </c>
      <c r="G251" s="79"/>
      <c r="H251" s="78"/>
      <c r="I251" s="78"/>
      <c r="J251" s="78"/>
      <c r="K251" s="78"/>
      <c r="L251" s="74">
        <f t="shared" si="21"/>
        <v>0</v>
      </c>
      <c r="M251" s="76">
        <f ca="1">IF(WEEKDAY(B252)=1,SUM(OFFSET(L252,-$F$1,,$F$1,))/$F$1,IF(AND(WEEKDAY(B251)=1,ISNUMBER(B250)),COUNTA(OFFSET(G251:K251,-$F$1,,$F$1))&amp;" / " &amp; $F$1*5 &amp; " créneaux de remplis",""))</f>
        <v>0</v>
      </c>
    </row>
    <row r="252" spans="1:13" ht="21" x14ac:dyDescent="0.25">
      <c r="A252" s="53" t="str">
        <f t="shared" si="19"/>
        <v/>
      </c>
      <c r="B252" s="69">
        <f>WORKDAY.INTL(B251,1,$E$1)</f>
        <v>43023</v>
      </c>
      <c r="C252" s="69"/>
      <c r="D252" s="70">
        <f t="shared" si="18"/>
        <v>15</v>
      </c>
      <c r="E252" s="70">
        <f t="shared" si="17"/>
        <v>10</v>
      </c>
      <c r="F252" s="71">
        <f t="shared" si="20"/>
        <v>43023</v>
      </c>
      <c r="G252" s="78"/>
      <c r="H252" s="78"/>
      <c r="I252" s="79"/>
      <c r="J252" s="78"/>
      <c r="K252" s="78"/>
      <c r="L252" s="74" t="str">
        <f t="shared" si="21"/>
        <v/>
      </c>
      <c r="M252" s="76" t="str">
        <f ca="1">IF(WEEKDAY(B253)=1,SUM(OFFSET(L253,-$F$1,,$F$1,))/$F$1,IF(AND(WEEKDAY(B252)=1,ISNUMBER(B251)),COUNTA(OFFSET(G252:K252,-$F$1,,$F$1))&amp;" / " &amp; $F$1*5 &amp; " créneaux de remplis",""))</f>
        <v>0 / 25 créneaux de remplis</v>
      </c>
    </row>
    <row r="253" spans="1:13" ht="21" x14ac:dyDescent="0.25">
      <c r="A253" s="53">
        <f t="shared" si="19"/>
        <v>42</v>
      </c>
      <c r="B253" s="69">
        <f>WORKDAY.INTL(B252,1,$E$1)</f>
        <v>43024</v>
      </c>
      <c r="C253" s="69"/>
      <c r="D253" s="70">
        <f t="shared" si="18"/>
        <v>16</v>
      </c>
      <c r="E253" s="70">
        <f t="shared" si="17"/>
        <v>10</v>
      </c>
      <c r="F253" s="71">
        <f t="shared" si="20"/>
        <v>43024</v>
      </c>
      <c r="G253" s="78"/>
      <c r="H253" s="78"/>
      <c r="I253" s="78"/>
      <c r="J253" s="78"/>
      <c r="K253" s="78"/>
      <c r="L253" s="74">
        <f t="shared" si="21"/>
        <v>0</v>
      </c>
      <c r="M253" s="76" t="str">
        <f ca="1">IF(WEEKDAY(B254)=1,SUM(OFFSET(L254,-$F$1,,$F$1,))/$F$1,IF(AND(WEEKDAY(B253)=1,ISNUMBER(B252)),COUNTA(OFFSET(G253:K253,-$F$1,,$F$1))&amp;" / " &amp; $F$1*5 &amp; " créneaux de remplis",""))</f>
        <v/>
      </c>
    </row>
    <row r="254" spans="1:13" ht="21" x14ac:dyDescent="0.25">
      <c r="A254" s="53" t="str">
        <f t="shared" si="19"/>
        <v/>
      </c>
      <c r="B254" s="69">
        <f>WORKDAY.INTL(B253,1,$E$1)</f>
        <v>43025</v>
      </c>
      <c r="C254" s="69"/>
      <c r="D254" s="70">
        <f t="shared" si="18"/>
        <v>17</v>
      </c>
      <c r="E254" s="70">
        <f t="shared" si="17"/>
        <v>10</v>
      </c>
      <c r="F254" s="71">
        <f t="shared" si="20"/>
        <v>43025</v>
      </c>
      <c r="G254" s="78"/>
      <c r="H254" s="78"/>
      <c r="I254" s="78"/>
      <c r="J254" s="78"/>
      <c r="K254" s="78"/>
      <c r="L254" s="74">
        <f t="shared" si="21"/>
        <v>0</v>
      </c>
      <c r="M254" s="76" t="str">
        <f ca="1">IF(WEEKDAY(B255)=1,SUM(OFFSET(L255,-$F$1,,$F$1,))/$F$1,IF(AND(WEEKDAY(B254)=1,ISNUMBER(B253)),COUNTA(OFFSET(G254:K254,-$F$1,,$F$1))&amp;" / " &amp; $F$1*5 &amp; " créneaux de remplis",""))</f>
        <v/>
      </c>
    </row>
    <row r="255" spans="1:13" ht="21" x14ac:dyDescent="0.25">
      <c r="A255" s="53" t="str">
        <f t="shared" si="19"/>
        <v/>
      </c>
      <c r="B255" s="69">
        <f>WORKDAY.INTL(B254,1,$E$1)</f>
        <v>43026</v>
      </c>
      <c r="C255" s="72" t="s">
        <v>27</v>
      </c>
      <c r="D255" s="70">
        <f t="shared" si="18"/>
        <v>18</v>
      </c>
      <c r="E255" s="70"/>
      <c r="F255" s="71">
        <f t="shared" si="20"/>
        <v>43026</v>
      </c>
      <c r="G255" s="78"/>
      <c r="H255" s="78"/>
      <c r="I255" s="78"/>
      <c r="J255" s="78"/>
      <c r="K255" s="78"/>
      <c r="L255" s="74">
        <f t="shared" si="21"/>
        <v>0</v>
      </c>
      <c r="M255" s="76" t="str">
        <f ca="1">IF(WEEKDAY(B256)=1,SUM(OFFSET(L256,-$F$1,,$F$1,))/$F$1,IF(AND(WEEKDAY(B255)=1,ISNUMBER(B254)),COUNTA(OFFSET(G255:K255,-$F$1,,$F$1))&amp;" / " &amp; $F$1*5 &amp; " créneaux de remplis",""))</f>
        <v/>
      </c>
    </row>
    <row r="256" spans="1:13" ht="21" x14ac:dyDescent="0.25">
      <c r="A256" s="53" t="str">
        <f t="shared" si="19"/>
        <v/>
      </c>
      <c r="B256" s="69">
        <f>WORKDAY.INTL(B255,1,$E$1)</f>
        <v>43027</v>
      </c>
      <c r="C256" s="69"/>
      <c r="D256" s="70">
        <f t="shared" si="18"/>
        <v>19</v>
      </c>
      <c r="E256" s="70">
        <f t="shared" si="17"/>
        <v>10</v>
      </c>
      <c r="F256" s="71">
        <f t="shared" si="20"/>
        <v>43027</v>
      </c>
      <c r="G256" s="79"/>
      <c r="H256" s="78"/>
      <c r="I256" s="78"/>
      <c r="J256" s="78"/>
      <c r="K256" s="78"/>
      <c r="L256" s="74">
        <f t="shared" si="21"/>
        <v>0</v>
      </c>
      <c r="M256" s="76" t="str">
        <f ca="1">IF(WEEKDAY(B257)=1,SUM(OFFSET(L257,-$F$1,,$F$1,))/$F$1,IF(AND(WEEKDAY(B256)=1,ISNUMBER(B255)),COUNTA(OFFSET(G256:K256,-$F$1,,$F$1))&amp;" / " &amp; $F$1*5 &amp; " créneaux de remplis",""))</f>
        <v/>
      </c>
    </row>
    <row r="257" spans="1:13" ht="21" x14ac:dyDescent="0.25">
      <c r="A257" s="53" t="str">
        <f t="shared" si="19"/>
        <v/>
      </c>
      <c r="B257" s="69">
        <f>WORKDAY.INTL(B256,1,$E$1)</f>
        <v>43028</v>
      </c>
      <c r="C257" s="69"/>
      <c r="D257" s="70">
        <f t="shared" si="18"/>
        <v>20</v>
      </c>
      <c r="E257" s="70">
        <f t="shared" si="17"/>
        <v>10</v>
      </c>
      <c r="F257" s="71">
        <f t="shared" si="20"/>
        <v>43028</v>
      </c>
      <c r="G257" s="78"/>
      <c r="H257" s="78"/>
      <c r="I257" s="79"/>
      <c r="J257" s="78"/>
      <c r="K257" s="78"/>
      <c r="L257" s="74">
        <f t="shared" si="21"/>
        <v>0</v>
      </c>
      <c r="M257" s="76">
        <f ca="1">IF(WEEKDAY(B258)=1,SUM(OFFSET(L258,-$F$1,,$F$1,))/$F$1,IF(AND(WEEKDAY(B257)=1,ISNUMBER(B256)),COUNTA(OFFSET(G257:K257,-$F$1,,$F$1))&amp;" / " &amp; $F$1*5 &amp; " créneaux de remplis",""))</f>
        <v>0</v>
      </c>
    </row>
    <row r="258" spans="1:13" ht="21" x14ac:dyDescent="0.25">
      <c r="A258" s="53" t="str">
        <f t="shared" si="19"/>
        <v/>
      </c>
      <c r="B258" s="69">
        <f>WORKDAY.INTL(B257,1,$E$1)</f>
        <v>43030</v>
      </c>
      <c r="C258" s="69"/>
      <c r="D258" s="70">
        <f t="shared" si="18"/>
        <v>22</v>
      </c>
      <c r="E258" s="70">
        <f t="shared" si="17"/>
        <v>10</v>
      </c>
      <c r="F258" s="71">
        <f t="shared" si="20"/>
        <v>43030</v>
      </c>
      <c r="G258" s="78"/>
      <c r="H258" s="78"/>
      <c r="I258" s="78"/>
      <c r="J258" s="78"/>
      <c r="K258" s="78"/>
      <c r="L258" s="74" t="str">
        <f t="shared" si="21"/>
        <v/>
      </c>
      <c r="M258" s="76" t="str">
        <f ca="1">IF(WEEKDAY(B259)=1,SUM(OFFSET(L259,-$F$1,,$F$1,))/$F$1,IF(AND(WEEKDAY(B258)=1,ISNUMBER(B257)),COUNTA(OFFSET(G258:K258,-$F$1,,$F$1))&amp;" / " &amp; $F$1*5 &amp; " créneaux de remplis",""))</f>
        <v>0 / 25 créneaux de remplis</v>
      </c>
    </row>
    <row r="259" spans="1:13" ht="21" x14ac:dyDescent="0.25">
      <c r="A259" s="53">
        <f t="shared" si="19"/>
        <v>43</v>
      </c>
      <c r="B259" s="69">
        <f>WORKDAY.INTL(B258,1,$E$1)</f>
        <v>43031</v>
      </c>
      <c r="C259" s="69"/>
      <c r="D259" s="70">
        <f t="shared" si="18"/>
        <v>23</v>
      </c>
      <c r="E259" s="70">
        <f t="shared" si="17"/>
        <v>10</v>
      </c>
      <c r="F259" s="71">
        <f t="shared" si="20"/>
        <v>43031</v>
      </c>
      <c r="G259" s="78"/>
      <c r="H259" s="78"/>
      <c r="I259" s="78"/>
      <c r="J259" s="78"/>
      <c r="K259" s="78"/>
      <c r="L259" s="74">
        <f t="shared" si="21"/>
        <v>0</v>
      </c>
      <c r="M259" s="76" t="str">
        <f ca="1">IF(WEEKDAY(B260)=1,SUM(OFFSET(L260,-$F$1,,$F$1,))/$F$1,IF(AND(WEEKDAY(B259)=1,ISNUMBER(B258)),COUNTA(OFFSET(G259:K259,-$F$1,,$F$1))&amp;" / " &amp; $F$1*5 &amp; " créneaux de remplis",""))</f>
        <v/>
      </c>
    </row>
    <row r="260" spans="1:13" ht="21" x14ac:dyDescent="0.25">
      <c r="A260" s="53" t="str">
        <f t="shared" si="19"/>
        <v/>
      </c>
      <c r="B260" s="69">
        <f>WORKDAY.INTL(B259,1,$E$1)</f>
        <v>43032</v>
      </c>
      <c r="C260" s="72" t="s">
        <v>27</v>
      </c>
      <c r="D260" s="70">
        <f t="shared" si="18"/>
        <v>24</v>
      </c>
      <c r="E260" s="70"/>
      <c r="F260" s="71">
        <f t="shared" si="20"/>
        <v>43032</v>
      </c>
      <c r="G260" s="78"/>
      <c r="H260" s="78"/>
      <c r="I260" s="78"/>
      <c r="J260" s="78"/>
      <c r="K260" s="78"/>
      <c r="L260" s="74">
        <f t="shared" si="21"/>
        <v>0</v>
      </c>
      <c r="M260" s="76" t="str">
        <f ca="1">IF(WEEKDAY(B261)=1,SUM(OFFSET(L261,-$F$1,,$F$1,))/$F$1,IF(AND(WEEKDAY(B260)=1,ISNUMBER(B259)),COUNTA(OFFSET(G260:K260,-$F$1,,$F$1))&amp;" / " &amp; $F$1*5 &amp; " créneaux de remplis",""))</f>
        <v/>
      </c>
    </row>
    <row r="261" spans="1:13" ht="21" x14ac:dyDescent="0.25">
      <c r="A261" s="53" t="str">
        <f t="shared" si="19"/>
        <v/>
      </c>
      <c r="B261" s="69">
        <f>WORKDAY.INTL(B260,1,$E$1)</f>
        <v>43033</v>
      </c>
      <c r="C261" s="69"/>
      <c r="D261" s="70">
        <f t="shared" si="18"/>
        <v>25</v>
      </c>
      <c r="E261" s="70">
        <f t="shared" si="17"/>
        <v>10</v>
      </c>
      <c r="F261" s="71">
        <f t="shared" si="20"/>
        <v>43033</v>
      </c>
      <c r="G261" s="79"/>
      <c r="H261" s="78"/>
      <c r="I261" s="78"/>
      <c r="J261" s="78"/>
      <c r="K261" s="78"/>
      <c r="L261" s="74">
        <f t="shared" si="21"/>
        <v>0</v>
      </c>
      <c r="M261" s="76" t="str">
        <f ca="1">IF(WEEKDAY(B262)=1,SUM(OFFSET(L262,-$F$1,,$F$1,))/$F$1,IF(AND(WEEKDAY(B261)=1,ISNUMBER(B260)),COUNTA(OFFSET(G261:K261,-$F$1,,$F$1))&amp;" / " &amp; $F$1*5 &amp; " créneaux de remplis",""))</f>
        <v/>
      </c>
    </row>
    <row r="262" spans="1:13" ht="21" x14ac:dyDescent="0.25">
      <c r="A262" s="53" t="str">
        <f t="shared" si="19"/>
        <v/>
      </c>
      <c r="B262" s="69">
        <f>WORKDAY.INTL(B261,1,$E$1)</f>
        <v>43034</v>
      </c>
      <c r="C262" s="69"/>
      <c r="D262" s="70">
        <f t="shared" ref="D262:D264" si="22">DAY(B262)</f>
        <v>26</v>
      </c>
      <c r="E262" s="70">
        <f t="shared" si="17"/>
        <v>10</v>
      </c>
      <c r="F262" s="71">
        <f t="shared" si="20"/>
        <v>43034</v>
      </c>
      <c r="G262" s="78"/>
      <c r="H262" s="78"/>
      <c r="I262" s="79"/>
      <c r="J262" s="78"/>
      <c r="K262" s="78"/>
      <c r="L262" s="74">
        <f t="shared" si="21"/>
        <v>0</v>
      </c>
      <c r="M262" s="76" t="str">
        <f ca="1">IF(WEEKDAY(B263)=1,SUM(OFFSET(L263,-$F$1,,$F$1,))/$F$1,IF(AND(WEEKDAY(B262)=1,ISNUMBER(B261)),COUNTA(OFFSET(G262:K262,-$F$1,,$F$1))&amp;" / " &amp; $F$1*5 &amp; " créneaux de remplis",""))</f>
        <v/>
      </c>
    </row>
    <row r="263" spans="1:13" ht="21" x14ac:dyDescent="0.25">
      <c r="A263" s="53" t="str">
        <f t="shared" ref="A263:A326" si="23">IF(WEEKNUM(B263,21)=WEEKNUM(B262,21),"",WEEKNUM(B263,21))</f>
        <v/>
      </c>
      <c r="B263" s="69">
        <f>WORKDAY.INTL(B262,1,$E$1)</f>
        <v>43035</v>
      </c>
      <c r="C263" s="69"/>
      <c r="D263" s="70">
        <f t="shared" si="22"/>
        <v>27</v>
      </c>
      <c r="E263" s="70">
        <f t="shared" si="17"/>
        <v>10</v>
      </c>
      <c r="F263" s="71">
        <f t="shared" ref="F263:F264" si="24">B263</f>
        <v>43035</v>
      </c>
      <c r="G263" s="78"/>
      <c r="H263" s="78"/>
      <c r="I263" s="78"/>
      <c r="J263" s="78"/>
      <c r="K263" s="78"/>
      <c r="L263" s="74">
        <f t="shared" ref="L263:L326" si="25">IF(WEEKDAY(B263,2)=7,"",COUNTA(G263:K263)/5)</f>
        <v>0</v>
      </c>
      <c r="M263" s="76">
        <f ca="1">IF(WEEKDAY(B264)=1,SUM(OFFSET(L264,-$F$1,,$F$1,))/$F$1,IF(AND(WEEKDAY(B263)=1,ISNUMBER(B262)),COUNTA(OFFSET(G263:K263,-$F$1,,$F$1))&amp;" / " &amp; $F$1*5 &amp; " créneaux de remplis",""))</f>
        <v>0</v>
      </c>
    </row>
    <row r="264" spans="1:13" ht="21" x14ac:dyDescent="0.25">
      <c r="A264" s="53" t="str">
        <f t="shared" si="23"/>
        <v/>
      </c>
      <c r="B264" s="69">
        <f>WORKDAY.INTL(B263,1,$E$1)</f>
        <v>43037</v>
      </c>
      <c r="C264" s="69"/>
      <c r="D264" s="70">
        <f t="shared" si="22"/>
        <v>29</v>
      </c>
      <c r="E264" s="70">
        <f t="shared" si="17"/>
        <v>10</v>
      </c>
      <c r="F264" s="71">
        <f t="shared" si="24"/>
        <v>43037</v>
      </c>
      <c r="G264" s="78"/>
      <c r="H264" s="78"/>
      <c r="I264" s="78"/>
      <c r="J264" s="78"/>
      <c r="K264" s="78"/>
      <c r="L264" s="74" t="str">
        <f t="shared" si="25"/>
        <v/>
      </c>
      <c r="M264" s="76" t="str">
        <f ca="1">IF(WEEKDAY(B265)=1,SUM(OFFSET(L265,-$F$1,,$F$1,))/$F$1,IF(AND(WEEKDAY(B264)=1,ISNUMBER(B263)),COUNTA(OFFSET(G264:K264,-$F$1,,$F$1))&amp;" / " &amp; $F$1*5 &amp; " créneaux de remplis",""))</f>
        <v>0 / 25 créneaux de remplis</v>
      </c>
    </row>
    <row r="265" spans="1:13" ht="21" x14ac:dyDescent="0.25">
      <c r="A265" s="53">
        <f t="shared" si="23"/>
        <v>44</v>
      </c>
      <c r="B265" s="69">
        <f>WORKDAY.INTL(B264,1,$E$1)</f>
        <v>43038</v>
      </c>
      <c r="C265" s="69"/>
      <c r="D265" s="70">
        <f t="shared" ref="D265:D267" si="26">DAY(B265)</f>
        <v>30</v>
      </c>
      <c r="E265" s="70">
        <f t="shared" ref="E265:E267" si="27">MONTH(B265)</f>
        <v>10</v>
      </c>
      <c r="F265" s="71">
        <f t="shared" ref="F265:F267" si="28">B265</f>
        <v>43038</v>
      </c>
      <c r="G265" s="78"/>
      <c r="H265" s="78"/>
      <c r="I265" s="78"/>
      <c r="J265" s="78"/>
      <c r="K265" s="78"/>
      <c r="L265" s="74">
        <f t="shared" si="25"/>
        <v>0</v>
      </c>
      <c r="M265" s="76" t="str">
        <f ca="1">IF(WEEKDAY(B266)=1,SUM(OFFSET(L266,-$F$1,,$F$1,))/$F$1,IF(AND(WEEKDAY(B265)=1,ISNUMBER(B264)),COUNTA(OFFSET(G265:K265,-$F$1,,$F$1))&amp;" / " &amp; $F$1*5 &amp; " créneaux de remplis",""))</f>
        <v/>
      </c>
    </row>
    <row r="266" spans="1:13" ht="21" x14ac:dyDescent="0.25">
      <c r="A266" s="53" t="str">
        <f t="shared" si="23"/>
        <v/>
      </c>
      <c r="B266" s="69">
        <f>WORKDAY.INTL(B265,1,$E$1)</f>
        <v>43039</v>
      </c>
      <c r="C266" s="69"/>
      <c r="D266" s="70">
        <f t="shared" si="26"/>
        <v>31</v>
      </c>
      <c r="E266" s="70">
        <f t="shared" si="27"/>
        <v>10</v>
      </c>
      <c r="F266" s="71">
        <f t="shared" si="28"/>
        <v>43039</v>
      </c>
      <c r="G266" s="78"/>
      <c r="H266" s="78"/>
      <c r="I266" s="78"/>
      <c r="J266" s="78"/>
      <c r="K266" s="78"/>
      <c r="L266" s="74">
        <f t="shared" si="25"/>
        <v>0</v>
      </c>
      <c r="M266" s="76" t="str">
        <f ca="1">IF(WEEKDAY(B267)=1,SUM(OFFSET(L267,-$F$1,,$F$1,))/$F$1,IF(AND(WEEKDAY(B266)=1,ISNUMBER(B265)),COUNTA(OFFSET(G266:K266,-$F$1,,$F$1))&amp;" / " &amp; $F$1*5 &amp; " créneaux de remplis",""))</f>
        <v/>
      </c>
    </row>
    <row r="267" spans="1:13" ht="21" x14ac:dyDescent="0.25">
      <c r="A267" s="53" t="str">
        <f t="shared" si="23"/>
        <v/>
      </c>
      <c r="B267" s="69">
        <f>WORKDAY.INTL(B266,1,$E$1)</f>
        <v>43040</v>
      </c>
      <c r="C267" s="69"/>
      <c r="D267" s="70">
        <f t="shared" si="26"/>
        <v>1</v>
      </c>
      <c r="E267" s="70">
        <f t="shared" si="27"/>
        <v>11</v>
      </c>
      <c r="F267" s="71">
        <f t="shared" si="28"/>
        <v>43040</v>
      </c>
      <c r="G267" s="78"/>
      <c r="H267" s="78"/>
      <c r="I267" s="78"/>
      <c r="J267" s="78"/>
      <c r="K267" s="78"/>
      <c r="L267" s="74">
        <f t="shared" si="25"/>
        <v>0</v>
      </c>
      <c r="M267" s="76" t="str">
        <f ca="1">IF(WEEKDAY(B268)=1,SUM(OFFSET(L268,-$F$1,,$F$1,))/$F$1,IF(AND(WEEKDAY(B267)=1,ISNUMBER(B266)),COUNTA(OFFSET(G267:K267,-$F$1,,$F$1))&amp;" / " &amp; $F$1*5 &amp; " créneaux de remplis",""))</f>
        <v/>
      </c>
    </row>
    <row r="268" spans="1:13" ht="21" x14ac:dyDescent="0.25">
      <c r="A268" s="53" t="str">
        <f t="shared" si="23"/>
        <v/>
      </c>
      <c r="B268" s="69">
        <f>WORKDAY.INTL(B267,1,$E$1)</f>
        <v>43041</v>
      </c>
      <c r="C268" s="69"/>
      <c r="D268" s="70">
        <f t="shared" ref="D268:D273" si="29">DAY(B268)</f>
        <v>2</v>
      </c>
      <c r="E268" s="70">
        <f t="shared" ref="E268:E273" si="30">MONTH(B268)</f>
        <v>11</v>
      </c>
      <c r="F268" s="71">
        <f t="shared" ref="F268:F273" si="31">B268</f>
        <v>43041</v>
      </c>
      <c r="G268" s="78"/>
      <c r="H268" s="78"/>
      <c r="I268" s="78"/>
      <c r="J268" s="78"/>
      <c r="K268" s="78"/>
      <c r="L268" s="74">
        <f t="shared" si="25"/>
        <v>0</v>
      </c>
      <c r="M268" s="76" t="str">
        <f ca="1">IF(WEEKDAY(B269)=1,SUM(OFFSET(L269,-$F$1,,$F$1,))/$F$1,IF(AND(WEEKDAY(B268)=1,ISNUMBER(B267)),COUNTA(OFFSET(G268:K268,-$F$1,,$F$1))&amp;" / " &amp; $F$1*5 &amp; " créneaux de remplis",""))</f>
        <v/>
      </c>
    </row>
    <row r="269" spans="1:13" ht="21" x14ac:dyDescent="0.25">
      <c r="A269" s="53" t="str">
        <f t="shared" si="23"/>
        <v/>
      </c>
      <c r="B269" s="69">
        <f>WORKDAY.INTL(B268,1,$E$1)</f>
        <v>43042</v>
      </c>
      <c r="C269" s="69"/>
      <c r="D269" s="70">
        <f t="shared" si="29"/>
        <v>3</v>
      </c>
      <c r="E269" s="70">
        <f t="shared" si="30"/>
        <v>11</v>
      </c>
      <c r="F269" s="71">
        <f t="shared" si="31"/>
        <v>43042</v>
      </c>
      <c r="G269" s="78"/>
      <c r="H269" s="78"/>
      <c r="I269" s="78"/>
      <c r="J269" s="78"/>
      <c r="K269" s="78"/>
      <c r="L269" s="74">
        <f t="shared" si="25"/>
        <v>0</v>
      </c>
      <c r="M269" s="76">
        <f ca="1">IF(WEEKDAY(B270)=1,SUM(OFFSET(L270,-$F$1,,$F$1,))/$F$1,IF(AND(WEEKDAY(B269)=1,ISNUMBER(B268)),COUNTA(OFFSET(G269:K269,-$F$1,,$F$1))&amp;" / " &amp; $F$1*5 &amp; " créneaux de remplis",""))</f>
        <v>0</v>
      </c>
    </row>
    <row r="270" spans="1:13" ht="21" x14ac:dyDescent="0.25">
      <c r="A270" s="53" t="str">
        <f t="shared" si="23"/>
        <v/>
      </c>
      <c r="B270" s="69">
        <f>WORKDAY.INTL(B269,1,$E$1)</f>
        <v>43044</v>
      </c>
      <c r="C270" s="69"/>
      <c r="D270" s="70">
        <f t="shared" si="29"/>
        <v>5</v>
      </c>
      <c r="E270" s="70">
        <f t="shared" si="30"/>
        <v>11</v>
      </c>
      <c r="F270" s="71">
        <f t="shared" si="31"/>
        <v>43044</v>
      </c>
      <c r="G270" s="78"/>
      <c r="H270" s="78"/>
      <c r="I270" s="78"/>
      <c r="J270" s="78"/>
      <c r="K270" s="78"/>
      <c r="L270" s="74" t="str">
        <f t="shared" si="25"/>
        <v/>
      </c>
      <c r="M270" s="76" t="str">
        <f ca="1">IF(WEEKDAY(B271)=1,SUM(OFFSET(L271,-$F$1,,$F$1,))/$F$1,IF(AND(WEEKDAY(B270)=1,ISNUMBER(B269)),COUNTA(OFFSET(G270:K270,-$F$1,,$F$1))&amp;" / " &amp; $F$1*5 &amp; " créneaux de remplis",""))</f>
        <v>0 / 25 créneaux de remplis</v>
      </c>
    </row>
    <row r="271" spans="1:13" ht="21" x14ac:dyDescent="0.25">
      <c r="A271" s="53">
        <f t="shared" si="23"/>
        <v>45</v>
      </c>
      <c r="B271" s="69">
        <f>WORKDAY.INTL(B270,1,$E$1)</f>
        <v>43045</v>
      </c>
      <c r="C271" s="69"/>
      <c r="D271" s="70">
        <f t="shared" si="29"/>
        <v>6</v>
      </c>
      <c r="E271" s="70">
        <f t="shared" si="30"/>
        <v>11</v>
      </c>
      <c r="F271" s="71">
        <f t="shared" si="31"/>
        <v>43045</v>
      </c>
      <c r="G271" s="78"/>
      <c r="H271" s="78"/>
      <c r="I271" s="78"/>
      <c r="J271" s="78"/>
      <c r="K271" s="78"/>
      <c r="L271" s="74">
        <f t="shared" si="25"/>
        <v>0</v>
      </c>
      <c r="M271" s="76" t="str">
        <f ca="1">IF(WEEKDAY(B272)=1,SUM(OFFSET(L272,-$F$1,,$F$1,))/$F$1,IF(AND(WEEKDAY(B271)=1,ISNUMBER(B270)),COUNTA(OFFSET(G271:K271,-$F$1,,$F$1))&amp;" / " &amp; $F$1*5 &amp; " créneaux de remplis",""))</f>
        <v/>
      </c>
    </row>
    <row r="272" spans="1:13" ht="21" x14ac:dyDescent="0.25">
      <c r="A272" s="53" t="str">
        <f t="shared" si="23"/>
        <v/>
      </c>
      <c r="B272" s="69">
        <f>WORKDAY.INTL(B271,1,$E$1)</f>
        <v>43046</v>
      </c>
      <c r="C272" s="69"/>
      <c r="D272" s="70">
        <f t="shared" si="29"/>
        <v>7</v>
      </c>
      <c r="E272" s="70">
        <f t="shared" si="30"/>
        <v>11</v>
      </c>
      <c r="F272" s="71">
        <f t="shared" si="31"/>
        <v>43046</v>
      </c>
      <c r="G272" s="78"/>
      <c r="H272" s="78"/>
      <c r="I272" s="78"/>
      <c r="J272" s="78"/>
      <c r="K272" s="78"/>
      <c r="L272" s="74">
        <f t="shared" si="25"/>
        <v>0</v>
      </c>
      <c r="M272" s="76" t="str">
        <f ca="1">IF(WEEKDAY(B273)=1,SUM(OFFSET(L273,-$F$1,,$F$1,))/$F$1,IF(AND(WEEKDAY(B272)=1,ISNUMBER(B271)),COUNTA(OFFSET(G272:K272,-$F$1,,$F$1))&amp;" / " &amp; $F$1*5 &amp; " créneaux de remplis",""))</f>
        <v/>
      </c>
    </row>
    <row r="273" spans="1:13" ht="21" x14ac:dyDescent="0.25">
      <c r="A273" s="53" t="str">
        <f t="shared" si="23"/>
        <v/>
      </c>
      <c r="B273" s="69">
        <f>WORKDAY.INTL(B272,1,$E$1)</f>
        <v>43047</v>
      </c>
      <c r="C273" s="69"/>
      <c r="D273" s="70">
        <f t="shared" si="29"/>
        <v>8</v>
      </c>
      <c r="E273" s="70">
        <f t="shared" si="30"/>
        <v>11</v>
      </c>
      <c r="F273" s="71">
        <f t="shared" si="31"/>
        <v>43047</v>
      </c>
      <c r="G273" s="78"/>
      <c r="H273" s="78"/>
      <c r="I273" s="78"/>
      <c r="J273" s="78"/>
      <c r="K273" s="78"/>
      <c r="L273" s="74">
        <f t="shared" si="25"/>
        <v>0</v>
      </c>
      <c r="M273" s="76" t="str">
        <f ca="1">IF(WEEKDAY(B274)=1,SUM(OFFSET(L274,-$F$1,,$F$1,))/$F$1,IF(AND(WEEKDAY(B273)=1,ISNUMBER(B272)),COUNTA(OFFSET(G273:K273,-$F$1,,$F$1))&amp;" / " &amp; $F$1*5 &amp; " créneaux de remplis",""))</f>
        <v/>
      </c>
    </row>
    <row r="274" spans="1:13" ht="21" x14ac:dyDescent="0.25">
      <c r="A274" s="53" t="str">
        <f t="shared" si="23"/>
        <v/>
      </c>
      <c r="B274" s="69">
        <f>WORKDAY.INTL(B273,1,$E$1)</f>
        <v>43048</v>
      </c>
      <c r="C274" s="69"/>
      <c r="D274" s="70">
        <f t="shared" ref="D274:D330" si="32">DAY(B274)</f>
        <v>9</v>
      </c>
      <c r="E274" s="70">
        <f t="shared" ref="E274:E330" si="33">MONTH(B274)</f>
        <v>11</v>
      </c>
      <c r="F274" s="71">
        <f t="shared" ref="F274:F330" si="34">B274</f>
        <v>43048</v>
      </c>
      <c r="G274" s="78"/>
      <c r="H274" s="78"/>
      <c r="I274" s="78"/>
      <c r="J274" s="78"/>
      <c r="K274" s="78"/>
      <c r="L274" s="74">
        <f t="shared" si="25"/>
        <v>0</v>
      </c>
      <c r="M274" s="76" t="str">
        <f ca="1">IF(WEEKDAY(B275)=1,SUM(OFFSET(L275,-$F$1,,$F$1,))/$F$1,IF(AND(WEEKDAY(B274)=1,ISNUMBER(B273)),COUNTA(OFFSET(G274:K274,-$F$1,,$F$1))&amp;" / " &amp; $F$1*5 &amp; " créneaux de remplis",""))</f>
        <v/>
      </c>
    </row>
    <row r="275" spans="1:13" ht="21" x14ac:dyDescent="0.25">
      <c r="A275" s="53" t="str">
        <f t="shared" si="23"/>
        <v/>
      </c>
      <c r="B275" s="69">
        <f>WORKDAY.INTL(B274,1,$E$1)</f>
        <v>43049</v>
      </c>
      <c r="C275" s="69"/>
      <c r="D275" s="70">
        <f t="shared" si="32"/>
        <v>10</v>
      </c>
      <c r="E275" s="70">
        <f t="shared" si="33"/>
        <v>11</v>
      </c>
      <c r="F275" s="71">
        <f t="shared" si="34"/>
        <v>43049</v>
      </c>
      <c r="G275" s="78"/>
      <c r="H275" s="78"/>
      <c r="I275" s="78"/>
      <c r="J275" s="78"/>
      <c r="K275" s="78"/>
      <c r="L275" s="74">
        <f t="shared" si="25"/>
        <v>0</v>
      </c>
      <c r="M275" s="76">
        <f ca="1">IF(WEEKDAY(B276)=1,SUM(OFFSET(L276,-$F$1,,$F$1,))/$F$1,IF(AND(WEEKDAY(B275)=1,ISNUMBER(B274)),COUNTA(OFFSET(G275:K275,-$F$1,,$F$1))&amp;" / " &amp; $F$1*5 &amp; " créneaux de remplis",""))</f>
        <v>0</v>
      </c>
    </row>
    <row r="276" spans="1:13" ht="21" x14ac:dyDescent="0.25">
      <c r="A276" s="53" t="str">
        <f t="shared" si="23"/>
        <v/>
      </c>
      <c r="B276" s="69">
        <f>WORKDAY.INTL(B275,1,$E$1)</f>
        <v>43051</v>
      </c>
      <c r="C276" s="69"/>
      <c r="D276" s="70">
        <f t="shared" si="32"/>
        <v>12</v>
      </c>
      <c r="E276" s="70">
        <f t="shared" si="33"/>
        <v>11</v>
      </c>
      <c r="F276" s="71">
        <f t="shared" si="34"/>
        <v>43051</v>
      </c>
      <c r="G276" s="78"/>
      <c r="H276" s="78"/>
      <c r="I276" s="78"/>
      <c r="J276" s="78"/>
      <c r="K276" s="78"/>
      <c r="L276" s="74" t="str">
        <f t="shared" si="25"/>
        <v/>
      </c>
      <c r="M276" s="76" t="str">
        <f ca="1">IF(WEEKDAY(B277)=1,SUM(OFFSET(L277,-$F$1,,$F$1,))/$F$1,IF(AND(WEEKDAY(B276)=1,ISNUMBER(B275)),COUNTA(OFFSET(G276:K276,-$F$1,,$F$1))&amp;" / " &amp; $F$1*5 &amp; " créneaux de remplis",""))</f>
        <v>0 / 25 créneaux de remplis</v>
      </c>
    </row>
    <row r="277" spans="1:13" ht="21" x14ac:dyDescent="0.25">
      <c r="A277" s="53">
        <f t="shared" si="23"/>
        <v>46</v>
      </c>
      <c r="B277" s="69">
        <f>WORKDAY.INTL(B276,1,$E$1)</f>
        <v>43052</v>
      </c>
      <c r="C277" s="69"/>
      <c r="D277" s="70">
        <f t="shared" si="32"/>
        <v>13</v>
      </c>
      <c r="E277" s="70">
        <f t="shared" si="33"/>
        <v>11</v>
      </c>
      <c r="F277" s="71">
        <f t="shared" si="34"/>
        <v>43052</v>
      </c>
      <c r="G277" s="78"/>
      <c r="H277" s="78"/>
      <c r="I277" s="78"/>
      <c r="J277" s="78"/>
      <c r="K277" s="78"/>
      <c r="L277" s="74">
        <f t="shared" si="25"/>
        <v>0</v>
      </c>
      <c r="M277" s="76" t="str">
        <f ca="1">IF(WEEKDAY(B278)=1,SUM(OFFSET(L278,-$F$1,,$F$1,))/$F$1,IF(AND(WEEKDAY(B277)=1,ISNUMBER(B276)),COUNTA(OFFSET(G277:K277,-$F$1,,$F$1))&amp;" / " &amp; $F$1*5 &amp; " créneaux de remplis",""))</f>
        <v/>
      </c>
    </row>
    <row r="278" spans="1:13" ht="21" x14ac:dyDescent="0.25">
      <c r="A278" s="53" t="str">
        <f t="shared" si="23"/>
        <v/>
      </c>
      <c r="B278" s="69">
        <f>WORKDAY.INTL(B277,1,$E$1)</f>
        <v>43053</v>
      </c>
      <c r="C278" s="69"/>
      <c r="D278" s="70">
        <f t="shared" si="32"/>
        <v>14</v>
      </c>
      <c r="E278" s="70">
        <f t="shared" si="33"/>
        <v>11</v>
      </c>
      <c r="F278" s="71">
        <f t="shared" si="34"/>
        <v>43053</v>
      </c>
      <c r="G278" s="78"/>
      <c r="H278" s="78"/>
      <c r="I278" s="78"/>
      <c r="J278" s="78"/>
      <c r="K278" s="78"/>
      <c r="L278" s="74">
        <f t="shared" si="25"/>
        <v>0</v>
      </c>
      <c r="M278" s="76" t="str">
        <f ca="1">IF(WEEKDAY(B279)=1,SUM(OFFSET(L279,-$F$1,,$F$1,))/$F$1,IF(AND(WEEKDAY(B278)=1,ISNUMBER(B277)),COUNTA(OFFSET(G278:K278,-$F$1,,$F$1))&amp;" / " &amp; $F$1*5 &amp; " créneaux de remplis",""))</f>
        <v/>
      </c>
    </row>
    <row r="279" spans="1:13" ht="21" x14ac:dyDescent="0.25">
      <c r="A279" s="53" t="str">
        <f t="shared" si="23"/>
        <v/>
      </c>
      <c r="B279" s="69">
        <f>WORKDAY.INTL(B278,1,$E$1)</f>
        <v>43054</v>
      </c>
      <c r="C279" s="69"/>
      <c r="D279" s="70">
        <f t="shared" si="32"/>
        <v>15</v>
      </c>
      <c r="E279" s="70">
        <f t="shared" si="33"/>
        <v>11</v>
      </c>
      <c r="F279" s="71">
        <f t="shared" si="34"/>
        <v>43054</v>
      </c>
      <c r="G279" s="78"/>
      <c r="H279" s="78"/>
      <c r="I279" s="78"/>
      <c r="J279" s="78"/>
      <c r="K279" s="78"/>
      <c r="L279" s="74">
        <f t="shared" si="25"/>
        <v>0</v>
      </c>
      <c r="M279" s="76" t="str">
        <f ca="1">IF(WEEKDAY(B280)=1,SUM(OFFSET(L280,-$F$1,,$F$1,))/$F$1,IF(AND(WEEKDAY(B279)=1,ISNUMBER(B278)),COUNTA(OFFSET(G279:K279,-$F$1,,$F$1))&amp;" / " &amp; $F$1*5 &amp; " créneaux de remplis",""))</f>
        <v/>
      </c>
    </row>
    <row r="280" spans="1:13" ht="21" x14ac:dyDescent="0.25">
      <c r="A280" s="53" t="str">
        <f t="shared" si="23"/>
        <v/>
      </c>
      <c r="B280" s="69">
        <f>WORKDAY.INTL(B279,1,$E$1)</f>
        <v>43055</v>
      </c>
      <c r="C280" s="69"/>
      <c r="D280" s="70">
        <f t="shared" si="32"/>
        <v>16</v>
      </c>
      <c r="E280" s="70">
        <f t="shared" si="33"/>
        <v>11</v>
      </c>
      <c r="F280" s="71">
        <f t="shared" si="34"/>
        <v>43055</v>
      </c>
      <c r="G280" s="78"/>
      <c r="H280" s="78"/>
      <c r="I280" s="78"/>
      <c r="J280" s="78"/>
      <c r="K280" s="78"/>
      <c r="L280" s="74">
        <f t="shared" si="25"/>
        <v>0</v>
      </c>
      <c r="M280" s="76" t="str">
        <f ca="1">IF(WEEKDAY(B281)=1,SUM(OFFSET(L281,-$F$1,,$F$1,))/$F$1,IF(AND(WEEKDAY(B280)=1,ISNUMBER(B279)),COUNTA(OFFSET(G280:K280,-$F$1,,$F$1))&amp;" / " &amp; $F$1*5 &amp; " créneaux de remplis",""))</f>
        <v/>
      </c>
    </row>
    <row r="281" spans="1:13" ht="21" x14ac:dyDescent="0.25">
      <c r="A281" s="53" t="str">
        <f t="shared" si="23"/>
        <v/>
      </c>
      <c r="B281" s="69">
        <f>WORKDAY.INTL(B280,1,$E$1)</f>
        <v>43056</v>
      </c>
      <c r="C281" s="69"/>
      <c r="D281" s="70">
        <f t="shared" si="32"/>
        <v>17</v>
      </c>
      <c r="E281" s="70">
        <f t="shared" si="33"/>
        <v>11</v>
      </c>
      <c r="F281" s="71">
        <f t="shared" si="34"/>
        <v>43056</v>
      </c>
      <c r="G281" s="78"/>
      <c r="H281" s="78"/>
      <c r="I281" s="78"/>
      <c r="J281" s="78"/>
      <c r="K281" s="78"/>
      <c r="L281" s="74">
        <f t="shared" si="25"/>
        <v>0</v>
      </c>
      <c r="M281" s="76">
        <f ca="1">IF(WEEKDAY(B282)=1,SUM(OFFSET(L282,-$F$1,,$F$1,))/$F$1,IF(AND(WEEKDAY(B281)=1,ISNUMBER(B280)),COUNTA(OFFSET(G281:K281,-$F$1,,$F$1))&amp;" / " &amp; $F$1*5 &amp; " créneaux de remplis",""))</f>
        <v>0</v>
      </c>
    </row>
    <row r="282" spans="1:13" ht="21" x14ac:dyDescent="0.25">
      <c r="A282" s="53" t="str">
        <f t="shared" si="23"/>
        <v/>
      </c>
      <c r="B282" s="69">
        <f>WORKDAY.INTL(B281,1,$E$1)</f>
        <v>43058</v>
      </c>
      <c r="C282" s="69"/>
      <c r="D282" s="70">
        <f t="shared" si="32"/>
        <v>19</v>
      </c>
      <c r="E282" s="70">
        <f t="shared" si="33"/>
        <v>11</v>
      </c>
      <c r="F282" s="71">
        <f t="shared" si="34"/>
        <v>43058</v>
      </c>
      <c r="G282" s="78"/>
      <c r="H282" s="78"/>
      <c r="I282" s="78"/>
      <c r="J282" s="78"/>
      <c r="K282" s="78"/>
      <c r="L282" s="74" t="str">
        <f t="shared" si="25"/>
        <v/>
      </c>
      <c r="M282" s="76" t="str">
        <f ca="1">IF(WEEKDAY(B283)=1,SUM(OFFSET(L283,-$F$1,,$F$1,))/$F$1,IF(AND(WEEKDAY(B282)=1,ISNUMBER(B281)),COUNTA(OFFSET(G282:K282,-$F$1,,$F$1))&amp;" / " &amp; $F$1*5 &amp; " créneaux de remplis",""))</f>
        <v>0 / 25 créneaux de remplis</v>
      </c>
    </row>
    <row r="283" spans="1:13" ht="21" x14ac:dyDescent="0.25">
      <c r="A283" s="53">
        <f t="shared" si="23"/>
        <v>47</v>
      </c>
      <c r="B283" s="69">
        <f>WORKDAY.INTL(B282,1,$E$1)</f>
        <v>43059</v>
      </c>
      <c r="C283" s="69"/>
      <c r="D283" s="70">
        <f t="shared" si="32"/>
        <v>20</v>
      </c>
      <c r="E283" s="70">
        <f t="shared" si="33"/>
        <v>11</v>
      </c>
      <c r="F283" s="71">
        <f t="shared" si="34"/>
        <v>43059</v>
      </c>
      <c r="G283" s="78"/>
      <c r="H283" s="78"/>
      <c r="I283" s="78"/>
      <c r="J283" s="78"/>
      <c r="K283" s="78"/>
      <c r="L283" s="74">
        <f t="shared" si="25"/>
        <v>0</v>
      </c>
      <c r="M283" s="76" t="str">
        <f ca="1">IF(WEEKDAY(B284)=1,SUM(OFFSET(L284,-$F$1,,$F$1,))/$F$1,IF(AND(WEEKDAY(B283)=1,ISNUMBER(B282)),COUNTA(OFFSET(G283:K283,-$F$1,,$F$1))&amp;" / " &amp; $F$1*5 &amp; " créneaux de remplis",""))</f>
        <v/>
      </c>
    </row>
    <row r="284" spans="1:13" ht="21" x14ac:dyDescent="0.25">
      <c r="A284" s="53" t="str">
        <f t="shared" si="23"/>
        <v/>
      </c>
      <c r="B284" s="69">
        <f>WORKDAY.INTL(B283,1,$E$1)</f>
        <v>43060</v>
      </c>
      <c r="C284" s="69"/>
      <c r="D284" s="70">
        <f t="shared" si="32"/>
        <v>21</v>
      </c>
      <c r="E284" s="70">
        <f t="shared" si="33"/>
        <v>11</v>
      </c>
      <c r="F284" s="71">
        <f t="shared" si="34"/>
        <v>43060</v>
      </c>
      <c r="G284" s="78"/>
      <c r="H284" s="78"/>
      <c r="I284" s="78"/>
      <c r="J284" s="78"/>
      <c r="K284" s="78"/>
      <c r="L284" s="74">
        <f t="shared" si="25"/>
        <v>0</v>
      </c>
      <c r="M284" s="76" t="str">
        <f ca="1">IF(WEEKDAY(B285)=1,SUM(OFFSET(L285,-$F$1,,$F$1,))/$F$1,IF(AND(WEEKDAY(B284)=1,ISNUMBER(B283)),COUNTA(OFFSET(G284:K284,-$F$1,,$F$1))&amp;" / " &amp; $F$1*5 &amp; " créneaux de remplis",""))</f>
        <v/>
      </c>
    </row>
    <row r="285" spans="1:13" ht="21" x14ac:dyDescent="0.25">
      <c r="A285" s="53" t="str">
        <f t="shared" si="23"/>
        <v/>
      </c>
      <c r="B285" s="69">
        <f>WORKDAY.INTL(B284,1,$E$1)</f>
        <v>43061</v>
      </c>
      <c r="C285" s="69"/>
      <c r="D285" s="70">
        <f t="shared" si="32"/>
        <v>22</v>
      </c>
      <c r="E285" s="70">
        <f t="shared" si="33"/>
        <v>11</v>
      </c>
      <c r="F285" s="71">
        <f t="shared" si="34"/>
        <v>43061</v>
      </c>
      <c r="G285" s="78"/>
      <c r="H285" s="78"/>
      <c r="I285" s="78"/>
      <c r="J285" s="78"/>
      <c r="K285" s="78"/>
      <c r="L285" s="74">
        <f t="shared" si="25"/>
        <v>0</v>
      </c>
      <c r="M285" s="76" t="str">
        <f ca="1">IF(WEEKDAY(B286)=1,SUM(OFFSET(L286,-$F$1,,$F$1,))/$F$1,IF(AND(WEEKDAY(B285)=1,ISNUMBER(B284)),COUNTA(OFFSET(G285:K285,-$F$1,,$F$1))&amp;" / " &amp; $F$1*5 &amp; " créneaux de remplis",""))</f>
        <v/>
      </c>
    </row>
    <row r="286" spans="1:13" ht="21" x14ac:dyDescent="0.25">
      <c r="A286" s="53" t="str">
        <f t="shared" si="23"/>
        <v/>
      </c>
      <c r="B286" s="69">
        <f>WORKDAY.INTL(B285,1,$E$1)</f>
        <v>43062</v>
      </c>
      <c r="C286" s="69"/>
      <c r="D286" s="70">
        <f t="shared" si="32"/>
        <v>23</v>
      </c>
      <c r="E286" s="70">
        <f t="shared" si="33"/>
        <v>11</v>
      </c>
      <c r="F286" s="71">
        <f t="shared" si="34"/>
        <v>43062</v>
      </c>
      <c r="G286" s="78"/>
      <c r="H286" s="78"/>
      <c r="I286" s="78"/>
      <c r="J286" s="78"/>
      <c r="K286" s="78"/>
      <c r="L286" s="74">
        <f t="shared" si="25"/>
        <v>0</v>
      </c>
      <c r="M286" s="76" t="str">
        <f ca="1">IF(WEEKDAY(B287)=1,SUM(OFFSET(L287,-$F$1,,$F$1,))/$F$1,IF(AND(WEEKDAY(B286)=1,ISNUMBER(B285)),COUNTA(OFFSET(G286:K286,-$F$1,,$F$1))&amp;" / " &amp; $F$1*5 &amp; " créneaux de remplis",""))</f>
        <v/>
      </c>
    </row>
    <row r="287" spans="1:13" ht="21" x14ac:dyDescent="0.25">
      <c r="A287" s="53" t="str">
        <f t="shared" si="23"/>
        <v/>
      </c>
      <c r="B287" s="69">
        <f>WORKDAY.INTL(B286,1,$E$1)</f>
        <v>43063</v>
      </c>
      <c r="C287" s="69"/>
      <c r="D287" s="70">
        <f t="shared" si="32"/>
        <v>24</v>
      </c>
      <c r="E287" s="70">
        <f t="shared" si="33"/>
        <v>11</v>
      </c>
      <c r="F287" s="71">
        <f t="shared" si="34"/>
        <v>43063</v>
      </c>
      <c r="G287" s="78"/>
      <c r="H287" s="78"/>
      <c r="I287" s="78"/>
      <c r="J287" s="78"/>
      <c r="K287" s="78"/>
      <c r="L287" s="74">
        <f t="shared" si="25"/>
        <v>0</v>
      </c>
      <c r="M287" s="76">
        <f ca="1">IF(WEEKDAY(B288)=1,SUM(OFFSET(L288,-$F$1,,$F$1,))/$F$1,IF(AND(WEEKDAY(B287)=1,ISNUMBER(B286)),COUNTA(OFFSET(G287:K287,-$F$1,,$F$1))&amp;" / " &amp; $F$1*5 &amp; " créneaux de remplis",""))</f>
        <v>0</v>
      </c>
    </row>
    <row r="288" spans="1:13" ht="21" x14ac:dyDescent="0.25">
      <c r="A288" s="53" t="str">
        <f t="shared" si="23"/>
        <v/>
      </c>
      <c r="B288" s="69">
        <f>WORKDAY.INTL(B287,1,$E$1)</f>
        <v>43065</v>
      </c>
      <c r="C288" s="69"/>
      <c r="D288" s="70">
        <f t="shared" si="32"/>
        <v>26</v>
      </c>
      <c r="E288" s="70">
        <f t="shared" si="33"/>
        <v>11</v>
      </c>
      <c r="F288" s="71">
        <f t="shared" si="34"/>
        <v>43065</v>
      </c>
      <c r="G288" s="78"/>
      <c r="H288" s="78"/>
      <c r="I288" s="78"/>
      <c r="J288" s="78"/>
      <c r="K288" s="78"/>
      <c r="L288" s="74" t="str">
        <f t="shared" si="25"/>
        <v/>
      </c>
      <c r="M288" s="76" t="str">
        <f ca="1">IF(WEEKDAY(B289)=1,SUM(OFFSET(L289,-$F$1,,$F$1,))/$F$1,IF(AND(WEEKDAY(B288)=1,ISNUMBER(B287)),COUNTA(OFFSET(G288:K288,-$F$1,,$F$1))&amp;" / " &amp; $F$1*5 &amp; " créneaux de remplis",""))</f>
        <v>0 / 25 créneaux de remplis</v>
      </c>
    </row>
    <row r="289" spans="1:13" ht="21" x14ac:dyDescent="0.25">
      <c r="A289" s="53">
        <f t="shared" si="23"/>
        <v>48</v>
      </c>
      <c r="B289" s="69">
        <f>WORKDAY.INTL(B288,1,$E$1)</f>
        <v>43066</v>
      </c>
      <c r="C289" s="69"/>
      <c r="D289" s="70">
        <f t="shared" si="32"/>
        <v>27</v>
      </c>
      <c r="E289" s="70">
        <f t="shared" si="33"/>
        <v>11</v>
      </c>
      <c r="F289" s="71">
        <f t="shared" si="34"/>
        <v>43066</v>
      </c>
      <c r="G289" s="78"/>
      <c r="H289" s="78"/>
      <c r="I289" s="78"/>
      <c r="J289" s="78"/>
      <c r="K289" s="78"/>
      <c r="L289" s="74">
        <f t="shared" si="25"/>
        <v>0</v>
      </c>
      <c r="M289" s="76" t="str">
        <f ca="1">IF(WEEKDAY(B290)=1,SUM(OFFSET(L290,-$F$1,,$F$1,))/$F$1,IF(AND(WEEKDAY(B289)=1,ISNUMBER(B288)),COUNTA(OFFSET(G289:K289,-$F$1,,$F$1))&amp;" / " &amp; $F$1*5 &amp; " créneaux de remplis",""))</f>
        <v/>
      </c>
    </row>
    <row r="290" spans="1:13" ht="21" x14ac:dyDescent="0.25">
      <c r="A290" s="53" t="str">
        <f t="shared" si="23"/>
        <v/>
      </c>
      <c r="B290" s="69">
        <f>WORKDAY.INTL(B289,1,$E$1)</f>
        <v>43067</v>
      </c>
      <c r="C290" s="69"/>
      <c r="D290" s="70">
        <f t="shared" si="32"/>
        <v>28</v>
      </c>
      <c r="E290" s="70">
        <f t="shared" si="33"/>
        <v>11</v>
      </c>
      <c r="F290" s="71">
        <f t="shared" si="34"/>
        <v>43067</v>
      </c>
      <c r="G290" s="78"/>
      <c r="H290" s="78"/>
      <c r="I290" s="78"/>
      <c r="J290" s="78"/>
      <c r="K290" s="78"/>
      <c r="L290" s="74">
        <f t="shared" si="25"/>
        <v>0</v>
      </c>
      <c r="M290" s="76" t="str">
        <f ca="1">IF(WEEKDAY(B291)=1,SUM(OFFSET(L291,-$F$1,,$F$1,))/$F$1,IF(AND(WEEKDAY(B290)=1,ISNUMBER(B289)),COUNTA(OFFSET(G290:K290,-$F$1,,$F$1))&amp;" / " &amp; $F$1*5 &amp; " créneaux de remplis",""))</f>
        <v/>
      </c>
    </row>
    <row r="291" spans="1:13" ht="21" x14ac:dyDescent="0.25">
      <c r="A291" s="53" t="str">
        <f t="shared" si="23"/>
        <v/>
      </c>
      <c r="B291" s="69">
        <f>WORKDAY.INTL(B290,1,$E$1)</f>
        <v>43068</v>
      </c>
      <c r="C291" s="69"/>
      <c r="D291" s="70">
        <f t="shared" si="32"/>
        <v>29</v>
      </c>
      <c r="E291" s="70">
        <f t="shared" si="33"/>
        <v>11</v>
      </c>
      <c r="F291" s="71">
        <f t="shared" si="34"/>
        <v>43068</v>
      </c>
      <c r="G291" s="78"/>
      <c r="H291" s="78"/>
      <c r="I291" s="78"/>
      <c r="J291" s="78"/>
      <c r="K291" s="78"/>
      <c r="L291" s="74">
        <f t="shared" si="25"/>
        <v>0</v>
      </c>
      <c r="M291" s="76" t="str">
        <f ca="1">IF(WEEKDAY(B292)=1,SUM(OFFSET(L292,-$F$1,,$F$1,))/$F$1,IF(AND(WEEKDAY(B291)=1,ISNUMBER(B290)),COUNTA(OFFSET(G291:K291,-$F$1,,$F$1))&amp;" / " &amp; $F$1*5 &amp; " créneaux de remplis",""))</f>
        <v/>
      </c>
    </row>
    <row r="292" spans="1:13" ht="21" x14ac:dyDescent="0.25">
      <c r="A292" s="53" t="str">
        <f t="shared" si="23"/>
        <v/>
      </c>
      <c r="B292" s="69">
        <f>WORKDAY.INTL(B291,1,$E$1)</f>
        <v>43069</v>
      </c>
      <c r="C292" s="69"/>
      <c r="D292" s="70">
        <f t="shared" si="32"/>
        <v>30</v>
      </c>
      <c r="E292" s="70">
        <f t="shared" si="33"/>
        <v>11</v>
      </c>
      <c r="F292" s="71">
        <f t="shared" si="34"/>
        <v>43069</v>
      </c>
      <c r="G292" s="78"/>
      <c r="H292" s="78"/>
      <c r="I292" s="78"/>
      <c r="J292" s="78"/>
      <c r="K292" s="78"/>
      <c r="L292" s="74">
        <f t="shared" si="25"/>
        <v>0</v>
      </c>
      <c r="M292" s="76" t="str">
        <f ca="1">IF(WEEKDAY(B293)=1,SUM(OFFSET(L293,-$F$1,,$F$1,))/$F$1,IF(AND(WEEKDAY(B292)=1,ISNUMBER(B291)),COUNTA(OFFSET(G292:K292,-$F$1,,$F$1))&amp;" / " &amp; $F$1*5 &amp; " créneaux de remplis",""))</f>
        <v/>
      </c>
    </row>
    <row r="293" spans="1:13" ht="21" x14ac:dyDescent="0.25">
      <c r="A293" s="53" t="str">
        <f t="shared" si="23"/>
        <v/>
      </c>
      <c r="B293" s="69">
        <f>WORKDAY.INTL(B292,1,$E$1)</f>
        <v>43070</v>
      </c>
      <c r="C293" s="69"/>
      <c r="D293" s="70">
        <f t="shared" si="32"/>
        <v>1</v>
      </c>
      <c r="E293" s="70">
        <f t="shared" si="33"/>
        <v>12</v>
      </c>
      <c r="F293" s="71">
        <f t="shared" si="34"/>
        <v>43070</v>
      </c>
      <c r="G293" s="78"/>
      <c r="H293" s="78"/>
      <c r="I293" s="78"/>
      <c r="J293" s="78"/>
      <c r="K293" s="78"/>
      <c r="L293" s="74">
        <f t="shared" si="25"/>
        <v>0</v>
      </c>
      <c r="M293" s="76">
        <f ca="1">IF(WEEKDAY(B294)=1,SUM(OFFSET(L294,-$F$1,,$F$1,))/$F$1,IF(AND(WEEKDAY(B293)=1,ISNUMBER(B292)),COUNTA(OFFSET(G293:K293,-$F$1,,$F$1))&amp;" / " &amp; $F$1*5 &amp; " créneaux de remplis",""))</f>
        <v>0</v>
      </c>
    </row>
    <row r="294" spans="1:13" ht="21" x14ac:dyDescent="0.25">
      <c r="A294" s="53" t="str">
        <f t="shared" si="23"/>
        <v/>
      </c>
      <c r="B294" s="69">
        <f>WORKDAY.INTL(B293,1,$E$1)</f>
        <v>43072</v>
      </c>
      <c r="C294" s="69"/>
      <c r="D294" s="70">
        <f t="shared" si="32"/>
        <v>3</v>
      </c>
      <c r="E294" s="70">
        <f t="shared" si="33"/>
        <v>12</v>
      </c>
      <c r="F294" s="71">
        <f t="shared" si="34"/>
        <v>43072</v>
      </c>
      <c r="G294" s="78"/>
      <c r="H294" s="78"/>
      <c r="I294" s="78"/>
      <c r="J294" s="78"/>
      <c r="K294" s="78"/>
      <c r="L294" s="74" t="str">
        <f t="shared" si="25"/>
        <v/>
      </c>
      <c r="M294" s="76" t="str">
        <f ca="1">IF(WEEKDAY(B295)=1,SUM(OFFSET(L295,-$F$1,,$F$1,))/$F$1,IF(AND(WEEKDAY(B294)=1,ISNUMBER(B293)),COUNTA(OFFSET(G294:K294,-$F$1,,$F$1))&amp;" / " &amp; $F$1*5 &amp; " créneaux de remplis",""))</f>
        <v>0 / 25 créneaux de remplis</v>
      </c>
    </row>
    <row r="295" spans="1:13" ht="21" x14ac:dyDescent="0.25">
      <c r="A295" s="53">
        <f t="shared" si="23"/>
        <v>49</v>
      </c>
      <c r="B295" s="69">
        <f>WORKDAY.INTL(B294,1,$E$1)</f>
        <v>43073</v>
      </c>
      <c r="C295" s="69"/>
      <c r="D295" s="70">
        <f t="shared" si="32"/>
        <v>4</v>
      </c>
      <c r="E295" s="70">
        <f t="shared" si="33"/>
        <v>12</v>
      </c>
      <c r="F295" s="71">
        <f t="shared" si="34"/>
        <v>43073</v>
      </c>
      <c r="G295" s="78"/>
      <c r="H295" s="78"/>
      <c r="I295" s="78"/>
      <c r="J295" s="78"/>
      <c r="K295" s="78"/>
      <c r="L295" s="74">
        <f t="shared" si="25"/>
        <v>0</v>
      </c>
      <c r="M295" s="76" t="str">
        <f ca="1">IF(WEEKDAY(B296)=1,SUM(OFFSET(L296,-$F$1,,$F$1,))/$F$1,IF(AND(WEEKDAY(B295)=1,ISNUMBER(B294)),COUNTA(OFFSET(G295:K295,-$F$1,,$F$1))&amp;" / " &amp; $F$1*5 &amp; " créneaux de remplis",""))</f>
        <v/>
      </c>
    </row>
    <row r="296" spans="1:13" ht="21" x14ac:dyDescent="0.25">
      <c r="A296" s="53" t="str">
        <f t="shared" si="23"/>
        <v/>
      </c>
      <c r="B296" s="69">
        <f>WORKDAY.INTL(B295,1,$E$1)</f>
        <v>43074</v>
      </c>
      <c r="C296" s="69"/>
      <c r="D296" s="70">
        <f t="shared" si="32"/>
        <v>5</v>
      </c>
      <c r="E296" s="70">
        <f t="shared" si="33"/>
        <v>12</v>
      </c>
      <c r="F296" s="71">
        <f t="shared" si="34"/>
        <v>43074</v>
      </c>
      <c r="G296" s="78"/>
      <c r="H296" s="78"/>
      <c r="I296" s="78"/>
      <c r="J296" s="78"/>
      <c r="K296" s="78"/>
      <c r="L296" s="74">
        <f t="shared" si="25"/>
        <v>0</v>
      </c>
      <c r="M296" s="76" t="str">
        <f ca="1">IF(WEEKDAY(B297)=1,SUM(OFFSET(L297,-$F$1,,$F$1,))/$F$1,IF(AND(WEEKDAY(B296)=1,ISNUMBER(B295)),COUNTA(OFFSET(G296:K296,-$F$1,,$F$1))&amp;" / " &amp; $F$1*5 &amp; " créneaux de remplis",""))</f>
        <v/>
      </c>
    </row>
    <row r="297" spans="1:13" ht="21" x14ac:dyDescent="0.25">
      <c r="A297" s="53" t="str">
        <f t="shared" si="23"/>
        <v/>
      </c>
      <c r="B297" s="69">
        <f>WORKDAY.INTL(B296,1,$E$1)</f>
        <v>43075</v>
      </c>
      <c r="C297" s="69"/>
      <c r="D297" s="70">
        <f t="shared" si="32"/>
        <v>6</v>
      </c>
      <c r="E297" s="70">
        <f t="shared" si="33"/>
        <v>12</v>
      </c>
      <c r="F297" s="71">
        <f t="shared" si="34"/>
        <v>43075</v>
      </c>
      <c r="G297" s="78"/>
      <c r="H297" s="78"/>
      <c r="I297" s="78"/>
      <c r="J297" s="78"/>
      <c r="K297" s="78"/>
      <c r="L297" s="74">
        <f t="shared" si="25"/>
        <v>0</v>
      </c>
      <c r="M297" s="76" t="str">
        <f ca="1">IF(WEEKDAY(B298)=1,SUM(OFFSET(L298,-$F$1,,$F$1,))/$F$1,IF(AND(WEEKDAY(B297)=1,ISNUMBER(B296)),COUNTA(OFFSET(G297:K297,-$F$1,,$F$1))&amp;" / " &amp; $F$1*5 &amp; " créneaux de remplis",""))</f>
        <v/>
      </c>
    </row>
    <row r="298" spans="1:13" ht="21" x14ac:dyDescent="0.25">
      <c r="A298" s="53" t="str">
        <f t="shared" si="23"/>
        <v/>
      </c>
      <c r="B298" s="69">
        <f>WORKDAY.INTL(B297,1,$E$1)</f>
        <v>43076</v>
      </c>
      <c r="C298" s="69"/>
      <c r="D298" s="70">
        <f t="shared" si="32"/>
        <v>7</v>
      </c>
      <c r="E298" s="70">
        <f t="shared" si="33"/>
        <v>12</v>
      </c>
      <c r="F298" s="71">
        <f t="shared" si="34"/>
        <v>43076</v>
      </c>
      <c r="G298" s="78"/>
      <c r="H298" s="78"/>
      <c r="I298" s="78"/>
      <c r="J298" s="78"/>
      <c r="K298" s="78"/>
      <c r="L298" s="74">
        <f t="shared" si="25"/>
        <v>0</v>
      </c>
      <c r="M298" s="76" t="str">
        <f ca="1">IF(WEEKDAY(B299)=1,SUM(OFFSET(L299,-$F$1,,$F$1,))/$F$1,IF(AND(WEEKDAY(B298)=1,ISNUMBER(B297)),COUNTA(OFFSET(G298:K298,-$F$1,,$F$1))&amp;" / " &amp; $F$1*5 &amp; " créneaux de remplis",""))</f>
        <v/>
      </c>
    </row>
    <row r="299" spans="1:13" ht="21" x14ac:dyDescent="0.25">
      <c r="A299" s="53" t="str">
        <f t="shared" si="23"/>
        <v/>
      </c>
      <c r="B299" s="69">
        <f>WORKDAY.INTL(B298,1,$E$1)</f>
        <v>43077</v>
      </c>
      <c r="C299" s="69"/>
      <c r="D299" s="70">
        <f t="shared" si="32"/>
        <v>8</v>
      </c>
      <c r="E299" s="70">
        <f t="shared" si="33"/>
        <v>12</v>
      </c>
      <c r="F299" s="71">
        <f t="shared" si="34"/>
        <v>43077</v>
      </c>
      <c r="G299" s="78"/>
      <c r="H299" s="78"/>
      <c r="I299" s="78"/>
      <c r="J299" s="78"/>
      <c r="K299" s="78"/>
      <c r="L299" s="74">
        <f t="shared" si="25"/>
        <v>0</v>
      </c>
      <c r="M299" s="76">
        <f ca="1">IF(WEEKDAY(B300)=1,SUM(OFFSET(L300,-$F$1,,$F$1,))/$F$1,IF(AND(WEEKDAY(B299)=1,ISNUMBER(B298)),COUNTA(OFFSET(G299:K299,-$F$1,,$F$1))&amp;" / " &amp; $F$1*5 &amp; " créneaux de remplis",""))</f>
        <v>0</v>
      </c>
    </row>
    <row r="300" spans="1:13" ht="21" x14ac:dyDescent="0.25">
      <c r="A300" s="53" t="str">
        <f t="shared" si="23"/>
        <v/>
      </c>
      <c r="B300" s="69">
        <f>WORKDAY.INTL(B299,1,$E$1)</f>
        <v>43079</v>
      </c>
      <c r="C300" s="69"/>
      <c r="D300" s="70">
        <f t="shared" si="32"/>
        <v>10</v>
      </c>
      <c r="E300" s="70">
        <f t="shared" si="33"/>
        <v>12</v>
      </c>
      <c r="F300" s="71">
        <f t="shared" si="34"/>
        <v>43079</v>
      </c>
      <c r="G300" s="78"/>
      <c r="H300" s="78"/>
      <c r="I300" s="78"/>
      <c r="J300" s="78"/>
      <c r="K300" s="78"/>
      <c r="L300" s="74" t="str">
        <f t="shared" si="25"/>
        <v/>
      </c>
      <c r="M300" s="76" t="str">
        <f ca="1">IF(WEEKDAY(B301)=1,SUM(OFFSET(L301,-$F$1,,$F$1,))/$F$1,IF(AND(WEEKDAY(B300)=1,ISNUMBER(B299)),COUNTA(OFFSET(G300:K300,-$F$1,,$F$1))&amp;" / " &amp; $F$1*5 &amp; " créneaux de remplis",""))</f>
        <v>0 / 25 créneaux de remplis</v>
      </c>
    </row>
    <row r="301" spans="1:13" ht="21" x14ac:dyDescent="0.25">
      <c r="A301" s="53">
        <f t="shared" si="23"/>
        <v>50</v>
      </c>
      <c r="B301" s="69">
        <f>WORKDAY.INTL(B300,1,$E$1)</f>
        <v>43080</v>
      </c>
      <c r="C301" s="69"/>
      <c r="D301" s="70">
        <f t="shared" si="32"/>
        <v>11</v>
      </c>
      <c r="E301" s="70">
        <f t="shared" si="33"/>
        <v>12</v>
      </c>
      <c r="F301" s="71">
        <f t="shared" si="34"/>
        <v>43080</v>
      </c>
      <c r="G301" s="78"/>
      <c r="H301" s="78"/>
      <c r="I301" s="78"/>
      <c r="J301" s="78"/>
      <c r="K301" s="78"/>
      <c r="L301" s="74">
        <f t="shared" si="25"/>
        <v>0</v>
      </c>
      <c r="M301" s="76" t="str">
        <f ca="1">IF(WEEKDAY(B302)=1,SUM(OFFSET(L302,-$F$1,,$F$1,))/$F$1,IF(AND(WEEKDAY(B301)=1,ISNUMBER(B300)),COUNTA(OFFSET(G301:K301,-$F$1,,$F$1))&amp;" / " &amp; $F$1*5 &amp; " créneaux de remplis",""))</f>
        <v/>
      </c>
    </row>
    <row r="302" spans="1:13" ht="21" x14ac:dyDescent="0.25">
      <c r="A302" s="53" t="str">
        <f t="shared" si="23"/>
        <v/>
      </c>
      <c r="B302" s="69">
        <f>WORKDAY.INTL(B301,1,$E$1)</f>
        <v>43081</v>
      </c>
      <c r="C302" s="69"/>
      <c r="D302" s="70">
        <f t="shared" si="32"/>
        <v>12</v>
      </c>
      <c r="E302" s="70">
        <f t="shared" si="33"/>
        <v>12</v>
      </c>
      <c r="F302" s="71">
        <f t="shared" si="34"/>
        <v>43081</v>
      </c>
      <c r="G302" s="78"/>
      <c r="H302" s="78"/>
      <c r="I302" s="78"/>
      <c r="J302" s="78"/>
      <c r="K302" s="78"/>
      <c r="L302" s="74">
        <f t="shared" si="25"/>
        <v>0</v>
      </c>
      <c r="M302" s="76" t="str">
        <f ca="1">IF(WEEKDAY(B303)=1,SUM(OFFSET(L303,-$F$1,,$F$1,))/$F$1,IF(AND(WEEKDAY(B302)=1,ISNUMBER(B301)),COUNTA(OFFSET(G302:K302,-$F$1,,$F$1))&amp;" / " &amp; $F$1*5 &amp; " créneaux de remplis",""))</f>
        <v/>
      </c>
    </row>
    <row r="303" spans="1:13" ht="21" x14ac:dyDescent="0.25">
      <c r="A303" s="53" t="str">
        <f t="shared" si="23"/>
        <v/>
      </c>
      <c r="B303" s="69">
        <f>WORKDAY.INTL(B302,1,$E$1)</f>
        <v>43082</v>
      </c>
      <c r="C303" s="69"/>
      <c r="D303" s="70">
        <f t="shared" si="32"/>
        <v>13</v>
      </c>
      <c r="E303" s="70">
        <f t="shared" si="33"/>
        <v>12</v>
      </c>
      <c r="F303" s="71">
        <f t="shared" si="34"/>
        <v>43082</v>
      </c>
      <c r="G303" s="78"/>
      <c r="H303" s="78"/>
      <c r="I303" s="78"/>
      <c r="J303" s="78"/>
      <c r="K303" s="78"/>
      <c r="L303" s="74">
        <f t="shared" si="25"/>
        <v>0</v>
      </c>
      <c r="M303" s="76" t="str">
        <f ca="1">IF(WEEKDAY(B304)=1,SUM(OFFSET(L304,-$F$1,,$F$1,))/$F$1,IF(AND(WEEKDAY(B303)=1,ISNUMBER(B302)),COUNTA(OFFSET(G303:K303,-$F$1,,$F$1))&amp;" / " &amp; $F$1*5 &amp; " créneaux de remplis",""))</f>
        <v/>
      </c>
    </row>
    <row r="304" spans="1:13" ht="21" x14ac:dyDescent="0.25">
      <c r="A304" s="53" t="str">
        <f t="shared" si="23"/>
        <v/>
      </c>
      <c r="B304" s="69">
        <f>WORKDAY.INTL(B303,1,$E$1)</f>
        <v>43083</v>
      </c>
      <c r="C304" s="69"/>
      <c r="D304" s="70">
        <f t="shared" si="32"/>
        <v>14</v>
      </c>
      <c r="E304" s="70">
        <f t="shared" si="33"/>
        <v>12</v>
      </c>
      <c r="F304" s="71">
        <f t="shared" si="34"/>
        <v>43083</v>
      </c>
      <c r="G304" s="78"/>
      <c r="H304" s="78"/>
      <c r="I304" s="78"/>
      <c r="J304" s="78"/>
      <c r="K304" s="78"/>
      <c r="L304" s="74">
        <f t="shared" si="25"/>
        <v>0</v>
      </c>
      <c r="M304" s="76" t="str">
        <f ca="1">IF(WEEKDAY(B305)=1,SUM(OFFSET(L305,-$F$1,,$F$1,))/$F$1,IF(AND(WEEKDAY(B304)=1,ISNUMBER(B303)),COUNTA(OFFSET(G304:K304,-$F$1,,$F$1))&amp;" / " &amp; $F$1*5 &amp; " créneaux de remplis",""))</f>
        <v/>
      </c>
    </row>
    <row r="305" spans="1:13" ht="21" x14ac:dyDescent="0.25">
      <c r="A305" s="53" t="str">
        <f t="shared" si="23"/>
        <v/>
      </c>
      <c r="B305" s="69">
        <f>WORKDAY.INTL(B304,1,$E$1)</f>
        <v>43084</v>
      </c>
      <c r="C305" s="69"/>
      <c r="D305" s="70">
        <f t="shared" si="32"/>
        <v>15</v>
      </c>
      <c r="E305" s="70">
        <f t="shared" si="33"/>
        <v>12</v>
      </c>
      <c r="F305" s="71">
        <f t="shared" si="34"/>
        <v>43084</v>
      </c>
      <c r="G305" s="78"/>
      <c r="H305" s="78"/>
      <c r="I305" s="78"/>
      <c r="J305" s="78"/>
      <c r="K305" s="78"/>
      <c r="L305" s="74">
        <f t="shared" si="25"/>
        <v>0</v>
      </c>
      <c r="M305" s="76">
        <f ca="1">IF(WEEKDAY(B306)=1,SUM(OFFSET(L306,-$F$1,,$F$1,))/$F$1,IF(AND(WEEKDAY(B305)=1,ISNUMBER(B304)),COUNTA(OFFSET(G305:K305,-$F$1,,$F$1))&amp;" / " &amp; $F$1*5 &amp; " créneaux de remplis",""))</f>
        <v>0</v>
      </c>
    </row>
    <row r="306" spans="1:13" ht="21" x14ac:dyDescent="0.25">
      <c r="A306" s="53" t="str">
        <f t="shared" si="23"/>
        <v/>
      </c>
      <c r="B306" s="69">
        <f>WORKDAY.INTL(B305,1,$E$1)</f>
        <v>43086</v>
      </c>
      <c r="C306" s="69"/>
      <c r="D306" s="70">
        <f t="shared" si="32"/>
        <v>17</v>
      </c>
      <c r="E306" s="70">
        <f t="shared" si="33"/>
        <v>12</v>
      </c>
      <c r="F306" s="71">
        <f t="shared" si="34"/>
        <v>43086</v>
      </c>
      <c r="G306" s="78"/>
      <c r="H306" s="78"/>
      <c r="I306" s="78"/>
      <c r="J306" s="78"/>
      <c r="K306" s="78"/>
      <c r="L306" s="74" t="str">
        <f t="shared" si="25"/>
        <v/>
      </c>
      <c r="M306" s="76" t="str">
        <f ca="1">IF(WEEKDAY(B307)=1,SUM(OFFSET(L307,-$F$1,,$F$1,))/$F$1,IF(AND(WEEKDAY(B306)=1,ISNUMBER(B305)),COUNTA(OFFSET(G306:K306,-$F$1,,$F$1))&amp;" / " &amp; $F$1*5 &amp; " créneaux de remplis",""))</f>
        <v>0 / 25 créneaux de remplis</v>
      </c>
    </row>
    <row r="307" spans="1:13" ht="21" x14ac:dyDescent="0.25">
      <c r="A307" s="53">
        <f t="shared" si="23"/>
        <v>51</v>
      </c>
      <c r="B307" s="69">
        <f>WORKDAY.INTL(B306,1,$E$1)</f>
        <v>43087</v>
      </c>
      <c r="C307" s="69"/>
      <c r="D307" s="70">
        <f t="shared" si="32"/>
        <v>18</v>
      </c>
      <c r="E307" s="70">
        <f t="shared" si="33"/>
        <v>12</v>
      </c>
      <c r="F307" s="71">
        <f t="shared" si="34"/>
        <v>43087</v>
      </c>
      <c r="G307" s="78"/>
      <c r="H307" s="78"/>
      <c r="I307" s="78"/>
      <c r="J307" s="78"/>
      <c r="K307" s="78"/>
      <c r="L307" s="74">
        <f t="shared" si="25"/>
        <v>0</v>
      </c>
      <c r="M307" s="76" t="str">
        <f ca="1">IF(WEEKDAY(B308)=1,SUM(OFFSET(L308,-$F$1,,$F$1,))/$F$1,IF(AND(WEEKDAY(B307)=1,ISNUMBER(B306)),COUNTA(OFFSET(G307:K307,-$F$1,,$F$1))&amp;" / " &amp; $F$1*5 &amp; " créneaux de remplis",""))</f>
        <v/>
      </c>
    </row>
    <row r="308" spans="1:13" ht="21" x14ac:dyDescent="0.25">
      <c r="A308" s="53" t="str">
        <f t="shared" si="23"/>
        <v/>
      </c>
      <c r="B308" s="69">
        <f>WORKDAY.INTL(B307,1,$E$1)</f>
        <v>43088</v>
      </c>
      <c r="C308" s="69"/>
      <c r="D308" s="70">
        <f t="shared" si="32"/>
        <v>19</v>
      </c>
      <c r="E308" s="70">
        <f t="shared" si="33"/>
        <v>12</v>
      </c>
      <c r="F308" s="71">
        <f t="shared" si="34"/>
        <v>43088</v>
      </c>
      <c r="G308" s="78"/>
      <c r="H308" s="78"/>
      <c r="I308" s="78"/>
      <c r="J308" s="78"/>
      <c r="K308" s="78"/>
      <c r="L308" s="74">
        <f t="shared" si="25"/>
        <v>0</v>
      </c>
      <c r="M308" s="76" t="str">
        <f ca="1">IF(WEEKDAY(B309)=1,SUM(OFFSET(L309,-$F$1,,$F$1,))/$F$1,IF(AND(WEEKDAY(B308)=1,ISNUMBER(B307)),COUNTA(OFFSET(G308:K308,-$F$1,,$F$1))&amp;" / " &amp; $F$1*5 &amp; " créneaux de remplis",""))</f>
        <v/>
      </c>
    </row>
    <row r="309" spans="1:13" ht="21" x14ac:dyDescent="0.25">
      <c r="A309" s="53" t="str">
        <f t="shared" si="23"/>
        <v/>
      </c>
      <c r="B309" s="69">
        <f>WORKDAY.INTL(B308,1,$E$1)</f>
        <v>43089</v>
      </c>
      <c r="C309" s="69"/>
      <c r="D309" s="70">
        <f t="shared" si="32"/>
        <v>20</v>
      </c>
      <c r="E309" s="70">
        <f t="shared" si="33"/>
        <v>12</v>
      </c>
      <c r="F309" s="71">
        <f t="shared" si="34"/>
        <v>43089</v>
      </c>
      <c r="G309" s="78"/>
      <c r="H309" s="78"/>
      <c r="I309" s="78"/>
      <c r="J309" s="78"/>
      <c r="K309" s="78"/>
      <c r="L309" s="74">
        <f t="shared" si="25"/>
        <v>0</v>
      </c>
      <c r="M309" s="76" t="str">
        <f ca="1">IF(WEEKDAY(B310)=1,SUM(OFFSET(L310,-$F$1,,$F$1,))/$F$1,IF(AND(WEEKDAY(B309)=1,ISNUMBER(B308)),COUNTA(OFFSET(G309:K309,-$F$1,,$F$1))&amp;" / " &amp; $F$1*5 &amp; " créneaux de remplis",""))</f>
        <v/>
      </c>
    </row>
    <row r="310" spans="1:13" ht="21" x14ac:dyDescent="0.25">
      <c r="A310" s="53" t="str">
        <f t="shared" si="23"/>
        <v/>
      </c>
      <c r="B310" s="69">
        <f>WORKDAY.INTL(B309,1,$E$1)</f>
        <v>43090</v>
      </c>
      <c r="C310" s="69"/>
      <c r="D310" s="70">
        <f t="shared" si="32"/>
        <v>21</v>
      </c>
      <c r="E310" s="70">
        <f t="shared" si="33"/>
        <v>12</v>
      </c>
      <c r="F310" s="71">
        <f t="shared" si="34"/>
        <v>43090</v>
      </c>
      <c r="G310" s="78"/>
      <c r="H310" s="78"/>
      <c r="I310" s="78"/>
      <c r="J310" s="78"/>
      <c r="K310" s="78"/>
      <c r="L310" s="74">
        <f t="shared" si="25"/>
        <v>0</v>
      </c>
      <c r="M310" s="76" t="str">
        <f ca="1">IF(WEEKDAY(B311)=1,SUM(OFFSET(L311,-$F$1,,$F$1,))/$F$1,IF(AND(WEEKDAY(B310)=1,ISNUMBER(B309)),COUNTA(OFFSET(G310:K310,-$F$1,,$F$1))&amp;" / " &amp; $F$1*5 &amp; " créneaux de remplis",""))</f>
        <v/>
      </c>
    </row>
    <row r="311" spans="1:13" ht="21" x14ac:dyDescent="0.25">
      <c r="A311" s="53" t="str">
        <f t="shared" si="23"/>
        <v/>
      </c>
      <c r="B311" s="69">
        <f>WORKDAY.INTL(B310,1,$E$1)</f>
        <v>43091</v>
      </c>
      <c r="C311" s="69"/>
      <c r="D311" s="70">
        <f t="shared" si="32"/>
        <v>22</v>
      </c>
      <c r="E311" s="70">
        <f t="shared" si="33"/>
        <v>12</v>
      </c>
      <c r="F311" s="71">
        <f t="shared" si="34"/>
        <v>43091</v>
      </c>
      <c r="G311" s="78"/>
      <c r="H311" s="78"/>
      <c r="I311" s="78"/>
      <c r="J311" s="78"/>
      <c r="K311" s="78"/>
      <c r="L311" s="74">
        <f t="shared" si="25"/>
        <v>0</v>
      </c>
      <c r="M311" s="76">
        <f ca="1">IF(WEEKDAY(B312)=1,SUM(OFFSET(L312,-$F$1,,$F$1,))/$F$1,IF(AND(WEEKDAY(B311)=1,ISNUMBER(B310)),COUNTA(OFFSET(G311:K311,-$F$1,,$F$1))&amp;" / " &amp; $F$1*5 &amp; " créneaux de remplis",""))</f>
        <v>0</v>
      </c>
    </row>
    <row r="312" spans="1:13" ht="21" x14ac:dyDescent="0.25">
      <c r="A312" s="53" t="str">
        <f t="shared" si="23"/>
        <v/>
      </c>
      <c r="B312" s="69">
        <f>WORKDAY.INTL(B311,1,$E$1)</f>
        <v>43093</v>
      </c>
      <c r="C312" s="69"/>
      <c r="D312" s="70">
        <f t="shared" si="32"/>
        <v>24</v>
      </c>
      <c r="E312" s="70">
        <f t="shared" si="33"/>
        <v>12</v>
      </c>
      <c r="F312" s="71">
        <f t="shared" si="34"/>
        <v>43093</v>
      </c>
      <c r="G312" s="78"/>
      <c r="H312" s="78"/>
      <c r="I312" s="78"/>
      <c r="J312" s="78"/>
      <c r="K312" s="78"/>
      <c r="L312" s="74" t="str">
        <f t="shared" si="25"/>
        <v/>
      </c>
      <c r="M312" s="76" t="str">
        <f ca="1">IF(WEEKDAY(B313)=1,SUM(OFFSET(L313,-$F$1,,$F$1,))/$F$1,IF(AND(WEEKDAY(B312)=1,ISNUMBER(B311)),COUNTA(OFFSET(G312:K312,-$F$1,,$F$1))&amp;" / " &amp; $F$1*5 &amp; " créneaux de remplis",""))</f>
        <v>0 / 25 créneaux de remplis</v>
      </c>
    </row>
    <row r="313" spans="1:13" ht="21" x14ac:dyDescent="0.25">
      <c r="A313" s="53">
        <f t="shared" si="23"/>
        <v>52</v>
      </c>
      <c r="B313" s="69">
        <f>WORKDAY.INTL(B312,1,$E$1)</f>
        <v>43094</v>
      </c>
      <c r="C313" s="69"/>
      <c r="D313" s="70">
        <f t="shared" si="32"/>
        <v>25</v>
      </c>
      <c r="E313" s="70">
        <f t="shared" si="33"/>
        <v>12</v>
      </c>
      <c r="F313" s="71">
        <f t="shared" si="34"/>
        <v>43094</v>
      </c>
      <c r="G313" s="78"/>
      <c r="H313" s="78"/>
      <c r="I313" s="78"/>
      <c r="J313" s="78"/>
      <c r="K313" s="78"/>
      <c r="L313" s="74">
        <f t="shared" si="25"/>
        <v>0</v>
      </c>
      <c r="M313" s="76" t="str">
        <f ca="1">IF(WEEKDAY(B314)=1,SUM(OFFSET(L314,-$F$1,,$F$1,))/$F$1,IF(AND(WEEKDAY(B313)=1,ISNUMBER(B312)),COUNTA(OFFSET(G313:K313,-$F$1,,$F$1))&amp;" / " &amp; $F$1*5 &amp; " créneaux de remplis",""))</f>
        <v/>
      </c>
    </row>
    <row r="314" spans="1:13" ht="21" x14ac:dyDescent="0.25">
      <c r="A314" s="53" t="str">
        <f t="shared" si="23"/>
        <v/>
      </c>
      <c r="B314" s="69">
        <f>WORKDAY.INTL(B313,1,$E$1)</f>
        <v>43095</v>
      </c>
      <c r="C314" s="69"/>
      <c r="D314" s="70">
        <f t="shared" si="32"/>
        <v>26</v>
      </c>
      <c r="E314" s="70">
        <f t="shared" si="33"/>
        <v>12</v>
      </c>
      <c r="F314" s="71">
        <f t="shared" si="34"/>
        <v>43095</v>
      </c>
      <c r="G314" s="78"/>
      <c r="H314" s="78"/>
      <c r="I314" s="78"/>
      <c r="J314" s="78"/>
      <c r="K314" s="78"/>
      <c r="L314" s="74">
        <f t="shared" si="25"/>
        <v>0</v>
      </c>
      <c r="M314" s="76" t="str">
        <f ca="1">IF(WEEKDAY(B315)=1,SUM(OFFSET(L315,-$F$1,,$F$1,))/$F$1,IF(AND(WEEKDAY(B314)=1,ISNUMBER(B313)),COUNTA(OFFSET(G314:K314,-$F$1,,$F$1))&amp;" / " &amp; $F$1*5 &amp; " créneaux de remplis",""))</f>
        <v/>
      </c>
    </row>
    <row r="315" spans="1:13" ht="21" x14ac:dyDescent="0.25">
      <c r="A315" s="53" t="str">
        <f t="shared" si="23"/>
        <v/>
      </c>
      <c r="B315" s="69">
        <f>WORKDAY.INTL(B314,1,$E$1)</f>
        <v>43096</v>
      </c>
      <c r="C315" s="69"/>
      <c r="D315" s="70">
        <f t="shared" si="32"/>
        <v>27</v>
      </c>
      <c r="E315" s="70">
        <f t="shared" si="33"/>
        <v>12</v>
      </c>
      <c r="F315" s="71">
        <f t="shared" si="34"/>
        <v>43096</v>
      </c>
      <c r="G315" s="78"/>
      <c r="H315" s="78"/>
      <c r="I315" s="78"/>
      <c r="J315" s="78"/>
      <c r="K315" s="78"/>
      <c r="L315" s="74">
        <f t="shared" si="25"/>
        <v>0</v>
      </c>
      <c r="M315" s="76" t="str">
        <f ca="1">IF(WEEKDAY(B316)=1,SUM(OFFSET(L316,-$F$1,,$F$1,))/$F$1,IF(AND(WEEKDAY(B315)=1,ISNUMBER(B314)),COUNTA(OFFSET(G315:K315,-$F$1,,$F$1))&amp;" / " &amp; $F$1*5 &amp; " créneaux de remplis",""))</f>
        <v/>
      </c>
    </row>
    <row r="316" spans="1:13" ht="21" x14ac:dyDescent="0.25">
      <c r="A316" s="53" t="str">
        <f t="shared" si="23"/>
        <v/>
      </c>
      <c r="B316" s="69">
        <f>WORKDAY.INTL(B315,1,$E$1)</f>
        <v>43097</v>
      </c>
      <c r="C316" s="69"/>
      <c r="D316" s="70">
        <f t="shared" si="32"/>
        <v>28</v>
      </c>
      <c r="E316" s="70">
        <f t="shared" si="33"/>
        <v>12</v>
      </c>
      <c r="F316" s="71">
        <f t="shared" si="34"/>
        <v>43097</v>
      </c>
      <c r="G316" s="78"/>
      <c r="H316" s="78"/>
      <c r="I316" s="78"/>
      <c r="J316" s="78"/>
      <c r="K316" s="78"/>
      <c r="L316" s="74">
        <f t="shared" si="25"/>
        <v>0</v>
      </c>
      <c r="M316" s="76" t="str">
        <f ca="1">IF(WEEKDAY(B317)=1,SUM(OFFSET(L317,-$F$1,,$F$1,))/$F$1,IF(AND(WEEKDAY(B316)=1,ISNUMBER(B315)),COUNTA(OFFSET(G316:K316,-$F$1,,$F$1))&amp;" / " &amp; $F$1*5 &amp; " créneaux de remplis",""))</f>
        <v/>
      </c>
    </row>
    <row r="317" spans="1:13" ht="21" x14ac:dyDescent="0.25">
      <c r="A317" s="53" t="str">
        <f t="shared" si="23"/>
        <v/>
      </c>
      <c r="B317" s="69">
        <f>WORKDAY.INTL(B316,1,$E$1)</f>
        <v>43098</v>
      </c>
      <c r="C317" s="69"/>
      <c r="D317" s="70">
        <f t="shared" si="32"/>
        <v>29</v>
      </c>
      <c r="E317" s="70">
        <f t="shared" si="33"/>
        <v>12</v>
      </c>
      <c r="F317" s="71">
        <f t="shared" si="34"/>
        <v>43098</v>
      </c>
      <c r="G317" s="78"/>
      <c r="H317" s="78"/>
      <c r="I317" s="78"/>
      <c r="J317" s="78"/>
      <c r="K317" s="78"/>
      <c r="L317" s="74">
        <f t="shared" si="25"/>
        <v>0</v>
      </c>
      <c r="M317" s="76">
        <f ca="1">IF(WEEKDAY(B318)=1,SUM(OFFSET(L318,-$F$1,,$F$1,))/$F$1,IF(AND(WEEKDAY(B317)=1,ISNUMBER(B316)),COUNTA(OFFSET(G317:K317,-$F$1,,$F$1))&amp;" / " &amp; $F$1*5 &amp; " créneaux de remplis",""))</f>
        <v>0</v>
      </c>
    </row>
    <row r="318" spans="1:13" ht="21" x14ac:dyDescent="0.25">
      <c r="A318" s="53" t="str">
        <f t="shared" si="23"/>
        <v/>
      </c>
      <c r="B318" s="69">
        <f>WORKDAY.INTL(B317,1,$E$1)</f>
        <v>43100</v>
      </c>
      <c r="C318" s="69"/>
      <c r="D318" s="70">
        <f t="shared" si="32"/>
        <v>31</v>
      </c>
      <c r="E318" s="70">
        <f t="shared" si="33"/>
        <v>12</v>
      </c>
      <c r="F318" s="71">
        <f t="shared" si="34"/>
        <v>43100</v>
      </c>
      <c r="G318" s="78"/>
      <c r="H318" s="78"/>
      <c r="I318" s="78"/>
      <c r="J318" s="78"/>
      <c r="K318" s="78"/>
      <c r="L318" s="74" t="str">
        <f t="shared" si="25"/>
        <v/>
      </c>
      <c r="M318" s="76" t="str">
        <f ca="1">IF(WEEKDAY(B319)=1,SUM(OFFSET(L319,-$F$1,,$F$1,))/$F$1,IF(AND(WEEKDAY(B318)=1,ISNUMBER(B317)),COUNTA(OFFSET(G318:K318,-$F$1,,$F$1))&amp;" / " &amp; $F$1*5 &amp; " créneaux de remplis",""))</f>
        <v>0 / 25 créneaux de remplis</v>
      </c>
    </row>
    <row r="319" spans="1:13" ht="21" x14ac:dyDescent="0.25">
      <c r="A319" s="53">
        <f t="shared" si="23"/>
        <v>1</v>
      </c>
      <c r="B319" s="69">
        <f>WORKDAY.INTL(B318,1,$E$1)</f>
        <v>43101</v>
      </c>
      <c r="C319" s="69"/>
      <c r="D319" s="70">
        <f t="shared" si="32"/>
        <v>1</v>
      </c>
      <c r="E319" s="70">
        <f t="shared" si="33"/>
        <v>1</v>
      </c>
      <c r="F319" s="71">
        <f t="shared" si="34"/>
        <v>43101</v>
      </c>
      <c r="G319" s="78"/>
      <c r="H319" s="78"/>
      <c r="I319" s="78"/>
      <c r="J319" s="78"/>
      <c r="K319" s="78"/>
      <c r="L319" s="74">
        <f t="shared" si="25"/>
        <v>0</v>
      </c>
      <c r="M319" s="76" t="str">
        <f ca="1">IF(WEEKDAY(B320)=1,SUM(OFFSET(L320,-$F$1,,$F$1,))/$F$1,IF(AND(WEEKDAY(B319)=1,ISNUMBER(B318)),COUNTA(OFFSET(G319:K319,-$F$1,,$F$1))&amp;" / " &amp; $F$1*5 &amp; " créneaux de remplis",""))</f>
        <v/>
      </c>
    </row>
    <row r="320" spans="1:13" ht="21" x14ac:dyDescent="0.25">
      <c r="A320" s="53" t="str">
        <f t="shared" si="23"/>
        <v/>
      </c>
      <c r="B320" s="69">
        <f>WORKDAY.INTL(B319,1,$E$1)</f>
        <v>43102</v>
      </c>
      <c r="C320" s="69"/>
      <c r="D320" s="70">
        <f t="shared" si="32"/>
        <v>2</v>
      </c>
      <c r="E320" s="70">
        <f t="shared" si="33"/>
        <v>1</v>
      </c>
      <c r="F320" s="71">
        <f t="shared" si="34"/>
        <v>43102</v>
      </c>
      <c r="G320" s="78"/>
      <c r="H320" s="78"/>
      <c r="I320" s="78"/>
      <c r="J320" s="78"/>
      <c r="K320" s="78"/>
      <c r="L320" s="74">
        <f t="shared" si="25"/>
        <v>0</v>
      </c>
      <c r="M320" s="76" t="str">
        <f ca="1">IF(WEEKDAY(B321)=1,SUM(OFFSET(L321,-$F$1,,$F$1,))/$F$1,IF(AND(WEEKDAY(B320)=1,ISNUMBER(B319)),COUNTA(OFFSET(G320:K320,-$F$1,,$F$1))&amp;" / " &amp; $F$1*5 &amp; " créneaux de remplis",""))</f>
        <v/>
      </c>
    </row>
    <row r="321" spans="1:13" ht="21" x14ac:dyDescent="0.25">
      <c r="A321" s="53" t="str">
        <f t="shared" si="23"/>
        <v/>
      </c>
      <c r="B321" s="69">
        <f>WORKDAY.INTL(B320,1,$E$1)</f>
        <v>43103</v>
      </c>
      <c r="C321" s="69"/>
      <c r="D321" s="70">
        <f t="shared" si="32"/>
        <v>3</v>
      </c>
      <c r="E321" s="70">
        <f t="shared" si="33"/>
        <v>1</v>
      </c>
      <c r="F321" s="71">
        <f t="shared" si="34"/>
        <v>43103</v>
      </c>
      <c r="G321" s="78"/>
      <c r="H321" s="78"/>
      <c r="I321" s="78"/>
      <c r="J321" s="78"/>
      <c r="K321" s="78"/>
      <c r="L321" s="74">
        <f t="shared" si="25"/>
        <v>0</v>
      </c>
      <c r="M321" s="76" t="str">
        <f ca="1">IF(WEEKDAY(B322)=1,SUM(OFFSET(L322,-$F$1,,$F$1,))/$F$1,IF(AND(WEEKDAY(B321)=1,ISNUMBER(B320)),COUNTA(OFFSET(G321:K321,-$F$1,,$F$1))&amp;" / " &amp; $F$1*5 &amp; " créneaux de remplis",""))</f>
        <v/>
      </c>
    </row>
    <row r="322" spans="1:13" ht="21" x14ac:dyDescent="0.25">
      <c r="A322" s="53" t="str">
        <f t="shared" si="23"/>
        <v/>
      </c>
      <c r="B322" s="69">
        <f>WORKDAY.INTL(B321,1,$E$1)</f>
        <v>43104</v>
      </c>
      <c r="C322" s="69"/>
      <c r="D322" s="70">
        <f t="shared" si="32"/>
        <v>4</v>
      </c>
      <c r="E322" s="70">
        <f t="shared" si="33"/>
        <v>1</v>
      </c>
      <c r="F322" s="71">
        <f t="shared" si="34"/>
        <v>43104</v>
      </c>
      <c r="G322" s="78"/>
      <c r="H322" s="78"/>
      <c r="I322" s="78"/>
      <c r="J322" s="78"/>
      <c r="K322" s="78"/>
      <c r="L322" s="74">
        <f t="shared" si="25"/>
        <v>0</v>
      </c>
      <c r="M322" s="76" t="str">
        <f ca="1">IF(WEEKDAY(B323)=1,SUM(OFFSET(L323,-$F$1,,$F$1,))/$F$1,IF(AND(WEEKDAY(B322)=1,ISNUMBER(B321)),COUNTA(OFFSET(G322:K322,-$F$1,,$F$1))&amp;" / " &amp; $F$1*5 &amp; " créneaux de remplis",""))</f>
        <v/>
      </c>
    </row>
    <row r="323" spans="1:13" ht="21" x14ac:dyDescent="0.25">
      <c r="A323" s="53" t="str">
        <f t="shared" si="23"/>
        <v/>
      </c>
      <c r="B323" s="69">
        <f>WORKDAY.INTL(B322,1,$E$1)</f>
        <v>43105</v>
      </c>
      <c r="C323" s="69"/>
      <c r="D323" s="70">
        <f t="shared" si="32"/>
        <v>5</v>
      </c>
      <c r="E323" s="70">
        <f t="shared" si="33"/>
        <v>1</v>
      </c>
      <c r="F323" s="71">
        <f t="shared" si="34"/>
        <v>43105</v>
      </c>
      <c r="G323" s="78"/>
      <c r="H323" s="78"/>
      <c r="I323" s="78"/>
      <c r="J323" s="78"/>
      <c r="K323" s="78"/>
      <c r="L323" s="74">
        <f t="shared" si="25"/>
        <v>0</v>
      </c>
      <c r="M323" s="76">
        <f ca="1">IF(WEEKDAY(B324)=1,SUM(OFFSET(L324,-$F$1,,$F$1,))/$F$1,IF(AND(WEEKDAY(B323)=1,ISNUMBER(B322)),COUNTA(OFFSET(G323:K323,-$F$1,,$F$1))&amp;" / " &amp; $F$1*5 &amp; " créneaux de remplis",""))</f>
        <v>0</v>
      </c>
    </row>
    <row r="324" spans="1:13" ht="21" x14ac:dyDescent="0.25">
      <c r="A324" s="53" t="str">
        <f t="shared" si="23"/>
        <v/>
      </c>
      <c r="B324" s="69">
        <f>WORKDAY.INTL(B323,1,$E$1)</f>
        <v>43107</v>
      </c>
      <c r="C324" s="69"/>
      <c r="D324" s="70">
        <f t="shared" si="32"/>
        <v>7</v>
      </c>
      <c r="E324" s="70">
        <f t="shared" si="33"/>
        <v>1</v>
      </c>
      <c r="F324" s="71">
        <f t="shared" si="34"/>
        <v>43107</v>
      </c>
      <c r="G324" s="78"/>
      <c r="H324" s="78"/>
      <c r="I324" s="78"/>
      <c r="J324" s="78"/>
      <c r="K324" s="78"/>
      <c r="L324" s="74" t="str">
        <f t="shared" si="25"/>
        <v/>
      </c>
      <c r="M324" s="76" t="str">
        <f ca="1">IF(WEEKDAY(B325)=1,SUM(OFFSET(L325,-$F$1,,$F$1,))/$F$1,IF(AND(WEEKDAY(B324)=1,ISNUMBER(B323)),COUNTA(OFFSET(G324:K324,-$F$1,,$F$1))&amp;" / " &amp; $F$1*5 &amp; " créneaux de remplis",""))</f>
        <v>0 / 25 créneaux de remplis</v>
      </c>
    </row>
    <row r="325" spans="1:13" ht="21" x14ac:dyDescent="0.25">
      <c r="A325" s="53">
        <f t="shared" si="23"/>
        <v>2</v>
      </c>
      <c r="B325" s="69">
        <f>WORKDAY.INTL(B324,1,$E$1)</f>
        <v>43108</v>
      </c>
      <c r="C325" s="69"/>
      <c r="D325" s="70">
        <f t="shared" si="32"/>
        <v>8</v>
      </c>
      <c r="E325" s="70">
        <f t="shared" si="33"/>
        <v>1</v>
      </c>
      <c r="F325" s="71">
        <f t="shared" si="34"/>
        <v>43108</v>
      </c>
      <c r="G325" s="78"/>
      <c r="H325" s="78"/>
      <c r="I325" s="78"/>
      <c r="J325" s="78"/>
      <c r="K325" s="78"/>
      <c r="L325" s="74">
        <f t="shared" si="25"/>
        <v>0</v>
      </c>
      <c r="M325" s="76" t="str">
        <f ca="1">IF(WEEKDAY(B326)=1,SUM(OFFSET(L326,-$F$1,,$F$1,))/$F$1,IF(AND(WEEKDAY(B325)=1,ISNUMBER(B324)),COUNTA(OFFSET(G325:K325,-$F$1,,$F$1))&amp;" / " &amp; $F$1*5 &amp; " créneaux de remplis",""))</f>
        <v/>
      </c>
    </row>
    <row r="326" spans="1:13" ht="21" x14ac:dyDescent="0.25">
      <c r="A326" s="53" t="str">
        <f t="shared" si="23"/>
        <v/>
      </c>
      <c r="B326" s="69">
        <f>WORKDAY.INTL(B325,1,$E$1)</f>
        <v>43109</v>
      </c>
      <c r="C326" s="69"/>
      <c r="D326" s="70">
        <f t="shared" si="32"/>
        <v>9</v>
      </c>
      <c r="E326" s="70">
        <f t="shared" si="33"/>
        <v>1</v>
      </c>
      <c r="F326" s="71">
        <f t="shared" si="34"/>
        <v>43109</v>
      </c>
      <c r="G326" s="78"/>
      <c r="H326" s="78"/>
      <c r="I326" s="78"/>
      <c r="J326" s="78"/>
      <c r="K326" s="78"/>
      <c r="L326" s="74">
        <f t="shared" si="25"/>
        <v>0</v>
      </c>
      <c r="M326" s="76" t="str">
        <f ca="1">IF(WEEKDAY(B327)=1,SUM(OFFSET(L327,-$F$1,,$F$1,))/$F$1,IF(AND(WEEKDAY(B326)=1,ISNUMBER(B325)),COUNTA(OFFSET(G326:K326,-$F$1,,$F$1))&amp;" / " &amp; $F$1*5 &amp; " créneaux de remplis",""))</f>
        <v/>
      </c>
    </row>
    <row r="327" spans="1:13" ht="21" x14ac:dyDescent="0.25">
      <c r="A327" s="53" t="str">
        <f t="shared" ref="A327:A330" si="35">IF(WEEKNUM(B327,21)=WEEKNUM(B326,21),"",WEEKNUM(B327,21))</f>
        <v/>
      </c>
      <c r="B327" s="69">
        <f>WORKDAY.INTL(B326,1,$E$1)</f>
        <v>43110</v>
      </c>
      <c r="C327" s="69"/>
      <c r="D327" s="70">
        <f t="shared" si="32"/>
        <v>10</v>
      </c>
      <c r="E327" s="70">
        <f t="shared" si="33"/>
        <v>1</v>
      </c>
      <c r="F327" s="71">
        <f t="shared" si="34"/>
        <v>43110</v>
      </c>
      <c r="G327" s="78"/>
      <c r="H327" s="78"/>
      <c r="I327" s="78"/>
      <c r="J327" s="78"/>
      <c r="K327" s="78"/>
      <c r="L327" s="74">
        <f t="shared" ref="L327:L330" si="36">IF(WEEKDAY(B327,2)=7,"",COUNTA(G327:K327)/5)</f>
        <v>0</v>
      </c>
      <c r="M327" s="76" t="str">
        <f ca="1">IF(WEEKDAY(B328)=1,SUM(OFFSET(L328,-$F$1,,$F$1,))/$F$1,IF(AND(WEEKDAY(B327)=1,ISNUMBER(B326)),COUNTA(OFFSET(G327:K327,-$F$1,,$F$1))&amp;" / " &amp; $F$1*5 &amp; " créneaux de remplis",""))</f>
        <v/>
      </c>
    </row>
    <row r="328" spans="1:13" ht="21" x14ac:dyDescent="0.25">
      <c r="A328" s="53" t="str">
        <f t="shared" si="35"/>
        <v/>
      </c>
      <c r="B328" s="69">
        <f>WORKDAY.INTL(B327,1,$E$1)</f>
        <v>43111</v>
      </c>
      <c r="C328" s="69"/>
      <c r="D328" s="70">
        <f t="shared" si="32"/>
        <v>11</v>
      </c>
      <c r="E328" s="70">
        <f t="shared" si="33"/>
        <v>1</v>
      </c>
      <c r="F328" s="71">
        <f t="shared" si="34"/>
        <v>43111</v>
      </c>
      <c r="G328" s="78"/>
      <c r="H328" s="78"/>
      <c r="I328" s="78"/>
      <c r="J328" s="78"/>
      <c r="K328" s="78"/>
      <c r="L328" s="74">
        <f t="shared" si="36"/>
        <v>0</v>
      </c>
      <c r="M328" s="76" t="str">
        <f ca="1">IF(WEEKDAY(B329)=1,SUM(OFFSET(L329,-$F$1,,$F$1,))/$F$1,IF(AND(WEEKDAY(B328)=1,ISNUMBER(B327)),COUNTA(OFFSET(G328:K328,-$F$1,,$F$1))&amp;" / " &amp; $F$1*5 &amp; " créneaux de remplis",""))</f>
        <v/>
      </c>
    </row>
    <row r="329" spans="1:13" ht="21" x14ac:dyDescent="0.25">
      <c r="A329" s="53" t="str">
        <f t="shared" si="35"/>
        <v/>
      </c>
      <c r="B329" s="69">
        <f>WORKDAY.INTL(B328,1,$E$1)</f>
        <v>43112</v>
      </c>
      <c r="C329" s="69"/>
      <c r="D329" s="70">
        <f t="shared" si="32"/>
        <v>12</v>
      </c>
      <c r="E329" s="70">
        <f t="shared" si="33"/>
        <v>1</v>
      </c>
      <c r="F329" s="71">
        <f t="shared" si="34"/>
        <v>43112</v>
      </c>
      <c r="G329" s="78"/>
      <c r="H329" s="78"/>
      <c r="I329" s="78"/>
      <c r="J329" s="78"/>
      <c r="K329" s="78"/>
      <c r="L329" s="74">
        <f t="shared" si="36"/>
        <v>0</v>
      </c>
      <c r="M329" s="76">
        <f ca="1">IF(WEEKDAY(B330)=1,SUM(OFFSET(L330,-$F$1,,$F$1,))/$F$1,IF(AND(WEEKDAY(B329)=1,ISNUMBER(B328)),COUNTA(OFFSET(G329:K329,-$F$1,,$F$1))&amp;" / " &amp; $F$1*5 &amp; " créneaux de remplis",""))</f>
        <v>0</v>
      </c>
    </row>
    <row r="330" spans="1:13" ht="21" x14ac:dyDescent="0.25">
      <c r="A330" s="53" t="str">
        <f t="shared" si="35"/>
        <v/>
      </c>
      <c r="B330" s="69">
        <f>WORKDAY.INTL(B329,1,$E$1)</f>
        <v>43114</v>
      </c>
      <c r="C330" s="69"/>
      <c r="D330" s="70">
        <f t="shared" si="32"/>
        <v>14</v>
      </c>
      <c r="E330" s="70">
        <f t="shared" si="33"/>
        <v>1</v>
      </c>
      <c r="F330" s="71">
        <f t="shared" si="34"/>
        <v>43114</v>
      </c>
      <c r="G330" s="78"/>
      <c r="H330" s="78"/>
      <c r="I330" s="78"/>
      <c r="J330" s="78"/>
      <c r="K330" s="78"/>
      <c r="L330" s="74" t="str">
        <f t="shared" si="36"/>
        <v/>
      </c>
      <c r="M330" s="76" t="str">
        <f ca="1">IF(WEEKDAY(B331)=1,SUM(OFFSET(L331,-$F$1,,$F$1,))/$F$1,IF(AND(WEEKDAY(B330)=1,ISNUMBER(B329)),COUNTA(OFFSET(G330:K330,-$F$1,,$F$1))&amp;" / " &amp; $F$1*5 &amp; " créneaux de remplis",""))</f>
        <v>0 / 25 créneaux de remplis</v>
      </c>
    </row>
  </sheetData>
  <autoFilter ref="D4:M4"/>
  <conditionalFormatting sqref="L6:M339">
    <cfRule type="dataBar" priority="54">
      <dataBar>
        <cfvo type="num" val="0"/>
        <cfvo type="num" val="1"/>
        <color rgb="FFFFB628"/>
      </dataBar>
    </cfRule>
  </conditionalFormatting>
  <conditionalFormatting sqref="A6:L339">
    <cfRule type="expression" dxfId="14" priority="2">
      <formula>WEEKDAY($B6,2)=7</formula>
    </cfRule>
  </conditionalFormatting>
  <conditionalFormatting sqref="M6:M330">
    <cfRule type="expression" dxfId="13" priority="1">
      <formula>WEEKDAY($B6,2)=7</formula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6</xdr:col>
                    <xdr:colOff>66675</xdr:colOff>
                    <xdr:row>0</xdr:row>
                    <xdr:rowOff>38100</xdr:rowOff>
                  </from>
                  <to>
                    <xdr:col>6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7</xdr:col>
                    <xdr:colOff>57150</xdr:colOff>
                    <xdr:row>0</xdr:row>
                    <xdr:rowOff>47625</xdr:rowOff>
                  </from>
                  <to>
                    <xdr:col>7</xdr:col>
                    <xdr:colOff>952500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8</xdr:col>
                    <xdr:colOff>76200</xdr:colOff>
                    <xdr:row>0</xdr:row>
                    <xdr:rowOff>66675</xdr:rowOff>
                  </from>
                  <to>
                    <xdr:col>8</xdr:col>
                    <xdr:colOff>971550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9</xdr:col>
                    <xdr:colOff>123825</xdr:colOff>
                    <xdr:row>0</xdr:row>
                    <xdr:rowOff>47625</xdr:rowOff>
                  </from>
                  <to>
                    <xdr:col>9</xdr:col>
                    <xdr:colOff>1019175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10</xdr:col>
                    <xdr:colOff>76200</xdr:colOff>
                    <xdr:row>0</xdr:row>
                    <xdr:rowOff>47625</xdr:rowOff>
                  </from>
                  <to>
                    <xdr:col>10</xdr:col>
                    <xdr:colOff>971550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11</xdr:col>
                    <xdr:colOff>66675</xdr:colOff>
                    <xdr:row>0</xdr:row>
                    <xdr:rowOff>47625</xdr:rowOff>
                  </from>
                  <to>
                    <xdr:col>11</xdr:col>
                    <xdr:colOff>962025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330"/>
  <sheetViews>
    <sheetView tabSelected="1" zoomScale="70" zoomScaleNormal="70" workbookViewId="0">
      <pane ySplit="4" topLeftCell="A5" activePane="bottomLeft" state="frozen"/>
      <selection pane="bottomLeft" activeCell="B7" sqref="B7"/>
    </sheetView>
  </sheetViews>
  <sheetFormatPr baseColWidth="10" defaultColWidth="11.42578125" defaultRowHeight="15" x14ac:dyDescent="0.25"/>
  <cols>
    <col min="1" max="1" width="15.42578125" style="64" customWidth="1"/>
    <col min="2" max="2" width="27.28515625" style="60" customWidth="1"/>
    <col min="3" max="3" width="5" style="54" customWidth="1"/>
    <col min="4" max="4" width="9.28515625" style="3" customWidth="1"/>
    <col min="5" max="5" width="10.42578125" style="3" customWidth="1"/>
    <col min="6" max="6" width="12" style="12" customWidth="1"/>
    <col min="7" max="12" width="15.7109375" style="64" customWidth="1"/>
    <col min="13" max="13" width="36.7109375" style="64" bestFit="1" customWidth="1"/>
    <col min="14" max="14" width="24.42578125" style="64" customWidth="1"/>
    <col min="15" max="15" width="23.5703125" style="64" bestFit="1" customWidth="1"/>
    <col min="16" max="16384" width="11.42578125" style="64"/>
  </cols>
  <sheetData>
    <row r="1" spans="1:14" ht="18.75" x14ac:dyDescent="0.25">
      <c r="A1" s="27">
        <f ca="1">TODAY()</f>
        <v>42652</v>
      </c>
      <c r="B1" s="77">
        <v>42736</v>
      </c>
      <c r="E1" s="64" t="str">
        <f>ABS(G1-1)&amp;ABS(H1-1)&amp;ABS(I1-1)&amp;ABS(J1-1)&amp;ABS(K1-1)&amp;ABS(L1-1)&amp;"0"</f>
        <v>0010010</v>
      </c>
      <c r="F1" s="64">
        <f>COUNTIF(G1:L1,TRUE)</f>
        <v>4</v>
      </c>
      <c r="G1" s="9" t="b">
        <v>1</v>
      </c>
      <c r="H1" s="9" t="b">
        <v>1</v>
      </c>
      <c r="I1" s="9" t="b">
        <v>0</v>
      </c>
      <c r="J1" s="9" t="b">
        <v>1</v>
      </c>
      <c r="K1" s="9" t="b">
        <v>1</v>
      </c>
      <c r="L1" s="9" t="b">
        <v>0</v>
      </c>
    </row>
    <row r="2" spans="1:14" x14ac:dyDescent="0.25">
      <c r="A2" s="2"/>
    </row>
    <row r="3" spans="1:14" x14ac:dyDescent="0.25">
      <c r="A3" s="2"/>
    </row>
    <row r="4" spans="1:14" ht="30" x14ac:dyDescent="0.25">
      <c r="A4" s="65" t="s">
        <v>2</v>
      </c>
      <c r="B4" s="61" t="s">
        <v>28</v>
      </c>
      <c r="C4" s="55"/>
      <c r="D4" s="28" t="s">
        <v>0</v>
      </c>
      <c r="E4" s="20" t="s">
        <v>1</v>
      </c>
      <c r="F4" s="20" t="s">
        <v>1</v>
      </c>
      <c r="G4" s="65" t="s">
        <v>15</v>
      </c>
      <c r="H4" s="65" t="s">
        <v>16</v>
      </c>
      <c r="I4" s="65" t="s">
        <v>17</v>
      </c>
      <c r="J4" s="65" t="s">
        <v>18</v>
      </c>
      <c r="K4" s="65" t="s">
        <v>19</v>
      </c>
      <c r="L4" s="65" t="s">
        <v>31</v>
      </c>
      <c r="M4" s="75" t="s">
        <v>30</v>
      </c>
    </row>
    <row r="5" spans="1:14" x14ac:dyDescent="0.25">
      <c r="A5" s="65"/>
      <c r="B5" s="61"/>
      <c r="C5" s="55"/>
      <c r="D5" s="28"/>
      <c r="E5" s="20"/>
      <c r="F5" s="20"/>
      <c r="G5" s="65"/>
      <c r="H5" s="65"/>
      <c r="I5" s="65"/>
      <c r="J5" s="65"/>
      <c r="K5" s="65"/>
      <c r="L5" s="65"/>
      <c r="M5" s="65"/>
    </row>
    <row r="6" spans="1:14" ht="21" x14ac:dyDescent="0.25">
      <c r="A6" s="53" t="str">
        <f>IF(WEEKNUM(B6,21)=WEEKNUM(B5,21),"",WEEKNUM(B6,21))</f>
        <v/>
      </c>
      <c r="B6" s="69">
        <f>WORKDAY.INTL(B1-1,1,$E$1)</f>
        <v>42736</v>
      </c>
      <c r="C6" s="69"/>
      <c r="D6" s="70">
        <f t="shared" ref="D6:D69" si="0">DAY(B6)</f>
        <v>1</v>
      </c>
      <c r="E6" s="70">
        <f t="shared" ref="E6:E14" si="1">MONTH(B6)</f>
        <v>1</v>
      </c>
      <c r="F6" s="71">
        <f>B6</f>
        <v>42736</v>
      </c>
      <c r="G6" s="59"/>
      <c r="H6" s="59"/>
      <c r="I6" s="59"/>
      <c r="J6" s="59"/>
      <c r="K6" s="59"/>
      <c r="L6" s="74" t="str">
        <f>IF(WEEKDAY(B6,2)=7,"",COUNTA(G6:K6)/5)</f>
        <v/>
      </c>
      <c r="M6" s="76" t="str">
        <f ca="1">IF(WEEKDAY(B7)=1,SUM(OFFSET(L7,-$F$1,,$F$1,))/$F$1,IF(AND(WEEKDAY(B6)=1,ISNUMBER(B5)),COUNTA(OFFSET(G6:K6,-$F$1,,$F$1))&amp;" / " &amp; $F$1*5 &amp; " créneaux de remplis",""))</f>
        <v/>
      </c>
      <c r="N6" s="60"/>
    </row>
    <row r="7" spans="1:14" s="53" customFormat="1" ht="21" x14ac:dyDescent="0.25">
      <c r="A7" s="53">
        <f t="shared" ref="A7:A70" si="2">IF(WEEKNUM(B7,21)=WEEKNUM(B6,21),"",WEEKNUM(B7,21))</f>
        <v>1</v>
      </c>
      <c r="B7" s="69">
        <f>WORKDAY.INTL(B6,1,$E$1)</f>
        <v>42737</v>
      </c>
      <c r="C7" s="69"/>
      <c r="D7" s="70">
        <f t="shared" si="0"/>
        <v>2</v>
      </c>
      <c r="E7" s="70">
        <f t="shared" si="1"/>
        <v>1</v>
      </c>
      <c r="F7" s="71">
        <f t="shared" ref="F7:F70" si="3">B7</f>
        <v>42737</v>
      </c>
      <c r="G7" s="59"/>
      <c r="H7" s="59"/>
      <c r="I7" s="59"/>
      <c r="J7" s="59" t="s">
        <v>102</v>
      </c>
      <c r="K7" s="59"/>
      <c r="L7" s="74">
        <f t="shared" ref="L7:L70" si="4">IF(WEEKDAY(B7,2)=7,"",COUNTA(G7:K7)/5)</f>
        <v>0.2</v>
      </c>
      <c r="M7" s="76" t="str">
        <f ca="1">IF(WEEKDAY(B8)=1,SUM(OFFSET(L8,-$F$1,,$F$1,))/$F$1,IF(AND(WEEKDAY(B7)=1,ISNUMBER(B6)),COUNTA(OFFSET(G7:K7,-$F$1,,$F$1))&amp;" / " &amp; $F$1*5 &amp; " créneaux de remplis",""))</f>
        <v/>
      </c>
    </row>
    <row r="8" spans="1:14" s="53" customFormat="1" ht="21" x14ac:dyDescent="0.25">
      <c r="A8" s="53" t="str">
        <f t="shared" si="2"/>
        <v/>
      </c>
      <c r="B8" s="69">
        <f>WORKDAY.INTL(B7,1,$E$1)</f>
        <v>42738</v>
      </c>
      <c r="C8" s="69"/>
      <c r="D8" s="70">
        <f t="shared" si="0"/>
        <v>3</v>
      </c>
      <c r="E8" s="70">
        <f t="shared" si="1"/>
        <v>1</v>
      </c>
      <c r="F8" s="71">
        <f t="shared" si="3"/>
        <v>42738</v>
      </c>
      <c r="G8" s="59"/>
      <c r="H8" s="59"/>
      <c r="I8" s="59"/>
      <c r="J8" s="59"/>
      <c r="K8" s="59"/>
      <c r="L8" s="74">
        <f t="shared" si="4"/>
        <v>0</v>
      </c>
      <c r="M8" s="76" t="str">
        <f ca="1">IF(WEEKDAY(B9)=1,SUM(OFFSET(L9,-$F$1,,$F$1,))/$F$1,IF(AND(WEEKDAY(B8)=1,ISNUMBER(B7)),COUNTA(OFFSET(G8:K8,-$F$1,,$F$1))&amp;" / " &amp; $F$1*5 &amp; " créneaux de remplis",""))</f>
        <v/>
      </c>
    </row>
    <row r="9" spans="1:14" ht="21" x14ac:dyDescent="0.25">
      <c r="A9" s="53" t="str">
        <f t="shared" si="2"/>
        <v/>
      </c>
      <c r="B9" s="69">
        <f>WORKDAY.INTL(B8,1,$E$1)</f>
        <v>42740</v>
      </c>
      <c r="C9" s="69"/>
      <c r="D9" s="70">
        <f t="shared" si="0"/>
        <v>5</v>
      </c>
      <c r="E9" s="70">
        <f t="shared" si="1"/>
        <v>1</v>
      </c>
      <c r="F9" s="71">
        <f t="shared" si="3"/>
        <v>42740</v>
      </c>
      <c r="G9" s="59"/>
      <c r="H9" s="59"/>
      <c r="I9" s="59"/>
      <c r="J9" s="59"/>
      <c r="K9" s="59"/>
      <c r="L9" s="74">
        <f t="shared" si="4"/>
        <v>0</v>
      </c>
      <c r="M9" s="76" t="str">
        <f ca="1">IF(WEEKDAY(B10)=1,SUM(OFFSET(L10,-$F$1,,$F$1,))/$F$1,IF(AND(WEEKDAY(B9)=1,ISNUMBER(B8)),COUNTA(OFFSET(G9:K9,-$F$1,,$F$1))&amp;" / " &amp; $F$1*5 &amp; " créneaux de remplis",""))</f>
        <v/>
      </c>
    </row>
    <row r="10" spans="1:14" ht="21" x14ac:dyDescent="0.25">
      <c r="A10" s="53" t="str">
        <f t="shared" si="2"/>
        <v/>
      </c>
      <c r="B10" s="69">
        <f>WORKDAY.INTL(B9,1,$E$1)</f>
        <v>42741</v>
      </c>
      <c r="C10" s="72" t="s">
        <v>27</v>
      </c>
      <c r="D10" s="70">
        <f t="shared" si="0"/>
        <v>6</v>
      </c>
      <c r="E10" s="70">
        <f t="shared" si="1"/>
        <v>1</v>
      </c>
      <c r="F10" s="71">
        <f t="shared" si="3"/>
        <v>42741</v>
      </c>
      <c r="G10" s="59"/>
      <c r="H10" s="59"/>
      <c r="I10" s="59"/>
      <c r="J10" s="59"/>
      <c r="K10" s="59"/>
      <c r="L10" s="74">
        <f t="shared" si="4"/>
        <v>0</v>
      </c>
      <c r="M10" s="76">
        <f ca="1">IF(WEEKDAY(B11)=1,SUM(OFFSET(L11,-$F$1,,$F$1,))/$F$1,IF(AND(WEEKDAY(B10)=1,ISNUMBER(B9)),COUNTA(OFFSET(G10:K10,-$F$1,,$F$1))&amp;" / " &amp; $F$1*5 &amp; " créneaux de remplis",""))</f>
        <v>0.05</v>
      </c>
    </row>
    <row r="11" spans="1:14" ht="21" x14ac:dyDescent="0.25">
      <c r="A11" s="53" t="str">
        <f t="shared" si="2"/>
        <v/>
      </c>
      <c r="B11" s="69">
        <f>WORKDAY.INTL(B10,1,$E$1)</f>
        <v>42743</v>
      </c>
      <c r="C11" s="69"/>
      <c r="D11" s="70">
        <f t="shared" si="0"/>
        <v>8</v>
      </c>
      <c r="E11" s="70">
        <f t="shared" si="1"/>
        <v>1</v>
      </c>
      <c r="F11" s="71">
        <f t="shared" si="3"/>
        <v>42743</v>
      </c>
      <c r="G11" s="59"/>
      <c r="H11" s="59"/>
      <c r="I11" s="59"/>
      <c r="J11" s="59"/>
      <c r="K11" s="59"/>
      <c r="L11" s="74" t="str">
        <f t="shared" si="4"/>
        <v/>
      </c>
      <c r="M11" s="76" t="str">
        <f ca="1">IF(WEEKDAY(B12)=1,SUM(OFFSET(L12,-$F$1,,$F$1,))/$F$1,IF(AND(WEEKDAY(B11)=1,ISNUMBER(B10)),COUNTA(OFFSET(G11:K11,-$F$1,,$F$1))&amp;" / " &amp; $F$1*5 &amp; " créneaux de remplis",""))</f>
        <v>1 / 20 créneaux de remplis</v>
      </c>
    </row>
    <row r="12" spans="1:14" ht="21" x14ac:dyDescent="0.25">
      <c r="A12" s="53">
        <f t="shared" si="2"/>
        <v>2</v>
      </c>
      <c r="B12" s="69">
        <f>WORKDAY.INTL(B11,1,$E$1)</f>
        <v>42744</v>
      </c>
      <c r="C12" s="69"/>
      <c r="D12" s="70">
        <f t="shared" si="0"/>
        <v>9</v>
      </c>
      <c r="E12" s="70">
        <f t="shared" si="1"/>
        <v>1</v>
      </c>
      <c r="F12" s="71">
        <f t="shared" si="3"/>
        <v>42744</v>
      </c>
      <c r="G12" s="59"/>
      <c r="H12" s="59"/>
      <c r="I12" s="59"/>
      <c r="J12" s="59"/>
      <c r="K12" s="59"/>
      <c r="L12" s="74">
        <f t="shared" si="4"/>
        <v>0</v>
      </c>
      <c r="M12" s="76" t="str">
        <f ca="1">IF(WEEKDAY(B13)=1,SUM(OFFSET(L13,-$F$1,,$F$1,))/$F$1,IF(AND(WEEKDAY(B12)=1,ISNUMBER(B11)),COUNTA(OFFSET(G12:K12,-$F$1,,$F$1))&amp;" / " &amp; $F$1*5 &amp; " créneaux de remplis",""))</f>
        <v/>
      </c>
    </row>
    <row r="13" spans="1:14" ht="21" x14ac:dyDescent="0.25">
      <c r="A13" s="53" t="str">
        <f t="shared" si="2"/>
        <v/>
      </c>
      <c r="B13" s="69">
        <f>WORKDAY.INTL(B12,1,$E$1)</f>
        <v>42745</v>
      </c>
      <c r="C13" s="69"/>
      <c r="D13" s="70">
        <f t="shared" si="0"/>
        <v>10</v>
      </c>
      <c r="E13" s="70">
        <f t="shared" si="1"/>
        <v>1</v>
      </c>
      <c r="F13" s="71">
        <f t="shared" si="3"/>
        <v>42745</v>
      </c>
      <c r="G13" s="59"/>
      <c r="H13" s="59"/>
      <c r="I13" s="59"/>
      <c r="J13" s="59"/>
      <c r="K13" s="59"/>
      <c r="L13" s="74">
        <f t="shared" si="4"/>
        <v>0</v>
      </c>
      <c r="M13" s="76" t="str">
        <f ca="1">IF(WEEKDAY(B14)=1,SUM(OFFSET(L14,-$F$1,,$F$1,))/$F$1,IF(AND(WEEKDAY(B13)=1,ISNUMBER(B12)),COUNTA(OFFSET(G13:K13,-$F$1,,$F$1))&amp;" / " &amp; $F$1*5 &amp; " créneaux de remplis",""))</f>
        <v/>
      </c>
    </row>
    <row r="14" spans="1:14" ht="21" x14ac:dyDescent="0.25">
      <c r="A14" s="53" t="str">
        <f t="shared" si="2"/>
        <v/>
      </c>
      <c r="B14" s="69">
        <f>WORKDAY.INTL(B13,1,$E$1)</f>
        <v>42747</v>
      </c>
      <c r="C14" s="69"/>
      <c r="D14" s="70">
        <f t="shared" si="0"/>
        <v>12</v>
      </c>
      <c r="E14" s="70">
        <f t="shared" si="1"/>
        <v>1</v>
      </c>
      <c r="F14" s="71">
        <f t="shared" si="3"/>
        <v>42747</v>
      </c>
      <c r="G14" s="59"/>
      <c r="H14" s="59"/>
      <c r="I14" s="59"/>
      <c r="J14" s="59"/>
      <c r="K14" s="59"/>
      <c r="L14" s="74">
        <f t="shared" si="4"/>
        <v>0</v>
      </c>
      <c r="M14" s="76" t="str">
        <f ca="1">IF(WEEKDAY(B15)=1,SUM(OFFSET(L15,-$F$1,,$F$1,))/$F$1,IF(AND(WEEKDAY(B14)=1,ISNUMBER(B13)),COUNTA(OFFSET(G14:K14,-$F$1,,$F$1))&amp;" / " &amp; $F$1*5 &amp; " créneaux de remplis",""))</f>
        <v/>
      </c>
    </row>
    <row r="15" spans="1:14" ht="21" x14ac:dyDescent="0.25">
      <c r="A15" s="53" t="str">
        <f t="shared" si="2"/>
        <v/>
      </c>
      <c r="B15" s="69">
        <f>WORKDAY.INTL(B14,1,$E$1)</f>
        <v>42748</v>
      </c>
      <c r="C15" s="72" t="s">
        <v>27</v>
      </c>
      <c r="D15" s="70">
        <f t="shared" si="0"/>
        <v>13</v>
      </c>
      <c r="E15" s="70"/>
      <c r="F15" s="71">
        <f t="shared" si="3"/>
        <v>42748</v>
      </c>
      <c r="G15" s="59"/>
      <c r="H15" s="59"/>
      <c r="I15" s="59"/>
      <c r="J15" s="59"/>
      <c r="K15" s="59"/>
      <c r="L15" s="74">
        <f t="shared" si="4"/>
        <v>0</v>
      </c>
      <c r="M15" s="76">
        <f ca="1">IF(WEEKDAY(B16)=1,SUM(OFFSET(L16,-$F$1,,$F$1,))/$F$1,IF(AND(WEEKDAY(B15)=1,ISNUMBER(B14)),COUNTA(OFFSET(G15:K15,-$F$1,,$F$1))&amp;" / " &amp; $F$1*5 &amp; " créneaux de remplis",""))</f>
        <v>0</v>
      </c>
    </row>
    <row r="16" spans="1:14" ht="21" x14ac:dyDescent="0.25">
      <c r="A16" s="53" t="str">
        <f t="shared" si="2"/>
        <v/>
      </c>
      <c r="B16" s="69">
        <f>WORKDAY.INTL(B15,1,$E$1)</f>
        <v>42750</v>
      </c>
      <c r="C16" s="69"/>
      <c r="D16" s="70">
        <f t="shared" si="0"/>
        <v>15</v>
      </c>
      <c r="E16" s="70">
        <f t="shared" ref="E16:E19" si="5">MONTH(B16)</f>
        <v>1</v>
      </c>
      <c r="F16" s="71">
        <f t="shared" si="3"/>
        <v>42750</v>
      </c>
      <c r="G16" s="59"/>
      <c r="H16" s="59"/>
      <c r="I16" s="59"/>
      <c r="J16" s="59"/>
      <c r="K16" s="59"/>
      <c r="L16" s="74" t="str">
        <f t="shared" si="4"/>
        <v/>
      </c>
      <c r="M16" s="76" t="str">
        <f ca="1">IF(WEEKDAY(B17)=1,SUM(OFFSET(L17,-$F$1,,$F$1,))/$F$1,IF(AND(WEEKDAY(B16)=1,ISNUMBER(B15)),COUNTA(OFFSET(G16:K16,-$F$1,,$F$1))&amp;" / " &amp; $F$1*5 &amp; " créneaux de remplis",""))</f>
        <v>0 / 20 créneaux de remplis</v>
      </c>
    </row>
    <row r="17" spans="1:13" ht="21" x14ac:dyDescent="0.25">
      <c r="A17" s="53">
        <f t="shared" si="2"/>
        <v>3</v>
      </c>
      <c r="B17" s="69">
        <f>WORKDAY.INTL(B16,1,$E$1)</f>
        <v>42751</v>
      </c>
      <c r="C17" s="69"/>
      <c r="D17" s="70">
        <f t="shared" si="0"/>
        <v>16</v>
      </c>
      <c r="E17" s="70">
        <f t="shared" si="5"/>
        <v>1</v>
      </c>
      <c r="F17" s="71">
        <f t="shared" si="3"/>
        <v>42751</v>
      </c>
      <c r="G17" s="59"/>
      <c r="H17" s="59"/>
      <c r="I17" s="59"/>
      <c r="J17" s="59"/>
      <c r="K17" s="59"/>
      <c r="L17" s="74">
        <f t="shared" si="4"/>
        <v>0</v>
      </c>
      <c r="M17" s="76" t="str">
        <f ca="1">IF(WEEKDAY(B18)=1,SUM(OFFSET(L18,-$F$1,,$F$1,))/$F$1,IF(AND(WEEKDAY(B17)=1,ISNUMBER(B16)),COUNTA(OFFSET(G17:K17,-$F$1,,$F$1))&amp;" / " &amp; $F$1*5 &amp; " créneaux de remplis",""))</f>
        <v/>
      </c>
    </row>
    <row r="18" spans="1:13" ht="21" x14ac:dyDescent="0.25">
      <c r="A18" s="53" t="str">
        <f t="shared" si="2"/>
        <v/>
      </c>
      <c r="B18" s="69">
        <f>WORKDAY.INTL(B17,1,$E$1)</f>
        <v>42752</v>
      </c>
      <c r="C18" s="69"/>
      <c r="D18" s="70">
        <f t="shared" si="0"/>
        <v>17</v>
      </c>
      <c r="E18" s="70">
        <f t="shared" si="5"/>
        <v>1</v>
      </c>
      <c r="F18" s="71">
        <f t="shared" si="3"/>
        <v>42752</v>
      </c>
      <c r="G18" s="59"/>
      <c r="H18" s="59"/>
      <c r="I18" s="59"/>
      <c r="J18" s="59"/>
      <c r="K18" s="59"/>
      <c r="L18" s="74">
        <f t="shared" si="4"/>
        <v>0</v>
      </c>
      <c r="M18" s="76" t="str">
        <f ca="1">IF(WEEKDAY(B19)=1,SUM(OFFSET(L19,-$F$1,,$F$1,))/$F$1,IF(AND(WEEKDAY(B18)=1,ISNUMBER(B17)),COUNTA(OFFSET(G18:K18,-$F$1,,$F$1))&amp;" / " &amp; $F$1*5 &amp; " créneaux de remplis",""))</f>
        <v/>
      </c>
    </row>
    <row r="19" spans="1:13" ht="21" x14ac:dyDescent="0.25">
      <c r="A19" s="53" t="str">
        <f t="shared" si="2"/>
        <v/>
      </c>
      <c r="B19" s="69">
        <f>WORKDAY.INTL(B18,1,$E$1)</f>
        <v>42754</v>
      </c>
      <c r="C19" s="69"/>
      <c r="D19" s="70">
        <f t="shared" si="0"/>
        <v>19</v>
      </c>
      <c r="E19" s="70">
        <f t="shared" si="5"/>
        <v>1</v>
      </c>
      <c r="F19" s="71">
        <f t="shared" si="3"/>
        <v>42754</v>
      </c>
      <c r="G19" s="59"/>
      <c r="H19" s="59"/>
      <c r="I19" s="59"/>
      <c r="J19" s="59"/>
      <c r="K19" s="59"/>
      <c r="L19" s="74">
        <f t="shared" si="4"/>
        <v>0</v>
      </c>
      <c r="M19" s="76" t="str">
        <f ca="1">IF(WEEKDAY(B20)=1,SUM(OFFSET(L20,-$F$1,,$F$1,))/$F$1,IF(AND(WEEKDAY(B19)=1,ISNUMBER(B18)),COUNTA(OFFSET(G19:K19,-$F$1,,$F$1))&amp;" / " &amp; $F$1*5 &amp; " créneaux de remplis",""))</f>
        <v/>
      </c>
    </row>
    <row r="20" spans="1:13" ht="21" x14ac:dyDescent="0.25">
      <c r="A20" s="53" t="str">
        <f t="shared" si="2"/>
        <v/>
      </c>
      <c r="B20" s="69">
        <f>WORKDAY.INTL(B19,1,$E$1)</f>
        <v>42755</v>
      </c>
      <c r="C20" s="72" t="s">
        <v>27</v>
      </c>
      <c r="D20" s="70">
        <f t="shared" si="0"/>
        <v>20</v>
      </c>
      <c r="E20" s="70"/>
      <c r="F20" s="71">
        <f t="shared" si="3"/>
        <v>42755</v>
      </c>
      <c r="G20" s="59"/>
      <c r="H20" s="59"/>
      <c r="I20" s="59"/>
      <c r="J20" s="59"/>
      <c r="K20" s="59"/>
      <c r="L20" s="74">
        <f t="shared" si="4"/>
        <v>0</v>
      </c>
      <c r="M20" s="76">
        <f ca="1">IF(WEEKDAY(B21)=1,SUM(OFFSET(L21,-$F$1,,$F$1,))/$F$1,IF(AND(WEEKDAY(B20)=1,ISNUMBER(B19)),COUNTA(OFFSET(G20:K20,-$F$1,,$F$1))&amp;" / " &amp; $F$1*5 &amp; " créneaux de remplis",""))</f>
        <v>0</v>
      </c>
    </row>
    <row r="21" spans="1:13" ht="21" x14ac:dyDescent="0.25">
      <c r="A21" s="53" t="str">
        <f t="shared" si="2"/>
        <v/>
      </c>
      <c r="B21" s="69">
        <f>WORKDAY.INTL(B20,1,$E$1)</f>
        <v>42757</v>
      </c>
      <c r="C21" s="69"/>
      <c r="D21" s="70">
        <f t="shared" si="0"/>
        <v>22</v>
      </c>
      <c r="E21" s="70">
        <f t="shared" ref="E21:E24" si="6">MONTH(B21)</f>
        <v>1</v>
      </c>
      <c r="F21" s="71">
        <f t="shared" si="3"/>
        <v>42757</v>
      </c>
      <c r="G21" s="59"/>
      <c r="H21" s="59"/>
      <c r="I21" s="59"/>
      <c r="J21" s="59"/>
      <c r="K21" s="59"/>
      <c r="L21" s="74" t="str">
        <f t="shared" si="4"/>
        <v/>
      </c>
      <c r="M21" s="76" t="str">
        <f ca="1">IF(WEEKDAY(B22)=1,SUM(OFFSET(L22,-$F$1,,$F$1,))/$F$1,IF(AND(WEEKDAY(B21)=1,ISNUMBER(B20)),COUNTA(OFFSET(G21:K21,-$F$1,,$F$1))&amp;" / " &amp; $F$1*5 &amp; " créneaux de remplis",""))</f>
        <v>0 / 20 créneaux de remplis</v>
      </c>
    </row>
    <row r="22" spans="1:13" ht="21" x14ac:dyDescent="0.25">
      <c r="A22" s="53">
        <f t="shared" si="2"/>
        <v>4</v>
      </c>
      <c r="B22" s="69">
        <f>WORKDAY.INTL(B21,1,$E$1)</f>
        <v>42758</v>
      </c>
      <c r="C22" s="69"/>
      <c r="D22" s="70">
        <f t="shared" si="0"/>
        <v>23</v>
      </c>
      <c r="E22" s="70">
        <f t="shared" si="6"/>
        <v>1</v>
      </c>
      <c r="F22" s="71">
        <f t="shared" si="3"/>
        <v>42758</v>
      </c>
      <c r="G22" s="59"/>
      <c r="H22" s="59"/>
      <c r="I22" s="59"/>
      <c r="J22" s="59"/>
      <c r="K22" s="59"/>
      <c r="L22" s="74">
        <f t="shared" si="4"/>
        <v>0</v>
      </c>
      <c r="M22" s="76" t="str">
        <f ca="1">IF(WEEKDAY(B23)=1,SUM(OFFSET(L23,-$F$1,,$F$1,))/$F$1,IF(AND(WEEKDAY(B22)=1,ISNUMBER(B21)),COUNTA(OFFSET(G22:K22,-$F$1,,$F$1))&amp;" / " &amp; $F$1*5 &amp; " créneaux de remplis",""))</f>
        <v/>
      </c>
    </row>
    <row r="23" spans="1:13" ht="21" x14ac:dyDescent="0.25">
      <c r="A23" s="53" t="str">
        <f t="shared" si="2"/>
        <v/>
      </c>
      <c r="B23" s="69">
        <f>WORKDAY.INTL(B22,1,$E$1)</f>
        <v>42759</v>
      </c>
      <c r="C23" s="69"/>
      <c r="D23" s="70">
        <f t="shared" si="0"/>
        <v>24</v>
      </c>
      <c r="E23" s="70">
        <f t="shared" si="6"/>
        <v>1</v>
      </c>
      <c r="F23" s="71">
        <f t="shared" si="3"/>
        <v>42759</v>
      </c>
      <c r="G23" s="59"/>
      <c r="H23" s="59"/>
      <c r="I23" s="59"/>
      <c r="J23" s="59"/>
      <c r="K23" s="59"/>
      <c r="L23" s="74">
        <f t="shared" si="4"/>
        <v>0</v>
      </c>
      <c r="M23" s="76" t="str">
        <f ca="1">IF(WEEKDAY(B24)=1,SUM(OFFSET(L24,-$F$1,,$F$1,))/$F$1,IF(AND(WEEKDAY(B23)=1,ISNUMBER(B22)),COUNTA(OFFSET(G23:K23,-$F$1,,$F$1))&amp;" / " &amp; $F$1*5 &amp; " créneaux de remplis",""))</f>
        <v/>
      </c>
    </row>
    <row r="24" spans="1:13" ht="21" x14ac:dyDescent="0.25">
      <c r="A24" s="53" t="str">
        <f t="shared" si="2"/>
        <v/>
      </c>
      <c r="B24" s="69">
        <f>WORKDAY.INTL(B23,1,$E$1)</f>
        <v>42761</v>
      </c>
      <c r="C24" s="69"/>
      <c r="D24" s="70">
        <f t="shared" si="0"/>
        <v>26</v>
      </c>
      <c r="E24" s="70">
        <f t="shared" si="6"/>
        <v>1</v>
      </c>
      <c r="F24" s="71">
        <f t="shared" si="3"/>
        <v>42761</v>
      </c>
      <c r="G24" s="59"/>
      <c r="H24" s="59"/>
      <c r="I24" s="59"/>
      <c r="J24" s="59"/>
      <c r="K24" s="59" t="s">
        <v>102</v>
      </c>
      <c r="L24" s="74">
        <f t="shared" si="4"/>
        <v>0.2</v>
      </c>
      <c r="M24" s="76" t="str">
        <f ca="1">IF(WEEKDAY(B25)=1,SUM(OFFSET(L25,-$F$1,,$F$1,))/$F$1,IF(AND(WEEKDAY(B24)=1,ISNUMBER(B23)),COUNTA(OFFSET(G24:K24,-$F$1,,$F$1))&amp;" / " &amp; $F$1*5 &amp; " créneaux de remplis",""))</f>
        <v/>
      </c>
    </row>
    <row r="25" spans="1:13" ht="21" x14ac:dyDescent="0.25">
      <c r="A25" s="53" t="str">
        <f t="shared" si="2"/>
        <v/>
      </c>
      <c r="B25" s="69">
        <f>WORKDAY.INTL(B24,1,$E$1)</f>
        <v>42762</v>
      </c>
      <c r="C25" s="72" t="s">
        <v>27</v>
      </c>
      <c r="D25" s="70">
        <f t="shared" si="0"/>
        <v>27</v>
      </c>
      <c r="E25" s="70"/>
      <c r="F25" s="71">
        <f t="shared" si="3"/>
        <v>42762</v>
      </c>
      <c r="G25" s="59"/>
      <c r="H25" s="59"/>
      <c r="I25" s="59"/>
      <c r="J25" s="59"/>
      <c r="K25" s="59"/>
      <c r="L25" s="74">
        <f t="shared" si="4"/>
        <v>0</v>
      </c>
      <c r="M25" s="76">
        <f ca="1">IF(WEEKDAY(B26)=1,SUM(OFFSET(L26,-$F$1,,$F$1,))/$F$1,IF(AND(WEEKDAY(B25)=1,ISNUMBER(B24)),COUNTA(OFFSET(G25:K25,-$F$1,,$F$1))&amp;" / " &amp; $F$1*5 &amp; " créneaux de remplis",""))</f>
        <v>0.05</v>
      </c>
    </row>
    <row r="26" spans="1:13" ht="21" x14ac:dyDescent="0.25">
      <c r="A26" s="53" t="str">
        <f t="shared" si="2"/>
        <v/>
      </c>
      <c r="B26" s="69">
        <f>WORKDAY.INTL(B25,1,$E$1)</f>
        <v>42764</v>
      </c>
      <c r="C26" s="69"/>
      <c r="D26" s="70">
        <f t="shared" si="0"/>
        <v>29</v>
      </c>
      <c r="E26" s="70">
        <f>MONTH(B26)</f>
        <v>1</v>
      </c>
      <c r="F26" s="71">
        <f t="shared" si="3"/>
        <v>42764</v>
      </c>
      <c r="G26" s="59"/>
      <c r="H26" s="59"/>
      <c r="I26" s="59"/>
      <c r="J26" s="59"/>
      <c r="K26" s="59"/>
      <c r="L26" s="74" t="str">
        <f t="shared" si="4"/>
        <v/>
      </c>
      <c r="M26" s="76" t="str">
        <f ca="1">IF(WEEKDAY(B27)=1,SUM(OFFSET(L27,-$F$1,,$F$1,))/$F$1,IF(AND(WEEKDAY(B26)=1,ISNUMBER(B25)),COUNTA(OFFSET(G26:K26,-$F$1,,$F$1))&amp;" / " &amp; $F$1*5 &amp; " créneaux de remplis",""))</f>
        <v>1 / 20 créneaux de remplis</v>
      </c>
    </row>
    <row r="27" spans="1:13" ht="21" x14ac:dyDescent="0.25">
      <c r="A27" s="53">
        <f t="shared" si="2"/>
        <v>5</v>
      </c>
      <c r="B27" s="69">
        <f>WORKDAY.INTL(B26,1,$E$1)</f>
        <v>42765</v>
      </c>
      <c r="C27" s="69"/>
      <c r="D27" s="70">
        <f t="shared" si="0"/>
        <v>30</v>
      </c>
      <c r="E27" s="70">
        <f t="shared" ref="E27:E106" si="7">MONTH(B27)</f>
        <v>1</v>
      </c>
      <c r="F27" s="71">
        <f t="shared" si="3"/>
        <v>42765</v>
      </c>
      <c r="G27" s="59"/>
      <c r="H27" s="59" t="s">
        <v>36</v>
      </c>
      <c r="I27" s="31" t="s">
        <v>48</v>
      </c>
      <c r="J27" s="59" t="s">
        <v>37</v>
      </c>
      <c r="K27" s="59" t="s">
        <v>38</v>
      </c>
      <c r="L27" s="74">
        <f t="shared" si="4"/>
        <v>0.8</v>
      </c>
      <c r="M27" s="76" t="str">
        <f ca="1">IF(WEEKDAY(B28)=1,SUM(OFFSET(L28,-$F$1,,$F$1,))/$F$1,IF(AND(WEEKDAY(B27)=1,ISNUMBER(B26)),COUNTA(OFFSET(G27:K27,-$F$1,,$F$1))&amp;" / " &amp; $F$1*5 &amp; " créneaux de remplis",""))</f>
        <v/>
      </c>
    </row>
    <row r="28" spans="1:13" ht="21" x14ac:dyDescent="0.25">
      <c r="A28" s="53" t="str">
        <f t="shared" si="2"/>
        <v/>
      </c>
      <c r="B28" s="69">
        <f>WORKDAY.INTL(B27,1,$E$1)</f>
        <v>42766</v>
      </c>
      <c r="C28" s="69"/>
      <c r="D28" s="70">
        <f t="shared" si="0"/>
        <v>31</v>
      </c>
      <c r="E28" s="70">
        <f t="shared" si="7"/>
        <v>1</v>
      </c>
      <c r="F28" s="71">
        <f t="shared" si="3"/>
        <v>42766</v>
      </c>
      <c r="G28" s="59" t="s">
        <v>39</v>
      </c>
      <c r="H28" s="59" t="s">
        <v>40</v>
      </c>
      <c r="I28" s="59" t="s">
        <v>41</v>
      </c>
      <c r="J28" s="59" t="s">
        <v>42</v>
      </c>
      <c r="K28" s="59" t="s">
        <v>43</v>
      </c>
      <c r="L28" s="74">
        <f t="shared" si="4"/>
        <v>1</v>
      </c>
      <c r="M28" s="76" t="str">
        <f ca="1">IF(WEEKDAY(B29)=1,SUM(OFFSET(L29,-$F$1,,$F$1,))/$F$1,IF(AND(WEEKDAY(B28)=1,ISNUMBER(B27)),COUNTA(OFFSET(G28:K28,-$F$1,,$F$1))&amp;" / " &amp; $F$1*5 &amp; " créneaux de remplis",""))</f>
        <v/>
      </c>
    </row>
    <row r="29" spans="1:13" ht="21" x14ac:dyDescent="0.25">
      <c r="A29" s="53" t="str">
        <f t="shared" si="2"/>
        <v/>
      </c>
      <c r="B29" s="69">
        <f>WORKDAY.INTL(B28,1,$E$1)</f>
        <v>42768</v>
      </c>
      <c r="C29" s="69"/>
      <c r="D29" s="70">
        <f t="shared" si="0"/>
        <v>2</v>
      </c>
      <c r="E29" s="70">
        <f t="shared" si="7"/>
        <v>2</v>
      </c>
      <c r="F29" s="71">
        <f t="shared" si="3"/>
        <v>42768</v>
      </c>
      <c r="G29" s="59" t="s">
        <v>44</v>
      </c>
      <c r="H29" s="33" t="s">
        <v>52</v>
      </c>
      <c r="I29" s="59" t="s">
        <v>45</v>
      </c>
      <c r="J29" s="59" t="s">
        <v>46</v>
      </c>
      <c r="K29" s="59"/>
      <c r="L29" s="74">
        <f t="shared" si="4"/>
        <v>0.8</v>
      </c>
      <c r="M29" s="76" t="str">
        <f ca="1">IF(WEEKDAY(B30)=1,SUM(OFFSET(L30,-$F$1,,$F$1,))/$F$1,IF(AND(WEEKDAY(B29)=1,ISNUMBER(B28)),COUNTA(OFFSET(G29:K29,-$F$1,,$F$1))&amp;" / " &amp; $F$1*5 &amp; " créneaux de remplis",""))</f>
        <v/>
      </c>
    </row>
    <row r="30" spans="1:13" ht="21" x14ac:dyDescent="0.25">
      <c r="A30" s="53" t="str">
        <f t="shared" si="2"/>
        <v/>
      </c>
      <c r="B30" s="69">
        <f>WORKDAY.INTL(B29,1,$E$1)</f>
        <v>42769</v>
      </c>
      <c r="C30" s="72" t="s">
        <v>27</v>
      </c>
      <c r="D30" s="70">
        <f t="shared" si="0"/>
        <v>3</v>
      </c>
      <c r="E30" s="70"/>
      <c r="F30" s="71">
        <f t="shared" si="3"/>
        <v>42769</v>
      </c>
      <c r="G30" s="59"/>
      <c r="H30" s="59"/>
      <c r="I30" s="59"/>
      <c r="J30" s="59"/>
      <c r="K30" s="59"/>
      <c r="L30" s="74">
        <f t="shared" si="4"/>
        <v>0</v>
      </c>
      <c r="M30" s="76">
        <f ca="1">IF(WEEKDAY(B31)=1,SUM(OFFSET(L31,-$F$1,,$F$1,))/$F$1,IF(AND(WEEKDAY(B30)=1,ISNUMBER(B29)),COUNTA(OFFSET(G30:K30,-$F$1,,$F$1))&amp;" / " &amp; $F$1*5 &amp; " créneaux de remplis",""))</f>
        <v>0.65</v>
      </c>
    </row>
    <row r="31" spans="1:13" ht="21" x14ac:dyDescent="0.25">
      <c r="A31" s="53" t="str">
        <f t="shared" si="2"/>
        <v/>
      </c>
      <c r="B31" s="69">
        <f>WORKDAY.INTL(B30,1,$E$1)</f>
        <v>42771</v>
      </c>
      <c r="C31" s="69"/>
      <c r="D31" s="70">
        <f t="shared" si="0"/>
        <v>5</v>
      </c>
      <c r="E31" s="70">
        <f t="shared" si="7"/>
        <v>2</v>
      </c>
      <c r="F31" s="71">
        <f t="shared" si="3"/>
        <v>42771</v>
      </c>
      <c r="G31" s="59"/>
      <c r="H31" s="59"/>
      <c r="I31" s="59"/>
      <c r="J31" s="59"/>
      <c r="K31" s="31"/>
      <c r="L31" s="74" t="str">
        <f t="shared" si="4"/>
        <v/>
      </c>
      <c r="M31" s="76" t="str">
        <f ca="1">IF(WEEKDAY(B32)=1,SUM(OFFSET(L32,-$F$1,,$F$1,))/$F$1,IF(AND(WEEKDAY(B31)=1,ISNUMBER(B30)),COUNTA(OFFSET(G31:K31,-$F$1,,$F$1))&amp;" / " &amp; $F$1*5 &amp; " créneaux de remplis",""))</f>
        <v>13 / 20 créneaux de remplis</v>
      </c>
    </row>
    <row r="32" spans="1:13" ht="21" x14ac:dyDescent="0.25">
      <c r="A32" s="53">
        <f t="shared" si="2"/>
        <v>6</v>
      </c>
      <c r="B32" s="69">
        <f>WORKDAY.INTL(B31,1,$E$1)</f>
        <v>42772</v>
      </c>
      <c r="C32" s="69"/>
      <c r="D32" s="70">
        <f t="shared" si="0"/>
        <v>6</v>
      </c>
      <c r="E32" s="70">
        <f t="shared" si="7"/>
        <v>2</v>
      </c>
      <c r="F32" s="71">
        <f t="shared" si="3"/>
        <v>42772</v>
      </c>
      <c r="G32" s="59" t="s">
        <v>47</v>
      </c>
      <c r="H32" s="59" t="s">
        <v>36</v>
      </c>
      <c r="I32" s="59" t="s">
        <v>40</v>
      </c>
      <c r="J32" s="59" t="s">
        <v>37</v>
      </c>
      <c r="K32" s="59" t="s">
        <v>38</v>
      </c>
      <c r="L32" s="74">
        <f t="shared" si="4"/>
        <v>1</v>
      </c>
      <c r="M32" s="76" t="str">
        <f ca="1">IF(WEEKDAY(B33)=1,SUM(OFFSET(L33,-$F$1,,$F$1,))/$F$1,IF(AND(WEEKDAY(B32)=1,ISNUMBER(B31)),COUNTA(OFFSET(G32:K32,-$F$1,,$F$1))&amp;" / " &amp; $F$1*5 &amp; " créneaux de remplis",""))</f>
        <v/>
      </c>
    </row>
    <row r="33" spans="1:13" ht="21" x14ac:dyDescent="0.25">
      <c r="A33" s="53" t="str">
        <f t="shared" si="2"/>
        <v/>
      </c>
      <c r="B33" s="69">
        <f>WORKDAY.INTL(B32,1,$E$1)</f>
        <v>42773</v>
      </c>
      <c r="C33" s="69"/>
      <c r="D33" s="70">
        <f t="shared" si="0"/>
        <v>7</v>
      </c>
      <c r="E33" s="70">
        <f t="shared" si="7"/>
        <v>2</v>
      </c>
      <c r="F33" s="71">
        <f t="shared" si="3"/>
        <v>42773</v>
      </c>
      <c r="G33" s="59" t="s">
        <v>39</v>
      </c>
      <c r="H33" s="59" t="s">
        <v>40</v>
      </c>
      <c r="I33" s="59" t="s">
        <v>41</v>
      </c>
      <c r="J33" s="59" t="s">
        <v>42</v>
      </c>
      <c r="K33" s="59" t="s">
        <v>43</v>
      </c>
      <c r="L33" s="74">
        <f t="shared" si="4"/>
        <v>1</v>
      </c>
      <c r="M33" s="76" t="str">
        <f ca="1">IF(WEEKDAY(B34)=1,SUM(OFFSET(L34,-$F$1,,$F$1,))/$F$1,IF(AND(WEEKDAY(B33)=1,ISNUMBER(B32)),COUNTA(OFFSET(G33:K33,-$F$1,,$F$1))&amp;" / " &amp; $F$1*5 &amp; " créneaux de remplis",""))</f>
        <v/>
      </c>
    </row>
    <row r="34" spans="1:13" ht="21" x14ac:dyDescent="0.25">
      <c r="A34" s="53" t="str">
        <f t="shared" si="2"/>
        <v/>
      </c>
      <c r="B34" s="69">
        <f>WORKDAY.INTL(B33,1,$E$1)</f>
        <v>42775</v>
      </c>
      <c r="C34" s="69"/>
      <c r="D34" s="70">
        <f t="shared" si="0"/>
        <v>9</v>
      </c>
      <c r="E34" s="70">
        <f t="shared" si="7"/>
        <v>2</v>
      </c>
      <c r="F34" s="71">
        <f t="shared" si="3"/>
        <v>42775</v>
      </c>
      <c r="G34" s="59" t="s">
        <v>47</v>
      </c>
      <c r="H34" s="59" t="s">
        <v>44</v>
      </c>
      <c r="I34" s="59" t="s">
        <v>45</v>
      </c>
      <c r="J34" s="59" t="s">
        <v>46</v>
      </c>
      <c r="K34" s="33" t="s">
        <v>52</v>
      </c>
      <c r="L34" s="74">
        <f t="shared" si="4"/>
        <v>1</v>
      </c>
      <c r="M34" s="76" t="str">
        <f ca="1">IF(WEEKDAY(B35)=1,SUM(OFFSET(L35,-$F$1,,$F$1,))/$F$1,IF(AND(WEEKDAY(B34)=1,ISNUMBER(B33)),COUNTA(OFFSET(G34:K34,-$F$1,,$F$1))&amp;" / " &amp; $F$1*5 &amp; " créneaux de remplis",""))</f>
        <v/>
      </c>
    </row>
    <row r="35" spans="1:13" ht="21" x14ac:dyDescent="0.25">
      <c r="A35" s="53" t="str">
        <f t="shared" si="2"/>
        <v/>
      </c>
      <c r="B35" s="69">
        <f>WORKDAY.INTL(B34,1,$E$1)</f>
        <v>42776</v>
      </c>
      <c r="C35" s="72" t="s">
        <v>27</v>
      </c>
      <c r="D35" s="70">
        <f t="shared" si="0"/>
        <v>10</v>
      </c>
      <c r="E35" s="70"/>
      <c r="F35" s="71">
        <f t="shared" si="3"/>
        <v>42776</v>
      </c>
      <c r="G35" s="59"/>
      <c r="H35" s="59"/>
      <c r="I35" s="59"/>
      <c r="J35" s="59"/>
      <c r="K35" s="59"/>
      <c r="L35" s="74">
        <f t="shared" si="4"/>
        <v>0</v>
      </c>
      <c r="M35" s="76">
        <f ca="1">IF(WEEKDAY(B36)=1,SUM(OFFSET(L36,-$F$1,,$F$1,))/$F$1,IF(AND(WEEKDAY(B35)=1,ISNUMBER(B34)),COUNTA(OFFSET(G35:K35,-$F$1,,$F$1))&amp;" / " &amp; $F$1*5 &amp; " créneaux de remplis",""))</f>
        <v>0.75</v>
      </c>
    </row>
    <row r="36" spans="1:13" ht="21" x14ac:dyDescent="0.25">
      <c r="A36" s="53" t="str">
        <f t="shared" si="2"/>
        <v/>
      </c>
      <c r="B36" s="69">
        <f>WORKDAY.INTL(B35,1,$E$1)</f>
        <v>42778</v>
      </c>
      <c r="C36" s="69"/>
      <c r="D36" s="70">
        <f t="shared" si="0"/>
        <v>12</v>
      </c>
      <c r="E36" s="70">
        <f t="shared" si="7"/>
        <v>2</v>
      </c>
      <c r="F36" s="71">
        <f t="shared" si="3"/>
        <v>42778</v>
      </c>
      <c r="G36" s="59"/>
      <c r="H36" s="59"/>
      <c r="I36" s="73"/>
      <c r="J36" s="73"/>
      <c r="K36" s="73"/>
      <c r="L36" s="74" t="str">
        <f t="shared" si="4"/>
        <v/>
      </c>
      <c r="M36" s="76" t="str">
        <f ca="1">IF(WEEKDAY(B37)=1,SUM(OFFSET(L37,-$F$1,,$F$1,))/$F$1,IF(AND(WEEKDAY(B36)=1,ISNUMBER(B35)),COUNTA(OFFSET(G36:K36,-$F$1,,$F$1))&amp;" / " &amp; $F$1*5 &amp; " créneaux de remplis",""))</f>
        <v>15 / 20 créneaux de remplis</v>
      </c>
    </row>
    <row r="37" spans="1:13" ht="21" x14ac:dyDescent="0.25">
      <c r="A37" s="53">
        <f t="shared" si="2"/>
        <v>7</v>
      </c>
      <c r="B37" s="69">
        <f>WORKDAY.INTL(B36,1,$E$1)</f>
        <v>42779</v>
      </c>
      <c r="C37" s="69"/>
      <c r="D37" s="70">
        <f t="shared" si="0"/>
        <v>13</v>
      </c>
      <c r="E37" s="70">
        <f t="shared" si="7"/>
        <v>2</v>
      </c>
      <c r="F37" s="71">
        <f t="shared" si="3"/>
        <v>42779</v>
      </c>
      <c r="G37" s="59" t="s">
        <v>47</v>
      </c>
      <c r="H37" s="59" t="s">
        <v>40</v>
      </c>
      <c r="I37" s="31" t="s">
        <v>48</v>
      </c>
      <c r="J37" s="59" t="s">
        <v>43</v>
      </c>
      <c r="K37" s="59" t="s">
        <v>38</v>
      </c>
      <c r="L37" s="74">
        <f t="shared" si="4"/>
        <v>1</v>
      </c>
      <c r="M37" s="76" t="str">
        <f ca="1">IF(WEEKDAY(B38)=1,SUM(OFFSET(L38,-$F$1,,$F$1,))/$F$1,IF(AND(WEEKDAY(B37)=1,ISNUMBER(B36)),COUNTA(OFFSET(G37:K37,-$F$1,,$F$1))&amp;" / " &amp; $F$1*5 &amp; " créneaux de remplis",""))</f>
        <v/>
      </c>
    </row>
    <row r="38" spans="1:13" ht="21" x14ac:dyDescent="0.25">
      <c r="A38" s="53" t="str">
        <f t="shared" si="2"/>
        <v/>
      </c>
      <c r="B38" s="69">
        <f>WORKDAY.INTL(B37,1,$E$1)</f>
        <v>42780</v>
      </c>
      <c r="C38" s="69"/>
      <c r="D38" s="70">
        <f t="shared" si="0"/>
        <v>14</v>
      </c>
      <c r="E38" s="70">
        <f t="shared" si="7"/>
        <v>2</v>
      </c>
      <c r="F38" s="71">
        <f t="shared" si="3"/>
        <v>42780</v>
      </c>
      <c r="G38" s="59" t="s">
        <v>39</v>
      </c>
      <c r="H38" s="59" t="s">
        <v>40</v>
      </c>
      <c r="I38" s="59" t="s">
        <v>41</v>
      </c>
      <c r="J38" s="59" t="s">
        <v>42</v>
      </c>
      <c r="K38" s="33" t="s">
        <v>52</v>
      </c>
      <c r="L38" s="74">
        <f t="shared" si="4"/>
        <v>1</v>
      </c>
      <c r="M38" s="76" t="str">
        <f ca="1">IF(WEEKDAY(B39)=1,SUM(OFFSET(L39,-$F$1,,$F$1,))/$F$1,IF(AND(WEEKDAY(B38)=1,ISNUMBER(B37)),COUNTA(OFFSET(G38:K38,-$F$1,,$F$1))&amp;" / " &amp; $F$1*5 &amp; " créneaux de remplis",""))</f>
        <v/>
      </c>
    </row>
    <row r="39" spans="1:13" ht="21" x14ac:dyDescent="0.25">
      <c r="A39" s="53" t="str">
        <f t="shared" si="2"/>
        <v/>
      </c>
      <c r="B39" s="69">
        <f>WORKDAY.INTL(B38,1,$E$1)</f>
        <v>42782</v>
      </c>
      <c r="C39" s="69"/>
      <c r="D39" s="70">
        <f t="shared" si="0"/>
        <v>16</v>
      </c>
      <c r="E39" s="70">
        <f t="shared" si="7"/>
        <v>2</v>
      </c>
      <c r="F39" s="71">
        <f t="shared" si="3"/>
        <v>42782</v>
      </c>
      <c r="G39" s="59" t="s">
        <v>47</v>
      </c>
      <c r="H39" s="59" t="s">
        <v>44</v>
      </c>
      <c r="I39" s="59" t="s">
        <v>36</v>
      </c>
      <c r="J39" s="59" t="s">
        <v>45</v>
      </c>
      <c r="K39" s="59" t="s">
        <v>46</v>
      </c>
      <c r="L39" s="74">
        <f t="shared" si="4"/>
        <v>1</v>
      </c>
      <c r="M39" s="76" t="str">
        <f ca="1">IF(WEEKDAY(B40)=1,SUM(OFFSET(L40,-$F$1,,$F$1,))/$F$1,IF(AND(WEEKDAY(B39)=1,ISNUMBER(B38)),COUNTA(OFFSET(G39:K39,-$F$1,,$F$1))&amp;" / " &amp; $F$1*5 &amp; " créneaux de remplis",""))</f>
        <v/>
      </c>
    </row>
    <row r="40" spans="1:13" ht="21" x14ac:dyDescent="0.25">
      <c r="A40" s="53" t="str">
        <f t="shared" si="2"/>
        <v/>
      </c>
      <c r="B40" s="69">
        <f>WORKDAY.INTL(B39,1,$E$1)</f>
        <v>42783</v>
      </c>
      <c r="C40" s="72" t="s">
        <v>27</v>
      </c>
      <c r="D40" s="70">
        <f t="shared" si="0"/>
        <v>17</v>
      </c>
      <c r="E40" s="70"/>
      <c r="F40" s="71">
        <f t="shared" si="3"/>
        <v>42783</v>
      </c>
      <c r="G40" s="59"/>
      <c r="H40" s="59"/>
      <c r="I40" s="59"/>
      <c r="J40" s="59"/>
      <c r="K40" s="59"/>
      <c r="L40" s="74">
        <f t="shared" si="4"/>
        <v>0</v>
      </c>
      <c r="M40" s="76">
        <f ca="1">IF(WEEKDAY(B41)=1,SUM(OFFSET(L41,-$F$1,,$F$1,))/$F$1,IF(AND(WEEKDAY(B40)=1,ISNUMBER(B39)),COUNTA(OFFSET(G40:K40,-$F$1,,$F$1))&amp;" / " &amp; $F$1*5 &amp; " créneaux de remplis",""))</f>
        <v>0.75</v>
      </c>
    </row>
    <row r="41" spans="1:13" ht="21" x14ac:dyDescent="0.25">
      <c r="A41" s="53" t="str">
        <f t="shared" si="2"/>
        <v/>
      </c>
      <c r="B41" s="69">
        <f>WORKDAY.INTL(B40,1,$E$1)</f>
        <v>42785</v>
      </c>
      <c r="C41" s="69"/>
      <c r="D41" s="70">
        <f t="shared" si="0"/>
        <v>19</v>
      </c>
      <c r="E41" s="70">
        <f t="shared" si="7"/>
        <v>2</v>
      </c>
      <c r="F41" s="71">
        <f t="shared" si="3"/>
        <v>42785</v>
      </c>
      <c r="G41" s="32" t="s">
        <v>49</v>
      </c>
      <c r="H41" s="32" t="s">
        <v>49</v>
      </c>
      <c r="I41" s="32" t="s">
        <v>49</v>
      </c>
      <c r="J41" s="32" t="s">
        <v>49</v>
      </c>
      <c r="K41" s="32" t="s">
        <v>49</v>
      </c>
      <c r="L41" s="74" t="str">
        <f t="shared" si="4"/>
        <v/>
      </c>
      <c r="M41" s="76" t="str">
        <f ca="1">IF(WEEKDAY(B42)=1,SUM(OFFSET(L42,-$F$1,,$F$1,))/$F$1,IF(AND(WEEKDAY(B41)=1,ISNUMBER(B40)),COUNTA(OFFSET(G41:K41,-$F$1,,$F$1))&amp;" / " &amp; $F$1*5 &amp; " créneaux de remplis",""))</f>
        <v>15 / 20 créneaux de remplis</v>
      </c>
    </row>
    <row r="42" spans="1:13" ht="21" x14ac:dyDescent="0.25">
      <c r="A42" s="53">
        <f t="shared" si="2"/>
        <v>8</v>
      </c>
      <c r="B42" s="69">
        <f>WORKDAY.INTL(B41,1,$E$1)</f>
        <v>42786</v>
      </c>
      <c r="C42" s="69"/>
      <c r="D42" s="70">
        <f t="shared" si="0"/>
        <v>20</v>
      </c>
      <c r="E42" s="70">
        <f t="shared" si="7"/>
        <v>2</v>
      </c>
      <c r="F42" s="71">
        <f t="shared" si="3"/>
        <v>42786</v>
      </c>
      <c r="G42" s="32" t="s">
        <v>49</v>
      </c>
      <c r="H42" s="32" t="s">
        <v>49</v>
      </c>
      <c r="I42" s="32" t="s">
        <v>49</v>
      </c>
      <c r="J42" s="32" t="s">
        <v>49</v>
      </c>
      <c r="K42" s="32" t="s">
        <v>49</v>
      </c>
      <c r="L42" s="74">
        <f t="shared" si="4"/>
        <v>1</v>
      </c>
      <c r="M42" s="76" t="str">
        <f ca="1">IF(WEEKDAY(B43)=1,SUM(OFFSET(L43,-$F$1,,$F$1,))/$F$1,IF(AND(WEEKDAY(B42)=1,ISNUMBER(B41)),COUNTA(OFFSET(G42:K42,-$F$1,,$F$1))&amp;" / " &amp; $F$1*5 &amp; " créneaux de remplis",""))</f>
        <v/>
      </c>
    </row>
    <row r="43" spans="1:13" ht="21" x14ac:dyDescent="0.25">
      <c r="A43" s="53" t="str">
        <f t="shared" si="2"/>
        <v/>
      </c>
      <c r="B43" s="69">
        <f>WORKDAY.INTL(B42,1,$E$1)</f>
        <v>42787</v>
      </c>
      <c r="C43" s="69"/>
      <c r="D43" s="70">
        <f t="shared" si="0"/>
        <v>21</v>
      </c>
      <c r="E43" s="70">
        <f t="shared" si="7"/>
        <v>2</v>
      </c>
      <c r="F43" s="71">
        <f t="shared" si="3"/>
        <v>42787</v>
      </c>
      <c r="G43" s="32" t="s">
        <v>49</v>
      </c>
      <c r="H43" s="32" t="s">
        <v>49</v>
      </c>
      <c r="I43" s="32" t="s">
        <v>49</v>
      </c>
      <c r="J43" s="32" t="s">
        <v>49</v>
      </c>
      <c r="K43" s="32" t="s">
        <v>49</v>
      </c>
      <c r="L43" s="74">
        <f t="shared" si="4"/>
        <v>1</v>
      </c>
      <c r="M43" s="76" t="str">
        <f ca="1">IF(WEEKDAY(B44)=1,SUM(OFFSET(L44,-$F$1,,$F$1,))/$F$1,IF(AND(WEEKDAY(B43)=1,ISNUMBER(B42)),COUNTA(OFFSET(G43:K43,-$F$1,,$F$1))&amp;" / " &amp; $F$1*5 &amp; " créneaux de remplis",""))</f>
        <v/>
      </c>
    </row>
    <row r="44" spans="1:13" ht="21" x14ac:dyDescent="0.25">
      <c r="A44" s="53" t="str">
        <f t="shared" si="2"/>
        <v/>
      </c>
      <c r="B44" s="69">
        <f>WORKDAY.INTL(B43,1,$E$1)</f>
        <v>42789</v>
      </c>
      <c r="C44" s="69"/>
      <c r="D44" s="70">
        <f t="shared" si="0"/>
        <v>23</v>
      </c>
      <c r="E44" s="70">
        <f t="shared" si="7"/>
        <v>2</v>
      </c>
      <c r="F44" s="71">
        <f t="shared" si="3"/>
        <v>42789</v>
      </c>
      <c r="G44" s="32" t="s">
        <v>49</v>
      </c>
      <c r="H44" s="32" t="s">
        <v>49</v>
      </c>
      <c r="I44" s="32" t="s">
        <v>49</v>
      </c>
      <c r="J44" s="32" t="s">
        <v>49</v>
      </c>
      <c r="K44" s="32" t="s">
        <v>49</v>
      </c>
      <c r="L44" s="74">
        <f t="shared" si="4"/>
        <v>1</v>
      </c>
      <c r="M44" s="76" t="str">
        <f ca="1">IF(WEEKDAY(B45)=1,SUM(OFFSET(L45,-$F$1,,$F$1,))/$F$1,IF(AND(WEEKDAY(B44)=1,ISNUMBER(B43)),COUNTA(OFFSET(G44:K44,-$F$1,,$F$1))&amp;" / " &amp; $F$1*5 &amp; " créneaux de remplis",""))</f>
        <v/>
      </c>
    </row>
    <row r="45" spans="1:13" ht="21" x14ac:dyDescent="0.25">
      <c r="A45" s="53" t="str">
        <f t="shared" si="2"/>
        <v/>
      </c>
      <c r="B45" s="69">
        <f>WORKDAY.INTL(B44,1,$E$1)</f>
        <v>42790</v>
      </c>
      <c r="C45" s="72" t="s">
        <v>27</v>
      </c>
      <c r="D45" s="70">
        <f t="shared" si="0"/>
        <v>24</v>
      </c>
      <c r="E45" s="70"/>
      <c r="F45" s="71">
        <f t="shared" si="3"/>
        <v>42790</v>
      </c>
      <c r="G45" s="59"/>
      <c r="H45" s="59"/>
      <c r="I45" s="59"/>
      <c r="J45" s="59"/>
      <c r="K45" s="59"/>
      <c r="L45" s="74">
        <f t="shared" si="4"/>
        <v>0</v>
      </c>
      <c r="M45" s="76">
        <f ca="1">IF(WEEKDAY(B46)=1,SUM(OFFSET(L46,-$F$1,,$F$1,))/$F$1,IF(AND(WEEKDAY(B45)=1,ISNUMBER(B44)),COUNTA(OFFSET(G45:K45,-$F$1,,$F$1))&amp;" / " &amp; $F$1*5 &amp; " créneaux de remplis",""))</f>
        <v>0.75</v>
      </c>
    </row>
    <row r="46" spans="1:13" ht="30" x14ac:dyDescent="0.25">
      <c r="A46" s="53" t="str">
        <f t="shared" si="2"/>
        <v/>
      </c>
      <c r="B46" s="69">
        <f>WORKDAY.INTL(B45,1,$E$1)</f>
        <v>42792</v>
      </c>
      <c r="C46" s="69"/>
      <c r="D46" s="70">
        <f t="shared" si="0"/>
        <v>26</v>
      </c>
      <c r="E46" s="70">
        <f t="shared" si="7"/>
        <v>2</v>
      </c>
      <c r="F46" s="71">
        <f t="shared" si="3"/>
        <v>42792</v>
      </c>
      <c r="G46" s="59" t="s">
        <v>32</v>
      </c>
      <c r="H46" s="59" t="s">
        <v>33</v>
      </c>
      <c r="I46" s="59" t="s">
        <v>34</v>
      </c>
      <c r="J46" s="33" t="s">
        <v>52</v>
      </c>
      <c r="K46" s="33" t="s">
        <v>52</v>
      </c>
      <c r="L46" s="74" t="str">
        <f t="shared" si="4"/>
        <v/>
      </c>
      <c r="M46" s="76" t="str">
        <f ca="1">IF(WEEKDAY(B47)=1,SUM(OFFSET(L47,-$F$1,,$F$1,))/$F$1,IF(AND(WEEKDAY(B46)=1,ISNUMBER(B45)),COUNTA(OFFSET(G46:K46,-$F$1,,$F$1))&amp;" / " &amp; $F$1*5 &amp; " créneaux de remplis",""))</f>
        <v>15 / 20 créneaux de remplis</v>
      </c>
    </row>
    <row r="47" spans="1:13" ht="21" x14ac:dyDescent="0.25">
      <c r="A47" s="53">
        <f t="shared" si="2"/>
        <v>9</v>
      </c>
      <c r="B47" s="69">
        <f>WORKDAY.INTL(B46,1,$E$1)</f>
        <v>42793</v>
      </c>
      <c r="C47" s="69"/>
      <c r="D47" s="70">
        <f t="shared" si="0"/>
        <v>27</v>
      </c>
      <c r="E47" s="70">
        <f t="shared" si="7"/>
        <v>2</v>
      </c>
      <c r="F47" s="71">
        <f t="shared" si="3"/>
        <v>42793</v>
      </c>
      <c r="G47" s="59" t="s">
        <v>47</v>
      </c>
      <c r="H47" s="59" t="s">
        <v>40</v>
      </c>
      <c r="I47" s="31" t="s">
        <v>48</v>
      </c>
      <c r="J47" s="59" t="s">
        <v>43</v>
      </c>
      <c r="K47" s="59" t="s">
        <v>38</v>
      </c>
      <c r="L47" s="74">
        <f t="shared" si="4"/>
        <v>1</v>
      </c>
      <c r="M47" s="76" t="str">
        <f ca="1">IF(WEEKDAY(B48)=1,SUM(OFFSET(L48,-$F$1,,$F$1,))/$F$1,IF(AND(WEEKDAY(B47)=1,ISNUMBER(B46)),COUNTA(OFFSET(G47:K47,-$F$1,,$F$1))&amp;" / " &amp; $F$1*5 &amp; " créneaux de remplis",""))</f>
        <v/>
      </c>
    </row>
    <row r="48" spans="1:13" ht="21" x14ac:dyDescent="0.25">
      <c r="A48" s="53" t="str">
        <f t="shared" si="2"/>
        <v/>
      </c>
      <c r="B48" s="69">
        <f>WORKDAY.INTL(B47,1,$E$1)</f>
        <v>42794</v>
      </c>
      <c r="C48" s="69"/>
      <c r="D48" s="70">
        <f t="shared" si="0"/>
        <v>28</v>
      </c>
      <c r="E48" s="70">
        <f t="shared" si="7"/>
        <v>2</v>
      </c>
      <c r="F48" s="71">
        <f t="shared" si="3"/>
        <v>42794</v>
      </c>
      <c r="G48" s="34"/>
      <c r="H48" s="34" t="s">
        <v>40</v>
      </c>
      <c r="I48" s="34" t="s">
        <v>56</v>
      </c>
      <c r="J48" s="34" t="s">
        <v>53</v>
      </c>
      <c r="K48" s="34"/>
      <c r="L48" s="74">
        <f t="shared" si="4"/>
        <v>0.6</v>
      </c>
      <c r="M48" s="76" t="str">
        <f ca="1">IF(WEEKDAY(B49)=1,SUM(OFFSET(L49,-$F$1,,$F$1,))/$F$1,IF(AND(WEEKDAY(B48)=1,ISNUMBER(B47)),COUNTA(OFFSET(G48:K48,-$F$1,,$F$1))&amp;" / " &amp; $F$1*5 &amp; " créneaux de remplis",""))</f>
        <v/>
      </c>
    </row>
    <row r="49" spans="1:13" ht="21" x14ac:dyDescent="0.25">
      <c r="A49" s="53" t="str">
        <f t="shared" si="2"/>
        <v/>
      </c>
      <c r="B49" s="69">
        <f>WORKDAY.INTL(B48,1,$E$1)</f>
        <v>42796</v>
      </c>
      <c r="C49" s="69"/>
      <c r="D49" s="70">
        <f t="shared" si="0"/>
        <v>2</v>
      </c>
      <c r="E49" s="70">
        <f t="shared" si="7"/>
        <v>3</v>
      </c>
      <c r="F49" s="71">
        <f t="shared" si="3"/>
        <v>42796</v>
      </c>
      <c r="G49" s="34" t="s">
        <v>47</v>
      </c>
      <c r="H49" s="34" t="s">
        <v>44</v>
      </c>
      <c r="I49" s="34" t="s">
        <v>36</v>
      </c>
      <c r="J49" s="34" t="s">
        <v>55</v>
      </c>
      <c r="K49" s="34" t="s">
        <v>50</v>
      </c>
      <c r="L49" s="74">
        <f t="shared" si="4"/>
        <v>1</v>
      </c>
      <c r="M49" s="76" t="str">
        <f ca="1">IF(WEEKDAY(B50)=1,SUM(OFFSET(L50,-$F$1,,$F$1,))/$F$1,IF(AND(WEEKDAY(B49)=1,ISNUMBER(B48)),COUNTA(OFFSET(G49:K49,-$F$1,,$F$1))&amp;" / " &amp; $F$1*5 &amp; " créneaux de remplis",""))</f>
        <v/>
      </c>
    </row>
    <row r="50" spans="1:13" ht="21" x14ac:dyDescent="0.25">
      <c r="A50" s="53" t="str">
        <f t="shared" si="2"/>
        <v/>
      </c>
      <c r="B50" s="69">
        <f>WORKDAY.INTL(B49,1,$E$1)</f>
        <v>42797</v>
      </c>
      <c r="C50" s="72" t="s">
        <v>27</v>
      </c>
      <c r="D50" s="70">
        <f t="shared" si="0"/>
        <v>3</v>
      </c>
      <c r="E50" s="70"/>
      <c r="F50" s="71">
        <f t="shared" si="3"/>
        <v>42797</v>
      </c>
      <c r="G50" s="59"/>
      <c r="H50" s="59"/>
      <c r="I50" s="59"/>
      <c r="J50" s="59"/>
      <c r="K50" s="59"/>
      <c r="L50" s="74">
        <f t="shared" si="4"/>
        <v>0</v>
      </c>
      <c r="M50" s="76">
        <f ca="1">IF(WEEKDAY(B51)=1,SUM(OFFSET(L51,-$F$1,,$F$1,))/$F$1,IF(AND(WEEKDAY(B50)=1,ISNUMBER(B49)),COUNTA(OFFSET(G50:K50,-$F$1,,$F$1))&amp;" / " &amp; $F$1*5 &amp; " créneaux de remplis",""))</f>
        <v>0.65</v>
      </c>
    </row>
    <row r="51" spans="1:13" ht="21" x14ac:dyDescent="0.25">
      <c r="A51" s="53" t="str">
        <f t="shared" si="2"/>
        <v/>
      </c>
      <c r="B51" s="69">
        <f>WORKDAY.INTL(B50,1,$E$1)</f>
        <v>42799</v>
      </c>
      <c r="C51" s="69"/>
      <c r="D51" s="70">
        <f t="shared" si="0"/>
        <v>5</v>
      </c>
      <c r="E51" s="70">
        <f t="shared" si="7"/>
        <v>3</v>
      </c>
      <c r="F51" s="71">
        <f t="shared" si="3"/>
        <v>42799</v>
      </c>
      <c r="G51" s="34" t="s">
        <v>53</v>
      </c>
      <c r="H51" s="34" t="s">
        <v>32</v>
      </c>
      <c r="I51" s="34" t="s">
        <v>56</v>
      </c>
      <c r="J51" s="34" t="s">
        <v>34</v>
      </c>
      <c r="K51" s="35" t="s">
        <v>52</v>
      </c>
      <c r="L51" s="74" t="str">
        <f t="shared" si="4"/>
        <v/>
      </c>
      <c r="M51" s="76" t="str">
        <f ca="1">IF(WEEKDAY(B52)=1,SUM(OFFSET(L52,-$F$1,,$F$1,))/$F$1,IF(AND(WEEKDAY(B51)=1,ISNUMBER(B50)),COUNTA(OFFSET(G51:K51,-$F$1,,$F$1))&amp;" / " &amp; $F$1*5 &amp; " créneaux de remplis",""))</f>
        <v>13 / 20 créneaux de remplis</v>
      </c>
    </row>
    <row r="52" spans="1:13" ht="21" x14ac:dyDescent="0.25">
      <c r="A52" s="53">
        <f t="shared" si="2"/>
        <v>10</v>
      </c>
      <c r="B52" s="69">
        <f>WORKDAY.INTL(B51,1,$E$1)</f>
        <v>42800</v>
      </c>
      <c r="C52" s="69"/>
      <c r="D52" s="70">
        <f t="shared" si="0"/>
        <v>6</v>
      </c>
      <c r="E52" s="70">
        <f t="shared" si="7"/>
        <v>3</v>
      </c>
      <c r="F52" s="71">
        <f t="shared" si="3"/>
        <v>42800</v>
      </c>
      <c r="G52" s="34" t="s">
        <v>47</v>
      </c>
      <c r="H52" s="34" t="s">
        <v>40</v>
      </c>
      <c r="I52" s="35" t="s">
        <v>48</v>
      </c>
      <c r="J52" s="34" t="s">
        <v>43</v>
      </c>
      <c r="K52" s="34" t="s">
        <v>38</v>
      </c>
      <c r="L52" s="74">
        <f t="shared" si="4"/>
        <v>1</v>
      </c>
      <c r="M52" s="76" t="str">
        <f ca="1">IF(WEEKDAY(B53)=1,SUM(OFFSET(L53,-$F$1,,$F$1,))/$F$1,IF(AND(WEEKDAY(B52)=1,ISNUMBER(B51)),COUNTA(OFFSET(G52:K52,-$F$1,,$F$1))&amp;" / " &amp; $F$1*5 &amp; " créneaux de remplis",""))</f>
        <v/>
      </c>
    </row>
    <row r="53" spans="1:13" ht="30" x14ac:dyDescent="0.25">
      <c r="A53" s="53" t="str">
        <f t="shared" si="2"/>
        <v/>
      </c>
      <c r="B53" s="69">
        <f>WORKDAY.INTL(B52,1,$E$1)</f>
        <v>42801</v>
      </c>
      <c r="C53" s="69"/>
      <c r="D53" s="70">
        <f t="shared" si="0"/>
        <v>7</v>
      </c>
      <c r="E53" s="70">
        <f t="shared" si="7"/>
        <v>3</v>
      </c>
      <c r="F53" s="71">
        <f t="shared" si="3"/>
        <v>42801</v>
      </c>
      <c r="G53" s="34" t="s">
        <v>53</v>
      </c>
      <c r="H53" s="34" t="s">
        <v>40</v>
      </c>
      <c r="I53" s="34" t="s">
        <v>56</v>
      </c>
      <c r="J53" s="34" t="s">
        <v>33</v>
      </c>
      <c r="K53" s="34"/>
      <c r="L53" s="74">
        <f t="shared" si="4"/>
        <v>0.8</v>
      </c>
      <c r="M53" s="76" t="str">
        <f ca="1">IF(WEEKDAY(B54)=1,SUM(OFFSET(L54,-$F$1,,$F$1,))/$F$1,IF(AND(WEEKDAY(B53)=1,ISNUMBER(B52)),COUNTA(OFFSET(G53:K53,-$F$1,,$F$1))&amp;" / " &amp; $F$1*5 &amp; " créneaux de remplis",""))</f>
        <v/>
      </c>
    </row>
    <row r="54" spans="1:13" ht="21" x14ac:dyDescent="0.25">
      <c r="A54" s="53" t="str">
        <f t="shared" si="2"/>
        <v/>
      </c>
      <c r="B54" s="69">
        <f>WORKDAY.INTL(B53,1,$E$1)</f>
        <v>42803</v>
      </c>
      <c r="C54" s="69"/>
      <c r="D54" s="70">
        <f t="shared" si="0"/>
        <v>9</v>
      </c>
      <c r="E54" s="70">
        <f t="shared" si="7"/>
        <v>3</v>
      </c>
      <c r="F54" s="71">
        <f t="shared" si="3"/>
        <v>42803</v>
      </c>
      <c r="G54" s="34" t="s">
        <v>47</v>
      </c>
      <c r="H54" s="34" t="s">
        <v>44</v>
      </c>
      <c r="I54" s="34" t="s">
        <v>36</v>
      </c>
      <c r="J54" s="34" t="s">
        <v>55</v>
      </c>
      <c r="K54" s="34" t="s">
        <v>50</v>
      </c>
      <c r="L54" s="74">
        <f t="shared" si="4"/>
        <v>1</v>
      </c>
      <c r="M54" s="76" t="str">
        <f ca="1">IF(WEEKDAY(B55)=1,SUM(OFFSET(L55,-$F$1,,$F$1,))/$F$1,IF(AND(WEEKDAY(B54)=1,ISNUMBER(B53)),COUNTA(OFFSET(G54:K54,-$F$1,,$F$1))&amp;" / " &amp; $F$1*5 &amp; " créneaux de remplis",""))</f>
        <v/>
      </c>
    </row>
    <row r="55" spans="1:13" ht="21" x14ac:dyDescent="0.25">
      <c r="A55" s="53" t="str">
        <f t="shared" si="2"/>
        <v/>
      </c>
      <c r="B55" s="69">
        <f>WORKDAY.INTL(B54,1,$E$1)</f>
        <v>42804</v>
      </c>
      <c r="C55" s="72" t="s">
        <v>27</v>
      </c>
      <c r="D55" s="70">
        <f t="shared" si="0"/>
        <v>10</v>
      </c>
      <c r="E55" s="70"/>
      <c r="F55" s="71">
        <f t="shared" si="3"/>
        <v>42804</v>
      </c>
      <c r="G55" s="59"/>
      <c r="H55" s="59"/>
      <c r="I55" s="59"/>
      <c r="J55" s="59"/>
      <c r="K55" s="59"/>
      <c r="L55" s="74">
        <f t="shared" si="4"/>
        <v>0</v>
      </c>
      <c r="M55" s="76">
        <f ca="1">IF(WEEKDAY(B56)=1,SUM(OFFSET(L56,-$F$1,,$F$1,))/$F$1,IF(AND(WEEKDAY(B55)=1,ISNUMBER(B54)),COUNTA(OFFSET(G55:K55,-$F$1,,$F$1))&amp;" / " &amp; $F$1*5 &amp; " créneaux de remplis",""))</f>
        <v>0.7</v>
      </c>
    </row>
    <row r="56" spans="1:13" ht="21" x14ac:dyDescent="0.25">
      <c r="A56" s="53" t="str">
        <f t="shared" si="2"/>
        <v/>
      </c>
      <c r="B56" s="69">
        <f>WORKDAY.INTL(B55,1,$E$1)</f>
        <v>42806</v>
      </c>
      <c r="C56" s="69"/>
      <c r="D56" s="70">
        <f t="shared" si="0"/>
        <v>12</v>
      </c>
      <c r="E56" s="70">
        <f t="shared" si="7"/>
        <v>3</v>
      </c>
      <c r="F56" s="71">
        <f t="shared" si="3"/>
        <v>42806</v>
      </c>
      <c r="G56" s="59" t="s">
        <v>53</v>
      </c>
      <c r="H56" s="59" t="s">
        <v>32</v>
      </c>
      <c r="I56" s="59" t="s">
        <v>56</v>
      </c>
      <c r="J56" s="59" t="s">
        <v>34</v>
      </c>
      <c r="K56" s="44" t="s">
        <v>59</v>
      </c>
      <c r="L56" s="74" t="str">
        <f t="shared" si="4"/>
        <v/>
      </c>
      <c r="M56" s="76" t="str">
        <f ca="1">IF(WEEKDAY(B57)=1,SUM(OFFSET(L57,-$F$1,,$F$1,))/$F$1,IF(AND(WEEKDAY(B56)=1,ISNUMBER(B55)),COUNTA(OFFSET(G56:K56,-$F$1,,$F$1))&amp;" / " &amp; $F$1*5 &amp; " créneaux de remplis",""))</f>
        <v>14 / 20 créneaux de remplis</v>
      </c>
    </row>
    <row r="57" spans="1:13" ht="21" x14ac:dyDescent="0.25">
      <c r="A57" s="53">
        <f t="shared" si="2"/>
        <v>11</v>
      </c>
      <c r="B57" s="69">
        <f>WORKDAY.INTL(B56,1,$E$1)</f>
        <v>42807</v>
      </c>
      <c r="C57" s="69"/>
      <c r="D57" s="70">
        <f t="shared" si="0"/>
        <v>13</v>
      </c>
      <c r="E57" s="70">
        <f t="shared" si="7"/>
        <v>3</v>
      </c>
      <c r="F57" s="71">
        <f t="shared" si="3"/>
        <v>42807</v>
      </c>
      <c r="G57" s="59" t="s">
        <v>47</v>
      </c>
      <c r="H57" s="59" t="s">
        <v>40</v>
      </c>
      <c r="I57" s="31" t="s">
        <v>48</v>
      </c>
      <c r="J57" s="36" t="s">
        <v>43</v>
      </c>
      <c r="K57" s="59" t="s">
        <v>38</v>
      </c>
      <c r="L57" s="74">
        <f t="shared" si="4"/>
        <v>1</v>
      </c>
      <c r="M57" s="76" t="str">
        <f ca="1">IF(WEEKDAY(B58)=1,SUM(OFFSET(L58,-$F$1,,$F$1,))/$F$1,IF(AND(WEEKDAY(B57)=1,ISNUMBER(B56)),COUNTA(OFFSET(G57:K57,-$F$1,,$F$1))&amp;" / " &amp; $F$1*5 &amp; " créneaux de remplis",""))</f>
        <v/>
      </c>
    </row>
    <row r="58" spans="1:13" ht="21" x14ac:dyDescent="0.25">
      <c r="A58" s="53" t="str">
        <f t="shared" si="2"/>
        <v/>
      </c>
      <c r="B58" s="69">
        <f>WORKDAY.INTL(B57,1,$E$1)</f>
        <v>42808</v>
      </c>
      <c r="C58" s="69"/>
      <c r="D58" s="70">
        <f t="shared" si="0"/>
        <v>14</v>
      </c>
      <c r="E58" s="70">
        <f t="shared" si="7"/>
        <v>3</v>
      </c>
      <c r="F58" s="71">
        <f t="shared" si="3"/>
        <v>42808</v>
      </c>
      <c r="G58" s="59" t="s">
        <v>53</v>
      </c>
      <c r="H58" s="59" t="s">
        <v>40</v>
      </c>
      <c r="I58" s="59" t="s">
        <v>56</v>
      </c>
      <c r="J58" s="59"/>
      <c r="K58" s="59"/>
      <c r="L58" s="74">
        <f t="shared" si="4"/>
        <v>0.6</v>
      </c>
      <c r="M58" s="76" t="str">
        <f ca="1">IF(WEEKDAY(B59)=1,SUM(OFFSET(L59,-$F$1,,$F$1,))/$F$1,IF(AND(WEEKDAY(B58)=1,ISNUMBER(B57)),COUNTA(OFFSET(G58:K58,-$F$1,,$F$1))&amp;" / " &amp; $F$1*5 &amp; " créneaux de remplis",""))</f>
        <v/>
      </c>
    </row>
    <row r="59" spans="1:13" ht="21" x14ac:dyDescent="0.25">
      <c r="A59" s="53" t="str">
        <f t="shared" si="2"/>
        <v/>
      </c>
      <c r="B59" s="69">
        <f>WORKDAY.INTL(B58,1,$E$1)</f>
        <v>42810</v>
      </c>
      <c r="C59" s="69"/>
      <c r="D59" s="70">
        <f t="shared" si="0"/>
        <v>16</v>
      </c>
      <c r="E59" s="70">
        <f t="shared" si="7"/>
        <v>3</v>
      </c>
      <c r="F59" s="71">
        <f t="shared" si="3"/>
        <v>42810</v>
      </c>
      <c r="G59" s="59" t="s">
        <v>47</v>
      </c>
      <c r="H59" s="59" t="s">
        <v>44</v>
      </c>
      <c r="I59" s="59" t="s">
        <v>36</v>
      </c>
      <c r="J59" s="59" t="s">
        <v>55</v>
      </c>
      <c r="K59" s="59" t="s">
        <v>50</v>
      </c>
      <c r="L59" s="74">
        <f t="shared" si="4"/>
        <v>1</v>
      </c>
      <c r="M59" s="76" t="str">
        <f ca="1">IF(WEEKDAY(B60)=1,SUM(OFFSET(L60,-$F$1,,$F$1,))/$F$1,IF(AND(WEEKDAY(B59)=1,ISNUMBER(B58)),COUNTA(OFFSET(G59:K59,-$F$1,,$F$1))&amp;" / " &amp; $F$1*5 &amp; " créneaux de remplis",""))</f>
        <v/>
      </c>
    </row>
    <row r="60" spans="1:13" ht="21" x14ac:dyDescent="0.25">
      <c r="A60" s="53" t="str">
        <f t="shared" si="2"/>
        <v/>
      </c>
      <c r="B60" s="69">
        <f>WORKDAY.INTL(B59,1,$E$1)</f>
        <v>42811</v>
      </c>
      <c r="C60" s="72" t="s">
        <v>27</v>
      </c>
      <c r="D60" s="70">
        <f t="shared" si="0"/>
        <v>17</v>
      </c>
      <c r="E60" s="70"/>
      <c r="F60" s="71">
        <f t="shared" si="3"/>
        <v>42811</v>
      </c>
      <c r="G60" s="59"/>
      <c r="H60" s="59"/>
      <c r="I60" s="59"/>
      <c r="J60" s="59"/>
      <c r="K60" s="59"/>
      <c r="L60" s="74">
        <f t="shared" si="4"/>
        <v>0</v>
      </c>
      <c r="M60" s="76">
        <f ca="1">IF(WEEKDAY(B61)=1,SUM(OFFSET(L61,-$F$1,,$F$1,))/$F$1,IF(AND(WEEKDAY(B60)=1,ISNUMBER(B59)),COUNTA(OFFSET(G60:K60,-$F$1,,$F$1))&amp;" / " &amp; $F$1*5 &amp; " créneaux de remplis",""))</f>
        <v>0.65</v>
      </c>
    </row>
    <row r="61" spans="1:13" ht="21" x14ac:dyDescent="0.25">
      <c r="A61" s="53" t="str">
        <f t="shared" si="2"/>
        <v/>
      </c>
      <c r="B61" s="69">
        <f>WORKDAY.INTL(B60,1,$E$1)</f>
        <v>42813</v>
      </c>
      <c r="C61" s="69"/>
      <c r="D61" s="70">
        <f t="shared" si="0"/>
        <v>19</v>
      </c>
      <c r="E61" s="70">
        <f t="shared" si="7"/>
        <v>3</v>
      </c>
      <c r="F61" s="71">
        <f t="shared" si="3"/>
        <v>42813</v>
      </c>
      <c r="G61" s="59" t="s">
        <v>53</v>
      </c>
      <c r="H61" s="59" t="s">
        <v>32</v>
      </c>
      <c r="I61" s="59" t="s">
        <v>56</v>
      </c>
      <c r="J61" s="59" t="s">
        <v>34</v>
      </c>
      <c r="K61" s="44" t="s">
        <v>59</v>
      </c>
      <c r="L61" s="74" t="str">
        <f t="shared" si="4"/>
        <v/>
      </c>
      <c r="M61" s="76" t="str">
        <f ca="1">IF(WEEKDAY(B62)=1,SUM(OFFSET(L62,-$F$1,,$F$1,))/$F$1,IF(AND(WEEKDAY(B61)=1,ISNUMBER(B60)),COUNTA(OFFSET(G61:K61,-$F$1,,$F$1))&amp;" / " &amp; $F$1*5 &amp; " créneaux de remplis",""))</f>
        <v>13 / 20 créneaux de remplis</v>
      </c>
    </row>
    <row r="62" spans="1:13" ht="21" x14ac:dyDescent="0.25">
      <c r="A62" s="53">
        <f t="shared" si="2"/>
        <v>12</v>
      </c>
      <c r="B62" s="69">
        <f>WORKDAY.INTL(B61,1,$E$1)</f>
        <v>42814</v>
      </c>
      <c r="C62" s="69"/>
      <c r="D62" s="70">
        <f t="shared" si="0"/>
        <v>20</v>
      </c>
      <c r="E62" s="70">
        <f t="shared" si="7"/>
        <v>3</v>
      </c>
      <c r="F62" s="71">
        <f t="shared" si="3"/>
        <v>42814</v>
      </c>
      <c r="G62" s="59" t="s">
        <v>47</v>
      </c>
      <c r="H62" s="59" t="s">
        <v>40</v>
      </c>
      <c r="I62" s="31" t="s">
        <v>48</v>
      </c>
      <c r="J62" s="36" t="s">
        <v>43</v>
      </c>
      <c r="K62" s="59" t="s">
        <v>38</v>
      </c>
      <c r="L62" s="74">
        <f t="shared" si="4"/>
        <v>1</v>
      </c>
      <c r="M62" s="76" t="str">
        <f ca="1">IF(WEEKDAY(B63)=1,SUM(OFFSET(L63,-$F$1,,$F$1,))/$F$1,IF(AND(WEEKDAY(B62)=1,ISNUMBER(B61)),COUNTA(OFFSET(G62:K62,-$F$1,,$F$1))&amp;" / " &amp; $F$1*5 &amp; " créneaux de remplis",""))</f>
        <v/>
      </c>
    </row>
    <row r="63" spans="1:13" ht="30" x14ac:dyDescent="0.25">
      <c r="A63" s="53" t="str">
        <f t="shared" si="2"/>
        <v/>
      </c>
      <c r="B63" s="69">
        <f>WORKDAY.INTL(B62,1,$E$1)</f>
        <v>42815</v>
      </c>
      <c r="C63" s="69"/>
      <c r="D63" s="70">
        <f t="shared" si="0"/>
        <v>21</v>
      </c>
      <c r="E63" s="70">
        <f t="shared" si="7"/>
        <v>3</v>
      </c>
      <c r="F63" s="71">
        <f t="shared" si="3"/>
        <v>42815</v>
      </c>
      <c r="G63" s="59" t="s">
        <v>53</v>
      </c>
      <c r="H63" s="59" t="s">
        <v>40</v>
      </c>
      <c r="I63" s="59" t="s">
        <v>56</v>
      </c>
      <c r="J63" s="59" t="s">
        <v>33</v>
      </c>
      <c r="K63" s="59"/>
      <c r="L63" s="74">
        <f t="shared" si="4"/>
        <v>0.8</v>
      </c>
      <c r="M63" s="76" t="str">
        <f ca="1">IF(WEEKDAY(B64)=1,SUM(OFFSET(L64,-$F$1,,$F$1,))/$F$1,IF(AND(WEEKDAY(B63)=1,ISNUMBER(B62)),COUNTA(OFFSET(G63:K63,-$F$1,,$F$1))&amp;" / " &amp; $F$1*5 &amp; " créneaux de remplis",""))</f>
        <v/>
      </c>
    </row>
    <row r="64" spans="1:13" ht="21" x14ac:dyDescent="0.25">
      <c r="A64" s="53" t="str">
        <f t="shared" si="2"/>
        <v/>
      </c>
      <c r="B64" s="69">
        <f>WORKDAY.INTL(B63,1,$E$1)</f>
        <v>42817</v>
      </c>
      <c r="C64" s="69"/>
      <c r="D64" s="70">
        <f t="shared" si="0"/>
        <v>23</v>
      </c>
      <c r="E64" s="70">
        <f t="shared" si="7"/>
        <v>3</v>
      </c>
      <c r="F64" s="71">
        <f t="shared" si="3"/>
        <v>42817</v>
      </c>
      <c r="G64" s="59" t="s">
        <v>47</v>
      </c>
      <c r="H64" s="59" t="s">
        <v>44</v>
      </c>
      <c r="I64" s="59" t="s">
        <v>36</v>
      </c>
      <c r="J64" s="59" t="s">
        <v>55</v>
      </c>
      <c r="K64" s="59" t="s">
        <v>50</v>
      </c>
      <c r="L64" s="74">
        <f t="shared" si="4"/>
        <v>1</v>
      </c>
      <c r="M64" s="76" t="str">
        <f ca="1">IF(WEEKDAY(B65)=1,SUM(OFFSET(L65,-$F$1,,$F$1,))/$F$1,IF(AND(WEEKDAY(B64)=1,ISNUMBER(B63)),COUNTA(OFFSET(G64:K64,-$F$1,,$F$1))&amp;" / " &amp; $F$1*5 &amp; " créneaux de remplis",""))</f>
        <v/>
      </c>
    </row>
    <row r="65" spans="1:13" ht="21" x14ac:dyDescent="0.25">
      <c r="A65" s="53" t="str">
        <f t="shared" si="2"/>
        <v/>
      </c>
      <c r="B65" s="69">
        <f>WORKDAY.INTL(B64,1,$E$1)</f>
        <v>42818</v>
      </c>
      <c r="C65" s="72" t="s">
        <v>27</v>
      </c>
      <c r="D65" s="70">
        <f t="shared" si="0"/>
        <v>24</v>
      </c>
      <c r="E65" s="70"/>
      <c r="F65" s="71">
        <f t="shared" si="3"/>
        <v>42818</v>
      </c>
      <c r="G65" s="59"/>
      <c r="H65" s="59"/>
      <c r="I65" s="59"/>
      <c r="J65" s="59"/>
      <c r="K65" s="59"/>
      <c r="L65" s="74">
        <f t="shared" si="4"/>
        <v>0</v>
      </c>
      <c r="M65" s="76">
        <f ca="1">IF(WEEKDAY(B66)=1,SUM(OFFSET(L66,-$F$1,,$F$1,))/$F$1,IF(AND(WEEKDAY(B65)=1,ISNUMBER(B64)),COUNTA(OFFSET(G65:K65,-$F$1,,$F$1))&amp;" / " &amp; $F$1*5 &amp; " créneaux de remplis",""))</f>
        <v>0.7</v>
      </c>
    </row>
    <row r="66" spans="1:13" ht="21" x14ac:dyDescent="0.25">
      <c r="A66" s="53" t="str">
        <f t="shared" si="2"/>
        <v/>
      </c>
      <c r="B66" s="69">
        <f>WORKDAY.INTL(B65,1,$E$1)</f>
        <v>42820</v>
      </c>
      <c r="C66" s="69"/>
      <c r="D66" s="70">
        <f t="shared" si="0"/>
        <v>26</v>
      </c>
      <c r="E66" s="70">
        <f t="shared" si="7"/>
        <v>3</v>
      </c>
      <c r="F66" s="71">
        <f t="shared" si="3"/>
        <v>42820</v>
      </c>
      <c r="G66" s="39" t="s">
        <v>22</v>
      </c>
      <c r="H66" s="39" t="s">
        <v>22</v>
      </c>
      <c r="I66" s="39" t="s">
        <v>22</v>
      </c>
      <c r="J66" s="39" t="s">
        <v>22</v>
      </c>
      <c r="K66" s="39" t="s">
        <v>22</v>
      </c>
      <c r="L66" s="74" t="str">
        <f t="shared" si="4"/>
        <v/>
      </c>
      <c r="M66" s="76" t="str">
        <f ca="1">IF(WEEKDAY(B67)=1,SUM(OFFSET(L67,-$F$1,,$F$1,))/$F$1,IF(AND(WEEKDAY(B66)=1,ISNUMBER(B65)),COUNTA(OFFSET(G66:K66,-$F$1,,$F$1))&amp;" / " &amp; $F$1*5 &amp; " créneaux de remplis",""))</f>
        <v>14 / 20 créneaux de remplis</v>
      </c>
    </row>
    <row r="67" spans="1:13" ht="21" x14ac:dyDescent="0.25">
      <c r="A67" s="53">
        <f t="shared" si="2"/>
        <v>13</v>
      </c>
      <c r="B67" s="69">
        <f>WORKDAY.INTL(B66,1,$E$1)</f>
        <v>42821</v>
      </c>
      <c r="C67" s="69"/>
      <c r="D67" s="70">
        <f t="shared" si="0"/>
        <v>27</v>
      </c>
      <c r="E67" s="70">
        <f t="shared" si="7"/>
        <v>3</v>
      </c>
      <c r="F67" s="71">
        <f t="shared" si="3"/>
        <v>42821</v>
      </c>
      <c r="G67" s="33" t="s">
        <v>52</v>
      </c>
      <c r="H67" s="59" t="s">
        <v>40</v>
      </c>
      <c r="I67" s="31" t="s">
        <v>48</v>
      </c>
      <c r="J67" s="59" t="s">
        <v>60</v>
      </c>
      <c r="K67" s="59" t="s">
        <v>38</v>
      </c>
      <c r="L67" s="74">
        <f t="shared" si="4"/>
        <v>1</v>
      </c>
      <c r="M67" s="76" t="str">
        <f ca="1">IF(WEEKDAY(B68)=1,SUM(OFFSET(L68,-$F$1,,$F$1,))/$F$1,IF(AND(WEEKDAY(B67)=1,ISNUMBER(B66)),COUNTA(OFFSET(G67:K67,-$F$1,,$F$1))&amp;" / " &amp; $F$1*5 &amp; " créneaux de remplis",""))</f>
        <v/>
      </c>
    </row>
    <row r="68" spans="1:13" ht="30" x14ac:dyDescent="0.25">
      <c r="A68" s="53" t="str">
        <f t="shared" si="2"/>
        <v/>
      </c>
      <c r="B68" s="69">
        <f>WORKDAY.INTL(B67,1,$E$1)</f>
        <v>42822</v>
      </c>
      <c r="C68" s="69"/>
      <c r="D68" s="70">
        <f t="shared" si="0"/>
        <v>28</v>
      </c>
      <c r="E68" s="70">
        <f t="shared" si="7"/>
        <v>3</v>
      </c>
      <c r="F68" s="71">
        <f t="shared" si="3"/>
        <v>42822</v>
      </c>
      <c r="G68" s="59" t="s">
        <v>53</v>
      </c>
      <c r="H68" s="59" t="s">
        <v>40</v>
      </c>
      <c r="I68" s="59" t="s">
        <v>56</v>
      </c>
      <c r="J68" s="59" t="s">
        <v>33</v>
      </c>
      <c r="K68" s="59" t="s">
        <v>58</v>
      </c>
      <c r="L68" s="74">
        <f t="shared" si="4"/>
        <v>1</v>
      </c>
      <c r="M68" s="76" t="str">
        <f ca="1">IF(WEEKDAY(B69)=1,SUM(OFFSET(L69,-$F$1,,$F$1,))/$F$1,IF(AND(WEEKDAY(B68)=1,ISNUMBER(B67)),COUNTA(OFFSET(G68:K68,-$F$1,,$F$1))&amp;" / " &amp; $F$1*5 &amp; " créneaux de remplis",""))</f>
        <v/>
      </c>
    </row>
    <row r="69" spans="1:13" ht="21" x14ac:dyDescent="0.25">
      <c r="A69" s="53" t="str">
        <f t="shared" si="2"/>
        <v/>
      </c>
      <c r="B69" s="69">
        <f>WORKDAY.INTL(B68,1,$E$1)</f>
        <v>42824</v>
      </c>
      <c r="C69" s="69"/>
      <c r="D69" s="70">
        <f t="shared" si="0"/>
        <v>30</v>
      </c>
      <c r="E69" s="70">
        <f t="shared" si="7"/>
        <v>3</v>
      </c>
      <c r="F69" s="71">
        <f t="shared" si="3"/>
        <v>42824</v>
      </c>
      <c r="G69" s="59" t="s">
        <v>47</v>
      </c>
      <c r="H69" s="59" t="s">
        <v>44</v>
      </c>
      <c r="I69" s="59" t="s">
        <v>36</v>
      </c>
      <c r="J69" s="59" t="s">
        <v>55</v>
      </c>
      <c r="K69" s="59" t="s">
        <v>50</v>
      </c>
      <c r="L69" s="74">
        <f t="shared" si="4"/>
        <v>1</v>
      </c>
      <c r="M69" s="76" t="str">
        <f ca="1">IF(WEEKDAY(B70)=1,SUM(OFFSET(L70,-$F$1,,$F$1,))/$F$1,IF(AND(WEEKDAY(B69)=1,ISNUMBER(B68)),COUNTA(OFFSET(G69:K69,-$F$1,,$F$1))&amp;" / " &amp; $F$1*5 &amp; " créneaux de remplis",""))</f>
        <v/>
      </c>
    </row>
    <row r="70" spans="1:13" ht="21" x14ac:dyDescent="0.25">
      <c r="A70" s="53" t="str">
        <f t="shared" si="2"/>
        <v/>
      </c>
      <c r="B70" s="69">
        <f>WORKDAY.INTL(B69,1,$E$1)</f>
        <v>42825</v>
      </c>
      <c r="C70" s="72" t="s">
        <v>27</v>
      </c>
      <c r="D70" s="70">
        <f t="shared" ref="D70:D133" si="8">DAY(B70)</f>
        <v>31</v>
      </c>
      <c r="E70" s="70"/>
      <c r="F70" s="71">
        <f t="shared" si="3"/>
        <v>42825</v>
      </c>
      <c r="G70" s="59"/>
      <c r="H70" s="59"/>
      <c r="I70" s="59"/>
      <c r="J70" s="59"/>
      <c r="K70" s="59"/>
      <c r="L70" s="74">
        <f t="shared" si="4"/>
        <v>0</v>
      </c>
      <c r="M70" s="76">
        <f ca="1">IF(WEEKDAY(B71)=1,SUM(OFFSET(L71,-$F$1,,$F$1,))/$F$1,IF(AND(WEEKDAY(B70)=1,ISNUMBER(B69)),COUNTA(OFFSET(G70:K70,-$F$1,,$F$1))&amp;" / " &amp; $F$1*5 &amp; " créneaux de remplis",""))</f>
        <v>0.75</v>
      </c>
    </row>
    <row r="71" spans="1:13" ht="21" x14ac:dyDescent="0.25">
      <c r="A71" s="53" t="str">
        <f t="shared" ref="A71:A134" si="9">IF(WEEKNUM(B71,21)=WEEKNUM(B70,21),"",WEEKNUM(B71,21))</f>
        <v/>
      </c>
      <c r="B71" s="69">
        <f>WORKDAY.INTL(B70,1,$E$1)</f>
        <v>42827</v>
      </c>
      <c r="C71" s="69"/>
      <c r="D71" s="70">
        <f t="shared" si="8"/>
        <v>2</v>
      </c>
      <c r="E71" s="70">
        <f t="shared" si="7"/>
        <v>4</v>
      </c>
      <c r="F71" s="71">
        <f t="shared" ref="F71:F134" si="10">B71</f>
        <v>42827</v>
      </c>
      <c r="G71" s="59" t="s">
        <v>53</v>
      </c>
      <c r="H71" s="59" t="s">
        <v>32</v>
      </c>
      <c r="I71" s="59" t="s">
        <v>56</v>
      </c>
      <c r="J71" s="59" t="s">
        <v>34</v>
      </c>
      <c r="K71" s="44" t="s">
        <v>59</v>
      </c>
      <c r="L71" s="74" t="str">
        <f t="shared" ref="L71:L134" si="11">IF(WEEKDAY(B71,2)=7,"",COUNTA(G71:K71)/5)</f>
        <v/>
      </c>
      <c r="M71" s="76" t="str">
        <f ca="1">IF(WEEKDAY(B72)=1,SUM(OFFSET(L72,-$F$1,,$F$1,))/$F$1,IF(AND(WEEKDAY(B71)=1,ISNUMBER(B70)),COUNTA(OFFSET(G71:K71,-$F$1,,$F$1))&amp;" / " &amp; $F$1*5 &amp; " créneaux de remplis",""))</f>
        <v>15 / 20 créneaux de remplis</v>
      </c>
    </row>
    <row r="72" spans="1:13" ht="30" x14ac:dyDescent="0.25">
      <c r="A72" s="53">
        <f t="shared" si="9"/>
        <v>14</v>
      </c>
      <c r="B72" s="69">
        <f>WORKDAY.INTL(B71,1,$E$1)</f>
        <v>42828</v>
      </c>
      <c r="C72" s="69"/>
      <c r="D72" s="70">
        <f t="shared" si="8"/>
        <v>3</v>
      </c>
      <c r="E72" s="70">
        <f t="shared" si="7"/>
        <v>4</v>
      </c>
      <c r="F72" s="71">
        <f t="shared" si="10"/>
        <v>42828</v>
      </c>
      <c r="G72" s="33" t="s">
        <v>52</v>
      </c>
      <c r="H72" s="59" t="s">
        <v>33</v>
      </c>
      <c r="I72" s="31" t="s">
        <v>48</v>
      </c>
      <c r="J72" s="59" t="s">
        <v>60</v>
      </c>
      <c r="K72" s="59" t="s">
        <v>38</v>
      </c>
      <c r="L72" s="74">
        <f t="shared" si="11"/>
        <v>1</v>
      </c>
      <c r="M72" s="76" t="str">
        <f ca="1">IF(WEEKDAY(B73)=1,SUM(OFFSET(L73,-$F$1,,$F$1,))/$F$1,IF(AND(WEEKDAY(B72)=1,ISNUMBER(B71)),COUNTA(OFFSET(G72:K72,-$F$1,,$F$1))&amp;" / " &amp; $F$1*5 &amp; " créneaux de remplis",""))</f>
        <v/>
      </c>
    </row>
    <row r="73" spans="1:13" ht="21" x14ac:dyDescent="0.25">
      <c r="A73" s="53" t="str">
        <f t="shared" si="9"/>
        <v/>
      </c>
      <c r="B73" s="69">
        <f>WORKDAY.INTL(B72,1,$E$1)</f>
        <v>42829</v>
      </c>
      <c r="C73" s="69"/>
      <c r="D73" s="70">
        <f t="shared" si="8"/>
        <v>4</v>
      </c>
      <c r="E73" s="70">
        <f t="shared" si="7"/>
        <v>4</v>
      </c>
      <c r="F73" s="71">
        <f t="shared" si="10"/>
        <v>42829</v>
      </c>
      <c r="G73" s="59" t="s">
        <v>53</v>
      </c>
      <c r="H73" s="59" t="s">
        <v>56</v>
      </c>
      <c r="I73" s="59" t="s">
        <v>40</v>
      </c>
      <c r="J73" s="59" t="s">
        <v>61</v>
      </c>
      <c r="K73" s="59" t="s">
        <v>58</v>
      </c>
      <c r="L73" s="74">
        <f t="shared" si="11"/>
        <v>1</v>
      </c>
      <c r="M73" s="76" t="str">
        <f ca="1">IF(WEEKDAY(B74)=1,SUM(OFFSET(L74,-$F$1,,$F$1,))/$F$1,IF(AND(WEEKDAY(B73)=1,ISNUMBER(B72)),COUNTA(OFFSET(G73:K73,-$F$1,,$F$1))&amp;" / " &amp; $F$1*5 &amp; " créneaux de remplis",""))</f>
        <v/>
      </c>
    </row>
    <row r="74" spans="1:13" ht="21" x14ac:dyDescent="0.25">
      <c r="A74" s="53" t="str">
        <f t="shared" si="9"/>
        <v/>
      </c>
      <c r="B74" s="69">
        <f>WORKDAY.INTL(B73,1,$E$1)</f>
        <v>42831</v>
      </c>
      <c r="C74" s="69"/>
      <c r="D74" s="70">
        <f t="shared" si="8"/>
        <v>6</v>
      </c>
      <c r="E74" s="70">
        <f t="shared" si="7"/>
        <v>4</v>
      </c>
      <c r="F74" s="71">
        <f t="shared" si="10"/>
        <v>42831</v>
      </c>
      <c r="G74" s="59" t="s">
        <v>47</v>
      </c>
      <c r="H74" s="59" t="s">
        <v>44</v>
      </c>
      <c r="I74" s="59" t="s">
        <v>36</v>
      </c>
      <c r="J74" s="59" t="s">
        <v>55</v>
      </c>
      <c r="K74" s="59" t="s">
        <v>50</v>
      </c>
      <c r="L74" s="74">
        <f t="shared" si="11"/>
        <v>1</v>
      </c>
      <c r="M74" s="76" t="str">
        <f ca="1">IF(WEEKDAY(B75)=1,SUM(OFFSET(L75,-$F$1,,$F$1,))/$F$1,IF(AND(WEEKDAY(B74)=1,ISNUMBER(B73)),COUNTA(OFFSET(G74:K74,-$F$1,,$F$1))&amp;" / " &amp; $F$1*5 &amp; " créneaux de remplis",""))</f>
        <v/>
      </c>
    </row>
    <row r="75" spans="1:13" ht="21" x14ac:dyDescent="0.25">
      <c r="A75" s="53" t="str">
        <f t="shared" si="9"/>
        <v/>
      </c>
      <c r="B75" s="69">
        <f>WORKDAY.INTL(B74,1,$E$1)</f>
        <v>42832</v>
      </c>
      <c r="C75" s="72" t="s">
        <v>27</v>
      </c>
      <c r="D75" s="70">
        <f t="shared" si="8"/>
        <v>7</v>
      </c>
      <c r="E75" s="70"/>
      <c r="F75" s="71">
        <f t="shared" si="10"/>
        <v>42832</v>
      </c>
      <c r="G75" s="59"/>
      <c r="H75" s="59"/>
      <c r="I75" s="59"/>
      <c r="J75" s="59"/>
      <c r="K75" s="59"/>
      <c r="L75" s="74">
        <f t="shared" si="11"/>
        <v>0</v>
      </c>
      <c r="M75" s="76">
        <f ca="1">IF(WEEKDAY(B76)=1,SUM(OFFSET(L76,-$F$1,,$F$1,))/$F$1,IF(AND(WEEKDAY(B75)=1,ISNUMBER(B74)),COUNTA(OFFSET(G75:K75,-$F$1,,$F$1))&amp;" / " &amp; $F$1*5 &amp; " créneaux de remplis",""))</f>
        <v>0.75</v>
      </c>
    </row>
    <row r="76" spans="1:13" ht="21" x14ac:dyDescent="0.25">
      <c r="A76" s="53" t="str">
        <f t="shared" si="9"/>
        <v/>
      </c>
      <c r="B76" s="69">
        <f>WORKDAY.INTL(B75,1,$E$1)</f>
        <v>42834</v>
      </c>
      <c r="C76" s="69"/>
      <c r="D76" s="70">
        <f t="shared" si="8"/>
        <v>9</v>
      </c>
      <c r="E76" s="70">
        <f t="shared" si="7"/>
        <v>4</v>
      </c>
      <c r="F76" s="71">
        <f t="shared" si="10"/>
        <v>42834</v>
      </c>
      <c r="G76" s="33" t="s">
        <v>52</v>
      </c>
      <c r="H76" s="59" t="s">
        <v>32</v>
      </c>
      <c r="I76" s="59" t="s">
        <v>56</v>
      </c>
      <c r="J76" s="59" t="s">
        <v>34</v>
      </c>
      <c r="K76" s="44" t="s">
        <v>59</v>
      </c>
      <c r="L76" s="74" t="str">
        <f t="shared" si="11"/>
        <v/>
      </c>
      <c r="M76" s="76" t="str">
        <f ca="1">IF(WEEKDAY(B77)=1,SUM(OFFSET(L77,-$F$1,,$F$1,))/$F$1,IF(AND(WEEKDAY(B76)=1,ISNUMBER(B75)),COUNTA(OFFSET(G76:K76,-$F$1,,$F$1))&amp;" / " &amp; $F$1*5 &amp; " créneaux de remplis",""))</f>
        <v>15 / 20 créneaux de remplis</v>
      </c>
    </row>
    <row r="77" spans="1:13" ht="30" x14ac:dyDescent="0.25">
      <c r="A77" s="53">
        <f t="shared" si="9"/>
        <v>15</v>
      </c>
      <c r="B77" s="69">
        <f>WORKDAY.INTL(B76,1,$E$1)</f>
        <v>42835</v>
      </c>
      <c r="C77" s="69"/>
      <c r="D77" s="70">
        <f t="shared" si="8"/>
        <v>10</v>
      </c>
      <c r="E77" s="70">
        <f t="shared" si="7"/>
        <v>4</v>
      </c>
      <c r="F77" s="71">
        <f t="shared" si="10"/>
        <v>42835</v>
      </c>
      <c r="G77" s="44" t="s">
        <v>47</v>
      </c>
      <c r="H77" s="44" t="s">
        <v>44</v>
      </c>
      <c r="I77" s="59" t="s">
        <v>33</v>
      </c>
      <c r="J77" s="59" t="s">
        <v>60</v>
      </c>
      <c r="K77" s="59" t="s">
        <v>38</v>
      </c>
      <c r="L77" s="74">
        <f t="shared" si="11"/>
        <v>1</v>
      </c>
      <c r="M77" s="76" t="str">
        <f ca="1">IF(WEEKDAY(B78)=1,SUM(OFFSET(L78,-$F$1,,$F$1,))/$F$1,IF(AND(WEEKDAY(B77)=1,ISNUMBER(B76)),COUNTA(OFFSET(G77:K77,-$F$1,,$F$1))&amp;" / " &amp; $F$1*5 &amp; " créneaux de remplis",""))</f>
        <v/>
      </c>
    </row>
    <row r="78" spans="1:13" ht="21" x14ac:dyDescent="0.25">
      <c r="A78" s="53" t="str">
        <f t="shared" si="9"/>
        <v/>
      </c>
      <c r="B78" s="69">
        <f>WORKDAY.INTL(B77,1,$E$1)</f>
        <v>42836</v>
      </c>
      <c r="C78" s="69"/>
      <c r="D78" s="70">
        <f t="shared" si="8"/>
        <v>11</v>
      </c>
      <c r="E78" s="70">
        <f t="shared" si="7"/>
        <v>4</v>
      </c>
      <c r="F78" s="71">
        <f t="shared" si="10"/>
        <v>42836</v>
      </c>
      <c r="G78" s="59" t="s">
        <v>56</v>
      </c>
      <c r="H78" s="59" t="s">
        <v>40</v>
      </c>
      <c r="I78" s="59" t="s">
        <v>64</v>
      </c>
      <c r="J78" s="59" t="s">
        <v>58</v>
      </c>
      <c r="K78" s="59" t="s">
        <v>61</v>
      </c>
      <c r="L78" s="74">
        <f t="shared" si="11"/>
        <v>1</v>
      </c>
      <c r="M78" s="76" t="str">
        <f ca="1">IF(WEEKDAY(B79)=1,SUM(OFFSET(L79,-$F$1,,$F$1,))/$F$1,IF(AND(WEEKDAY(B78)=1,ISNUMBER(B77)),COUNTA(OFFSET(G78:K78,-$F$1,,$F$1))&amp;" / " &amp; $F$1*5 &amp; " créneaux de remplis",""))</f>
        <v/>
      </c>
    </row>
    <row r="79" spans="1:13" ht="21" x14ac:dyDescent="0.25">
      <c r="A79" s="53" t="str">
        <f t="shared" si="9"/>
        <v/>
      </c>
      <c r="B79" s="69">
        <f>WORKDAY.INTL(B78,1,$E$1)</f>
        <v>42838</v>
      </c>
      <c r="C79" s="69"/>
      <c r="D79" s="70">
        <f t="shared" si="8"/>
        <v>13</v>
      </c>
      <c r="E79" s="70">
        <f t="shared" si="7"/>
        <v>4</v>
      </c>
      <c r="F79" s="71">
        <f t="shared" si="10"/>
        <v>42838</v>
      </c>
      <c r="G79" s="39" t="s">
        <v>62</v>
      </c>
      <c r="H79" s="39" t="s">
        <v>62</v>
      </c>
      <c r="I79" s="39" t="s">
        <v>62</v>
      </c>
      <c r="J79" s="39" t="s">
        <v>62</v>
      </c>
      <c r="K79" s="39" t="s">
        <v>62</v>
      </c>
      <c r="L79" s="74">
        <f t="shared" si="11"/>
        <v>1</v>
      </c>
      <c r="M79" s="76" t="str">
        <f ca="1">IF(WEEKDAY(B80)=1,SUM(OFFSET(L80,-$F$1,,$F$1,))/$F$1,IF(AND(WEEKDAY(B79)=1,ISNUMBER(B78)),COUNTA(OFFSET(G79:K79,-$F$1,,$F$1))&amp;" / " &amp; $F$1*5 &amp; " créneaux de remplis",""))</f>
        <v/>
      </c>
    </row>
    <row r="80" spans="1:13" ht="21" x14ac:dyDescent="0.25">
      <c r="A80" s="53" t="str">
        <f t="shared" si="9"/>
        <v/>
      </c>
      <c r="B80" s="69">
        <f>WORKDAY.INTL(B79,1,$E$1)</f>
        <v>42839</v>
      </c>
      <c r="C80" s="72" t="s">
        <v>27</v>
      </c>
      <c r="D80" s="70">
        <f t="shared" si="8"/>
        <v>14</v>
      </c>
      <c r="E80" s="70"/>
      <c r="F80" s="71">
        <f t="shared" si="10"/>
        <v>42839</v>
      </c>
      <c r="G80" s="59"/>
      <c r="H80" s="59"/>
      <c r="I80" s="59"/>
      <c r="J80" s="59"/>
      <c r="K80" s="59"/>
      <c r="L80" s="74">
        <f t="shared" si="11"/>
        <v>0</v>
      </c>
      <c r="M80" s="76">
        <f ca="1">IF(WEEKDAY(B81)=1,SUM(OFFSET(L81,-$F$1,,$F$1,))/$F$1,IF(AND(WEEKDAY(B80)=1,ISNUMBER(B79)),COUNTA(OFFSET(G80:K80,-$F$1,,$F$1))&amp;" / " &amp; $F$1*5 &amp; " créneaux de remplis",""))</f>
        <v>0.75</v>
      </c>
    </row>
    <row r="81" spans="1:13" ht="21" x14ac:dyDescent="0.25">
      <c r="A81" s="53" t="str">
        <f t="shared" si="9"/>
        <v/>
      </c>
      <c r="B81" s="69">
        <f>WORKDAY.INTL(B80,1,$E$1)</f>
        <v>42841</v>
      </c>
      <c r="C81" s="69"/>
      <c r="D81" s="70">
        <f t="shared" si="8"/>
        <v>16</v>
      </c>
      <c r="E81" s="70">
        <f t="shared" si="7"/>
        <v>4</v>
      </c>
      <c r="F81" s="71">
        <f t="shared" si="10"/>
        <v>42841</v>
      </c>
      <c r="G81" s="39" t="s">
        <v>49</v>
      </c>
      <c r="H81" s="39" t="s">
        <v>49</v>
      </c>
      <c r="I81" s="39" t="s">
        <v>49</v>
      </c>
      <c r="J81" s="39" t="s">
        <v>49</v>
      </c>
      <c r="K81" s="39" t="s">
        <v>49</v>
      </c>
      <c r="L81" s="74" t="str">
        <f t="shared" si="11"/>
        <v/>
      </c>
      <c r="M81" s="76" t="str">
        <f ca="1">IF(WEEKDAY(B82)=1,SUM(OFFSET(L82,-$F$1,,$F$1,))/$F$1,IF(AND(WEEKDAY(B81)=1,ISNUMBER(B80)),COUNTA(OFFSET(G81:K81,-$F$1,,$F$1))&amp;" / " &amp; $F$1*5 &amp; " créneaux de remplis",""))</f>
        <v>15 / 20 créneaux de remplis</v>
      </c>
    </row>
    <row r="82" spans="1:13" ht="21" x14ac:dyDescent="0.25">
      <c r="A82" s="53">
        <f t="shared" si="9"/>
        <v>16</v>
      </c>
      <c r="B82" s="69">
        <f>WORKDAY.INTL(B81,1,$E$1)</f>
        <v>42842</v>
      </c>
      <c r="C82" s="69"/>
      <c r="D82" s="70">
        <f t="shared" si="8"/>
        <v>17</v>
      </c>
      <c r="E82" s="70">
        <f t="shared" si="7"/>
        <v>4</v>
      </c>
      <c r="F82" s="71">
        <f t="shared" si="10"/>
        <v>42842</v>
      </c>
      <c r="G82" s="39" t="s">
        <v>49</v>
      </c>
      <c r="H82" s="39" t="s">
        <v>49</v>
      </c>
      <c r="I82" s="39" t="s">
        <v>49</v>
      </c>
      <c r="J82" s="39" t="s">
        <v>49</v>
      </c>
      <c r="K82" s="39" t="s">
        <v>49</v>
      </c>
      <c r="L82" s="74">
        <f t="shared" si="11"/>
        <v>1</v>
      </c>
      <c r="M82" s="76" t="str">
        <f ca="1">IF(WEEKDAY(B83)=1,SUM(OFFSET(L83,-$F$1,,$F$1,))/$F$1,IF(AND(WEEKDAY(B82)=1,ISNUMBER(B81)),COUNTA(OFFSET(G82:K82,-$F$1,,$F$1))&amp;" / " &amp; $F$1*5 &amp; " créneaux de remplis",""))</f>
        <v/>
      </c>
    </row>
    <row r="83" spans="1:13" ht="21" x14ac:dyDescent="0.25">
      <c r="A83" s="53" t="str">
        <f t="shared" si="9"/>
        <v/>
      </c>
      <c r="B83" s="69">
        <f>WORKDAY.INTL(B82,1,$E$1)</f>
        <v>42843</v>
      </c>
      <c r="C83" s="69"/>
      <c r="D83" s="70">
        <f t="shared" si="8"/>
        <v>18</v>
      </c>
      <c r="E83" s="70">
        <f t="shared" si="7"/>
        <v>4</v>
      </c>
      <c r="F83" s="71">
        <f t="shared" si="10"/>
        <v>42843</v>
      </c>
      <c r="G83" s="39" t="s">
        <v>49</v>
      </c>
      <c r="H83" s="39" t="s">
        <v>49</v>
      </c>
      <c r="I83" s="39" t="s">
        <v>49</v>
      </c>
      <c r="J83" s="39" t="s">
        <v>49</v>
      </c>
      <c r="K83" s="39" t="s">
        <v>49</v>
      </c>
      <c r="L83" s="74">
        <f t="shared" si="11"/>
        <v>1</v>
      </c>
      <c r="M83" s="76" t="str">
        <f ca="1">IF(WEEKDAY(B84)=1,SUM(OFFSET(L84,-$F$1,,$F$1,))/$F$1,IF(AND(WEEKDAY(B83)=1,ISNUMBER(B82)),COUNTA(OFFSET(G83:K83,-$F$1,,$F$1))&amp;" / " &amp; $F$1*5 &amp; " créneaux de remplis",""))</f>
        <v/>
      </c>
    </row>
    <row r="84" spans="1:13" ht="21" x14ac:dyDescent="0.25">
      <c r="A84" s="53" t="str">
        <f t="shared" si="9"/>
        <v/>
      </c>
      <c r="B84" s="69">
        <f>WORKDAY.INTL(B83,1,$E$1)</f>
        <v>42845</v>
      </c>
      <c r="C84" s="69"/>
      <c r="D84" s="70">
        <f t="shared" si="8"/>
        <v>20</v>
      </c>
      <c r="E84" s="70">
        <f t="shared" si="7"/>
        <v>4</v>
      </c>
      <c r="F84" s="71">
        <f t="shared" si="10"/>
        <v>42845</v>
      </c>
      <c r="G84" s="39" t="s">
        <v>49</v>
      </c>
      <c r="H84" s="39" t="s">
        <v>49</v>
      </c>
      <c r="I84" s="39" t="s">
        <v>49</v>
      </c>
      <c r="J84" s="39" t="s">
        <v>49</v>
      </c>
      <c r="K84" s="39" t="s">
        <v>49</v>
      </c>
      <c r="L84" s="74">
        <f t="shared" si="11"/>
        <v>1</v>
      </c>
      <c r="M84" s="76" t="str">
        <f ca="1">IF(WEEKDAY(B85)=1,SUM(OFFSET(L85,-$F$1,,$F$1,))/$F$1,IF(AND(WEEKDAY(B84)=1,ISNUMBER(B83)),COUNTA(OFFSET(G84:K84,-$F$1,,$F$1))&amp;" / " &amp; $F$1*5 &amp; " créneaux de remplis",""))</f>
        <v/>
      </c>
    </row>
    <row r="85" spans="1:13" ht="21" x14ac:dyDescent="0.25">
      <c r="A85" s="53" t="str">
        <f t="shared" si="9"/>
        <v/>
      </c>
      <c r="B85" s="69">
        <f>WORKDAY.INTL(B84,1,$E$1)</f>
        <v>42846</v>
      </c>
      <c r="C85" s="72" t="s">
        <v>27</v>
      </c>
      <c r="D85" s="70">
        <f t="shared" si="8"/>
        <v>21</v>
      </c>
      <c r="E85" s="70"/>
      <c r="F85" s="71">
        <f t="shared" si="10"/>
        <v>42846</v>
      </c>
      <c r="G85" s="59"/>
      <c r="H85" s="59"/>
      <c r="I85" s="59"/>
      <c r="J85" s="59"/>
      <c r="K85" s="59"/>
      <c r="L85" s="74">
        <f t="shared" si="11"/>
        <v>0</v>
      </c>
      <c r="M85" s="76">
        <f ca="1">IF(WEEKDAY(B86)=1,SUM(OFFSET(L86,-$F$1,,$F$1,))/$F$1,IF(AND(WEEKDAY(B85)=1,ISNUMBER(B84)),COUNTA(OFFSET(G85:K85,-$F$1,,$F$1))&amp;" / " &amp; $F$1*5 &amp; " créneaux de remplis",""))</f>
        <v>0.75</v>
      </c>
    </row>
    <row r="86" spans="1:13" ht="21" x14ac:dyDescent="0.25">
      <c r="A86" s="53" t="str">
        <f t="shared" si="9"/>
        <v/>
      </c>
      <c r="B86" s="69">
        <f>WORKDAY.INTL(B85,1,$E$1)</f>
        <v>42848</v>
      </c>
      <c r="C86" s="69"/>
      <c r="D86" s="70">
        <f t="shared" si="8"/>
        <v>23</v>
      </c>
      <c r="E86" s="70">
        <f t="shared" si="7"/>
        <v>4</v>
      </c>
      <c r="F86" s="71">
        <f t="shared" si="10"/>
        <v>42848</v>
      </c>
      <c r="G86" s="59" t="s">
        <v>32</v>
      </c>
      <c r="H86" s="33" t="s">
        <v>52</v>
      </c>
      <c r="I86" s="59" t="s">
        <v>34</v>
      </c>
      <c r="J86" s="44" t="s">
        <v>59</v>
      </c>
      <c r="K86" s="59" t="s">
        <v>66</v>
      </c>
      <c r="L86" s="74" t="str">
        <f t="shared" si="11"/>
        <v/>
      </c>
      <c r="M86" s="76" t="str">
        <f ca="1">IF(WEEKDAY(B87)=1,SUM(OFFSET(L87,-$F$1,,$F$1,))/$F$1,IF(AND(WEEKDAY(B86)=1,ISNUMBER(B85)),COUNTA(OFFSET(G86:K86,-$F$1,,$F$1))&amp;" / " &amp; $F$1*5 &amp; " créneaux de remplis",""))</f>
        <v>15 / 20 créneaux de remplis</v>
      </c>
    </row>
    <row r="87" spans="1:13" ht="30" x14ac:dyDescent="0.25">
      <c r="A87" s="53">
        <f t="shared" si="9"/>
        <v>17</v>
      </c>
      <c r="B87" s="69">
        <f>WORKDAY.INTL(B86,1,$E$1)</f>
        <v>42849</v>
      </c>
      <c r="C87" s="69"/>
      <c r="D87" s="70">
        <f t="shared" si="8"/>
        <v>24</v>
      </c>
      <c r="E87" s="70">
        <f t="shared" si="7"/>
        <v>4</v>
      </c>
      <c r="F87" s="71">
        <f t="shared" si="10"/>
        <v>42849</v>
      </c>
      <c r="G87" s="31" t="s">
        <v>48</v>
      </c>
      <c r="H87" s="59" t="s">
        <v>33</v>
      </c>
      <c r="I87" s="59" t="s">
        <v>60</v>
      </c>
      <c r="J87" s="59" t="s">
        <v>67</v>
      </c>
      <c r="K87" s="59" t="s">
        <v>38</v>
      </c>
      <c r="L87" s="74">
        <f t="shared" si="11"/>
        <v>1</v>
      </c>
      <c r="M87" s="76" t="str">
        <f ca="1">IF(WEEKDAY(B88)=1,SUM(OFFSET(L88,-$F$1,,$F$1,))/$F$1,IF(AND(WEEKDAY(B87)=1,ISNUMBER(B86)),COUNTA(OFFSET(G87:K87,-$F$1,,$F$1))&amp;" / " &amp; $F$1*5 &amp; " créneaux de remplis",""))</f>
        <v/>
      </c>
    </row>
    <row r="88" spans="1:13" ht="21" x14ac:dyDescent="0.25">
      <c r="A88" s="53" t="str">
        <f t="shared" si="9"/>
        <v/>
      </c>
      <c r="B88" s="69">
        <f>WORKDAY.INTL(B87,1,$E$1)</f>
        <v>42850</v>
      </c>
      <c r="C88" s="69"/>
      <c r="D88" s="70">
        <f t="shared" si="8"/>
        <v>25</v>
      </c>
      <c r="E88" s="70">
        <f t="shared" si="7"/>
        <v>4</v>
      </c>
      <c r="F88" s="71">
        <f t="shared" si="10"/>
        <v>42850</v>
      </c>
      <c r="G88" s="33" t="s">
        <v>52</v>
      </c>
      <c r="H88" s="59" t="s">
        <v>56</v>
      </c>
      <c r="I88" s="59" t="s">
        <v>40</v>
      </c>
      <c r="J88" s="59" t="s">
        <v>64</v>
      </c>
      <c r="K88" s="59" t="s">
        <v>58</v>
      </c>
      <c r="L88" s="74">
        <f t="shared" si="11"/>
        <v>1</v>
      </c>
      <c r="M88" s="76" t="str">
        <f ca="1">IF(WEEKDAY(B89)=1,SUM(OFFSET(L89,-$F$1,,$F$1,))/$F$1,IF(AND(WEEKDAY(B88)=1,ISNUMBER(B87)),COUNTA(OFFSET(G88:K88,-$F$1,,$F$1))&amp;" / " &amp; $F$1*5 &amp; " créneaux de remplis",""))</f>
        <v/>
      </c>
    </row>
    <row r="89" spans="1:13" ht="21" x14ac:dyDescent="0.25">
      <c r="A89" s="53" t="str">
        <f t="shared" si="9"/>
        <v/>
      </c>
      <c r="B89" s="69">
        <f>WORKDAY.INTL(B88,1,$E$1)</f>
        <v>42852</v>
      </c>
      <c r="C89" s="69"/>
      <c r="D89" s="70">
        <f t="shared" si="8"/>
        <v>27</v>
      </c>
      <c r="E89" s="70">
        <f t="shared" si="7"/>
        <v>4</v>
      </c>
      <c r="F89" s="71">
        <f t="shared" si="10"/>
        <v>42852</v>
      </c>
      <c r="G89" s="59" t="s">
        <v>47</v>
      </c>
      <c r="H89" s="59" t="s">
        <v>44</v>
      </c>
      <c r="I89" s="59" t="s">
        <v>65</v>
      </c>
      <c r="J89" s="59" t="s">
        <v>55</v>
      </c>
      <c r="K89" s="59" t="s">
        <v>61</v>
      </c>
      <c r="L89" s="74">
        <f t="shared" si="11"/>
        <v>1</v>
      </c>
      <c r="M89" s="76" t="str">
        <f ca="1">IF(WEEKDAY(B90)=1,SUM(OFFSET(L90,-$F$1,,$F$1,))/$F$1,IF(AND(WEEKDAY(B89)=1,ISNUMBER(B88)),COUNTA(OFFSET(G89:K89,-$F$1,,$F$1))&amp;" / " &amp; $F$1*5 &amp; " créneaux de remplis",""))</f>
        <v/>
      </c>
    </row>
    <row r="90" spans="1:13" ht="21" x14ac:dyDescent="0.25">
      <c r="A90" s="53" t="str">
        <f t="shared" si="9"/>
        <v/>
      </c>
      <c r="B90" s="69">
        <f>WORKDAY.INTL(B89,1,$E$1)</f>
        <v>42853</v>
      </c>
      <c r="C90" s="72" t="s">
        <v>27</v>
      </c>
      <c r="D90" s="70">
        <f t="shared" si="8"/>
        <v>28</v>
      </c>
      <c r="E90" s="70"/>
      <c r="F90" s="71">
        <f t="shared" si="10"/>
        <v>42853</v>
      </c>
      <c r="G90" s="59"/>
      <c r="H90" s="59"/>
      <c r="I90" s="59"/>
      <c r="J90" s="59"/>
      <c r="K90" s="59"/>
      <c r="L90" s="74">
        <f t="shared" si="11"/>
        <v>0</v>
      </c>
      <c r="M90" s="76">
        <f ca="1">IF(WEEKDAY(B91)=1,SUM(OFFSET(L91,-$F$1,,$F$1,))/$F$1,IF(AND(WEEKDAY(B90)=1,ISNUMBER(B89)),COUNTA(OFFSET(G90:K90,-$F$1,,$F$1))&amp;" / " &amp; $F$1*5 &amp; " créneaux de remplis",""))</f>
        <v>0.75</v>
      </c>
    </row>
    <row r="91" spans="1:13" ht="21" x14ac:dyDescent="0.25">
      <c r="A91" s="53" t="str">
        <f t="shared" si="9"/>
        <v/>
      </c>
      <c r="B91" s="69">
        <f>WORKDAY.INTL(B90,1,$E$1)</f>
        <v>42855</v>
      </c>
      <c r="C91" s="69"/>
      <c r="D91" s="70">
        <f t="shared" si="8"/>
        <v>30</v>
      </c>
      <c r="E91" s="70">
        <f t="shared" si="7"/>
        <v>4</v>
      </c>
      <c r="F91" s="71">
        <f t="shared" si="10"/>
        <v>42855</v>
      </c>
      <c r="G91" s="59" t="s">
        <v>47</v>
      </c>
      <c r="H91" s="59" t="s">
        <v>32</v>
      </c>
      <c r="I91" s="59" t="s">
        <v>40</v>
      </c>
      <c r="J91" s="59" t="s">
        <v>34</v>
      </c>
      <c r="K91" s="44" t="s">
        <v>59</v>
      </c>
      <c r="L91" s="74" t="str">
        <f t="shared" si="11"/>
        <v/>
      </c>
      <c r="M91" s="76" t="str">
        <f ca="1">IF(WEEKDAY(B92)=1,SUM(OFFSET(L92,-$F$1,,$F$1,))/$F$1,IF(AND(WEEKDAY(B91)=1,ISNUMBER(B90)),COUNTA(OFFSET(G91:K91,-$F$1,,$F$1))&amp;" / " &amp; $F$1*5 &amp; " créneaux de remplis",""))</f>
        <v>15 / 20 créneaux de remplis</v>
      </c>
    </row>
    <row r="92" spans="1:13" ht="30" x14ac:dyDescent="0.25">
      <c r="A92" s="53">
        <f t="shared" si="9"/>
        <v>18</v>
      </c>
      <c r="B92" s="69">
        <f>WORKDAY.INTL(B91,1,$E$1)</f>
        <v>42856</v>
      </c>
      <c r="C92" s="69"/>
      <c r="D92" s="70">
        <f t="shared" si="8"/>
        <v>1</v>
      </c>
      <c r="E92" s="70">
        <f t="shared" si="7"/>
        <v>5</v>
      </c>
      <c r="F92" s="71">
        <f t="shared" si="10"/>
        <v>42856</v>
      </c>
      <c r="G92" s="31" t="s">
        <v>48</v>
      </c>
      <c r="H92" s="59" t="s">
        <v>33</v>
      </c>
      <c r="I92" s="59" t="s">
        <v>56</v>
      </c>
      <c r="J92" s="59" t="s">
        <v>60</v>
      </c>
      <c r="K92" s="59" t="s">
        <v>38</v>
      </c>
      <c r="L92" s="74">
        <f t="shared" si="11"/>
        <v>1</v>
      </c>
      <c r="M92" s="76" t="str">
        <f ca="1">IF(WEEKDAY(B93)=1,SUM(OFFSET(L93,-$F$1,,$F$1,))/$F$1,IF(AND(WEEKDAY(B92)=1,ISNUMBER(B91)),COUNTA(OFFSET(G92:K92,-$F$1,,$F$1))&amp;" / " &amp; $F$1*5 &amp; " créneaux de remplis",""))</f>
        <v/>
      </c>
    </row>
    <row r="93" spans="1:13" ht="21" x14ac:dyDescent="0.25">
      <c r="A93" s="53" t="str">
        <f t="shared" si="9"/>
        <v/>
      </c>
      <c r="B93" s="69">
        <f>WORKDAY.INTL(B92,1,$E$1)</f>
        <v>42857</v>
      </c>
      <c r="C93" s="69"/>
      <c r="D93" s="70">
        <f t="shared" si="8"/>
        <v>2</v>
      </c>
      <c r="E93" s="70">
        <f t="shared" si="7"/>
        <v>5</v>
      </c>
      <c r="F93" s="71">
        <f t="shared" si="10"/>
        <v>42857</v>
      </c>
      <c r="G93" s="38" t="s">
        <v>22</v>
      </c>
      <c r="H93" s="38" t="s">
        <v>22</v>
      </c>
      <c r="I93" s="38" t="s">
        <v>22</v>
      </c>
      <c r="J93" s="38" t="s">
        <v>22</v>
      </c>
      <c r="K93" s="38" t="s">
        <v>22</v>
      </c>
      <c r="L93" s="74">
        <f t="shared" si="11"/>
        <v>1</v>
      </c>
      <c r="M93" s="76" t="str">
        <f ca="1">IF(WEEKDAY(B94)=1,SUM(OFFSET(L94,-$F$1,,$F$1,))/$F$1,IF(AND(WEEKDAY(B93)=1,ISNUMBER(B92)),COUNTA(OFFSET(G93:K93,-$F$1,,$F$1))&amp;" / " &amp; $F$1*5 &amp; " créneaux de remplis",""))</f>
        <v/>
      </c>
    </row>
    <row r="94" spans="1:13" ht="21" x14ac:dyDescent="0.25">
      <c r="A94" s="53" t="str">
        <f t="shared" si="9"/>
        <v/>
      </c>
      <c r="B94" s="69">
        <f>WORKDAY.INTL(B93,1,$E$1)</f>
        <v>42859</v>
      </c>
      <c r="C94" s="69"/>
      <c r="D94" s="70">
        <f t="shared" si="8"/>
        <v>4</v>
      </c>
      <c r="E94" s="70">
        <f t="shared" si="7"/>
        <v>5</v>
      </c>
      <c r="F94" s="71">
        <f t="shared" si="10"/>
        <v>42859</v>
      </c>
      <c r="G94" s="33" t="s">
        <v>52</v>
      </c>
      <c r="H94" s="59" t="s">
        <v>69</v>
      </c>
      <c r="I94" s="59" t="s">
        <v>38</v>
      </c>
      <c r="J94" s="59" t="s">
        <v>55</v>
      </c>
      <c r="K94" s="59" t="s">
        <v>61</v>
      </c>
      <c r="L94" s="74">
        <f t="shared" si="11"/>
        <v>1</v>
      </c>
      <c r="M94" s="76" t="str">
        <f ca="1">IF(WEEKDAY(B95)=1,SUM(OFFSET(L95,-$F$1,,$F$1,))/$F$1,IF(AND(WEEKDAY(B94)=1,ISNUMBER(B93)),COUNTA(OFFSET(G94:K94,-$F$1,,$F$1))&amp;" / " &amp; $F$1*5 &amp; " créneaux de remplis",""))</f>
        <v/>
      </c>
    </row>
    <row r="95" spans="1:13" ht="21" x14ac:dyDescent="0.25">
      <c r="A95" s="53" t="str">
        <f t="shared" si="9"/>
        <v/>
      </c>
      <c r="B95" s="69">
        <f>WORKDAY.INTL(B94,1,$E$1)</f>
        <v>42860</v>
      </c>
      <c r="C95" s="72" t="s">
        <v>27</v>
      </c>
      <c r="D95" s="70">
        <f t="shared" si="8"/>
        <v>5</v>
      </c>
      <c r="E95" s="70"/>
      <c r="F95" s="71">
        <f t="shared" si="10"/>
        <v>42860</v>
      </c>
      <c r="G95" s="59"/>
      <c r="H95" s="59"/>
      <c r="I95" s="59"/>
      <c r="J95" s="59"/>
      <c r="K95" s="59"/>
      <c r="L95" s="74">
        <f t="shared" si="11"/>
        <v>0</v>
      </c>
      <c r="M95" s="76">
        <f ca="1">IF(WEEKDAY(B96)=1,SUM(OFFSET(L96,-$F$1,,$F$1,))/$F$1,IF(AND(WEEKDAY(B95)=1,ISNUMBER(B94)),COUNTA(OFFSET(G95:K95,-$F$1,,$F$1))&amp;" / " &amp; $F$1*5 &amp; " créneaux de remplis",""))</f>
        <v>0.75</v>
      </c>
    </row>
    <row r="96" spans="1:13" ht="21" x14ac:dyDescent="0.25">
      <c r="A96" s="53" t="str">
        <f t="shared" si="9"/>
        <v/>
      </c>
      <c r="B96" s="69">
        <f>WORKDAY.INTL(B95,1,$E$1)</f>
        <v>42862</v>
      </c>
      <c r="C96" s="69"/>
      <c r="D96" s="70">
        <f t="shared" si="8"/>
        <v>7</v>
      </c>
      <c r="E96" s="70">
        <f t="shared" si="7"/>
        <v>5</v>
      </c>
      <c r="F96" s="71">
        <f t="shared" si="10"/>
        <v>42862</v>
      </c>
      <c r="G96" s="59" t="s">
        <v>69</v>
      </c>
      <c r="H96" s="59" t="s">
        <v>70</v>
      </c>
      <c r="I96" s="59" t="s">
        <v>68</v>
      </c>
      <c r="J96" s="44" t="s">
        <v>59</v>
      </c>
      <c r="K96" s="59" t="s">
        <v>66</v>
      </c>
      <c r="L96" s="74" t="str">
        <f t="shared" si="11"/>
        <v/>
      </c>
      <c r="M96" s="76" t="str">
        <f ca="1">IF(WEEKDAY(B97)=1,SUM(OFFSET(L97,-$F$1,,$F$1,))/$F$1,IF(AND(WEEKDAY(B96)=1,ISNUMBER(B95)),COUNTA(OFFSET(G96:K96,-$F$1,,$F$1))&amp;" / " &amp; $F$1*5 &amp; " créneaux de remplis",""))</f>
        <v>15 / 20 créneaux de remplis</v>
      </c>
    </row>
    <row r="97" spans="1:13" ht="30" x14ac:dyDescent="0.25">
      <c r="A97" s="53">
        <f t="shared" si="9"/>
        <v>19</v>
      </c>
      <c r="B97" s="69">
        <f>WORKDAY.INTL(B96,1,$E$1)</f>
        <v>42863</v>
      </c>
      <c r="C97" s="69"/>
      <c r="D97" s="70">
        <f t="shared" si="8"/>
        <v>8</v>
      </c>
      <c r="E97" s="70">
        <f t="shared" si="7"/>
        <v>5</v>
      </c>
      <c r="F97" s="71">
        <f t="shared" si="10"/>
        <v>42863</v>
      </c>
      <c r="G97" s="31" t="s">
        <v>48</v>
      </c>
      <c r="H97" s="59" t="s">
        <v>33</v>
      </c>
      <c r="I97" s="59" t="s">
        <v>56</v>
      </c>
      <c r="J97" s="59" t="s">
        <v>60</v>
      </c>
      <c r="K97" s="59" t="s">
        <v>67</v>
      </c>
      <c r="L97" s="74">
        <f t="shared" si="11"/>
        <v>1</v>
      </c>
      <c r="M97" s="76" t="str">
        <f ca="1">IF(WEEKDAY(B98)=1,SUM(OFFSET(L98,-$F$1,,$F$1,))/$F$1,IF(AND(WEEKDAY(B97)=1,ISNUMBER(B96)),COUNTA(OFFSET(G97:K97,-$F$1,,$F$1))&amp;" / " &amp; $F$1*5 &amp; " créneaux de remplis",""))</f>
        <v/>
      </c>
    </row>
    <row r="98" spans="1:13" ht="21" x14ac:dyDescent="0.25">
      <c r="A98" s="53" t="str">
        <f t="shared" si="9"/>
        <v/>
      </c>
      <c r="B98" s="69">
        <f>WORKDAY.INTL(B97,1,$E$1)</f>
        <v>42864</v>
      </c>
      <c r="C98" s="69"/>
      <c r="D98" s="70">
        <f t="shared" si="8"/>
        <v>9</v>
      </c>
      <c r="E98" s="70">
        <f t="shared" si="7"/>
        <v>5</v>
      </c>
      <c r="F98" s="71">
        <f t="shared" si="10"/>
        <v>42864</v>
      </c>
      <c r="G98" s="37" t="s">
        <v>63</v>
      </c>
      <c r="H98" s="37" t="s">
        <v>63</v>
      </c>
      <c r="I98" s="37" t="s">
        <v>63</v>
      </c>
      <c r="J98" s="37" t="s">
        <v>63</v>
      </c>
      <c r="K98" s="37" t="s">
        <v>63</v>
      </c>
      <c r="L98" s="74">
        <f t="shared" si="11"/>
        <v>1</v>
      </c>
      <c r="M98" s="76" t="str">
        <f ca="1">IF(WEEKDAY(B99)=1,SUM(OFFSET(L99,-$F$1,,$F$1,))/$F$1,IF(AND(WEEKDAY(B98)=1,ISNUMBER(B97)),COUNTA(OFFSET(G98:K98,-$F$1,,$F$1))&amp;" / " &amp; $F$1*5 &amp; " créneaux de remplis",""))</f>
        <v/>
      </c>
    </row>
    <row r="99" spans="1:13" ht="21" x14ac:dyDescent="0.25">
      <c r="A99" s="53" t="str">
        <f t="shared" si="9"/>
        <v/>
      </c>
      <c r="B99" s="69">
        <f>WORKDAY.INTL(B98,1,$E$1)</f>
        <v>42866</v>
      </c>
      <c r="C99" s="69"/>
      <c r="D99" s="70">
        <f t="shared" si="8"/>
        <v>11</v>
      </c>
      <c r="E99" s="70">
        <f t="shared" si="7"/>
        <v>5</v>
      </c>
      <c r="F99" s="71">
        <f t="shared" si="10"/>
        <v>42866</v>
      </c>
      <c r="G99" s="37" t="s">
        <v>63</v>
      </c>
      <c r="H99" s="37" t="s">
        <v>63</v>
      </c>
      <c r="I99" s="37" t="s">
        <v>63</v>
      </c>
      <c r="J99" s="37" t="s">
        <v>63</v>
      </c>
      <c r="K99" s="37" t="s">
        <v>63</v>
      </c>
      <c r="L99" s="74">
        <f t="shared" si="11"/>
        <v>1</v>
      </c>
      <c r="M99" s="76" t="str">
        <f ca="1">IF(WEEKDAY(B100)=1,SUM(OFFSET(L100,-$F$1,,$F$1,))/$F$1,IF(AND(WEEKDAY(B99)=1,ISNUMBER(B98)),COUNTA(OFFSET(G99:K99,-$F$1,,$F$1))&amp;" / " &amp; $F$1*5 &amp; " créneaux de remplis",""))</f>
        <v/>
      </c>
    </row>
    <row r="100" spans="1:13" ht="21" x14ac:dyDescent="0.25">
      <c r="A100" s="53" t="str">
        <f t="shared" si="9"/>
        <v/>
      </c>
      <c r="B100" s="69">
        <f>WORKDAY.INTL(B99,1,$E$1)</f>
        <v>42867</v>
      </c>
      <c r="C100" s="72" t="s">
        <v>27</v>
      </c>
      <c r="D100" s="70">
        <f t="shared" si="8"/>
        <v>12</v>
      </c>
      <c r="E100" s="70"/>
      <c r="F100" s="71">
        <f t="shared" si="10"/>
        <v>42867</v>
      </c>
      <c r="G100" s="59"/>
      <c r="H100" s="59"/>
      <c r="I100" s="59"/>
      <c r="J100" s="59"/>
      <c r="K100" s="59"/>
      <c r="L100" s="74">
        <f t="shared" si="11"/>
        <v>0</v>
      </c>
      <c r="M100" s="76">
        <f ca="1">IF(WEEKDAY(B101)=1,SUM(OFFSET(L101,-$F$1,,$F$1,))/$F$1,IF(AND(WEEKDAY(B100)=1,ISNUMBER(B99)),COUNTA(OFFSET(G100:K100,-$F$1,,$F$1))&amp;" / " &amp; $F$1*5 &amp; " créneaux de remplis",""))</f>
        <v>0.75</v>
      </c>
    </row>
    <row r="101" spans="1:13" ht="21" x14ac:dyDescent="0.25">
      <c r="A101" s="53" t="str">
        <f t="shared" si="9"/>
        <v/>
      </c>
      <c r="B101" s="69">
        <f>WORKDAY.INTL(B100,1,$E$1)</f>
        <v>42869</v>
      </c>
      <c r="C101" s="69"/>
      <c r="D101" s="70">
        <f t="shared" si="8"/>
        <v>14</v>
      </c>
      <c r="E101" s="70">
        <f t="shared" si="7"/>
        <v>5</v>
      </c>
      <c r="F101" s="71">
        <f t="shared" si="10"/>
        <v>42869</v>
      </c>
      <c r="G101" s="38" t="s">
        <v>22</v>
      </c>
      <c r="H101" s="38" t="s">
        <v>22</v>
      </c>
      <c r="I101" s="38" t="s">
        <v>22</v>
      </c>
      <c r="J101" s="38" t="s">
        <v>22</v>
      </c>
      <c r="K101" s="38" t="s">
        <v>22</v>
      </c>
      <c r="L101" s="74" t="str">
        <f t="shared" si="11"/>
        <v/>
      </c>
      <c r="M101" s="76" t="str">
        <f ca="1">IF(WEEKDAY(B102)=1,SUM(OFFSET(L102,-$F$1,,$F$1,))/$F$1,IF(AND(WEEKDAY(B101)=1,ISNUMBER(B100)),COUNTA(OFFSET(G101:K101,-$F$1,,$F$1))&amp;" / " &amp; $F$1*5 &amp; " créneaux de remplis",""))</f>
        <v>15 / 20 créneaux de remplis</v>
      </c>
    </row>
    <row r="102" spans="1:13" ht="21" x14ac:dyDescent="0.25">
      <c r="A102" s="53">
        <f t="shared" si="9"/>
        <v>20</v>
      </c>
      <c r="B102" s="69">
        <f>WORKDAY.INTL(B101,1,$E$1)</f>
        <v>42870</v>
      </c>
      <c r="C102" s="69"/>
      <c r="D102" s="70">
        <f t="shared" si="8"/>
        <v>15</v>
      </c>
      <c r="E102" s="70">
        <f t="shared" si="7"/>
        <v>5</v>
      </c>
      <c r="F102" s="71">
        <f t="shared" si="10"/>
        <v>42870</v>
      </c>
      <c r="G102" s="31" t="s">
        <v>48</v>
      </c>
      <c r="H102" s="59" t="s">
        <v>65</v>
      </c>
      <c r="I102" s="59" t="s">
        <v>60</v>
      </c>
      <c r="J102" s="59" t="s">
        <v>67</v>
      </c>
      <c r="K102" s="59" t="s">
        <v>38</v>
      </c>
      <c r="L102" s="74">
        <f t="shared" si="11"/>
        <v>1</v>
      </c>
      <c r="M102" s="76" t="str">
        <f ca="1">IF(WEEKDAY(B103)=1,SUM(OFFSET(L103,-$F$1,,$F$1,))/$F$1,IF(AND(WEEKDAY(B102)=1,ISNUMBER(B101)),COUNTA(OFFSET(G102:K102,-$F$1,,$F$1))&amp;" / " &amp; $F$1*5 &amp; " créneaux de remplis",""))</f>
        <v/>
      </c>
    </row>
    <row r="103" spans="1:13" ht="30" x14ac:dyDescent="0.25">
      <c r="A103" s="53" t="str">
        <f t="shared" si="9"/>
        <v/>
      </c>
      <c r="B103" s="69">
        <f>WORKDAY.INTL(B102,1,$E$1)</f>
        <v>42871</v>
      </c>
      <c r="C103" s="69"/>
      <c r="D103" s="70">
        <f t="shared" si="8"/>
        <v>16</v>
      </c>
      <c r="E103" s="70">
        <f t="shared" si="7"/>
        <v>5</v>
      </c>
      <c r="F103" s="71">
        <f t="shared" si="10"/>
        <v>42871</v>
      </c>
      <c r="G103" s="59" t="s">
        <v>47</v>
      </c>
      <c r="H103" s="59" t="s">
        <v>33</v>
      </c>
      <c r="I103" s="59" t="s">
        <v>71</v>
      </c>
      <c r="J103" s="59" t="s">
        <v>64</v>
      </c>
      <c r="K103" s="59" t="s">
        <v>58</v>
      </c>
      <c r="L103" s="74">
        <f t="shared" si="11"/>
        <v>1</v>
      </c>
      <c r="M103" s="76" t="str">
        <f ca="1">IF(WEEKDAY(B104)=1,SUM(OFFSET(L104,-$F$1,,$F$1,))/$F$1,IF(AND(WEEKDAY(B103)=1,ISNUMBER(B102)),COUNTA(OFFSET(G103:K103,-$F$1,,$F$1))&amp;" / " &amp; $F$1*5 &amp; " créneaux de remplis",""))</f>
        <v/>
      </c>
    </row>
    <row r="104" spans="1:13" ht="21" x14ac:dyDescent="0.25">
      <c r="A104" s="53" t="str">
        <f t="shared" si="9"/>
        <v/>
      </c>
      <c r="B104" s="69">
        <f>WORKDAY.INTL(B103,1,$E$1)</f>
        <v>42873</v>
      </c>
      <c r="C104" s="69"/>
      <c r="D104" s="70">
        <f t="shared" si="8"/>
        <v>18</v>
      </c>
      <c r="E104" s="70">
        <f t="shared" si="7"/>
        <v>5</v>
      </c>
      <c r="F104" s="71">
        <f t="shared" si="10"/>
        <v>42873</v>
      </c>
      <c r="G104" s="59" t="s">
        <v>69</v>
      </c>
      <c r="H104" s="33" t="s">
        <v>52</v>
      </c>
      <c r="I104" s="59" t="s">
        <v>38</v>
      </c>
      <c r="J104" s="59" t="s">
        <v>55</v>
      </c>
      <c r="K104" s="59" t="s">
        <v>61</v>
      </c>
      <c r="L104" s="74">
        <f t="shared" si="11"/>
        <v>1</v>
      </c>
      <c r="M104" s="76" t="str">
        <f ca="1">IF(WEEKDAY(B105)=1,SUM(OFFSET(L105,-$F$1,,$F$1,))/$F$1,IF(AND(WEEKDAY(B104)=1,ISNUMBER(B103)),COUNTA(OFFSET(G104:K104,-$F$1,,$F$1))&amp;" / " &amp; $F$1*5 &amp; " créneaux de remplis",""))</f>
        <v/>
      </c>
    </row>
    <row r="105" spans="1:13" ht="21" x14ac:dyDescent="0.25">
      <c r="A105" s="53" t="str">
        <f t="shared" si="9"/>
        <v/>
      </c>
      <c r="B105" s="69">
        <f>WORKDAY.INTL(B104,1,$E$1)</f>
        <v>42874</v>
      </c>
      <c r="C105" s="72" t="s">
        <v>27</v>
      </c>
      <c r="D105" s="70">
        <f t="shared" si="8"/>
        <v>19</v>
      </c>
      <c r="E105" s="70"/>
      <c r="F105" s="71">
        <f t="shared" si="10"/>
        <v>42874</v>
      </c>
      <c r="G105" s="59"/>
      <c r="H105" s="59"/>
      <c r="I105" s="59"/>
      <c r="J105" s="59"/>
      <c r="K105" s="59"/>
      <c r="L105" s="74">
        <f t="shared" si="11"/>
        <v>0</v>
      </c>
      <c r="M105" s="76">
        <f ca="1">IF(WEEKDAY(B106)=1,SUM(OFFSET(L106,-$F$1,,$F$1,))/$F$1,IF(AND(WEEKDAY(B105)=1,ISNUMBER(B104)),COUNTA(OFFSET(G105:K105,-$F$1,,$F$1))&amp;" / " &amp; $F$1*5 &amp; " créneaux de remplis",""))</f>
        <v>0.75</v>
      </c>
    </row>
    <row r="106" spans="1:13" ht="21" x14ac:dyDescent="0.25">
      <c r="A106" s="53" t="str">
        <f t="shared" si="9"/>
        <v/>
      </c>
      <c r="B106" s="69">
        <f>WORKDAY.INTL(B105,1,$E$1)</f>
        <v>42876</v>
      </c>
      <c r="C106" s="69"/>
      <c r="D106" s="70">
        <f t="shared" si="8"/>
        <v>21</v>
      </c>
      <c r="E106" s="70">
        <f t="shared" si="7"/>
        <v>5</v>
      </c>
      <c r="F106" s="71">
        <f t="shared" si="10"/>
        <v>42876</v>
      </c>
      <c r="G106" s="59" t="s">
        <v>69</v>
      </c>
      <c r="H106" s="59" t="s">
        <v>70</v>
      </c>
      <c r="I106" s="59" t="s">
        <v>68</v>
      </c>
      <c r="J106" s="44" t="s">
        <v>59</v>
      </c>
      <c r="K106" s="59" t="s">
        <v>66</v>
      </c>
      <c r="L106" s="74" t="str">
        <f t="shared" si="11"/>
        <v/>
      </c>
      <c r="M106" s="76" t="str">
        <f ca="1">IF(WEEKDAY(B107)=1,SUM(OFFSET(L107,-$F$1,,$F$1,))/$F$1,IF(AND(WEEKDAY(B106)=1,ISNUMBER(B105)),COUNTA(OFFSET(G106:K106,-$F$1,,$F$1))&amp;" / " &amp; $F$1*5 &amp; " créneaux de remplis",""))</f>
        <v>15 / 20 créneaux de remplis</v>
      </c>
    </row>
    <row r="107" spans="1:13" ht="21" x14ac:dyDescent="0.25">
      <c r="A107" s="53">
        <f t="shared" si="9"/>
        <v>21</v>
      </c>
      <c r="B107" s="69">
        <f>WORKDAY.INTL(B106,1,$E$1)</f>
        <v>42877</v>
      </c>
      <c r="C107" s="69"/>
      <c r="D107" s="70">
        <f t="shared" si="8"/>
        <v>22</v>
      </c>
      <c r="E107" s="70">
        <f t="shared" ref="E107:E186" si="12">MONTH(B107)</f>
        <v>5</v>
      </c>
      <c r="F107" s="71">
        <f t="shared" si="10"/>
        <v>42877</v>
      </c>
      <c r="G107" s="31" t="s">
        <v>48</v>
      </c>
      <c r="H107" s="59" t="s">
        <v>65</v>
      </c>
      <c r="I107" s="59" t="s">
        <v>60</v>
      </c>
      <c r="J107" s="59" t="s">
        <v>67</v>
      </c>
      <c r="K107" s="59" t="s">
        <v>38</v>
      </c>
      <c r="L107" s="74">
        <f t="shared" si="11"/>
        <v>1</v>
      </c>
      <c r="M107" s="76" t="str">
        <f ca="1">IF(WEEKDAY(B108)=1,SUM(OFFSET(L108,-$F$1,,$F$1,))/$F$1,IF(AND(WEEKDAY(B107)=1,ISNUMBER(B106)),COUNTA(OFFSET(G107:K107,-$F$1,,$F$1))&amp;" / " &amp; $F$1*5 &amp; " créneaux de remplis",""))</f>
        <v/>
      </c>
    </row>
    <row r="108" spans="1:13" ht="30" x14ac:dyDescent="0.25">
      <c r="A108" s="53" t="str">
        <f t="shared" si="9"/>
        <v/>
      </c>
      <c r="B108" s="69">
        <f>WORKDAY.INTL(B107,1,$E$1)</f>
        <v>42878</v>
      </c>
      <c r="C108" s="69"/>
      <c r="D108" s="70">
        <f t="shared" si="8"/>
        <v>23</v>
      </c>
      <c r="E108" s="70">
        <f t="shared" si="12"/>
        <v>5</v>
      </c>
      <c r="F108" s="71">
        <f t="shared" si="10"/>
        <v>42878</v>
      </c>
      <c r="G108" s="59" t="s">
        <v>69</v>
      </c>
      <c r="H108" s="59" t="s">
        <v>33</v>
      </c>
      <c r="I108" s="59" t="s">
        <v>71</v>
      </c>
      <c r="J108" s="59" t="s">
        <v>64</v>
      </c>
      <c r="K108" s="59" t="s">
        <v>58</v>
      </c>
      <c r="L108" s="74">
        <f t="shared" si="11"/>
        <v>1</v>
      </c>
      <c r="M108" s="76" t="str">
        <f ca="1">IF(WEEKDAY(B109)=1,SUM(OFFSET(L109,-$F$1,,$F$1,))/$F$1,IF(AND(WEEKDAY(B108)=1,ISNUMBER(B107)),COUNTA(OFFSET(G108:K108,-$F$1,,$F$1))&amp;" / " &amp; $F$1*5 &amp; " créneaux de remplis",""))</f>
        <v/>
      </c>
    </row>
    <row r="109" spans="1:13" ht="21" x14ac:dyDescent="0.25">
      <c r="A109" s="53" t="str">
        <f t="shared" si="9"/>
        <v/>
      </c>
      <c r="B109" s="69">
        <f>WORKDAY.INTL(B108,1,$E$1)</f>
        <v>42880</v>
      </c>
      <c r="C109" s="69"/>
      <c r="D109" s="70">
        <f t="shared" si="8"/>
        <v>25</v>
      </c>
      <c r="E109" s="70">
        <f t="shared" si="12"/>
        <v>5</v>
      </c>
      <c r="F109" s="71">
        <f t="shared" si="10"/>
        <v>42880</v>
      </c>
      <c r="G109" s="33" t="s">
        <v>52</v>
      </c>
      <c r="H109" s="59" t="s">
        <v>38</v>
      </c>
      <c r="I109" s="59" t="s">
        <v>36</v>
      </c>
      <c r="J109" s="59" t="s">
        <v>55</v>
      </c>
      <c r="K109" s="59" t="s">
        <v>61</v>
      </c>
      <c r="L109" s="74">
        <f t="shared" si="11"/>
        <v>1</v>
      </c>
      <c r="M109" s="76" t="str">
        <f ca="1">IF(WEEKDAY(B110)=1,SUM(OFFSET(L110,-$F$1,,$F$1,))/$F$1,IF(AND(WEEKDAY(B109)=1,ISNUMBER(B108)),COUNTA(OFFSET(G109:K109,-$F$1,,$F$1))&amp;" / " &amp; $F$1*5 &amp; " créneaux de remplis",""))</f>
        <v/>
      </c>
    </row>
    <row r="110" spans="1:13" ht="21" x14ac:dyDescent="0.25">
      <c r="A110" s="53" t="str">
        <f t="shared" si="9"/>
        <v/>
      </c>
      <c r="B110" s="69">
        <f>WORKDAY.INTL(B109,1,$E$1)</f>
        <v>42881</v>
      </c>
      <c r="C110" s="72" t="s">
        <v>27</v>
      </c>
      <c r="D110" s="70">
        <f t="shared" si="8"/>
        <v>26</v>
      </c>
      <c r="E110" s="70"/>
      <c r="F110" s="71">
        <f t="shared" si="10"/>
        <v>42881</v>
      </c>
      <c r="G110" s="59"/>
      <c r="H110" s="59"/>
      <c r="I110" s="59"/>
      <c r="J110" s="59"/>
      <c r="K110" s="59"/>
      <c r="L110" s="74">
        <f t="shared" si="11"/>
        <v>0</v>
      </c>
      <c r="M110" s="76">
        <f ca="1">IF(WEEKDAY(B111)=1,SUM(OFFSET(L111,-$F$1,,$F$1,))/$F$1,IF(AND(WEEKDAY(B110)=1,ISNUMBER(B109)),COUNTA(OFFSET(G110:K110,-$F$1,,$F$1))&amp;" / " &amp; $F$1*5 &amp; " créneaux de remplis",""))</f>
        <v>0.75</v>
      </c>
    </row>
    <row r="111" spans="1:13" ht="21" x14ac:dyDescent="0.25">
      <c r="A111" s="53" t="str">
        <f t="shared" si="9"/>
        <v/>
      </c>
      <c r="B111" s="69">
        <f>WORKDAY.INTL(B110,1,$E$1)</f>
        <v>42883</v>
      </c>
      <c r="C111" s="69"/>
      <c r="D111" s="70">
        <f t="shared" si="8"/>
        <v>28</v>
      </c>
      <c r="E111" s="70">
        <f t="shared" si="12"/>
        <v>5</v>
      </c>
      <c r="F111" s="71">
        <f t="shared" si="10"/>
        <v>42883</v>
      </c>
      <c r="G111" s="59" t="s">
        <v>69</v>
      </c>
      <c r="H111" s="59" t="s">
        <v>70</v>
      </c>
      <c r="I111" s="59" t="s">
        <v>74</v>
      </c>
      <c r="J111" s="44" t="s">
        <v>59</v>
      </c>
      <c r="K111" s="59" t="s">
        <v>66</v>
      </c>
      <c r="L111" s="74" t="str">
        <f t="shared" si="11"/>
        <v/>
      </c>
      <c r="M111" s="76" t="str">
        <f ca="1">IF(WEEKDAY(B112)=1,SUM(OFFSET(L112,-$F$1,,$F$1,))/$F$1,IF(AND(WEEKDAY(B111)=1,ISNUMBER(B110)),COUNTA(OFFSET(G111:K111,-$F$1,,$F$1))&amp;" / " &amp; $F$1*5 &amp; " créneaux de remplis",""))</f>
        <v>15 / 20 créneaux de remplis</v>
      </c>
    </row>
    <row r="112" spans="1:13" ht="21" x14ac:dyDescent="0.25">
      <c r="A112" s="53">
        <f t="shared" si="9"/>
        <v>22</v>
      </c>
      <c r="B112" s="69">
        <f>WORKDAY.INTL(B111,1,$E$1)</f>
        <v>42884</v>
      </c>
      <c r="C112" s="69"/>
      <c r="D112" s="70">
        <f t="shared" si="8"/>
        <v>29</v>
      </c>
      <c r="E112" s="70">
        <f t="shared" si="12"/>
        <v>5</v>
      </c>
      <c r="F112" s="71">
        <f t="shared" si="10"/>
        <v>42884</v>
      </c>
      <c r="G112" s="33" t="s">
        <v>52</v>
      </c>
      <c r="H112" s="59" t="s">
        <v>65</v>
      </c>
      <c r="I112" s="59" t="s">
        <v>60</v>
      </c>
      <c r="J112" s="59" t="s">
        <v>67</v>
      </c>
      <c r="K112" s="59" t="s">
        <v>38</v>
      </c>
      <c r="L112" s="74">
        <f t="shared" si="11"/>
        <v>1</v>
      </c>
      <c r="M112" s="76" t="str">
        <f ca="1">IF(WEEKDAY(B113)=1,SUM(OFFSET(L113,-$F$1,,$F$1,))/$F$1,IF(AND(WEEKDAY(B112)=1,ISNUMBER(B111)),COUNTA(OFFSET(G112:K112,-$F$1,,$F$1))&amp;" / " &amp; $F$1*5 &amp; " créneaux de remplis",""))</f>
        <v/>
      </c>
    </row>
    <row r="113" spans="1:13" ht="21" x14ac:dyDescent="0.25">
      <c r="A113" s="53" t="str">
        <f t="shared" si="9"/>
        <v/>
      </c>
      <c r="B113" s="69">
        <f>WORKDAY.INTL(B112,1,$E$1)</f>
        <v>42885</v>
      </c>
      <c r="C113" s="69"/>
      <c r="D113" s="70">
        <f t="shared" si="8"/>
        <v>30</v>
      </c>
      <c r="E113" s="70">
        <f t="shared" si="12"/>
        <v>5</v>
      </c>
      <c r="F113" s="71">
        <f t="shared" si="10"/>
        <v>42885</v>
      </c>
      <c r="G113" s="33" t="s">
        <v>52</v>
      </c>
      <c r="H113" s="59" t="s">
        <v>69</v>
      </c>
      <c r="I113" s="59" t="s">
        <v>71</v>
      </c>
      <c r="J113" s="59" t="s">
        <v>64</v>
      </c>
      <c r="K113" s="59" t="s">
        <v>58</v>
      </c>
      <c r="L113" s="74">
        <f t="shared" si="11"/>
        <v>1</v>
      </c>
      <c r="M113" s="76" t="str">
        <f ca="1">IF(WEEKDAY(B114)=1,SUM(OFFSET(L114,-$F$1,,$F$1,))/$F$1,IF(AND(WEEKDAY(B113)=1,ISNUMBER(B112)),COUNTA(OFFSET(G113:K113,-$F$1,,$F$1))&amp;" / " &amp; $F$1*5 &amp; " créneaux de remplis",""))</f>
        <v/>
      </c>
    </row>
    <row r="114" spans="1:13" ht="21" x14ac:dyDescent="0.25">
      <c r="A114" s="53" t="str">
        <f t="shared" si="9"/>
        <v/>
      </c>
      <c r="B114" s="69">
        <f>WORKDAY.INTL(B113,1,$E$1)</f>
        <v>42887</v>
      </c>
      <c r="C114" s="69"/>
      <c r="D114" s="70">
        <f t="shared" si="8"/>
        <v>1</v>
      </c>
      <c r="E114" s="70">
        <f t="shared" si="12"/>
        <v>6</v>
      </c>
      <c r="F114" s="71">
        <f t="shared" si="10"/>
        <v>42887</v>
      </c>
      <c r="G114" s="59" t="s">
        <v>38</v>
      </c>
      <c r="H114" s="59" t="s">
        <v>36</v>
      </c>
      <c r="I114" s="59" t="s">
        <v>68</v>
      </c>
      <c r="J114" s="59" t="s">
        <v>55</v>
      </c>
      <c r="K114" s="59" t="s">
        <v>61</v>
      </c>
      <c r="L114" s="74">
        <f t="shared" si="11"/>
        <v>1</v>
      </c>
      <c r="M114" s="76" t="str">
        <f ca="1">IF(WEEKDAY(B115)=1,SUM(OFFSET(L115,-$F$1,,$F$1,))/$F$1,IF(AND(WEEKDAY(B114)=1,ISNUMBER(B113)),COUNTA(OFFSET(G114:K114,-$F$1,,$F$1))&amp;" / " &amp; $F$1*5 &amp; " créneaux de remplis",""))</f>
        <v/>
      </c>
    </row>
    <row r="115" spans="1:13" ht="21" x14ac:dyDescent="0.25">
      <c r="A115" s="53" t="str">
        <f t="shared" si="9"/>
        <v/>
      </c>
      <c r="B115" s="69">
        <f>WORKDAY.INTL(B114,1,$E$1)</f>
        <v>42888</v>
      </c>
      <c r="C115" s="72" t="s">
        <v>27</v>
      </c>
      <c r="D115" s="70">
        <f t="shared" si="8"/>
        <v>2</v>
      </c>
      <c r="E115" s="70"/>
      <c r="F115" s="71">
        <f t="shared" si="10"/>
        <v>42888</v>
      </c>
      <c r="G115" s="59"/>
      <c r="H115" s="59"/>
      <c r="I115" s="59"/>
      <c r="J115" s="59"/>
      <c r="K115" s="59"/>
      <c r="L115" s="74">
        <f t="shared" si="11"/>
        <v>0</v>
      </c>
      <c r="M115" s="76">
        <f ca="1">IF(WEEKDAY(B116)=1,SUM(OFFSET(L116,-$F$1,,$F$1,))/$F$1,IF(AND(WEEKDAY(B115)=1,ISNUMBER(B114)),COUNTA(OFFSET(G115:K115,-$F$1,,$F$1))&amp;" / " &amp; $F$1*5 &amp; " créneaux de remplis",""))</f>
        <v>0.75</v>
      </c>
    </row>
    <row r="116" spans="1:13" ht="21" x14ac:dyDescent="0.25">
      <c r="A116" s="53" t="str">
        <f t="shared" si="9"/>
        <v/>
      </c>
      <c r="B116" s="69">
        <f>WORKDAY.INTL(B115,1,$E$1)</f>
        <v>42890</v>
      </c>
      <c r="C116" s="69"/>
      <c r="D116" s="70">
        <f t="shared" si="8"/>
        <v>4</v>
      </c>
      <c r="E116" s="70">
        <f t="shared" si="12"/>
        <v>6</v>
      </c>
      <c r="F116" s="71">
        <f t="shared" si="10"/>
        <v>42890</v>
      </c>
      <c r="G116" s="59" t="s">
        <v>69</v>
      </c>
      <c r="H116" s="33" t="s">
        <v>52</v>
      </c>
      <c r="I116" s="59" t="s">
        <v>68</v>
      </c>
      <c r="J116" s="44" t="s">
        <v>59</v>
      </c>
      <c r="K116" s="59" t="s">
        <v>66</v>
      </c>
      <c r="L116" s="74" t="str">
        <f t="shared" si="11"/>
        <v/>
      </c>
      <c r="M116" s="76" t="str">
        <f ca="1">IF(WEEKDAY(B117)=1,SUM(OFFSET(L117,-$F$1,,$F$1,))/$F$1,IF(AND(WEEKDAY(B116)=1,ISNUMBER(B115)),COUNTA(OFFSET(G116:K116,-$F$1,,$F$1))&amp;" / " &amp; $F$1*5 &amp; " créneaux de remplis",""))</f>
        <v>15 / 20 créneaux de remplis</v>
      </c>
    </row>
    <row r="117" spans="1:13" ht="21" x14ac:dyDescent="0.25">
      <c r="A117" s="53">
        <f t="shared" si="9"/>
        <v>23</v>
      </c>
      <c r="B117" s="69">
        <f>WORKDAY.INTL(B116,1,$E$1)</f>
        <v>42891</v>
      </c>
      <c r="C117" s="69"/>
      <c r="D117" s="70">
        <f t="shared" si="8"/>
        <v>5</v>
      </c>
      <c r="E117" s="70">
        <f t="shared" si="12"/>
        <v>6</v>
      </c>
      <c r="F117" s="71">
        <f t="shared" si="10"/>
        <v>42891</v>
      </c>
      <c r="G117" s="31" t="s">
        <v>48</v>
      </c>
      <c r="H117" s="59" t="s">
        <v>65</v>
      </c>
      <c r="I117" s="59" t="s">
        <v>60</v>
      </c>
      <c r="J117" s="59" t="s">
        <v>67</v>
      </c>
      <c r="K117" s="59" t="s">
        <v>38</v>
      </c>
      <c r="L117" s="74">
        <f t="shared" si="11"/>
        <v>1</v>
      </c>
      <c r="M117" s="76" t="str">
        <f ca="1">IF(WEEKDAY(B118)=1,SUM(OFFSET(L118,-$F$1,,$F$1,))/$F$1,IF(AND(WEEKDAY(B117)=1,ISNUMBER(B116)),COUNTA(OFFSET(G117:K117,-$F$1,,$F$1))&amp;" / " &amp; $F$1*5 &amp; " créneaux de remplis",""))</f>
        <v/>
      </c>
    </row>
    <row r="118" spans="1:13" ht="21" x14ac:dyDescent="0.25">
      <c r="A118" s="53" t="str">
        <f t="shared" si="9"/>
        <v/>
      </c>
      <c r="B118" s="69">
        <f>WORKDAY.INTL(B117,1,$E$1)</f>
        <v>42892</v>
      </c>
      <c r="C118" s="69"/>
      <c r="D118" s="70">
        <f t="shared" si="8"/>
        <v>6</v>
      </c>
      <c r="E118" s="70">
        <f t="shared" si="12"/>
        <v>6</v>
      </c>
      <c r="F118" s="71">
        <f t="shared" si="10"/>
        <v>42892</v>
      </c>
      <c r="G118" s="45" t="s">
        <v>76</v>
      </c>
      <c r="H118" s="59" t="s">
        <v>69</v>
      </c>
      <c r="I118" s="59" t="s">
        <v>71</v>
      </c>
      <c r="J118" s="59" t="s">
        <v>64</v>
      </c>
      <c r="K118" s="59" t="s">
        <v>58</v>
      </c>
      <c r="L118" s="74">
        <f t="shared" si="11"/>
        <v>1</v>
      </c>
      <c r="M118" s="76" t="str">
        <f ca="1">IF(WEEKDAY(B119)=1,SUM(OFFSET(L119,-$F$1,,$F$1,))/$F$1,IF(AND(WEEKDAY(B118)=1,ISNUMBER(B117)),COUNTA(OFFSET(G118:K118,-$F$1,,$F$1))&amp;" / " &amp; $F$1*5 &amp; " créneaux de remplis",""))</f>
        <v/>
      </c>
    </row>
    <row r="119" spans="1:13" ht="21" x14ac:dyDescent="0.25">
      <c r="A119" s="53" t="str">
        <f t="shared" si="9"/>
        <v/>
      </c>
      <c r="B119" s="69">
        <f>WORKDAY.INTL(B118,1,$E$1)</f>
        <v>42894</v>
      </c>
      <c r="C119" s="69"/>
      <c r="D119" s="70">
        <f t="shared" si="8"/>
        <v>8</v>
      </c>
      <c r="E119" s="70">
        <f t="shared" si="12"/>
        <v>6</v>
      </c>
      <c r="F119" s="71">
        <f t="shared" si="10"/>
        <v>42894</v>
      </c>
      <c r="G119" s="33" t="s">
        <v>52</v>
      </c>
      <c r="H119" s="59" t="s">
        <v>38</v>
      </c>
      <c r="I119" s="59" t="s">
        <v>36</v>
      </c>
      <c r="J119" s="59" t="s">
        <v>55</v>
      </c>
      <c r="K119" s="59" t="s">
        <v>61</v>
      </c>
      <c r="L119" s="74">
        <f t="shared" si="11"/>
        <v>1</v>
      </c>
      <c r="M119" s="76" t="str">
        <f ca="1">IF(WEEKDAY(B120)=1,SUM(OFFSET(L120,-$F$1,,$F$1,))/$F$1,IF(AND(WEEKDAY(B119)=1,ISNUMBER(B118)),COUNTA(OFFSET(G119:K119,-$F$1,,$F$1))&amp;" / " &amp; $F$1*5 &amp; " créneaux de remplis",""))</f>
        <v/>
      </c>
    </row>
    <row r="120" spans="1:13" ht="21" x14ac:dyDescent="0.25">
      <c r="A120" s="53" t="str">
        <f t="shared" si="9"/>
        <v/>
      </c>
      <c r="B120" s="69">
        <f>WORKDAY.INTL(B119,1,$E$1)</f>
        <v>42895</v>
      </c>
      <c r="C120" s="72" t="s">
        <v>27</v>
      </c>
      <c r="D120" s="70">
        <f t="shared" si="8"/>
        <v>9</v>
      </c>
      <c r="E120" s="70"/>
      <c r="F120" s="71">
        <f t="shared" si="10"/>
        <v>42895</v>
      </c>
      <c r="G120" s="59"/>
      <c r="H120" s="59"/>
      <c r="I120" s="59"/>
      <c r="J120" s="59"/>
      <c r="K120" s="59"/>
      <c r="L120" s="74">
        <f t="shared" si="11"/>
        <v>0</v>
      </c>
      <c r="M120" s="76">
        <f ca="1">IF(WEEKDAY(B121)=1,SUM(OFFSET(L121,-$F$1,,$F$1,))/$F$1,IF(AND(WEEKDAY(B120)=1,ISNUMBER(B119)),COUNTA(OFFSET(G120:K120,-$F$1,,$F$1))&amp;" / " &amp; $F$1*5 &amp; " créneaux de remplis",""))</f>
        <v>0.75</v>
      </c>
    </row>
    <row r="121" spans="1:13" ht="21" x14ac:dyDescent="0.25">
      <c r="A121" s="53" t="str">
        <f t="shared" si="9"/>
        <v/>
      </c>
      <c r="B121" s="69">
        <f>WORKDAY.INTL(B120,1,$E$1)</f>
        <v>42897</v>
      </c>
      <c r="C121" s="69"/>
      <c r="D121" s="70">
        <f t="shared" si="8"/>
        <v>11</v>
      </c>
      <c r="E121" s="70">
        <f t="shared" si="12"/>
        <v>6</v>
      </c>
      <c r="F121" s="71">
        <f t="shared" si="10"/>
        <v>42897</v>
      </c>
      <c r="G121" s="39" t="s">
        <v>49</v>
      </c>
      <c r="H121" s="39" t="s">
        <v>49</v>
      </c>
      <c r="I121" s="39" t="s">
        <v>49</v>
      </c>
      <c r="J121" s="39" t="s">
        <v>49</v>
      </c>
      <c r="K121" s="39" t="s">
        <v>49</v>
      </c>
      <c r="L121" s="74" t="str">
        <f t="shared" si="11"/>
        <v/>
      </c>
      <c r="M121" s="76" t="str">
        <f ca="1">IF(WEEKDAY(B122)=1,SUM(OFFSET(L122,-$F$1,,$F$1,))/$F$1,IF(AND(WEEKDAY(B121)=1,ISNUMBER(B120)),COUNTA(OFFSET(G121:K121,-$F$1,,$F$1))&amp;" / " &amp; $F$1*5 &amp; " créneaux de remplis",""))</f>
        <v>15 / 20 créneaux de remplis</v>
      </c>
    </row>
    <row r="122" spans="1:13" ht="21" x14ac:dyDescent="0.25">
      <c r="A122" s="53">
        <f t="shared" si="9"/>
        <v>24</v>
      </c>
      <c r="B122" s="69">
        <f>WORKDAY.INTL(B121,1,$E$1)</f>
        <v>42898</v>
      </c>
      <c r="C122" s="69"/>
      <c r="D122" s="70">
        <f t="shared" si="8"/>
        <v>12</v>
      </c>
      <c r="E122" s="70">
        <f t="shared" si="12"/>
        <v>6</v>
      </c>
      <c r="F122" s="71">
        <f t="shared" si="10"/>
        <v>42898</v>
      </c>
      <c r="G122" s="31" t="s">
        <v>48</v>
      </c>
      <c r="H122" s="59" t="s">
        <v>65</v>
      </c>
      <c r="I122" s="59" t="s">
        <v>60</v>
      </c>
      <c r="J122" s="59" t="s">
        <v>67</v>
      </c>
      <c r="K122" s="59" t="s">
        <v>38</v>
      </c>
      <c r="L122" s="74">
        <f t="shared" si="11"/>
        <v>1</v>
      </c>
      <c r="M122" s="76" t="str">
        <f ca="1">IF(WEEKDAY(B123)=1,SUM(OFFSET(L123,-$F$1,,$F$1,))/$F$1,IF(AND(WEEKDAY(B122)=1,ISNUMBER(B121)),COUNTA(OFFSET(G122:K122,-$F$1,,$F$1))&amp;" / " &amp; $F$1*5 &amp; " créneaux de remplis",""))</f>
        <v/>
      </c>
    </row>
    <row r="123" spans="1:13" ht="21" x14ac:dyDescent="0.25">
      <c r="A123" s="53" t="str">
        <f t="shared" si="9"/>
        <v/>
      </c>
      <c r="B123" s="69">
        <f>WORKDAY.INTL(B122,1,$E$1)</f>
        <v>42899</v>
      </c>
      <c r="C123" s="69"/>
      <c r="D123" s="70">
        <f t="shared" si="8"/>
        <v>13</v>
      </c>
      <c r="E123" s="70">
        <f t="shared" si="12"/>
        <v>6</v>
      </c>
      <c r="F123" s="71">
        <f t="shared" si="10"/>
        <v>42899</v>
      </c>
      <c r="G123" s="45" t="s">
        <v>76</v>
      </c>
      <c r="H123" s="59" t="s">
        <v>71</v>
      </c>
      <c r="I123" s="59" t="s">
        <v>64</v>
      </c>
      <c r="J123" s="59" t="s">
        <v>58</v>
      </c>
      <c r="K123" s="59" t="s">
        <v>78</v>
      </c>
      <c r="L123" s="74">
        <f t="shared" si="11"/>
        <v>1</v>
      </c>
      <c r="M123" s="76" t="str">
        <f ca="1">IF(WEEKDAY(B124)=1,SUM(OFFSET(L124,-$F$1,,$F$1,))/$F$1,IF(AND(WEEKDAY(B123)=1,ISNUMBER(B122)),COUNTA(OFFSET(G123:K123,-$F$1,,$F$1))&amp;" / " &amp; $F$1*5 &amp; " créneaux de remplis",""))</f>
        <v/>
      </c>
    </row>
    <row r="124" spans="1:13" ht="21" x14ac:dyDescent="0.25">
      <c r="A124" s="53" t="str">
        <f t="shared" si="9"/>
        <v/>
      </c>
      <c r="B124" s="69">
        <f>WORKDAY.INTL(B123,1,$E$1)</f>
        <v>42901</v>
      </c>
      <c r="C124" s="69"/>
      <c r="D124" s="70">
        <f t="shared" si="8"/>
        <v>15</v>
      </c>
      <c r="E124" s="70">
        <f t="shared" si="12"/>
        <v>6</v>
      </c>
      <c r="F124" s="71">
        <f t="shared" si="10"/>
        <v>42901</v>
      </c>
      <c r="G124" s="33" t="s">
        <v>52</v>
      </c>
      <c r="H124" s="59" t="s">
        <v>70</v>
      </c>
      <c r="I124" s="59" t="s">
        <v>55</v>
      </c>
      <c r="J124" s="59" t="s">
        <v>69</v>
      </c>
      <c r="K124" s="59" t="s">
        <v>79</v>
      </c>
      <c r="L124" s="74">
        <f t="shared" si="11"/>
        <v>1</v>
      </c>
      <c r="M124" s="76" t="str">
        <f ca="1">IF(WEEKDAY(B125)=1,SUM(OFFSET(L125,-$F$1,,$F$1,))/$F$1,IF(AND(WEEKDAY(B124)=1,ISNUMBER(B123)),COUNTA(OFFSET(G124:K124,-$F$1,,$F$1))&amp;" / " &amp; $F$1*5 &amp; " créneaux de remplis",""))</f>
        <v/>
      </c>
    </row>
    <row r="125" spans="1:13" ht="21" x14ac:dyDescent="0.25">
      <c r="A125" s="53" t="str">
        <f t="shared" si="9"/>
        <v/>
      </c>
      <c r="B125" s="69">
        <f>WORKDAY.INTL(B124,1,$E$1)</f>
        <v>42902</v>
      </c>
      <c r="C125" s="72" t="s">
        <v>27</v>
      </c>
      <c r="D125" s="70">
        <f t="shared" si="8"/>
        <v>16</v>
      </c>
      <c r="E125" s="70"/>
      <c r="F125" s="71">
        <f t="shared" si="10"/>
        <v>42902</v>
      </c>
      <c r="G125" s="59"/>
      <c r="H125" s="59"/>
      <c r="I125" s="59"/>
      <c r="J125" s="59"/>
      <c r="K125" s="59"/>
      <c r="L125" s="74">
        <f t="shared" si="11"/>
        <v>0</v>
      </c>
      <c r="M125" s="76">
        <f ca="1">IF(WEEKDAY(B126)=1,SUM(OFFSET(L126,-$F$1,,$F$1,))/$F$1,IF(AND(WEEKDAY(B125)=1,ISNUMBER(B124)),COUNTA(OFFSET(G125:K125,-$F$1,,$F$1))&amp;" / " &amp; $F$1*5 &amp; " créneaux de remplis",""))</f>
        <v>0.75</v>
      </c>
    </row>
    <row r="126" spans="1:13" ht="21" x14ac:dyDescent="0.25">
      <c r="A126" s="53" t="str">
        <f t="shared" si="9"/>
        <v/>
      </c>
      <c r="B126" s="69">
        <f>WORKDAY.INTL(B125,1,$E$1)</f>
        <v>42904</v>
      </c>
      <c r="C126" s="69"/>
      <c r="D126" s="70">
        <f t="shared" si="8"/>
        <v>18</v>
      </c>
      <c r="E126" s="70">
        <f t="shared" si="12"/>
        <v>6</v>
      </c>
      <c r="F126" s="71">
        <f t="shared" si="10"/>
        <v>42904</v>
      </c>
      <c r="G126" s="59" t="s">
        <v>83</v>
      </c>
      <c r="H126" s="59" t="s">
        <v>70</v>
      </c>
      <c r="I126" s="59" t="s">
        <v>68</v>
      </c>
      <c r="J126" s="44" t="s">
        <v>59</v>
      </c>
      <c r="K126" s="59" t="s">
        <v>66</v>
      </c>
      <c r="L126" s="74" t="str">
        <f t="shared" si="11"/>
        <v/>
      </c>
      <c r="M126" s="76" t="str">
        <f ca="1">IF(WEEKDAY(B127)=1,SUM(OFFSET(L127,-$F$1,,$F$1,))/$F$1,IF(AND(WEEKDAY(B126)=1,ISNUMBER(B125)),COUNTA(OFFSET(G126:K126,-$F$1,,$F$1))&amp;" / " &amp; $F$1*5 &amp; " créneaux de remplis",""))</f>
        <v>15 / 20 créneaux de remplis</v>
      </c>
    </row>
    <row r="127" spans="1:13" ht="21" x14ac:dyDescent="0.25">
      <c r="A127" s="53">
        <f t="shared" si="9"/>
        <v>25</v>
      </c>
      <c r="B127" s="69">
        <f>WORKDAY.INTL(B126,1,$E$1)</f>
        <v>42905</v>
      </c>
      <c r="C127" s="69"/>
      <c r="D127" s="70">
        <f t="shared" si="8"/>
        <v>19</v>
      </c>
      <c r="E127" s="70">
        <f t="shared" si="12"/>
        <v>6</v>
      </c>
      <c r="F127" s="71">
        <f t="shared" si="10"/>
        <v>42905</v>
      </c>
      <c r="G127" s="31" t="s">
        <v>48</v>
      </c>
      <c r="H127" s="59" t="s">
        <v>65</v>
      </c>
      <c r="I127" s="59" t="s">
        <v>60</v>
      </c>
      <c r="J127" s="59" t="s">
        <v>67</v>
      </c>
      <c r="K127" s="59" t="s">
        <v>38</v>
      </c>
      <c r="L127" s="74">
        <f t="shared" si="11"/>
        <v>1</v>
      </c>
      <c r="M127" s="76" t="str">
        <f ca="1">IF(WEEKDAY(B128)=1,SUM(OFFSET(L128,-$F$1,,$F$1,))/$F$1,IF(AND(WEEKDAY(B127)=1,ISNUMBER(B126)),COUNTA(OFFSET(G127:K127,-$F$1,,$F$1))&amp;" / " &amp; $F$1*5 &amp; " créneaux de remplis",""))</f>
        <v/>
      </c>
    </row>
    <row r="128" spans="1:13" ht="21" x14ac:dyDescent="0.25">
      <c r="A128" s="53" t="str">
        <f t="shared" si="9"/>
        <v/>
      </c>
      <c r="B128" s="69">
        <f>WORKDAY.INTL(B127,1,$E$1)</f>
        <v>42906</v>
      </c>
      <c r="C128" s="69"/>
      <c r="D128" s="70">
        <f t="shared" si="8"/>
        <v>20</v>
      </c>
      <c r="E128" s="70">
        <f t="shared" si="12"/>
        <v>6</v>
      </c>
      <c r="F128" s="71">
        <f t="shared" si="10"/>
        <v>42906</v>
      </c>
      <c r="G128" s="33" t="s">
        <v>52</v>
      </c>
      <c r="H128" s="59" t="s">
        <v>80</v>
      </c>
      <c r="I128" s="59"/>
      <c r="J128" s="59" t="s">
        <v>64</v>
      </c>
      <c r="K128" s="59" t="s">
        <v>58</v>
      </c>
      <c r="L128" s="74">
        <f t="shared" si="11"/>
        <v>0.8</v>
      </c>
      <c r="M128" s="76" t="str">
        <f ca="1">IF(WEEKDAY(B129)=1,SUM(OFFSET(L129,-$F$1,,$F$1,))/$F$1,IF(AND(WEEKDAY(B128)=1,ISNUMBER(B127)),COUNTA(OFFSET(G128:K128,-$F$1,,$F$1))&amp;" / " &amp; $F$1*5 &amp; " créneaux de remplis",""))</f>
        <v/>
      </c>
    </row>
    <row r="129" spans="1:13" ht="21" x14ac:dyDescent="0.25">
      <c r="A129" s="53" t="str">
        <f t="shared" si="9"/>
        <v/>
      </c>
      <c r="B129" s="69">
        <f>WORKDAY.INTL(B128,1,$E$1)</f>
        <v>42908</v>
      </c>
      <c r="C129" s="69"/>
      <c r="D129" s="70">
        <f t="shared" si="8"/>
        <v>22</v>
      </c>
      <c r="E129" s="70">
        <f t="shared" si="12"/>
        <v>6</v>
      </c>
      <c r="F129" s="71">
        <f t="shared" si="10"/>
        <v>42908</v>
      </c>
      <c r="G129" s="36" t="s">
        <v>78</v>
      </c>
      <c r="H129" s="59" t="s">
        <v>81</v>
      </c>
      <c r="I129" s="59" t="s">
        <v>55</v>
      </c>
      <c r="J129" s="59" t="s">
        <v>69</v>
      </c>
      <c r="K129" s="59" t="s">
        <v>79</v>
      </c>
      <c r="L129" s="74">
        <f t="shared" si="11"/>
        <v>1</v>
      </c>
      <c r="M129" s="76" t="str">
        <f ca="1">IF(WEEKDAY(B130)=1,SUM(OFFSET(L130,-$F$1,,$F$1,))/$F$1,IF(AND(WEEKDAY(B129)=1,ISNUMBER(B128)),COUNTA(OFFSET(G129:K129,-$F$1,,$F$1))&amp;" / " &amp; $F$1*5 &amp; " créneaux de remplis",""))</f>
        <v/>
      </c>
    </row>
    <row r="130" spans="1:13" ht="21" x14ac:dyDescent="0.25">
      <c r="A130" s="53" t="str">
        <f t="shared" si="9"/>
        <v/>
      </c>
      <c r="B130" s="69">
        <f>WORKDAY.INTL(B129,1,$E$1)</f>
        <v>42909</v>
      </c>
      <c r="C130" s="72" t="s">
        <v>27</v>
      </c>
      <c r="D130" s="70">
        <f t="shared" si="8"/>
        <v>23</v>
      </c>
      <c r="E130" s="70"/>
      <c r="F130" s="71">
        <f t="shared" si="10"/>
        <v>42909</v>
      </c>
      <c r="G130" s="59"/>
      <c r="H130" s="59"/>
      <c r="I130" s="59"/>
      <c r="J130" s="59"/>
      <c r="K130" s="59"/>
      <c r="L130" s="74">
        <f t="shared" si="11"/>
        <v>0</v>
      </c>
      <c r="M130" s="76">
        <f ca="1">IF(WEEKDAY(B131)=1,SUM(OFFSET(L131,-$F$1,,$F$1,))/$F$1,IF(AND(WEEKDAY(B130)=1,ISNUMBER(B129)),COUNTA(OFFSET(G130:K130,-$F$1,,$F$1))&amp;" / " &amp; $F$1*5 &amp; " créneaux de remplis",""))</f>
        <v>0.7</v>
      </c>
    </row>
    <row r="131" spans="1:13" ht="21" x14ac:dyDescent="0.25">
      <c r="A131" s="53" t="str">
        <f t="shared" si="9"/>
        <v/>
      </c>
      <c r="B131" s="69">
        <f>WORKDAY.INTL(B130,1,$E$1)</f>
        <v>42911</v>
      </c>
      <c r="C131" s="69"/>
      <c r="D131" s="70">
        <f t="shared" si="8"/>
        <v>25</v>
      </c>
      <c r="E131" s="70">
        <f t="shared" si="12"/>
        <v>6</v>
      </c>
      <c r="F131" s="71">
        <f t="shared" si="10"/>
        <v>42911</v>
      </c>
      <c r="G131" s="59" t="s">
        <v>83</v>
      </c>
      <c r="H131" s="59" t="s">
        <v>70</v>
      </c>
      <c r="I131" s="59" t="s">
        <v>68</v>
      </c>
      <c r="J131" s="44" t="s">
        <v>59</v>
      </c>
      <c r="K131" s="59" t="s">
        <v>66</v>
      </c>
      <c r="L131" s="74" t="str">
        <f t="shared" si="11"/>
        <v/>
      </c>
      <c r="M131" s="76" t="str">
        <f ca="1">IF(WEEKDAY(B132)=1,SUM(OFFSET(L132,-$F$1,,$F$1,))/$F$1,IF(AND(WEEKDAY(B131)=1,ISNUMBER(B130)),COUNTA(OFFSET(G131:K131,-$F$1,,$F$1))&amp;" / " &amp; $F$1*5 &amp; " créneaux de remplis",""))</f>
        <v>14 / 20 créneaux de remplis</v>
      </c>
    </row>
    <row r="132" spans="1:13" ht="21" x14ac:dyDescent="0.25">
      <c r="A132" s="53">
        <f t="shared" si="9"/>
        <v>26</v>
      </c>
      <c r="B132" s="69">
        <f>WORKDAY.INTL(B131,1,$E$1)</f>
        <v>42912</v>
      </c>
      <c r="C132" s="69"/>
      <c r="D132" s="70">
        <f t="shared" si="8"/>
        <v>26</v>
      </c>
      <c r="E132" s="70">
        <f t="shared" si="12"/>
        <v>6</v>
      </c>
      <c r="F132" s="71">
        <f t="shared" si="10"/>
        <v>42912</v>
      </c>
      <c r="G132" s="31" t="s">
        <v>48</v>
      </c>
      <c r="H132" s="59" t="s">
        <v>65</v>
      </c>
      <c r="I132" s="59" t="s">
        <v>60</v>
      </c>
      <c r="J132" s="59" t="s">
        <v>67</v>
      </c>
      <c r="K132" s="59" t="s">
        <v>38</v>
      </c>
      <c r="L132" s="74">
        <f t="shared" si="11"/>
        <v>1</v>
      </c>
      <c r="M132" s="76" t="str">
        <f ca="1">IF(WEEKDAY(B133)=1,SUM(OFFSET(L133,-$F$1,,$F$1,))/$F$1,IF(AND(WEEKDAY(B132)=1,ISNUMBER(B131)),COUNTA(OFFSET(G132:K132,-$F$1,,$F$1))&amp;" / " &amp; $F$1*5 &amp; " créneaux de remplis",""))</f>
        <v/>
      </c>
    </row>
    <row r="133" spans="1:13" ht="21" x14ac:dyDescent="0.25">
      <c r="A133" s="53" t="str">
        <f t="shared" si="9"/>
        <v/>
      </c>
      <c r="B133" s="69">
        <f>WORKDAY.INTL(B132,1,$E$1)</f>
        <v>42913</v>
      </c>
      <c r="C133" s="69"/>
      <c r="D133" s="70">
        <f t="shared" si="8"/>
        <v>27</v>
      </c>
      <c r="E133" s="70">
        <f t="shared" si="12"/>
        <v>6</v>
      </c>
      <c r="F133" s="71">
        <f t="shared" si="10"/>
        <v>42913</v>
      </c>
      <c r="G133" s="33" t="s">
        <v>52</v>
      </c>
      <c r="H133" s="59" t="s">
        <v>80</v>
      </c>
      <c r="I133" s="59"/>
      <c r="J133" s="59" t="s">
        <v>64</v>
      </c>
      <c r="K133" s="59" t="s">
        <v>58</v>
      </c>
      <c r="L133" s="74">
        <f t="shared" si="11"/>
        <v>0.8</v>
      </c>
      <c r="M133" s="76" t="str">
        <f ca="1">IF(WEEKDAY(B134)=1,SUM(OFFSET(L134,-$F$1,,$F$1,))/$F$1,IF(AND(WEEKDAY(B133)=1,ISNUMBER(B132)),COUNTA(OFFSET(G133:K133,-$F$1,,$F$1))&amp;" / " &amp; $F$1*5 &amp; " créneaux de remplis",""))</f>
        <v/>
      </c>
    </row>
    <row r="134" spans="1:13" ht="21" x14ac:dyDescent="0.25">
      <c r="A134" s="53" t="str">
        <f t="shared" si="9"/>
        <v/>
      </c>
      <c r="B134" s="69">
        <f>WORKDAY.INTL(B133,1,$E$1)</f>
        <v>42915</v>
      </c>
      <c r="C134" s="69"/>
      <c r="D134" s="70">
        <f t="shared" ref="D134:D197" si="13">DAY(B134)</f>
        <v>29</v>
      </c>
      <c r="E134" s="70">
        <f t="shared" si="12"/>
        <v>6</v>
      </c>
      <c r="F134" s="71">
        <f t="shared" si="10"/>
        <v>42915</v>
      </c>
      <c r="G134" s="36" t="s">
        <v>78</v>
      </c>
      <c r="H134" s="59" t="s">
        <v>81</v>
      </c>
      <c r="I134" s="59" t="s">
        <v>55</v>
      </c>
      <c r="J134" s="59" t="s">
        <v>69</v>
      </c>
      <c r="K134" s="59" t="s">
        <v>79</v>
      </c>
      <c r="L134" s="74">
        <f t="shared" si="11"/>
        <v>1</v>
      </c>
      <c r="M134" s="76" t="str">
        <f ca="1">IF(WEEKDAY(B135)=1,SUM(OFFSET(L135,-$F$1,,$F$1,))/$F$1,IF(AND(WEEKDAY(B134)=1,ISNUMBER(B133)),COUNTA(OFFSET(G134:K134,-$F$1,,$F$1))&amp;" / " &amp; $F$1*5 &amp; " créneaux de remplis",""))</f>
        <v/>
      </c>
    </row>
    <row r="135" spans="1:13" ht="21" x14ac:dyDescent="0.25">
      <c r="A135" s="53" t="str">
        <f t="shared" ref="A135:A198" si="14">IF(WEEKNUM(B135,21)=WEEKNUM(B134,21),"",WEEKNUM(B135,21))</f>
        <v/>
      </c>
      <c r="B135" s="69">
        <f>WORKDAY.INTL(B134,1,$E$1)</f>
        <v>42916</v>
      </c>
      <c r="C135" s="72" t="s">
        <v>27</v>
      </c>
      <c r="D135" s="70">
        <f t="shared" si="13"/>
        <v>30</v>
      </c>
      <c r="E135" s="70"/>
      <c r="F135" s="71">
        <f t="shared" ref="F135:F198" si="15">B135</f>
        <v>42916</v>
      </c>
      <c r="G135" s="59"/>
      <c r="H135" s="59"/>
      <c r="I135" s="59"/>
      <c r="J135" s="59"/>
      <c r="K135" s="59"/>
      <c r="L135" s="74">
        <f t="shared" ref="L135:L198" si="16">IF(WEEKDAY(B135,2)=7,"",COUNTA(G135:K135)/5)</f>
        <v>0</v>
      </c>
      <c r="M135" s="76">
        <f ca="1">IF(WEEKDAY(B136)=1,SUM(OFFSET(L136,-$F$1,,$F$1,))/$F$1,IF(AND(WEEKDAY(B135)=1,ISNUMBER(B134)),COUNTA(OFFSET(G135:K135,-$F$1,,$F$1))&amp;" / " &amp; $F$1*5 &amp; " créneaux de remplis",""))</f>
        <v>0.7</v>
      </c>
    </row>
    <row r="136" spans="1:13" ht="21" x14ac:dyDescent="0.25">
      <c r="A136" s="53" t="str">
        <f t="shared" si="14"/>
        <v/>
      </c>
      <c r="B136" s="69">
        <f>WORKDAY.INTL(B135,1,$E$1)</f>
        <v>42918</v>
      </c>
      <c r="C136" s="69"/>
      <c r="D136" s="70">
        <f t="shared" si="13"/>
        <v>2</v>
      </c>
      <c r="E136" s="70">
        <f t="shared" si="12"/>
        <v>7</v>
      </c>
      <c r="F136" s="71">
        <f t="shared" si="15"/>
        <v>42918</v>
      </c>
      <c r="G136" s="59" t="s">
        <v>83</v>
      </c>
      <c r="H136" s="59" t="s">
        <v>70</v>
      </c>
      <c r="I136" s="59" t="s">
        <v>68</v>
      </c>
      <c r="J136" s="44" t="s">
        <v>59</v>
      </c>
      <c r="K136" s="59" t="s">
        <v>66</v>
      </c>
      <c r="L136" s="74" t="str">
        <f t="shared" si="16"/>
        <v/>
      </c>
      <c r="M136" s="76" t="str">
        <f ca="1">IF(WEEKDAY(B137)=1,SUM(OFFSET(L137,-$F$1,,$F$1,))/$F$1,IF(AND(WEEKDAY(B136)=1,ISNUMBER(B135)),COUNTA(OFFSET(G136:K136,-$F$1,,$F$1))&amp;" / " &amp; $F$1*5 &amp; " créneaux de remplis",""))</f>
        <v>14 / 20 créneaux de remplis</v>
      </c>
    </row>
    <row r="137" spans="1:13" ht="21" x14ac:dyDescent="0.25">
      <c r="A137" s="53">
        <f t="shared" si="14"/>
        <v>27</v>
      </c>
      <c r="B137" s="69">
        <f>WORKDAY.INTL(B136,1,$E$1)</f>
        <v>42919</v>
      </c>
      <c r="C137" s="69"/>
      <c r="D137" s="70">
        <f t="shared" si="13"/>
        <v>3</v>
      </c>
      <c r="E137" s="70">
        <f t="shared" si="12"/>
        <v>7</v>
      </c>
      <c r="F137" s="71">
        <f t="shared" si="15"/>
        <v>42919</v>
      </c>
      <c r="G137" s="44" t="s">
        <v>78</v>
      </c>
      <c r="H137" s="59" t="s">
        <v>65</v>
      </c>
      <c r="I137" s="59" t="s">
        <v>81</v>
      </c>
      <c r="J137" s="59" t="s">
        <v>67</v>
      </c>
      <c r="K137" s="59" t="s">
        <v>38</v>
      </c>
      <c r="L137" s="74">
        <f t="shared" si="16"/>
        <v>1</v>
      </c>
      <c r="M137" s="76" t="str">
        <f ca="1">IF(WEEKDAY(B138)=1,SUM(OFFSET(L138,-$F$1,,$F$1,))/$F$1,IF(AND(WEEKDAY(B137)=1,ISNUMBER(B136)),COUNTA(OFFSET(G137:K137,-$F$1,,$F$1))&amp;" / " &amp; $F$1*5 &amp; " créneaux de remplis",""))</f>
        <v/>
      </c>
    </row>
    <row r="138" spans="1:13" ht="21" x14ac:dyDescent="0.25">
      <c r="A138" s="53" t="str">
        <f t="shared" si="14"/>
        <v/>
      </c>
      <c r="B138" s="69">
        <f>WORKDAY.INTL(B137,1,$E$1)</f>
        <v>42920</v>
      </c>
      <c r="C138" s="69"/>
      <c r="D138" s="70">
        <f t="shared" si="13"/>
        <v>4</v>
      </c>
      <c r="E138" s="70">
        <f t="shared" si="12"/>
        <v>7</v>
      </c>
      <c r="F138" s="71">
        <f t="shared" si="15"/>
        <v>42920</v>
      </c>
      <c r="G138" s="33" t="s">
        <v>52</v>
      </c>
      <c r="H138" s="59" t="s">
        <v>80</v>
      </c>
      <c r="I138" s="59"/>
      <c r="J138" s="59" t="s">
        <v>64</v>
      </c>
      <c r="K138" s="59" t="s">
        <v>79</v>
      </c>
      <c r="L138" s="74">
        <f t="shared" si="16"/>
        <v>0.8</v>
      </c>
      <c r="M138" s="76" t="str">
        <f ca="1">IF(WEEKDAY(B139)=1,SUM(OFFSET(L139,-$F$1,,$F$1,))/$F$1,IF(AND(WEEKDAY(B138)=1,ISNUMBER(B137)),COUNTA(OFFSET(G138:K138,-$F$1,,$F$1))&amp;" / " &amp; $F$1*5 &amp; " créneaux de remplis",""))</f>
        <v/>
      </c>
    </row>
    <row r="139" spans="1:13" ht="21" x14ac:dyDescent="0.25">
      <c r="A139" s="53" t="str">
        <f t="shared" si="14"/>
        <v/>
      </c>
      <c r="B139" s="69">
        <f>WORKDAY.INTL(B138,1,$E$1)</f>
        <v>42922</v>
      </c>
      <c r="C139" s="69"/>
      <c r="D139" s="70">
        <f t="shared" si="13"/>
        <v>6</v>
      </c>
      <c r="E139" s="70">
        <f t="shared" si="12"/>
        <v>7</v>
      </c>
      <c r="F139" s="71">
        <f t="shared" si="15"/>
        <v>42922</v>
      </c>
      <c r="G139" s="39" t="s">
        <v>49</v>
      </c>
      <c r="H139" s="39" t="s">
        <v>49</v>
      </c>
      <c r="I139" s="39" t="s">
        <v>49</v>
      </c>
      <c r="J139" s="39" t="s">
        <v>49</v>
      </c>
      <c r="K139" s="39" t="s">
        <v>49</v>
      </c>
      <c r="L139" s="74">
        <f t="shared" si="16"/>
        <v>1</v>
      </c>
      <c r="M139" s="76" t="str">
        <f ca="1">IF(WEEKDAY(B140)=1,SUM(OFFSET(L140,-$F$1,,$F$1,))/$F$1,IF(AND(WEEKDAY(B139)=1,ISNUMBER(B138)),COUNTA(OFFSET(G139:K139,-$F$1,,$F$1))&amp;" / " &amp; $F$1*5 &amp; " créneaux de remplis",""))</f>
        <v/>
      </c>
    </row>
    <row r="140" spans="1:13" ht="21" x14ac:dyDescent="0.25">
      <c r="A140" s="53" t="str">
        <f t="shared" si="14"/>
        <v/>
      </c>
      <c r="B140" s="69">
        <f>WORKDAY.INTL(B139,1,$E$1)</f>
        <v>42923</v>
      </c>
      <c r="C140" s="72" t="s">
        <v>27</v>
      </c>
      <c r="D140" s="70">
        <f t="shared" si="13"/>
        <v>7</v>
      </c>
      <c r="E140" s="70"/>
      <c r="F140" s="71">
        <f t="shared" si="15"/>
        <v>42923</v>
      </c>
      <c r="G140" s="59"/>
      <c r="H140" s="59"/>
      <c r="I140" s="59"/>
      <c r="J140" s="59"/>
      <c r="K140" s="59"/>
      <c r="L140" s="74">
        <f t="shared" si="16"/>
        <v>0</v>
      </c>
      <c r="M140" s="76">
        <f ca="1">IF(WEEKDAY(B141)=1,SUM(OFFSET(L141,-$F$1,,$F$1,))/$F$1,IF(AND(WEEKDAY(B140)=1,ISNUMBER(B139)),COUNTA(OFFSET(G140:K140,-$F$1,,$F$1))&amp;" / " &amp; $F$1*5 &amp; " créneaux de remplis",""))</f>
        <v>0.7</v>
      </c>
    </row>
    <row r="141" spans="1:13" ht="21" x14ac:dyDescent="0.25">
      <c r="A141" s="53" t="str">
        <f t="shared" si="14"/>
        <v/>
      </c>
      <c r="B141" s="69">
        <f>WORKDAY.INTL(B140,1,$E$1)</f>
        <v>42925</v>
      </c>
      <c r="C141" s="69"/>
      <c r="D141" s="70">
        <f t="shared" si="13"/>
        <v>9</v>
      </c>
      <c r="E141" s="70">
        <f t="shared" si="12"/>
        <v>7</v>
      </c>
      <c r="F141" s="71">
        <f t="shared" si="15"/>
        <v>42925</v>
      </c>
      <c r="G141" s="59" t="s">
        <v>83</v>
      </c>
      <c r="H141" s="59" t="s">
        <v>70</v>
      </c>
      <c r="I141" s="59" t="s">
        <v>68</v>
      </c>
      <c r="J141" s="44" t="s">
        <v>59</v>
      </c>
      <c r="K141" s="59" t="s">
        <v>66</v>
      </c>
      <c r="L141" s="74" t="str">
        <f t="shared" si="16"/>
        <v/>
      </c>
      <c r="M141" s="76" t="str">
        <f ca="1">IF(WEEKDAY(B142)=1,SUM(OFFSET(L142,-$F$1,,$F$1,))/$F$1,IF(AND(WEEKDAY(B141)=1,ISNUMBER(B140)),COUNTA(OFFSET(G141:K141,-$F$1,,$F$1))&amp;" / " &amp; $F$1*5 &amp; " créneaux de remplis",""))</f>
        <v>14 / 20 créneaux de remplis</v>
      </c>
    </row>
    <row r="142" spans="1:13" ht="21" x14ac:dyDescent="0.25">
      <c r="A142" s="53">
        <f t="shared" si="14"/>
        <v>28</v>
      </c>
      <c r="B142" s="69">
        <f>WORKDAY.INTL(B141,1,$E$1)</f>
        <v>42926</v>
      </c>
      <c r="C142" s="69"/>
      <c r="D142" s="70">
        <f t="shared" si="13"/>
        <v>10</v>
      </c>
      <c r="E142" s="70">
        <f t="shared" si="12"/>
        <v>7</v>
      </c>
      <c r="F142" s="71">
        <f t="shared" si="15"/>
        <v>42926</v>
      </c>
      <c r="G142" s="44" t="s">
        <v>78</v>
      </c>
      <c r="H142" s="59" t="s">
        <v>65</v>
      </c>
      <c r="I142" s="59" t="s">
        <v>81</v>
      </c>
      <c r="J142" s="59" t="s">
        <v>67</v>
      </c>
      <c r="K142" s="59" t="s">
        <v>38</v>
      </c>
      <c r="L142" s="74">
        <f t="shared" si="16"/>
        <v>1</v>
      </c>
      <c r="M142" s="76" t="str">
        <f ca="1">IF(WEEKDAY(B143)=1,SUM(OFFSET(L143,-$F$1,,$F$1,))/$F$1,IF(AND(WEEKDAY(B142)=1,ISNUMBER(B141)),COUNTA(OFFSET(G142:K142,-$F$1,,$F$1))&amp;" / " &amp; $F$1*5 &amp; " créneaux de remplis",""))</f>
        <v/>
      </c>
    </row>
    <row r="143" spans="1:13" ht="21" x14ac:dyDescent="0.25">
      <c r="A143" s="53" t="str">
        <f t="shared" si="14"/>
        <v/>
      </c>
      <c r="B143" s="69">
        <f>WORKDAY.INTL(B142,1,$E$1)</f>
        <v>42927</v>
      </c>
      <c r="C143" s="69"/>
      <c r="D143" s="70">
        <f t="shared" si="13"/>
        <v>11</v>
      </c>
      <c r="E143" s="70">
        <f t="shared" si="12"/>
        <v>7</v>
      </c>
      <c r="F143" s="71">
        <f t="shared" si="15"/>
        <v>42927</v>
      </c>
      <c r="G143" s="39" t="s">
        <v>22</v>
      </c>
      <c r="H143" s="39" t="s">
        <v>22</v>
      </c>
      <c r="I143" s="39" t="s">
        <v>22</v>
      </c>
      <c r="J143" s="39" t="s">
        <v>22</v>
      </c>
      <c r="K143" s="39" t="s">
        <v>22</v>
      </c>
      <c r="L143" s="74">
        <f t="shared" si="16"/>
        <v>1</v>
      </c>
      <c r="M143" s="76" t="str">
        <f ca="1">IF(WEEKDAY(B144)=1,SUM(OFFSET(L144,-$F$1,,$F$1,))/$F$1,IF(AND(WEEKDAY(B143)=1,ISNUMBER(B142)),COUNTA(OFFSET(G143:K143,-$F$1,,$F$1))&amp;" / " &amp; $F$1*5 &amp; " créneaux de remplis",""))</f>
        <v/>
      </c>
    </row>
    <row r="144" spans="1:13" ht="21" x14ac:dyDescent="0.25">
      <c r="A144" s="53" t="str">
        <f t="shared" si="14"/>
        <v/>
      </c>
      <c r="B144" s="69">
        <f>WORKDAY.INTL(B143,1,$E$1)</f>
        <v>42929</v>
      </c>
      <c r="C144" s="69"/>
      <c r="D144" s="70">
        <f t="shared" si="13"/>
        <v>13</v>
      </c>
      <c r="E144" s="70">
        <f t="shared" si="12"/>
        <v>7</v>
      </c>
      <c r="F144" s="71">
        <f t="shared" si="15"/>
        <v>42929</v>
      </c>
      <c r="G144" s="33" t="s">
        <v>52</v>
      </c>
      <c r="H144" s="59" t="s">
        <v>80</v>
      </c>
      <c r="I144" s="59"/>
      <c r="J144" s="59" t="s">
        <v>64</v>
      </c>
      <c r="K144" s="59" t="s">
        <v>79</v>
      </c>
      <c r="L144" s="74">
        <f t="shared" si="16"/>
        <v>0.8</v>
      </c>
      <c r="M144" s="76" t="str">
        <f ca="1">IF(WEEKDAY(B145)=1,SUM(OFFSET(L145,-$F$1,,$F$1,))/$F$1,IF(AND(WEEKDAY(B144)=1,ISNUMBER(B143)),COUNTA(OFFSET(G144:K144,-$F$1,,$F$1))&amp;" / " &amp; $F$1*5 &amp; " créneaux de remplis",""))</f>
        <v/>
      </c>
    </row>
    <row r="145" spans="1:13" ht="21" x14ac:dyDescent="0.25">
      <c r="A145" s="53" t="str">
        <f t="shared" si="14"/>
        <v/>
      </c>
      <c r="B145" s="69">
        <f>WORKDAY.INTL(B144,1,$E$1)</f>
        <v>42930</v>
      </c>
      <c r="C145" s="72" t="s">
        <v>27</v>
      </c>
      <c r="D145" s="70">
        <f t="shared" si="13"/>
        <v>14</v>
      </c>
      <c r="E145" s="70"/>
      <c r="F145" s="71">
        <f t="shared" si="15"/>
        <v>42930</v>
      </c>
      <c r="G145" s="59"/>
      <c r="H145" s="59"/>
      <c r="I145" s="59"/>
      <c r="J145" s="59"/>
      <c r="K145" s="59"/>
      <c r="L145" s="74">
        <f t="shared" si="16"/>
        <v>0</v>
      </c>
      <c r="M145" s="76">
        <f ca="1">IF(WEEKDAY(B146)=1,SUM(OFFSET(L146,-$F$1,,$F$1,))/$F$1,IF(AND(WEEKDAY(B145)=1,ISNUMBER(B144)),COUNTA(OFFSET(G145:K145,-$F$1,,$F$1))&amp;" / " &amp; $F$1*5 &amp; " créneaux de remplis",""))</f>
        <v>0.7</v>
      </c>
    </row>
    <row r="146" spans="1:13" ht="21" x14ac:dyDescent="0.25">
      <c r="A146" s="53" t="str">
        <f t="shared" si="14"/>
        <v/>
      </c>
      <c r="B146" s="69">
        <f>WORKDAY.INTL(B145,1,$E$1)</f>
        <v>42932</v>
      </c>
      <c r="C146" s="69"/>
      <c r="D146" s="70">
        <f t="shared" si="13"/>
        <v>16</v>
      </c>
      <c r="E146" s="70">
        <f t="shared" si="12"/>
        <v>7</v>
      </c>
      <c r="F146" s="71">
        <f t="shared" si="15"/>
        <v>42932</v>
      </c>
      <c r="G146" s="33" t="s">
        <v>52</v>
      </c>
      <c r="H146" s="59" t="s">
        <v>78</v>
      </c>
      <c r="I146" s="59" t="s">
        <v>70</v>
      </c>
      <c r="J146" s="59" t="s">
        <v>68</v>
      </c>
      <c r="K146" s="59" t="s">
        <v>66</v>
      </c>
      <c r="L146" s="74" t="str">
        <f t="shared" si="16"/>
        <v/>
      </c>
      <c r="M146" s="76" t="str">
        <f ca="1">IF(WEEKDAY(B147)=1,SUM(OFFSET(L147,-$F$1,,$F$1,))/$F$1,IF(AND(WEEKDAY(B146)=1,ISNUMBER(B145)),COUNTA(OFFSET(G146:K146,-$F$1,,$F$1))&amp;" / " &amp; $F$1*5 &amp; " créneaux de remplis",""))</f>
        <v>14 / 20 créneaux de remplis</v>
      </c>
    </row>
    <row r="147" spans="1:13" ht="21" x14ac:dyDescent="0.25">
      <c r="A147" s="53">
        <f t="shared" si="14"/>
        <v>29</v>
      </c>
      <c r="B147" s="69">
        <f>WORKDAY.INTL(B146,1,$E$1)</f>
        <v>42933</v>
      </c>
      <c r="C147" s="69"/>
      <c r="D147" s="70">
        <f t="shared" si="13"/>
        <v>17</v>
      </c>
      <c r="E147" s="70">
        <f t="shared" si="12"/>
        <v>7</v>
      </c>
      <c r="F147" s="71">
        <f t="shared" si="15"/>
        <v>42933</v>
      </c>
      <c r="G147" s="31" t="s">
        <v>48</v>
      </c>
      <c r="H147" s="59" t="s">
        <v>65</v>
      </c>
      <c r="I147" s="59" t="s">
        <v>81</v>
      </c>
      <c r="J147" s="59" t="s">
        <v>67</v>
      </c>
      <c r="K147" s="59"/>
      <c r="L147" s="74">
        <f t="shared" si="16"/>
        <v>0.8</v>
      </c>
      <c r="M147" s="76" t="str">
        <f ca="1">IF(WEEKDAY(B148)=1,SUM(OFFSET(L148,-$F$1,,$F$1,))/$F$1,IF(AND(WEEKDAY(B147)=1,ISNUMBER(B146)),COUNTA(OFFSET(G147:K147,-$F$1,,$F$1))&amp;" / " &amp; $F$1*5 &amp; " créneaux de remplis",""))</f>
        <v/>
      </c>
    </row>
    <row r="148" spans="1:13" ht="21" x14ac:dyDescent="0.25">
      <c r="A148" s="53" t="str">
        <f t="shared" si="14"/>
        <v/>
      </c>
      <c r="B148" s="69">
        <f>WORKDAY.INTL(B147,1,$E$1)</f>
        <v>42934</v>
      </c>
      <c r="C148" s="69"/>
      <c r="D148" s="70">
        <f t="shared" si="13"/>
        <v>18</v>
      </c>
      <c r="E148" s="70">
        <f t="shared" si="12"/>
        <v>7</v>
      </c>
      <c r="F148" s="71">
        <f t="shared" si="15"/>
        <v>42934</v>
      </c>
      <c r="G148" s="33" t="s">
        <v>52</v>
      </c>
      <c r="H148" s="59" t="s">
        <v>80</v>
      </c>
      <c r="I148" s="59"/>
      <c r="J148" s="59" t="s">
        <v>64</v>
      </c>
      <c r="K148" s="59" t="s">
        <v>79</v>
      </c>
      <c r="L148" s="74">
        <f t="shared" si="16"/>
        <v>0.8</v>
      </c>
      <c r="M148" s="76" t="str">
        <f ca="1">IF(WEEKDAY(B149)=1,SUM(OFFSET(L149,-$F$1,,$F$1,))/$F$1,IF(AND(WEEKDAY(B148)=1,ISNUMBER(B147)),COUNTA(OFFSET(G148:K148,-$F$1,,$F$1))&amp;" / " &amp; $F$1*5 &amp; " créneaux de remplis",""))</f>
        <v/>
      </c>
    </row>
    <row r="149" spans="1:13" ht="21" x14ac:dyDescent="0.25">
      <c r="A149" s="53" t="str">
        <f t="shared" si="14"/>
        <v/>
      </c>
      <c r="B149" s="69">
        <f>WORKDAY.INTL(B148,1,$E$1)</f>
        <v>42936</v>
      </c>
      <c r="C149" s="69"/>
      <c r="D149" s="70">
        <f t="shared" si="13"/>
        <v>20</v>
      </c>
      <c r="E149" s="70">
        <f t="shared" si="12"/>
        <v>7</v>
      </c>
      <c r="F149" s="71">
        <f t="shared" si="15"/>
        <v>42936</v>
      </c>
      <c r="G149" s="37" t="s">
        <v>82</v>
      </c>
      <c r="H149" s="37" t="s">
        <v>82</v>
      </c>
      <c r="I149" s="37" t="s">
        <v>82</v>
      </c>
      <c r="J149" s="37" t="s">
        <v>82</v>
      </c>
      <c r="K149" s="37" t="s">
        <v>82</v>
      </c>
      <c r="L149" s="74">
        <f t="shared" si="16"/>
        <v>1</v>
      </c>
      <c r="M149" s="76" t="str">
        <f ca="1">IF(WEEKDAY(B150)=1,SUM(OFFSET(L150,-$F$1,,$F$1,))/$F$1,IF(AND(WEEKDAY(B149)=1,ISNUMBER(B148)),COUNTA(OFFSET(G149:K149,-$F$1,,$F$1))&amp;" / " &amp; $F$1*5 &amp; " créneaux de remplis",""))</f>
        <v/>
      </c>
    </row>
    <row r="150" spans="1:13" ht="21" x14ac:dyDescent="0.25">
      <c r="A150" s="53" t="str">
        <f t="shared" si="14"/>
        <v/>
      </c>
      <c r="B150" s="69">
        <f>WORKDAY.INTL(B149,1,$E$1)</f>
        <v>42937</v>
      </c>
      <c r="C150" s="72" t="s">
        <v>27</v>
      </c>
      <c r="D150" s="70">
        <f t="shared" si="13"/>
        <v>21</v>
      </c>
      <c r="E150" s="70"/>
      <c r="F150" s="71">
        <f t="shared" si="15"/>
        <v>42937</v>
      </c>
      <c r="G150" s="59"/>
      <c r="H150" s="59"/>
      <c r="I150" s="59"/>
      <c r="J150" s="59"/>
      <c r="K150" s="59"/>
      <c r="L150" s="74">
        <f t="shared" si="16"/>
        <v>0</v>
      </c>
      <c r="M150" s="76">
        <f ca="1">IF(WEEKDAY(B151)=1,SUM(OFFSET(L151,-$F$1,,$F$1,))/$F$1,IF(AND(WEEKDAY(B150)=1,ISNUMBER(B149)),COUNTA(OFFSET(G150:K150,-$F$1,,$F$1))&amp;" / " &amp; $F$1*5 &amp; " créneaux de remplis",""))</f>
        <v>0.65</v>
      </c>
    </row>
    <row r="151" spans="1:13" ht="21" x14ac:dyDescent="0.25">
      <c r="A151" s="53" t="str">
        <f t="shared" si="14"/>
        <v/>
      </c>
      <c r="B151" s="69">
        <f>WORKDAY.INTL(B150,1,$E$1)</f>
        <v>42939</v>
      </c>
      <c r="C151" s="69"/>
      <c r="D151" s="70">
        <f t="shared" si="13"/>
        <v>23</v>
      </c>
      <c r="E151" s="70">
        <f t="shared" si="12"/>
        <v>7</v>
      </c>
      <c r="F151" s="71">
        <f t="shared" si="15"/>
        <v>42939</v>
      </c>
      <c r="G151" s="39" t="s">
        <v>49</v>
      </c>
      <c r="H151" s="39" t="s">
        <v>49</v>
      </c>
      <c r="I151" s="39" t="s">
        <v>49</v>
      </c>
      <c r="J151" s="39" t="s">
        <v>49</v>
      </c>
      <c r="K151" s="39" t="s">
        <v>49</v>
      </c>
      <c r="L151" s="74" t="str">
        <f t="shared" si="16"/>
        <v/>
      </c>
      <c r="M151" s="76" t="str">
        <f ca="1">IF(WEEKDAY(B152)=1,SUM(OFFSET(L152,-$F$1,,$F$1,))/$F$1,IF(AND(WEEKDAY(B151)=1,ISNUMBER(B150)),COUNTA(OFFSET(G151:K151,-$F$1,,$F$1))&amp;" / " &amp; $F$1*5 &amp; " créneaux de remplis",""))</f>
        <v>13 / 20 créneaux de remplis</v>
      </c>
    </row>
    <row r="152" spans="1:13" ht="21" x14ac:dyDescent="0.25">
      <c r="A152" s="53">
        <f t="shared" si="14"/>
        <v>30</v>
      </c>
      <c r="B152" s="69">
        <f>WORKDAY.INTL(B151,1,$E$1)</f>
        <v>42940</v>
      </c>
      <c r="C152" s="69"/>
      <c r="D152" s="70">
        <f t="shared" si="13"/>
        <v>24</v>
      </c>
      <c r="E152" s="70">
        <f t="shared" si="12"/>
        <v>7</v>
      </c>
      <c r="F152" s="71">
        <f t="shared" si="15"/>
        <v>42940</v>
      </c>
      <c r="G152" s="39" t="s">
        <v>49</v>
      </c>
      <c r="H152" s="39" t="s">
        <v>49</v>
      </c>
      <c r="I152" s="39" t="s">
        <v>49</v>
      </c>
      <c r="J152" s="39" t="s">
        <v>49</v>
      </c>
      <c r="K152" s="39" t="s">
        <v>49</v>
      </c>
      <c r="L152" s="74">
        <f t="shared" si="16"/>
        <v>1</v>
      </c>
      <c r="M152" s="76" t="str">
        <f ca="1">IF(WEEKDAY(B153)=1,SUM(OFFSET(L153,-$F$1,,$F$1,))/$F$1,IF(AND(WEEKDAY(B152)=1,ISNUMBER(B151)),COUNTA(OFFSET(G152:K152,-$F$1,,$F$1))&amp;" / " &amp; $F$1*5 &amp; " créneaux de remplis",""))</f>
        <v/>
      </c>
    </row>
    <row r="153" spans="1:13" ht="21" x14ac:dyDescent="0.25">
      <c r="A153" s="53" t="str">
        <f t="shared" si="14"/>
        <v/>
      </c>
      <c r="B153" s="69">
        <f>WORKDAY.INTL(B152,1,$E$1)</f>
        <v>42941</v>
      </c>
      <c r="C153" s="69"/>
      <c r="D153" s="70">
        <f t="shared" si="13"/>
        <v>25</v>
      </c>
      <c r="E153" s="70">
        <f t="shared" si="12"/>
        <v>7</v>
      </c>
      <c r="F153" s="71">
        <f t="shared" si="15"/>
        <v>42941</v>
      </c>
      <c r="G153" s="39" t="s">
        <v>49</v>
      </c>
      <c r="H153" s="39" t="s">
        <v>49</v>
      </c>
      <c r="I153" s="39" t="s">
        <v>49</v>
      </c>
      <c r="J153" s="39" t="s">
        <v>49</v>
      </c>
      <c r="K153" s="39" t="s">
        <v>49</v>
      </c>
      <c r="L153" s="74">
        <f t="shared" si="16"/>
        <v>1</v>
      </c>
      <c r="M153" s="76" t="str">
        <f ca="1">IF(WEEKDAY(B154)=1,SUM(OFFSET(L154,-$F$1,,$F$1,))/$F$1,IF(AND(WEEKDAY(B153)=1,ISNUMBER(B152)),COUNTA(OFFSET(G153:K153,-$F$1,,$F$1))&amp;" / " &amp; $F$1*5 &amp; " créneaux de remplis",""))</f>
        <v/>
      </c>
    </row>
    <row r="154" spans="1:13" ht="21" x14ac:dyDescent="0.25">
      <c r="A154" s="53" t="str">
        <f t="shared" si="14"/>
        <v/>
      </c>
      <c r="B154" s="69">
        <f>WORKDAY.INTL(B153,1,$E$1)</f>
        <v>42943</v>
      </c>
      <c r="C154" s="69"/>
      <c r="D154" s="70">
        <f t="shared" si="13"/>
        <v>27</v>
      </c>
      <c r="E154" s="70">
        <f t="shared" si="12"/>
        <v>7</v>
      </c>
      <c r="F154" s="71">
        <f t="shared" si="15"/>
        <v>42943</v>
      </c>
      <c r="G154" s="39" t="s">
        <v>49</v>
      </c>
      <c r="H154" s="39" t="s">
        <v>49</v>
      </c>
      <c r="I154" s="39" t="s">
        <v>49</v>
      </c>
      <c r="J154" s="39" t="s">
        <v>49</v>
      </c>
      <c r="K154" s="39" t="s">
        <v>49</v>
      </c>
      <c r="L154" s="74">
        <f t="shared" si="16"/>
        <v>1</v>
      </c>
      <c r="M154" s="76" t="str">
        <f ca="1">IF(WEEKDAY(B155)=1,SUM(OFFSET(L155,-$F$1,,$F$1,))/$F$1,IF(AND(WEEKDAY(B154)=1,ISNUMBER(B153)),COUNTA(OFFSET(G154:K154,-$F$1,,$F$1))&amp;" / " &amp; $F$1*5 &amp; " créneaux de remplis",""))</f>
        <v/>
      </c>
    </row>
    <row r="155" spans="1:13" ht="21" x14ac:dyDescent="0.25">
      <c r="A155" s="53" t="str">
        <f t="shared" si="14"/>
        <v/>
      </c>
      <c r="B155" s="69">
        <f>WORKDAY.INTL(B154,1,$E$1)</f>
        <v>42944</v>
      </c>
      <c r="C155" s="72" t="s">
        <v>27</v>
      </c>
      <c r="D155" s="70">
        <f t="shared" si="13"/>
        <v>28</v>
      </c>
      <c r="E155" s="70"/>
      <c r="F155" s="71">
        <f t="shared" si="15"/>
        <v>42944</v>
      </c>
      <c r="G155" s="59"/>
      <c r="H155" s="59"/>
      <c r="I155" s="59"/>
      <c r="J155" s="59"/>
      <c r="K155" s="59"/>
      <c r="L155" s="74">
        <f t="shared" si="16"/>
        <v>0</v>
      </c>
      <c r="M155" s="76">
        <f ca="1">IF(WEEKDAY(B156)=1,SUM(OFFSET(L156,-$F$1,,$F$1,))/$F$1,IF(AND(WEEKDAY(B155)=1,ISNUMBER(B154)),COUNTA(OFFSET(G155:K155,-$F$1,,$F$1))&amp;" / " &amp; $F$1*5 &amp; " créneaux de remplis",""))</f>
        <v>0.75</v>
      </c>
    </row>
    <row r="156" spans="1:13" ht="21" x14ac:dyDescent="0.25">
      <c r="A156" s="53" t="str">
        <f t="shared" si="14"/>
        <v/>
      </c>
      <c r="B156" s="69">
        <f>WORKDAY.INTL(B155,1,$E$1)</f>
        <v>42946</v>
      </c>
      <c r="C156" s="69"/>
      <c r="D156" s="70">
        <f t="shared" si="13"/>
        <v>30</v>
      </c>
      <c r="E156" s="70">
        <f t="shared" si="12"/>
        <v>7</v>
      </c>
      <c r="F156" s="71">
        <f t="shared" si="15"/>
        <v>42946</v>
      </c>
      <c r="G156" s="39" t="s">
        <v>49</v>
      </c>
      <c r="H156" s="39" t="s">
        <v>49</v>
      </c>
      <c r="I156" s="39" t="s">
        <v>49</v>
      </c>
      <c r="J156" s="39" t="s">
        <v>49</v>
      </c>
      <c r="K156" s="39" t="s">
        <v>49</v>
      </c>
      <c r="L156" s="74" t="str">
        <f t="shared" si="16"/>
        <v/>
      </c>
      <c r="M156" s="76" t="str">
        <f ca="1">IF(WEEKDAY(B157)=1,SUM(OFFSET(L157,-$F$1,,$F$1,))/$F$1,IF(AND(WEEKDAY(B156)=1,ISNUMBER(B155)),COUNTA(OFFSET(G156:K156,-$F$1,,$F$1))&amp;" / " &amp; $F$1*5 &amp; " créneaux de remplis",""))</f>
        <v>15 / 20 créneaux de remplis</v>
      </c>
    </row>
    <row r="157" spans="1:13" ht="21" x14ac:dyDescent="0.25">
      <c r="A157" s="53">
        <f t="shared" si="14"/>
        <v>31</v>
      </c>
      <c r="B157" s="69">
        <f>WORKDAY.INTL(B156,1,$E$1)</f>
        <v>42947</v>
      </c>
      <c r="C157" s="69"/>
      <c r="D157" s="70">
        <f t="shared" si="13"/>
        <v>31</v>
      </c>
      <c r="E157" s="70">
        <f t="shared" si="12"/>
        <v>7</v>
      </c>
      <c r="F157" s="71">
        <f t="shared" si="15"/>
        <v>42947</v>
      </c>
      <c r="G157" s="39" t="s">
        <v>49</v>
      </c>
      <c r="H157" s="39" t="s">
        <v>49</v>
      </c>
      <c r="I157" s="39" t="s">
        <v>49</v>
      </c>
      <c r="J157" s="39" t="s">
        <v>49</v>
      </c>
      <c r="K157" s="39" t="s">
        <v>49</v>
      </c>
      <c r="L157" s="74">
        <f t="shared" si="16"/>
        <v>1</v>
      </c>
      <c r="M157" s="76" t="str">
        <f ca="1">IF(WEEKDAY(B158)=1,SUM(OFFSET(L158,-$F$1,,$F$1,))/$F$1,IF(AND(WEEKDAY(B157)=1,ISNUMBER(B156)),COUNTA(OFFSET(G157:K157,-$F$1,,$F$1))&amp;" / " &amp; $F$1*5 &amp; " créneaux de remplis",""))</f>
        <v/>
      </c>
    </row>
    <row r="158" spans="1:13" ht="21" x14ac:dyDescent="0.25">
      <c r="A158" s="53" t="str">
        <f t="shared" si="14"/>
        <v/>
      </c>
      <c r="B158" s="69">
        <f>WORKDAY.INTL(B157,1,$E$1)</f>
        <v>42948</v>
      </c>
      <c r="C158" s="69"/>
      <c r="D158" s="70">
        <f t="shared" si="13"/>
        <v>1</v>
      </c>
      <c r="E158" s="70">
        <f t="shared" si="12"/>
        <v>8</v>
      </c>
      <c r="F158" s="71">
        <f t="shared" si="15"/>
        <v>42948</v>
      </c>
      <c r="G158" s="39" t="s">
        <v>49</v>
      </c>
      <c r="H158" s="39" t="s">
        <v>49</v>
      </c>
      <c r="I158" s="39" t="s">
        <v>49</v>
      </c>
      <c r="J158" s="39" t="s">
        <v>49</v>
      </c>
      <c r="K158" s="39" t="s">
        <v>49</v>
      </c>
      <c r="L158" s="74">
        <f t="shared" si="16"/>
        <v>1</v>
      </c>
      <c r="M158" s="76" t="str">
        <f ca="1">IF(WEEKDAY(B159)=1,SUM(OFFSET(L159,-$F$1,,$F$1,))/$F$1,IF(AND(WEEKDAY(B158)=1,ISNUMBER(B157)),COUNTA(OFFSET(G158:K158,-$F$1,,$F$1))&amp;" / " &amp; $F$1*5 &amp; " créneaux de remplis",""))</f>
        <v/>
      </c>
    </row>
    <row r="159" spans="1:13" ht="21" x14ac:dyDescent="0.25">
      <c r="A159" s="53" t="str">
        <f t="shared" si="14"/>
        <v/>
      </c>
      <c r="B159" s="69">
        <f>WORKDAY.INTL(B158,1,$E$1)</f>
        <v>42950</v>
      </c>
      <c r="C159" s="69"/>
      <c r="D159" s="70">
        <f t="shared" si="13"/>
        <v>3</v>
      </c>
      <c r="E159" s="70">
        <f t="shared" si="12"/>
        <v>8</v>
      </c>
      <c r="F159" s="71">
        <f t="shared" si="15"/>
        <v>42950</v>
      </c>
      <c r="G159" s="39" t="s">
        <v>49</v>
      </c>
      <c r="H159" s="39" t="s">
        <v>49</v>
      </c>
      <c r="I159" s="39" t="s">
        <v>49</v>
      </c>
      <c r="J159" s="39" t="s">
        <v>49</v>
      </c>
      <c r="K159" s="39" t="s">
        <v>49</v>
      </c>
      <c r="L159" s="74">
        <f t="shared" si="16"/>
        <v>1</v>
      </c>
      <c r="M159" s="76" t="str">
        <f ca="1">IF(WEEKDAY(B160)=1,SUM(OFFSET(L160,-$F$1,,$F$1,))/$F$1,IF(AND(WEEKDAY(B159)=1,ISNUMBER(B158)),COUNTA(OFFSET(G159:K159,-$F$1,,$F$1))&amp;" / " &amp; $F$1*5 &amp; " créneaux de remplis",""))</f>
        <v/>
      </c>
    </row>
    <row r="160" spans="1:13" ht="21" x14ac:dyDescent="0.25">
      <c r="A160" s="53" t="str">
        <f t="shared" si="14"/>
        <v/>
      </c>
      <c r="B160" s="69">
        <f>WORKDAY.INTL(B159,1,$E$1)</f>
        <v>42951</v>
      </c>
      <c r="C160" s="72" t="s">
        <v>27</v>
      </c>
      <c r="D160" s="70">
        <f t="shared" si="13"/>
        <v>4</v>
      </c>
      <c r="E160" s="70"/>
      <c r="F160" s="71">
        <f t="shared" si="15"/>
        <v>42951</v>
      </c>
      <c r="G160" s="59"/>
      <c r="H160" s="59"/>
      <c r="I160" s="59"/>
      <c r="J160" s="59"/>
      <c r="K160" s="59"/>
      <c r="L160" s="74">
        <f t="shared" si="16"/>
        <v>0</v>
      </c>
      <c r="M160" s="76">
        <f ca="1">IF(WEEKDAY(B161)=1,SUM(OFFSET(L161,-$F$1,,$F$1,))/$F$1,IF(AND(WEEKDAY(B160)=1,ISNUMBER(B159)),COUNTA(OFFSET(G160:K160,-$F$1,,$F$1))&amp;" / " &amp; $F$1*5 &amp; " créneaux de remplis",""))</f>
        <v>0.75</v>
      </c>
    </row>
    <row r="161" spans="1:13" ht="21" x14ac:dyDescent="0.25">
      <c r="A161" s="53" t="str">
        <f t="shared" si="14"/>
        <v/>
      </c>
      <c r="B161" s="69">
        <f>WORKDAY.INTL(B160,1,$E$1)</f>
        <v>42953</v>
      </c>
      <c r="C161" s="69"/>
      <c r="D161" s="70">
        <f t="shared" si="13"/>
        <v>6</v>
      </c>
      <c r="E161" s="70">
        <f t="shared" si="12"/>
        <v>8</v>
      </c>
      <c r="F161" s="71">
        <f t="shared" si="15"/>
        <v>42953</v>
      </c>
      <c r="G161" s="33" t="s">
        <v>84</v>
      </c>
      <c r="H161" s="33" t="s">
        <v>84</v>
      </c>
      <c r="I161" s="59" t="s">
        <v>81</v>
      </c>
      <c r="J161" s="59" t="s">
        <v>59</v>
      </c>
      <c r="K161" s="59" t="s">
        <v>66</v>
      </c>
      <c r="L161" s="74" t="str">
        <f t="shared" si="16"/>
        <v/>
      </c>
      <c r="M161" s="76" t="str">
        <f ca="1">IF(WEEKDAY(B162)=1,SUM(OFFSET(L162,-$F$1,,$F$1,))/$F$1,IF(AND(WEEKDAY(B161)=1,ISNUMBER(B160)),COUNTA(OFFSET(G161:K161,-$F$1,,$F$1))&amp;" / " &amp; $F$1*5 &amp; " créneaux de remplis",""))</f>
        <v>15 / 20 créneaux de remplis</v>
      </c>
    </row>
    <row r="162" spans="1:13" ht="21" x14ac:dyDescent="0.25">
      <c r="A162" s="53">
        <f t="shared" si="14"/>
        <v>32</v>
      </c>
      <c r="B162" s="69">
        <f>WORKDAY.INTL(B161,1,$E$1)</f>
        <v>42954</v>
      </c>
      <c r="C162" s="69"/>
      <c r="D162" s="70">
        <f t="shared" si="13"/>
        <v>7</v>
      </c>
      <c r="E162" s="70">
        <f t="shared" si="12"/>
        <v>8</v>
      </c>
      <c r="F162" s="71">
        <f t="shared" si="15"/>
        <v>42954</v>
      </c>
      <c r="G162" s="33" t="s">
        <v>52</v>
      </c>
      <c r="H162" s="59" t="s">
        <v>65</v>
      </c>
      <c r="I162" s="31" t="s">
        <v>48</v>
      </c>
      <c r="J162" s="59" t="s">
        <v>38</v>
      </c>
      <c r="K162" s="59" t="s">
        <v>38</v>
      </c>
      <c r="L162" s="74">
        <f t="shared" si="16"/>
        <v>1</v>
      </c>
      <c r="M162" s="76" t="str">
        <f ca="1">IF(WEEKDAY(B163)=1,SUM(OFFSET(L163,-$F$1,,$F$1,))/$F$1,IF(AND(WEEKDAY(B162)=1,ISNUMBER(B161)),COUNTA(OFFSET(G162:K162,-$F$1,,$F$1))&amp;" / " &amp; $F$1*5 &amp; " créneaux de remplis",""))</f>
        <v/>
      </c>
    </row>
    <row r="163" spans="1:13" ht="21" x14ac:dyDescent="0.25">
      <c r="A163" s="53" t="str">
        <f t="shared" si="14"/>
        <v/>
      </c>
      <c r="B163" s="69">
        <f>WORKDAY.INTL(B162,1,$E$1)</f>
        <v>42955</v>
      </c>
      <c r="C163" s="69"/>
      <c r="D163" s="70">
        <f t="shared" si="13"/>
        <v>8</v>
      </c>
      <c r="E163" s="70">
        <f t="shared" si="12"/>
        <v>8</v>
      </c>
      <c r="F163" s="71">
        <f t="shared" si="15"/>
        <v>42955</v>
      </c>
      <c r="G163" s="59" t="s">
        <v>80</v>
      </c>
      <c r="H163" s="59"/>
      <c r="I163" s="59" t="s">
        <v>68</v>
      </c>
      <c r="J163" s="59" t="s">
        <v>78</v>
      </c>
      <c r="K163" s="45" t="s">
        <v>76</v>
      </c>
      <c r="L163" s="74">
        <f t="shared" si="16"/>
        <v>0.8</v>
      </c>
      <c r="M163" s="76" t="str">
        <f ca="1">IF(WEEKDAY(B164)=1,SUM(OFFSET(L164,-$F$1,,$F$1,))/$F$1,IF(AND(WEEKDAY(B163)=1,ISNUMBER(B162)),COUNTA(OFFSET(G163:K163,-$F$1,,$F$1))&amp;" / " &amp; $F$1*5 &amp; " créneaux de remplis",""))</f>
        <v/>
      </c>
    </row>
    <row r="164" spans="1:13" ht="21" x14ac:dyDescent="0.25">
      <c r="A164" s="53" t="str">
        <f t="shared" si="14"/>
        <v/>
      </c>
      <c r="B164" s="69">
        <f>WORKDAY.INTL(B163,1,$E$1)</f>
        <v>42957</v>
      </c>
      <c r="C164" s="69"/>
      <c r="D164" s="70">
        <f t="shared" si="13"/>
        <v>10</v>
      </c>
      <c r="E164" s="70">
        <f t="shared" si="12"/>
        <v>8</v>
      </c>
      <c r="F164" s="71">
        <f t="shared" si="15"/>
        <v>42957</v>
      </c>
      <c r="G164" s="33" t="s">
        <v>52</v>
      </c>
      <c r="H164" s="59" t="s">
        <v>67</v>
      </c>
      <c r="I164" s="59" t="s">
        <v>86</v>
      </c>
      <c r="J164" s="59" t="s">
        <v>79</v>
      </c>
      <c r="K164" s="45" t="s">
        <v>76</v>
      </c>
      <c r="L164" s="74">
        <f t="shared" si="16"/>
        <v>1</v>
      </c>
      <c r="M164" s="76" t="str">
        <f ca="1">IF(WEEKDAY(B165)=1,SUM(OFFSET(L165,-$F$1,,$F$1,))/$F$1,IF(AND(WEEKDAY(B164)=1,ISNUMBER(B163)),COUNTA(OFFSET(G164:K164,-$F$1,,$F$1))&amp;" / " &amp; $F$1*5 &amp; " créneaux de remplis",""))</f>
        <v/>
      </c>
    </row>
    <row r="165" spans="1:13" ht="21" x14ac:dyDescent="0.25">
      <c r="A165" s="53" t="str">
        <f t="shared" si="14"/>
        <v/>
      </c>
      <c r="B165" s="69">
        <f>WORKDAY.INTL(B164,1,$E$1)</f>
        <v>42958</v>
      </c>
      <c r="C165" s="72" t="s">
        <v>27</v>
      </c>
      <c r="D165" s="70">
        <f t="shared" si="13"/>
        <v>11</v>
      </c>
      <c r="E165" s="70"/>
      <c r="F165" s="71">
        <f t="shared" si="15"/>
        <v>42958</v>
      </c>
      <c r="G165" s="59"/>
      <c r="H165" s="59"/>
      <c r="I165" s="59"/>
      <c r="J165" s="59"/>
      <c r="K165" s="59"/>
      <c r="L165" s="74">
        <f t="shared" si="16"/>
        <v>0</v>
      </c>
      <c r="M165" s="76">
        <f ca="1">IF(WEEKDAY(B166)=1,SUM(OFFSET(L166,-$F$1,,$F$1,))/$F$1,IF(AND(WEEKDAY(B165)=1,ISNUMBER(B164)),COUNTA(OFFSET(G165:K165,-$F$1,,$F$1))&amp;" / " &amp; $F$1*5 &amp; " créneaux de remplis",""))</f>
        <v>0.7</v>
      </c>
    </row>
    <row r="166" spans="1:13" ht="21" x14ac:dyDescent="0.25">
      <c r="A166" s="53" t="str">
        <f t="shared" si="14"/>
        <v/>
      </c>
      <c r="B166" s="69">
        <f>WORKDAY.INTL(B165,1,$E$1)</f>
        <v>42960</v>
      </c>
      <c r="C166" s="69"/>
      <c r="D166" s="70">
        <f t="shared" si="13"/>
        <v>13</v>
      </c>
      <c r="E166" s="70">
        <f t="shared" si="12"/>
        <v>8</v>
      </c>
      <c r="F166" s="71">
        <f t="shared" si="15"/>
        <v>42960</v>
      </c>
      <c r="G166" s="39" t="s">
        <v>22</v>
      </c>
      <c r="H166" s="39" t="s">
        <v>22</v>
      </c>
      <c r="I166" s="39" t="s">
        <v>22</v>
      </c>
      <c r="J166" s="39" t="s">
        <v>22</v>
      </c>
      <c r="K166" s="39" t="s">
        <v>22</v>
      </c>
      <c r="L166" s="74" t="str">
        <f t="shared" si="16"/>
        <v/>
      </c>
      <c r="M166" s="76" t="str">
        <f ca="1">IF(WEEKDAY(B167)=1,SUM(OFFSET(L167,-$F$1,,$F$1,))/$F$1,IF(AND(WEEKDAY(B166)=1,ISNUMBER(B165)),COUNTA(OFFSET(G166:K166,-$F$1,,$F$1))&amp;" / " &amp; $F$1*5 &amp; " créneaux de remplis",""))</f>
        <v>14 / 20 créneaux de remplis</v>
      </c>
    </row>
    <row r="167" spans="1:13" ht="21" x14ac:dyDescent="0.25">
      <c r="A167" s="53">
        <f t="shared" si="14"/>
        <v>33</v>
      </c>
      <c r="B167" s="69">
        <f>WORKDAY.INTL(B166,1,$E$1)</f>
        <v>42961</v>
      </c>
      <c r="C167" s="69"/>
      <c r="D167" s="70">
        <f t="shared" si="13"/>
        <v>14</v>
      </c>
      <c r="E167" s="70">
        <f t="shared" si="12"/>
        <v>8</v>
      </c>
      <c r="F167" s="71">
        <f t="shared" si="15"/>
        <v>42961</v>
      </c>
      <c r="G167" s="59"/>
      <c r="H167" s="59" t="s">
        <v>65</v>
      </c>
      <c r="I167" s="31" t="s">
        <v>48</v>
      </c>
      <c r="J167" s="59" t="s">
        <v>67</v>
      </c>
      <c r="K167" s="59" t="s">
        <v>38</v>
      </c>
      <c r="L167" s="74">
        <f t="shared" si="16"/>
        <v>0.8</v>
      </c>
      <c r="M167" s="76" t="str">
        <f ca="1">IF(WEEKDAY(B168)=1,SUM(OFFSET(L168,-$F$1,,$F$1,))/$F$1,IF(AND(WEEKDAY(B167)=1,ISNUMBER(B166)),COUNTA(OFFSET(G167:K167,-$F$1,,$F$1))&amp;" / " &amp; $F$1*5 &amp; " créneaux de remplis",""))</f>
        <v/>
      </c>
    </row>
    <row r="168" spans="1:13" ht="21" x14ac:dyDescent="0.25">
      <c r="A168" s="53" t="str">
        <f t="shared" si="14"/>
        <v/>
      </c>
      <c r="B168" s="69">
        <f>WORKDAY.INTL(B167,1,$E$1)</f>
        <v>42962</v>
      </c>
      <c r="C168" s="69"/>
      <c r="D168" s="70">
        <f t="shared" si="13"/>
        <v>15</v>
      </c>
      <c r="E168" s="70">
        <f t="shared" si="12"/>
        <v>8</v>
      </c>
      <c r="F168" s="71">
        <f t="shared" si="15"/>
        <v>42962</v>
      </c>
      <c r="G168" s="59" t="s">
        <v>80</v>
      </c>
      <c r="H168" s="59"/>
      <c r="I168" s="59" t="s">
        <v>68</v>
      </c>
      <c r="J168" s="59" t="s">
        <v>78</v>
      </c>
      <c r="K168" s="59" t="s">
        <v>59</v>
      </c>
      <c r="L168" s="74">
        <f t="shared" si="16"/>
        <v>0.8</v>
      </c>
      <c r="M168" s="76" t="str">
        <f ca="1">IF(WEEKDAY(B169)=1,SUM(OFFSET(L169,-$F$1,,$F$1,))/$F$1,IF(AND(WEEKDAY(B168)=1,ISNUMBER(B167)),COUNTA(OFFSET(G168:K168,-$F$1,,$F$1))&amp;" / " &amp; $F$1*5 &amp; " créneaux de remplis",""))</f>
        <v/>
      </c>
    </row>
    <row r="169" spans="1:13" ht="21" x14ac:dyDescent="0.25">
      <c r="A169" s="53" t="str">
        <f t="shared" si="14"/>
        <v/>
      </c>
      <c r="B169" s="69">
        <f>WORKDAY.INTL(B168,1,$E$1)</f>
        <v>42964</v>
      </c>
      <c r="C169" s="69"/>
      <c r="D169" s="70">
        <f t="shared" si="13"/>
        <v>17</v>
      </c>
      <c r="E169" s="70">
        <f t="shared" si="12"/>
        <v>8</v>
      </c>
      <c r="F169" s="71">
        <f t="shared" si="15"/>
        <v>42964</v>
      </c>
      <c r="G169" s="59" t="s">
        <v>85</v>
      </c>
      <c r="H169" s="59"/>
      <c r="I169" s="33" t="s">
        <v>52</v>
      </c>
      <c r="J169" s="59" t="s">
        <v>86</v>
      </c>
      <c r="K169" s="59" t="s">
        <v>79</v>
      </c>
      <c r="L169" s="74">
        <f t="shared" si="16"/>
        <v>0.8</v>
      </c>
      <c r="M169" s="76" t="str">
        <f ca="1">IF(WEEKDAY(B170)=1,SUM(OFFSET(L170,-$F$1,,$F$1,))/$F$1,IF(AND(WEEKDAY(B169)=1,ISNUMBER(B168)),COUNTA(OFFSET(G169:K169,-$F$1,,$F$1))&amp;" / " &amp; $F$1*5 &amp; " créneaux de remplis",""))</f>
        <v/>
      </c>
    </row>
    <row r="170" spans="1:13" ht="21" x14ac:dyDescent="0.25">
      <c r="A170" s="53" t="str">
        <f t="shared" si="14"/>
        <v/>
      </c>
      <c r="B170" s="69">
        <f>WORKDAY.INTL(B169,1,$E$1)</f>
        <v>42965</v>
      </c>
      <c r="C170" s="72" t="s">
        <v>27</v>
      </c>
      <c r="D170" s="70">
        <f t="shared" si="13"/>
        <v>18</v>
      </c>
      <c r="E170" s="70"/>
      <c r="F170" s="71">
        <f t="shared" si="15"/>
        <v>42965</v>
      </c>
      <c r="G170" s="59"/>
      <c r="H170" s="59"/>
      <c r="I170" s="59"/>
      <c r="J170" s="59"/>
      <c r="K170" s="59"/>
      <c r="L170" s="74">
        <f t="shared" si="16"/>
        <v>0</v>
      </c>
      <c r="M170" s="76">
        <f ca="1">IF(WEEKDAY(B171)=1,SUM(OFFSET(L171,-$F$1,,$F$1,))/$F$1,IF(AND(WEEKDAY(B170)=1,ISNUMBER(B169)),COUNTA(OFFSET(G170:K170,-$F$1,,$F$1))&amp;" / " &amp; $F$1*5 &amp; " créneaux de remplis",""))</f>
        <v>0.60000000000000009</v>
      </c>
    </row>
    <row r="171" spans="1:13" ht="21" x14ac:dyDescent="0.25">
      <c r="A171" s="53" t="str">
        <f t="shared" si="14"/>
        <v/>
      </c>
      <c r="B171" s="69">
        <f>WORKDAY.INTL(B170,1,$E$1)</f>
        <v>42967</v>
      </c>
      <c r="C171" s="69"/>
      <c r="D171" s="70">
        <f t="shared" si="13"/>
        <v>20</v>
      </c>
      <c r="E171" s="70">
        <f t="shared" si="12"/>
        <v>8</v>
      </c>
      <c r="F171" s="71">
        <f t="shared" si="15"/>
        <v>42967</v>
      </c>
      <c r="G171" s="33" t="s">
        <v>52</v>
      </c>
      <c r="H171" s="59" t="s">
        <v>70</v>
      </c>
      <c r="I171" s="59" t="s">
        <v>81</v>
      </c>
      <c r="J171" s="59" t="s">
        <v>59</v>
      </c>
      <c r="K171" s="59" t="s">
        <v>66</v>
      </c>
      <c r="L171" s="74" t="str">
        <f t="shared" si="16"/>
        <v/>
      </c>
      <c r="M171" s="76" t="str">
        <f ca="1">IF(WEEKDAY(B172)=1,SUM(OFFSET(L172,-$F$1,,$F$1,))/$F$1,IF(AND(WEEKDAY(B171)=1,ISNUMBER(B170)),COUNTA(OFFSET(G171:K171,-$F$1,,$F$1))&amp;" / " &amp; $F$1*5 &amp; " créneaux de remplis",""))</f>
        <v>12 / 20 créneaux de remplis</v>
      </c>
    </row>
    <row r="172" spans="1:13" ht="21" x14ac:dyDescent="0.25">
      <c r="A172" s="53">
        <f t="shared" si="14"/>
        <v>34</v>
      </c>
      <c r="B172" s="69">
        <f>WORKDAY.INTL(B171,1,$E$1)</f>
        <v>42968</v>
      </c>
      <c r="C172" s="69"/>
      <c r="D172" s="70">
        <f t="shared" si="13"/>
        <v>21</v>
      </c>
      <c r="E172" s="70">
        <f t="shared" si="12"/>
        <v>8</v>
      </c>
      <c r="F172" s="71">
        <f t="shared" si="15"/>
        <v>42968</v>
      </c>
      <c r="G172" s="33" t="s">
        <v>52</v>
      </c>
      <c r="H172" s="59" t="s">
        <v>65</v>
      </c>
      <c r="I172" s="31" t="s">
        <v>48</v>
      </c>
      <c r="J172" s="59" t="s">
        <v>67</v>
      </c>
      <c r="K172" s="59" t="s">
        <v>38</v>
      </c>
      <c r="L172" s="74">
        <f t="shared" si="16"/>
        <v>1</v>
      </c>
      <c r="M172" s="76" t="str">
        <f ca="1">IF(WEEKDAY(B173)=1,SUM(OFFSET(L173,-$F$1,,$F$1,))/$F$1,IF(AND(WEEKDAY(B172)=1,ISNUMBER(B171)),COUNTA(OFFSET(G172:K172,-$F$1,,$F$1))&amp;" / " &amp; $F$1*5 &amp; " créneaux de remplis",""))</f>
        <v/>
      </c>
    </row>
    <row r="173" spans="1:13" ht="21" x14ac:dyDescent="0.25">
      <c r="A173" s="53" t="str">
        <f t="shared" si="14"/>
        <v/>
      </c>
      <c r="B173" s="69">
        <f>WORKDAY.INTL(B172,1,$E$1)</f>
        <v>42969</v>
      </c>
      <c r="C173" s="69"/>
      <c r="D173" s="70">
        <f t="shared" si="13"/>
        <v>22</v>
      </c>
      <c r="E173" s="70">
        <f t="shared" si="12"/>
        <v>8</v>
      </c>
      <c r="F173" s="71">
        <f t="shared" si="15"/>
        <v>42969</v>
      </c>
      <c r="G173" s="59" t="s">
        <v>80</v>
      </c>
      <c r="H173" s="45" t="s">
        <v>76</v>
      </c>
      <c r="I173" s="59" t="s">
        <v>68</v>
      </c>
      <c r="J173" s="59" t="s">
        <v>78</v>
      </c>
      <c r="K173" s="59" t="s">
        <v>88</v>
      </c>
      <c r="L173" s="74">
        <f t="shared" si="16"/>
        <v>1</v>
      </c>
      <c r="M173" s="76" t="str">
        <f ca="1">IF(WEEKDAY(B174)=1,SUM(OFFSET(L174,-$F$1,,$F$1,))/$F$1,IF(AND(WEEKDAY(B173)=1,ISNUMBER(B172)),COUNTA(OFFSET(G173:K173,-$F$1,,$F$1))&amp;" / " &amp; $F$1*5 &amp; " créneaux de remplis",""))</f>
        <v/>
      </c>
    </row>
    <row r="174" spans="1:13" ht="21" x14ac:dyDescent="0.25">
      <c r="A174" s="53" t="str">
        <f t="shared" si="14"/>
        <v/>
      </c>
      <c r="B174" s="69">
        <f>WORKDAY.INTL(B173,1,$E$1)</f>
        <v>42971</v>
      </c>
      <c r="C174" s="69"/>
      <c r="D174" s="70">
        <f t="shared" si="13"/>
        <v>24</v>
      </c>
      <c r="E174" s="70">
        <f t="shared" si="12"/>
        <v>8</v>
      </c>
      <c r="F174" s="71">
        <f t="shared" si="15"/>
        <v>42971</v>
      </c>
      <c r="G174" s="59" t="s">
        <v>85</v>
      </c>
      <c r="H174" s="59" t="s">
        <v>87</v>
      </c>
      <c r="I174" s="45" t="s">
        <v>76</v>
      </c>
      <c r="J174" s="59" t="s">
        <v>86</v>
      </c>
      <c r="K174" s="59" t="s">
        <v>79</v>
      </c>
      <c r="L174" s="74">
        <f t="shared" si="16"/>
        <v>1</v>
      </c>
      <c r="M174" s="76" t="str">
        <f ca="1">IF(WEEKDAY(B175)=1,SUM(OFFSET(L175,-$F$1,,$F$1,))/$F$1,IF(AND(WEEKDAY(B174)=1,ISNUMBER(B173)),COUNTA(OFFSET(G174:K174,-$F$1,,$F$1))&amp;" / " &amp; $F$1*5 &amp; " créneaux de remplis",""))</f>
        <v/>
      </c>
    </row>
    <row r="175" spans="1:13" ht="21" x14ac:dyDescent="0.25">
      <c r="A175" s="53" t="str">
        <f t="shared" si="14"/>
        <v/>
      </c>
      <c r="B175" s="69">
        <f>WORKDAY.INTL(B174,1,$E$1)</f>
        <v>42972</v>
      </c>
      <c r="C175" s="72" t="s">
        <v>27</v>
      </c>
      <c r="D175" s="70">
        <f t="shared" si="13"/>
        <v>25</v>
      </c>
      <c r="E175" s="70"/>
      <c r="F175" s="71">
        <f t="shared" si="15"/>
        <v>42972</v>
      </c>
      <c r="G175" s="59"/>
      <c r="H175" s="59"/>
      <c r="I175" s="59"/>
      <c r="J175" s="59"/>
      <c r="K175" s="59"/>
      <c r="L175" s="74">
        <f t="shared" si="16"/>
        <v>0</v>
      </c>
      <c r="M175" s="76">
        <f ca="1">IF(WEEKDAY(B176)=1,SUM(OFFSET(L176,-$F$1,,$F$1,))/$F$1,IF(AND(WEEKDAY(B175)=1,ISNUMBER(B174)),COUNTA(OFFSET(G175:K175,-$F$1,,$F$1))&amp;" / " &amp; $F$1*5 &amp; " créneaux de remplis",""))</f>
        <v>0.75</v>
      </c>
    </row>
    <row r="176" spans="1:13" ht="21" x14ac:dyDescent="0.25">
      <c r="A176" s="53" t="str">
        <f t="shared" si="14"/>
        <v/>
      </c>
      <c r="B176" s="69">
        <f>WORKDAY.INTL(B175,1,$E$1)</f>
        <v>42974</v>
      </c>
      <c r="C176" s="69"/>
      <c r="D176" s="70">
        <f t="shared" si="13"/>
        <v>27</v>
      </c>
      <c r="E176" s="70">
        <f t="shared" si="12"/>
        <v>8</v>
      </c>
      <c r="F176" s="71">
        <f t="shared" si="15"/>
        <v>42974</v>
      </c>
      <c r="G176" s="39" t="s">
        <v>49</v>
      </c>
      <c r="H176" s="39" t="s">
        <v>49</v>
      </c>
      <c r="I176" s="39" t="s">
        <v>49</v>
      </c>
      <c r="J176" s="39" t="s">
        <v>49</v>
      </c>
      <c r="K176" s="39" t="s">
        <v>49</v>
      </c>
      <c r="L176" s="74" t="str">
        <f t="shared" si="16"/>
        <v/>
      </c>
      <c r="M176" s="76" t="str">
        <f ca="1">IF(WEEKDAY(B177)=1,SUM(OFFSET(L177,-$F$1,,$F$1,))/$F$1,IF(AND(WEEKDAY(B176)=1,ISNUMBER(B175)),COUNTA(OFFSET(G176:K176,-$F$1,,$F$1))&amp;" / " &amp; $F$1*5 &amp; " créneaux de remplis",""))</f>
        <v>15 / 20 créneaux de remplis</v>
      </c>
    </row>
    <row r="177" spans="1:13" ht="21" x14ac:dyDescent="0.25">
      <c r="A177" s="53">
        <f t="shared" si="14"/>
        <v>35</v>
      </c>
      <c r="B177" s="69">
        <f>WORKDAY.INTL(B176,1,$E$1)</f>
        <v>42975</v>
      </c>
      <c r="C177" s="69"/>
      <c r="D177" s="70">
        <f t="shared" si="13"/>
        <v>28</v>
      </c>
      <c r="E177" s="70">
        <f t="shared" si="12"/>
        <v>8</v>
      </c>
      <c r="F177" s="71">
        <f t="shared" si="15"/>
        <v>42975</v>
      </c>
      <c r="G177" s="39" t="s">
        <v>49</v>
      </c>
      <c r="H177" s="39" t="s">
        <v>49</v>
      </c>
      <c r="I177" s="39" t="s">
        <v>49</v>
      </c>
      <c r="J177" s="39" t="s">
        <v>49</v>
      </c>
      <c r="K177" s="39" t="s">
        <v>49</v>
      </c>
      <c r="L177" s="74">
        <f t="shared" si="16"/>
        <v>1</v>
      </c>
      <c r="M177" s="76" t="str">
        <f ca="1">IF(WEEKDAY(B178)=1,SUM(OFFSET(L178,-$F$1,,$F$1,))/$F$1,IF(AND(WEEKDAY(B177)=1,ISNUMBER(B176)),COUNTA(OFFSET(G177:K177,-$F$1,,$F$1))&amp;" / " &amp; $F$1*5 &amp; " créneaux de remplis",""))</f>
        <v/>
      </c>
    </row>
    <row r="178" spans="1:13" ht="21" x14ac:dyDescent="0.25">
      <c r="A178" s="53" t="str">
        <f t="shared" si="14"/>
        <v/>
      </c>
      <c r="B178" s="69">
        <f>WORKDAY.INTL(B177,1,$E$1)</f>
        <v>42976</v>
      </c>
      <c r="C178" s="69"/>
      <c r="D178" s="70">
        <f t="shared" si="13"/>
        <v>29</v>
      </c>
      <c r="E178" s="70">
        <f t="shared" si="12"/>
        <v>8</v>
      </c>
      <c r="F178" s="71">
        <f t="shared" si="15"/>
        <v>42976</v>
      </c>
      <c r="G178" s="39" t="s">
        <v>49</v>
      </c>
      <c r="H178" s="39" t="s">
        <v>49</v>
      </c>
      <c r="I178" s="39" t="s">
        <v>49</v>
      </c>
      <c r="J178" s="39" t="s">
        <v>49</v>
      </c>
      <c r="K178" s="39" t="s">
        <v>49</v>
      </c>
      <c r="L178" s="74">
        <f t="shared" si="16"/>
        <v>1</v>
      </c>
      <c r="M178" s="76" t="str">
        <f ca="1">IF(WEEKDAY(B179)=1,SUM(OFFSET(L179,-$F$1,,$F$1,))/$F$1,IF(AND(WEEKDAY(B178)=1,ISNUMBER(B177)),COUNTA(OFFSET(G178:K178,-$F$1,,$F$1))&amp;" / " &amp; $F$1*5 &amp; " créneaux de remplis",""))</f>
        <v/>
      </c>
    </row>
    <row r="179" spans="1:13" ht="21" x14ac:dyDescent="0.25">
      <c r="A179" s="53" t="str">
        <f t="shared" si="14"/>
        <v/>
      </c>
      <c r="B179" s="69">
        <f>WORKDAY.INTL(B178,1,$E$1)</f>
        <v>42978</v>
      </c>
      <c r="C179" s="69"/>
      <c r="D179" s="70">
        <f t="shared" si="13"/>
        <v>31</v>
      </c>
      <c r="E179" s="70">
        <f t="shared" si="12"/>
        <v>8</v>
      </c>
      <c r="F179" s="71">
        <f t="shared" si="15"/>
        <v>42978</v>
      </c>
      <c r="G179" s="39" t="s">
        <v>49</v>
      </c>
      <c r="H179" s="39" t="s">
        <v>49</v>
      </c>
      <c r="I179" s="39" t="s">
        <v>49</v>
      </c>
      <c r="J179" s="39" t="s">
        <v>49</v>
      </c>
      <c r="K179" s="39" t="s">
        <v>49</v>
      </c>
      <c r="L179" s="74">
        <f t="shared" si="16"/>
        <v>1</v>
      </c>
      <c r="M179" s="76" t="str">
        <f ca="1">IF(WEEKDAY(B180)=1,SUM(OFFSET(L180,-$F$1,,$F$1,))/$F$1,IF(AND(WEEKDAY(B179)=1,ISNUMBER(B178)),COUNTA(OFFSET(G179:K179,-$F$1,,$F$1))&amp;" / " &amp; $F$1*5 &amp; " créneaux de remplis",""))</f>
        <v/>
      </c>
    </row>
    <row r="180" spans="1:13" ht="21" x14ac:dyDescent="0.25">
      <c r="A180" s="53" t="str">
        <f t="shared" si="14"/>
        <v/>
      </c>
      <c r="B180" s="69">
        <f>WORKDAY.INTL(B179,1,$E$1)</f>
        <v>42979</v>
      </c>
      <c r="C180" s="72" t="s">
        <v>27</v>
      </c>
      <c r="D180" s="70">
        <f t="shared" si="13"/>
        <v>1</v>
      </c>
      <c r="E180" s="70"/>
      <c r="F180" s="71">
        <f t="shared" si="15"/>
        <v>42979</v>
      </c>
      <c r="G180" s="59"/>
      <c r="H180" s="59"/>
      <c r="I180" s="59"/>
      <c r="J180" s="59"/>
      <c r="K180" s="59"/>
      <c r="L180" s="74">
        <f t="shared" si="16"/>
        <v>0</v>
      </c>
      <c r="M180" s="76">
        <f ca="1">IF(WEEKDAY(B181)=1,SUM(OFFSET(L181,-$F$1,,$F$1,))/$F$1,IF(AND(WEEKDAY(B180)=1,ISNUMBER(B179)),COUNTA(OFFSET(G180:K180,-$F$1,,$F$1))&amp;" / " &amp; $F$1*5 &amp; " créneaux de remplis",""))</f>
        <v>0.75</v>
      </c>
    </row>
    <row r="181" spans="1:13" ht="21" x14ac:dyDescent="0.25">
      <c r="A181" s="53" t="str">
        <f t="shared" si="14"/>
        <v/>
      </c>
      <c r="B181" s="69">
        <f>WORKDAY.INTL(B180,1,$E$1)</f>
        <v>42981</v>
      </c>
      <c r="C181" s="69"/>
      <c r="D181" s="70">
        <f t="shared" si="13"/>
        <v>3</v>
      </c>
      <c r="E181" s="70">
        <f t="shared" si="12"/>
        <v>9</v>
      </c>
      <c r="F181" s="71">
        <f t="shared" si="15"/>
        <v>42981</v>
      </c>
      <c r="G181" s="59" t="s">
        <v>93</v>
      </c>
      <c r="H181" s="59" t="s">
        <v>70</v>
      </c>
      <c r="I181" s="59" t="s">
        <v>81</v>
      </c>
      <c r="J181" s="59" t="s">
        <v>89</v>
      </c>
      <c r="K181" s="59" t="s">
        <v>66</v>
      </c>
      <c r="L181" s="74" t="str">
        <f t="shared" si="16"/>
        <v/>
      </c>
      <c r="M181" s="76" t="str">
        <f ca="1">IF(WEEKDAY(B182)=1,SUM(OFFSET(L182,-$F$1,,$F$1,))/$F$1,IF(AND(WEEKDAY(B181)=1,ISNUMBER(B180)),COUNTA(OFFSET(G181:K181,-$F$1,,$F$1))&amp;" / " &amp; $F$1*5 &amp; " créneaux de remplis",""))</f>
        <v>15 / 20 créneaux de remplis</v>
      </c>
    </row>
    <row r="182" spans="1:13" ht="21" x14ac:dyDescent="0.25">
      <c r="A182" s="53">
        <f t="shared" si="14"/>
        <v>36</v>
      </c>
      <c r="B182" s="69">
        <f>WORKDAY.INTL(B181,1,$E$1)</f>
        <v>42982</v>
      </c>
      <c r="C182" s="69"/>
      <c r="D182" s="70">
        <f t="shared" si="13"/>
        <v>4</v>
      </c>
      <c r="E182" s="70">
        <f t="shared" si="12"/>
        <v>9</v>
      </c>
      <c r="F182" s="71">
        <f t="shared" si="15"/>
        <v>42982</v>
      </c>
      <c r="G182" s="59" t="s">
        <v>87</v>
      </c>
      <c r="H182" s="59"/>
      <c r="I182" s="31" t="s">
        <v>48</v>
      </c>
      <c r="J182" s="59" t="s">
        <v>67</v>
      </c>
      <c r="K182" s="59" t="s">
        <v>38</v>
      </c>
      <c r="L182" s="74">
        <f t="shared" si="16"/>
        <v>0.8</v>
      </c>
      <c r="M182" s="76" t="str">
        <f ca="1">IF(WEEKDAY(B183)=1,SUM(OFFSET(L183,-$F$1,,$F$1,))/$F$1,IF(AND(WEEKDAY(B182)=1,ISNUMBER(B181)),COUNTA(OFFSET(G182:K182,-$F$1,,$F$1))&amp;" / " &amp; $F$1*5 &amp; " créneaux de remplis",""))</f>
        <v/>
      </c>
    </row>
    <row r="183" spans="1:13" ht="21" x14ac:dyDescent="0.25">
      <c r="A183" s="53" t="str">
        <f t="shared" si="14"/>
        <v/>
      </c>
      <c r="B183" s="69">
        <f>WORKDAY.INTL(B182,1,$E$1)</f>
        <v>42983</v>
      </c>
      <c r="C183" s="69"/>
      <c r="D183" s="70">
        <f t="shared" si="13"/>
        <v>5</v>
      </c>
      <c r="E183" s="70">
        <f t="shared" si="12"/>
        <v>9</v>
      </c>
      <c r="F183" s="71">
        <f t="shared" si="15"/>
        <v>42983</v>
      </c>
      <c r="G183" s="59" t="s">
        <v>80</v>
      </c>
      <c r="H183" s="59"/>
      <c r="I183" s="59"/>
      <c r="J183" s="59" t="s">
        <v>78</v>
      </c>
      <c r="K183" s="59" t="s">
        <v>88</v>
      </c>
      <c r="L183" s="74">
        <f t="shared" si="16"/>
        <v>0.6</v>
      </c>
      <c r="M183" s="76" t="str">
        <f ca="1">IF(WEEKDAY(B184)=1,SUM(OFFSET(L184,-$F$1,,$F$1,))/$F$1,IF(AND(WEEKDAY(B183)=1,ISNUMBER(B182)),COUNTA(OFFSET(G183:K183,-$F$1,,$F$1))&amp;" / " &amp; $F$1*5 &amp; " créneaux de remplis",""))</f>
        <v/>
      </c>
    </row>
    <row r="184" spans="1:13" ht="21" x14ac:dyDescent="0.25">
      <c r="A184" s="53" t="str">
        <f t="shared" si="14"/>
        <v/>
      </c>
      <c r="B184" s="69">
        <f>WORKDAY.INTL(B183,1,$E$1)</f>
        <v>42985</v>
      </c>
      <c r="C184" s="69"/>
      <c r="D184" s="70">
        <f t="shared" si="13"/>
        <v>7</v>
      </c>
      <c r="E184" s="70">
        <f t="shared" si="12"/>
        <v>9</v>
      </c>
      <c r="F184" s="71">
        <f t="shared" si="15"/>
        <v>42985</v>
      </c>
      <c r="G184" s="59" t="s">
        <v>85</v>
      </c>
      <c r="H184" s="59"/>
      <c r="I184" s="59" t="s">
        <v>90</v>
      </c>
      <c r="J184" s="59" t="s">
        <v>86</v>
      </c>
      <c r="K184" s="59" t="s">
        <v>79</v>
      </c>
      <c r="L184" s="74">
        <f t="shared" si="16"/>
        <v>0.8</v>
      </c>
      <c r="M184" s="76" t="str">
        <f ca="1">IF(WEEKDAY(B185)=1,SUM(OFFSET(L185,-$F$1,,$F$1,))/$F$1,IF(AND(WEEKDAY(B184)=1,ISNUMBER(B183)),COUNTA(OFFSET(G184:K184,-$F$1,,$F$1))&amp;" / " &amp; $F$1*5 &amp; " créneaux de remplis",""))</f>
        <v/>
      </c>
    </row>
    <row r="185" spans="1:13" ht="21" x14ac:dyDescent="0.25">
      <c r="A185" s="53" t="str">
        <f t="shared" si="14"/>
        <v/>
      </c>
      <c r="B185" s="69">
        <f>WORKDAY.INTL(B184,1,$E$1)</f>
        <v>42986</v>
      </c>
      <c r="C185" s="72" t="s">
        <v>27</v>
      </c>
      <c r="D185" s="70">
        <f t="shared" si="13"/>
        <v>8</v>
      </c>
      <c r="E185" s="70"/>
      <c r="F185" s="71">
        <f t="shared" si="15"/>
        <v>42986</v>
      </c>
      <c r="G185" s="59"/>
      <c r="H185" s="59"/>
      <c r="I185" s="59"/>
      <c r="J185" s="59"/>
      <c r="K185" s="59"/>
      <c r="L185" s="74">
        <f t="shared" si="16"/>
        <v>0</v>
      </c>
      <c r="M185" s="76">
        <f ca="1">IF(WEEKDAY(B186)=1,SUM(OFFSET(L186,-$F$1,,$F$1,))/$F$1,IF(AND(WEEKDAY(B185)=1,ISNUMBER(B184)),COUNTA(OFFSET(G185:K185,-$F$1,,$F$1))&amp;" / " &amp; $F$1*5 &amp; " créneaux de remplis",""))</f>
        <v>0.55000000000000004</v>
      </c>
    </row>
    <row r="186" spans="1:13" ht="21" x14ac:dyDescent="0.25">
      <c r="A186" s="53" t="str">
        <f t="shared" si="14"/>
        <v/>
      </c>
      <c r="B186" s="69">
        <f>WORKDAY.INTL(B185,1,$E$1)</f>
        <v>42988</v>
      </c>
      <c r="C186" s="69"/>
      <c r="D186" s="70">
        <f t="shared" si="13"/>
        <v>10</v>
      </c>
      <c r="E186" s="70">
        <f t="shared" si="12"/>
        <v>9</v>
      </c>
      <c r="F186" s="71">
        <f t="shared" si="15"/>
        <v>42988</v>
      </c>
      <c r="G186" s="33" t="s">
        <v>52</v>
      </c>
      <c r="H186" s="59" t="s">
        <v>70</v>
      </c>
      <c r="I186" s="59" t="s">
        <v>81</v>
      </c>
      <c r="J186" s="59" t="s">
        <v>89</v>
      </c>
      <c r="K186" s="59" t="s">
        <v>66</v>
      </c>
      <c r="L186" s="74" t="str">
        <f t="shared" si="16"/>
        <v/>
      </c>
      <c r="M186" s="76" t="str">
        <f ca="1">IF(WEEKDAY(B187)=1,SUM(OFFSET(L187,-$F$1,,$F$1,))/$F$1,IF(AND(WEEKDAY(B186)=1,ISNUMBER(B185)),COUNTA(OFFSET(G186:K186,-$F$1,,$F$1))&amp;" / " &amp; $F$1*5 &amp; " créneaux de remplis",""))</f>
        <v>11 / 20 créneaux de remplis</v>
      </c>
    </row>
    <row r="187" spans="1:13" ht="21" x14ac:dyDescent="0.25">
      <c r="A187" s="53">
        <f t="shared" si="14"/>
        <v>37</v>
      </c>
      <c r="B187" s="69">
        <f>WORKDAY.INTL(B186,1,$E$1)</f>
        <v>42989</v>
      </c>
      <c r="C187" s="69"/>
      <c r="D187" s="70">
        <f t="shared" si="13"/>
        <v>11</v>
      </c>
      <c r="E187" s="70">
        <f t="shared" ref="E187:E264" si="17">MONTH(B187)</f>
        <v>9</v>
      </c>
      <c r="F187" s="71">
        <f t="shared" si="15"/>
        <v>42989</v>
      </c>
      <c r="G187" s="59" t="s">
        <v>87</v>
      </c>
      <c r="H187" s="59"/>
      <c r="I187" s="31" t="s">
        <v>48</v>
      </c>
      <c r="J187" s="59" t="s">
        <v>67</v>
      </c>
      <c r="K187" s="59" t="s">
        <v>38</v>
      </c>
      <c r="L187" s="74">
        <f t="shared" si="16"/>
        <v>0.8</v>
      </c>
      <c r="M187" s="76" t="str">
        <f ca="1">IF(WEEKDAY(B188)=1,SUM(OFFSET(L188,-$F$1,,$F$1,))/$F$1,IF(AND(WEEKDAY(B187)=1,ISNUMBER(B186)),COUNTA(OFFSET(G187:K187,-$F$1,,$F$1))&amp;" / " &amp; $F$1*5 &amp; " créneaux de remplis",""))</f>
        <v/>
      </c>
    </row>
    <row r="188" spans="1:13" ht="21" x14ac:dyDescent="0.25">
      <c r="A188" s="53" t="str">
        <f t="shared" si="14"/>
        <v/>
      </c>
      <c r="B188" s="69">
        <f>WORKDAY.INTL(B187,1,$E$1)</f>
        <v>42990</v>
      </c>
      <c r="C188" s="69"/>
      <c r="D188" s="70">
        <f t="shared" si="13"/>
        <v>12</v>
      </c>
      <c r="E188" s="70">
        <f t="shared" si="17"/>
        <v>9</v>
      </c>
      <c r="F188" s="71">
        <f t="shared" si="15"/>
        <v>42990</v>
      </c>
      <c r="G188" s="59" t="s">
        <v>80</v>
      </c>
      <c r="H188" s="59" t="s">
        <v>71</v>
      </c>
      <c r="I188" s="59" t="s">
        <v>68</v>
      </c>
      <c r="J188" s="59" t="s">
        <v>78</v>
      </c>
      <c r="K188" s="59" t="s">
        <v>88</v>
      </c>
      <c r="L188" s="74">
        <f t="shared" si="16"/>
        <v>1</v>
      </c>
      <c r="M188" s="76" t="str">
        <f ca="1">IF(WEEKDAY(B189)=1,SUM(OFFSET(L189,-$F$1,,$F$1,))/$F$1,IF(AND(WEEKDAY(B188)=1,ISNUMBER(B187)),COUNTA(OFFSET(G188:K188,-$F$1,,$F$1))&amp;" / " &amp; $F$1*5 &amp; " créneaux de remplis",""))</f>
        <v/>
      </c>
    </row>
    <row r="189" spans="1:13" ht="21" x14ac:dyDescent="0.25">
      <c r="A189" s="53" t="str">
        <f t="shared" si="14"/>
        <v/>
      </c>
      <c r="B189" s="69">
        <f>WORKDAY.INTL(B188,1,$E$1)</f>
        <v>42992</v>
      </c>
      <c r="C189" s="69"/>
      <c r="D189" s="70">
        <f t="shared" si="13"/>
        <v>14</v>
      </c>
      <c r="E189" s="70">
        <f t="shared" si="17"/>
        <v>9</v>
      </c>
      <c r="F189" s="71">
        <f t="shared" si="15"/>
        <v>42992</v>
      </c>
      <c r="G189" s="59" t="s">
        <v>85</v>
      </c>
      <c r="H189" s="59"/>
      <c r="I189" s="59" t="s">
        <v>90</v>
      </c>
      <c r="J189" s="59" t="s">
        <v>86</v>
      </c>
      <c r="K189" s="59" t="s">
        <v>79</v>
      </c>
      <c r="L189" s="74">
        <f t="shared" si="16"/>
        <v>0.8</v>
      </c>
      <c r="M189" s="76" t="str">
        <f ca="1">IF(WEEKDAY(B190)=1,SUM(OFFSET(L190,-$F$1,,$F$1,))/$F$1,IF(AND(WEEKDAY(B189)=1,ISNUMBER(B188)),COUNTA(OFFSET(G189:K189,-$F$1,,$F$1))&amp;" / " &amp; $F$1*5 &amp; " créneaux de remplis",""))</f>
        <v/>
      </c>
    </row>
    <row r="190" spans="1:13" ht="21" x14ac:dyDescent="0.25">
      <c r="A190" s="53" t="str">
        <f t="shared" si="14"/>
        <v/>
      </c>
      <c r="B190" s="69">
        <f>WORKDAY.INTL(B189,1,$E$1)</f>
        <v>42993</v>
      </c>
      <c r="C190" s="72" t="s">
        <v>27</v>
      </c>
      <c r="D190" s="70">
        <f t="shared" si="13"/>
        <v>15</v>
      </c>
      <c r="E190" s="70"/>
      <c r="F190" s="71">
        <f t="shared" si="15"/>
        <v>42993</v>
      </c>
      <c r="G190" s="59"/>
      <c r="H190" s="59"/>
      <c r="I190" s="59"/>
      <c r="J190" s="59"/>
      <c r="K190" s="59"/>
      <c r="L190" s="74">
        <f t="shared" si="16"/>
        <v>0</v>
      </c>
      <c r="M190" s="76">
        <f ca="1">IF(WEEKDAY(B191)=1,SUM(OFFSET(L191,-$F$1,,$F$1,))/$F$1,IF(AND(WEEKDAY(B190)=1,ISNUMBER(B189)),COUNTA(OFFSET(G190:K190,-$F$1,,$F$1))&amp;" / " &amp; $F$1*5 &amp; " créneaux de remplis",""))</f>
        <v>0.65</v>
      </c>
    </row>
    <row r="191" spans="1:13" ht="21" x14ac:dyDescent="0.25">
      <c r="A191" s="53" t="str">
        <f t="shared" si="14"/>
        <v/>
      </c>
      <c r="B191" s="69">
        <f>WORKDAY.INTL(B190,1,$E$1)</f>
        <v>42995</v>
      </c>
      <c r="C191" s="69"/>
      <c r="D191" s="70">
        <f t="shared" si="13"/>
        <v>17</v>
      </c>
      <c r="E191" s="70">
        <f t="shared" si="17"/>
        <v>9</v>
      </c>
      <c r="F191" s="71">
        <f t="shared" si="15"/>
        <v>42995</v>
      </c>
      <c r="G191" s="33" t="s">
        <v>52</v>
      </c>
      <c r="H191" s="59" t="s">
        <v>70</v>
      </c>
      <c r="I191" s="59" t="s">
        <v>81</v>
      </c>
      <c r="J191" s="59" t="s">
        <v>89</v>
      </c>
      <c r="K191" s="59" t="s">
        <v>66</v>
      </c>
      <c r="L191" s="74" t="str">
        <f t="shared" si="16"/>
        <v/>
      </c>
      <c r="M191" s="76" t="str">
        <f ca="1">IF(WEEKDAY(B192)=1,SUM(OFFSET(L192,-$F$1,,$F$1,))/$F$1,IF(AND(WEEKDAY(B191)=1,ISNUMBER(B190)),COUNTA(OFFSET(G191:K191,-$F$1,,$F$1))&amp;" / " &amp; $F$1*5 &amp; " créneaux de remplis",""))</f>
        <v>13 / 20 créneaux de remplis</v>
      </c>
    </row>
    <row r="192" spans="1:13" ht="21" x14ac:dyDescent="0.25">
      <c r="A192" s="53">
        <f t="shared" si="14"/>
        <v>38</v>
      </c>
      <c r="B192" s="69">
        <f>WORKDAY.INTL(B191,1,$E$1)</f>
        <v>42996</v>
      </c>
      <c r="C192" s="69"/>
      <c r="D192" s="70">
        <f t="shared" si="13"/>
        <v>18</v>
      </c>
      <c r="E192" s="70">
        <f t="shared" si="17"/>
        <v>9</v>
      </c>
      <c r="F192" s="71">
        <f t="shared" si="15"/>
        <v>42996</v>
      </c>
      <c r="G192" s="59" t="s">
        <v>87</v>
      </c>
      <c r="H192" s="59"/>
      <c r="I192" s="31" t="s">
        <v>48</v>
      </c>
      <c r="J192" s="59"/>
      <c r="K192" s="59"/>
      <c r="L192" s="74">
        <f t="shared" si="16"/>
        <v>0.4</v>
      </c>
      <c r="M192" s="76" t="str">
        <f ca="1">IF(WEEKDAY(B193)=1,SUM(OFFSET(L193,-$F$1,,$F$1,))/$F$1,IF(AND(WEEKDAY(B192)=1,ISNUMBER(B191)),COUNTA(OFFSET(G192:K192,-$F$1,,$F$1))&amp;" / " &amp; $F$1*5 &amp; " créneaux de remplis",""))</f>
        <v/>
      </c>
    </row>
    <row r="193" spans="1:13" ht="21" x14ac:dyDescent="0.25">
      <c r="A193" s="53" t="str">
        <f t="shared" si="14"/>
        <v/>
      </c>
      <c r="B193" s="69">
        <f>WORKDAY.INTL(B192,1,$E$1)</f>
        <v>42997</v>
      </c>
      <c r="C193" s="69"/>
      <c r="D193" s="70">
        <f t="shared" si="13"/>
        <v>19</v>
      </c>
      <c r="E193" s="70">
        <f t="shared" si="17"/>
        <v>9</v>
      </c>
      <c r="F193" s="71">
        <f t="shared" si="15"/>
        <v>42997</v>
      </c>
      <c r="G193" s="59" t="s">
        <v>80</v>
      </c>
      <c r="H193" s="59" t="s">
        <v>71</v>
      </c>
      <c r="I193" s="59" t="s">
        <v>68</v>
      </c>
      <c r="J193" s="59" t="s">
        <v>78</v>
      </c>
      <c r="K193" s="59" t="s">
        <v>88</v>
      </c>
      <c r="L193" s="74">
        <f t="shared" si="16"/>
        <v>1</v>
      </c>
      <c r="M193" s="76" t="str">
        <f ca="1">IF(WEEKDAY(B194)=1,SUM(OFFSET(L194,-$F$1,,$F$1,))/$F$1,IF(AND(WEEKDAY(B193)=1,ISNUMBER(B192)),COUNTA(OFFSET(G193:K193,-$F$1,,$F$1))&amp;" / " &amp; $F$1*5 &amp; " créneaux de remplis",""))</f>
        <v/>
      </c>
    </row>
    <row r="194" spans="1:13" ht="21" x14ac:dyDescent="0.25">
      <c r="A194" s="53" t="str">
        <f t="shared" si="14"/>
        <v/>
      </c>
      <c r="B194" s="69">
        <f>WORKDAY.INTL(B193,1,$E$1)</f>
        <v>42999</v>
      </c>
      <c r="C194" s="69"/>
      <c r="D194" s="70">
        <f t="shared" si="13"/>
        <v>21</v>
      </c>
      <c r="E194" s="70">
        <f t="shared" si="17"/>
        <v>9</v>
      </c>
      <c r="F194" s="71">
        <f t="shared" si="15"/>
        <v>42999</v>
      </c>
      <c r="G194" s="59" t="s">
        <v>85</v>
      </c>
      <c r="H194" s="59"/>
      <c r="I194" s="59" t="s">
        <v>90</v>
      </c>
      <c r="J194" s="59" t="s">
        <v>86</v>
      </c>
      <c r="K194" s="59" t="s">
        <v>79</v>
      </c>
      <c r="L194" s="74">
        <f t="shared" si="16"/>
        <v>0.8</v>
      </c>
      <c r="M194" s="76" t="str">
        <f ca="1">IF(WEEKDAY(B195)=1,SUM(OFFSET(L195,-$F$1,,$F$1,))/$F$1,IF(AND(WEEKDAY(B194)=1,ISNUMBER(B193)),COUNTA(OFFSET(G194:K194,-$F$1,,$F$1))&amp;" / " &amp; $F$1*5 &amp; " créneaux de remplis",""))</f>
        <v/>
      </c>
    </row>
    <row r="195" spans="1:13" ht="21" x14ac:dyDescent="0.25">
      <c r="A195" s="53" t="str">
        <f t="shared" si="14"/>
        <v/>
      </c>
      <c r="B195" s="69">
        <f>WORKDAY.INTL(B194,1,$E$1)</f>
        <v>43000</v>
      </c>
      <c r="C195" s="72" t="s">
        <v>27</v>
      </c>
      <c r="D195" s="70">
        <f t="shared" si="13"/>
        <v>22</v>
      </c>
      <c r="E195" s="70"/>
      <c r="F195" s="71">
        <f t="shared" si="15"/>
        <v>43000</v>
      </c>
      <c r="G195" s="59"/>
      <c r="H195" s="59"/>
      <c r="I195" s="59"/>
      <c r="J195" s="59"/>
      <c r="K195" s="59"/>
      <c r="L195" s="74">
        <f t="shared" si="16"/>
        <v>0</v>
      </c>
      <c r="M195" s="76">
        <f ca="1">IF(WEEKDAY(B196)=1,SUM(OFFSET(L196,-$F$1,,$F$1,))/$F$1,IF(AND(WEEKDAY(B195)=1,ISNUMBER(B194)),COUNTA(OFFSET(G195:K195,-$F$1,,$F$1))&amp;" / " &amp; $F$1*5 &amp; " créneaux de remplis",""))</f>
        <v>0.55000000000000004</v>
      </c>
    </row>
    <row r="196" spans="1:13" ht="21" x14ac:dyDescent="0.25">
      <c r="A196" s="53" t="str">
        <f t="shared" si="14"/>
        <v/>
      </c>
      <c r="B196" s="69">
        <f>WORKDAY.INTL(B195,1,$E$1)</f>
        <v>43002</v>
      </c>
      <c r="C196" s="69"/>
      <c r="D196" s="70">
        <f t="shared" si="13"/>
        <v>24</v>
      </c>
      <c r="E196" s="70">
        <f t="shared" si="17"/>
        <v>9</v>
      </c>
      <c r="F196" s="71">
        <f t="shared" si="15"/>
        <v>43002</v>
      </c>
      <c r="G196" s="33" t="s">
        <v>52</v>
      </c>
      <c r="H196" s="59" t="s">
        <v>70</v>
      </c>
      <c r="I196" s="59"/>
      <c r="J196" s="59" t="s">
        <v>89</v>
      </c>
      <c r="K196" s="59" t="s">
        <v>78</v>
      </c>
      <c r="L196" s="74" t="str">
        <f t="shared" si="16"/>
        <v/>
      </c>
      <c r="M196" s="76" t="str">
        <f ca="1">IF(WEEKDAY(B197)=1,SUM(OFFSET(L197,-$F$1,,$F$1,))/$F$1,IF(AND(WEEKDAY(B196)=1,ISNUMBER(B195)),COUNTA(OFFSET(G196:K196,-$F$1,,$F$1))&amp;" / " &amp; $F$1*5 &amp; " créneaux de remplis",""))</f>
        <v>11 / 20 créneaux de remplis</v>
      </c>
    </row>
    <row r="197" spans="1:13" ht="21" x14ac:dyDescent="0.25">
      <c r="A197" s="53">
        <f t="shared" si="14"/>
        <v>39</v>
      </c>
      <c r="B197" s="69">
        <f>WORKDAY.INTL(B196,1,$E$1)</f>
        <v>43003</v>
      </c>
      <c r="C197" s="69"/>
      <c r="D197" s="70">
        <f t="shared" si="13"/>
        <v>25</v>
      </c>
      <c r="E197" s="70">
        <f t="shared" si="17"/>
        <v>9</v>
      </c>
      <c r="F197" s="71">
        <f t="shared" si="15"/>
        <v>43003</v>
      </c>
      <c r="G197" s="59" t="s">
        <v>87</v>
      </c>
      <c r="H197" s="59" t="s">
        <v>95</v>
      </c>
      <c r="I197" s="31" t="s">
        <v>48</v>
      </c>
      <c r="J197" s="59" t="s">
        <v>91</v>
      </c>
      <c r="K197" s="59" t="s">
        <v>92</v>
      </c>
      <c r="L197" s="74">
        <f t="shared" si="16"/>
        <v>1</v>
      </c>
      <c r="M197" s="76" t="str">
        <f ca="1">IF(WEEKDAY(B198)=1,SUM(OFFSET(L198,-$F$1,,$F$1,))/$F$1,IF(AND(WEEKDAY(B197)=1,ISNUMBER(B196)),COUNTA(OFFSET(G197:K197,-$F$1,,$F$1))&amp;" / " &amp; $F$1*5 &amp; " créneaux de remplis",""))</f>
        <v/>
      </c>
    </row>
    <row r="198" spans="1:13" ht="21" x14ac:dyDescent="0.25">
      <c r="A198" s="53" t="str">
        <f t="shared" si="14"/>
        <v/>
      </c>
      <c r="B198" s="69">
        <f>WORKDAY.INTL(B197,1,$E$1)</f>
        <v>43004</v>
      </c>
      <c r="C198" s="69"/>
      <c r="D198" s="70">
        <f t="shared" ref="D198:D261" si="18">DAY(B198)</f>
        <v>26</v>
      </c>
      <c r="E198" s="70">
        <f t="shared" si="17"/>
        <v>9</v>
      </c>
      <c r="F198" s="71">
        <f t="shared" si="15"/>
        <v>43004</v>
      </c>
      <c r="G198" s="59" t="s">
        <v>80</v>
      </c>
      <c r="H198" s="59" t="s">
        <v>71</v>
      </c>
      <c r="I198" s="59" t="s">
        <v>81</v>
      </c>
      <c r="J198" s="59" t="s">
        <v>96</v>
      </c>
      <c r="K198" s="59"/>
      <c r="L198" s="74">
        <f t="shared" si="16"/>
        <v>0.8</v>
      </c>
      <c r="M198" s="76" t="str">
        <f ca="1">IF(WEEKDAY(B199)=1,SUM(OFFSET(L199,-$F$1,,$F$1,))/$F$1,IF(AND(WEEKDAY(B198)=1,ISNUMBER(B197)),COUNTA(OFFSET(G198:K198,-$F$1,,$F$1))&amp;" / " &amp; $F$1*5 &amp; " créneaux de remplis",""))</f>
        <v/>
      </c>
    </row>
    <row r="199" spans="1:13" ht="21" x14ac:dyDescent="0.25">
      <c r="A199" s="53" t="str">
        <f t="shared" ref="A199:A262" si="19">IF(WEEKNUM(B199,21)=WEEKNUM(B198,21),"",WEEKNUM(B199,21))</f>
        <v/>
      </c>
      <c r="B199" s="69">
        <f>WORKDAY.INTL(B198,1,$E$1)</f>
        <v>43006</v>
      </c>
      <c r="C199" s="69"/>
      <c r="D199" s="70">
        <f t="shared" si="18"/>
        <v>28</v>
      </c>
      <c r="E199" s="70">
        <f t="shared" si="17"/>
        <v>9</v>
      </c>
      <c r="F199" s="71">
        <f t="shared" ref="F199:F262" si="20">B199</f>
        <v>43006</v>
      </c>
      <c r="G199" s="59" t="s">
        <v>85</v>
      </c>
      <c r="H199" s="59" t="s">
        <v>94</v>
      </c>
      <c r="I199" s="59" t="s">
        <v>90</v>
      </c>
      <c r="J199" s="59" t="s">
        <v>86</v>
      </c>
      <c r="K199" s="59" t="s">
        <v>79</v>
      </c>
      <c r="L199" s="74">
        <f t="shared" ref="L199:L209" si="21">IF(WEEKDAY(B199,2)=7,"",COUNTA(G199:K199)/5)</f>
        <v>1</v>
      </c>
      <c r="M199" s="76" t="str">
        <f ca="1">IF(WEEKDAY(B200)=1,SUM(OFFSET(L200,-$F$1,,$F$1,))/$F$1,IF(AND(WEEKDAY(B199)=1,ISNUMBER(B198)),COUNTA(OFFSET(G199:K199,-$F$1,,$F$1))&amp;" / " &amp; $F$1*5 &amp; " créneaux de remplis",""))</f>
        <v/>
      </c>
    </row>
    <row r="200" spans="1:13" ht="21" x14ac:dyDescent="0.25">
      <c r="A200" s="53" t="str">
        <f t="shared" si="19"/>
        <v/>
      </c>
      <c r="B200" s="69">
        <f>WORKDAY.INTL(B199,1,$E$1)</f>
        <v>43007</v>
      </c>
      <c r="C200" s="72" t="s">
        <v>27</v>
      </c>
      <c r="D200" s="70">
        <f t="shared" si="18"/>
        <v>29</v>
      </c>
      <c r="E200" s="70"/>
      <c r="F200" s="71">
        <f t="shared" si="20"/>
        <v>43007</v>
      </c>
      <c r="G200" s="59"/>
      <c r="H200" s="59"/>
      <c r="I200" s="59"/>
      <c r="J200" s="59"/>
      <c r="K200" s="59"/>
      <c r="L200" s="74">
        <f t="shared" si="21"/>
        <v>0</v>
      </c>
      <c r="M200" s="76">
        <f ca="1">IF(WEEKDAY(B201)=1,SUM(OFFSET(L201,-$F$1,,$F$1,))/$F$1,IF(AND(WEEKDAY(B200)=1,ISNUMBER(B199)),COUNTA(OFFSET(G200:K200,-$F$1,,$F$1))&amp;" / " &amp; $F$1*5 &amp; " créneaux de remplis",""))</f>
        <v>0.7</v>
      </c>
    </row>
    <row r="201" spans="1:13" ht="21" x14ac:dyDescent="0.25">
      <c r="A201" s="53" t="str">
        <f t="shared" si="19"/>
        <v/>
      </c>
      <c r="B201" s="69">
        <f>WORKDAY.INTL(B200,1,$E$1)</f>
        <v>43009</v>
      </c>
      <c r="C201" s="69"/>
      <c r="D201" s="70">
        <f t="shared" si="18"/>
        <v>1</v>
      </c>
      <c r="E201" s="70">
        <f t="shared" si="17"/>
        <v>10</v>
      </c>
      <c r="F201" s="71">
        <f t="shared" si="20"/>
        <v>43009</v>
      </c>
      <c r="G201" s="33" t="s">
        <v>52</v>
      </c>
      <c r="H201" s="59" t="s">
        <v>97</v>
      </c>
      <c r="I201" s="59" t="s">
        <v>81</v>
      </c>
      <c r="J201" s="59" t="s">
        <v>89</v>
      </c>
      <c r="K201" s="59" t="s">
        <v>78</v>
      </c>
      <c r="L201" s="74" t="str">
        <f t="shared" si="21"/>
        <v/>
      </c>
      <c r="M201" s="76" t="str">
        <f ca="1">IF(WEEKDAY(B202)=1,SUM(OFFSET(L202,-$F$1,,$F$1,))/$F$1,IF(AND(WEEKDAY(B201)=1,ISNUMBER(B200)),COUNTA(OFFSET(G201:K201,-$F$1,,$F$1))&amp;" / " &amp; $F$1*5 &amp; " créneaux de remplis",""))</f>
        <v>14 / 20 créneaux de remplis</v>
      </c>
    </row>
    <row r="202" spans="1:13" ht="21" x14ac:dyDescent="0.25">
      <c r="A202" s="53">
        <f t="shared" si="19"/>
        <v>40</v>
      </c>
      <c r="B202" s="69">
        <f>WORKDAY.INTL(B201,1,$E$1)</f>
        <v>43010</v>
      </c>
      <c r="C202" s="69"/>
      <c r="D202" s="70">
        <f t="shared" si="18"/>
        <v>2</v>
      </c>
      <c r="E202" s="70">
        <f t="shared" si="17"/>
        <v>10</v>
      </c>
      <c r="F202" s="71">
        <f t="shared" si="20"/>
        <v>43010</v>
      </c>
      <c r="G202" s="59" t="s">
        <v>87</v>
      </c>
      <c r="H202" s="59" t="s">
        <v>95</v>
      </c>
      <c r="I202" s="31" t="s">
        <v>48</v>
      </c>
      <c r="J202" s="59" t="s">
        <v>91</v>
      </c>
      <c r="K202" s="59" t="s">
        <v>92</v>
      </c>
      <c r="L202" s="74">
        <f t="shared" si="21"/>
        <v>1</v>
      </c>
      <c r="M202" s="76" t="str">
        <f ca="1">IF(WEEKDAY(B203)=1,SUM(OFFSET(L203,-$F$1,,$F$1,))/$F$1,IF(AND(WEEKDAY(B202)=1,ISNUMBER(B201)),COUNTA(OFFSET(G202:K202,-$F$1,,$F$1))&amp;" / " &amp; $F$1*5 &amp; " créneaux de remplis",""))</f>
        <v/>
      </c>
    </row>
    <row r="203" spans="1:13" ht="21" x14ac:dyDescent="0.25">
      <c r="A203" s="53" t="str">
        <f t="shared" si="19"/>
        <v/>
      </c>
      <c r="B203" s="69">
        <f>WORKDAY.INTL(B202,1,$E$1)</f>
        <v>43011</v>
      </c>
      <c r="C203" s="69"/>
      <c r="D203" s="70">
        <f t="shared" si="18"/>
        <v>3</v>
      </c>
      <c r="E203" s="70">
        <f t="shared" si="17"/>
        <v>10</v>
      </c>
      <c r="F203" s="71">
        <f t="shared" si="20"/>
        <v>43011</v>
      </c>
      <c r="G203" s="59" t="s">
        <v>80</v>
      </c>
      <c r="H203" s="59" t="s">
        <v>71</v>
      </c>
      <c r="I203" s="59" t="s">
        <v>68</v>
      </c>
      <c r="J203" s="59" t="s">
        <v>96</v>
      </c>
      <c r="K203" s="59" t="s">
        <v>98</v>
      </c>
      <c r="L203" s="74">
        <f t="shared" si="21"/>
        <v>1</v>
      </c>
      <c r="M203" s="76" t="str">
        <f ca="1">IF(WEEKDAY(B204)=1,SUM(OFFSET(L204,-$F$1,,$F$1,))/$F$1,IF(AND(WEEKDAY(B203)=1,ISNUMBER(B202)),COUNTA(OFFSET(G203:K203,-$F$1,,$F$1))&amp;" / " &amp; $F$1*5 &amp; " créneaux de remplis",""))</f>
        <v/>
      </c>
    </row>
    <row r="204" spans="1:13" ht="21" x14ac:dyDescent="0.25">
      <c r="A204" s="53" t="str">
        <f t="shared" si="19"/>
        <v/>
      </c>
      <c r="B204" s="69">
        <f>WORKDAY.INTL(B203,1,$E$1)</f>
        <v>43013</v>
      </c>
      <c r="C204" s="69"/>
      <c r="D204" s="70">
        <f t="shared" si="18"/>
        <v>5</v>
      </c>
      <c r="E204" s="70">
        <f t="shared" si="17"/>
        <v>10</v>
      </c>
      <c r="F204" s="71">
        <f t="shared" si="20"/>
        <v>43013</v>
      </c>
      <c r="G204" s="59" t="s">
        <v>85</v>
      </c>
      <c r="H204" s="59" t="s">
        <v>94</v>
      </c>
      <c r="I204" s="59" t="s">
        <v>90</v>
      </c>
      <c r="J204" s="59" t="s">
        <v>86</v>
      </c>
      <c r="K204" s="59" t="s">
        <v>79</v>
      </c>
      <c r="L204" s="74">
        <f t="shared" si="21"/>
        <v>1</v>
      </c>
      <c r="M204" s="76" t="str">
        <f ca="1">IF(WEEKDAY(B205)=1,SUM(OFFSET(L205,-$F$1,,$F$1,))/$F$1,IF(AND(WEEKDAY(B204)=1,ISNUMBER(B203)),COUNTA(OFFSET(G204:K204,-$F$1,,$F$1))&amp;" / " &amp; $F$1*5 &amp; " créneaux de remplis",""))</f>
        <v/>
      </c>
    </row>
    <row r="205" spans="1:13" ht="21" x14ac:dyDescent="0.25">
      <c r="A205" s="53" t="str">
        <f t="shared" si="19"/>
        <v/>
      </c>
      <c r="B205" s="69">
        <f>WORKDAY.INTL(B204,1,$E$1)</f>
        <v>43014</v>
      </c>
      <c r="C205" s="72" t="s">
        <v>27</v>
      </c>
      <c r="D205" s="70">
        <f t="shared" si="18"/>
        <v>6</v>
      </c>
      <c r="E205" s="70"/>
      <c r="F205" s="71">
        <f t="shared" si="20"/>
        <v>43014</v>
      </c>
      <c r="G205" s="59"/>
      <c r="H205" s="59"/>
      <c r="I205" s="59"/>
      <c r="J205" s="59"/>
      <c r="K205" s="59"/>
      <c r="L205" s="74">
        <f t="shared" si="21"/>
        <v>0</v>
      </c>
      <c r="M205" s="76">
        <f ca="1">IF(WEEKDAY(B206)=1,SUM(OFFSET(L206,-$F$1,,$F$1,))/$F$1,IF(AND(WEEKDAY(B205)=1,ISNUMBER(B204)),COUNTA(OFFSET(G205:K205,-$F$1,,$F$1))&amp;" / " &amp; $F$1*5 &amp; " créneaux de remplis",""))</f>
        <v>0.75</v>
      </c>
    </row>
    <row r="206" spans="1:13" ht="21" x14ac:dyDescent="0.25">
      <c r="A206" s="53" t="str">
        <f t="shared" si="19"/>
        <v/>
      </c>
      <c r="B206" s="69">
        <f>WORKDAY.INTL(B205,1,$E$1)</f>
        <v>43016</v>
      </c>
      <c r="C206" s="69"/>
      <c r="D206" s="70">
        <f t="shared" si="18"/>
        <v>8</v>
      </c>
      <c r="E206" s="70">
        <f t="shared" si="17"/>
        <v>10</v>
      </c>
      <c r="F206" s="71">
        <f t="shared" si="20"/>
        <v>43016</v>
      </c>
      <c r="G206" s="33" t="s">
        <v>52</v>
      </c>
      <c r="H206" s="59" t="s">
        <v>97</v>
      </c>
      <c r="I206" s="59" t="s">
        <v>81</v>
      </c>
      <c r="J206" s="59" t="s">
        <v>89</v>
      </c>
      <c r="K206" s="59" t="s">
        <v>78</v>
      </c>
      <c r="L206" s="74" t="str">
        <f t="shared" si="21"/>
        <v/>
      </c>
      <c r="M206" s="76" t="str">
        <f ca="1">IF(WEEKDAY(B207)=1,SUM(OFFSET(L207,-$F$1,,$F$1,))/$F$1,IF(AND(WEEKDAY(B206)=1,ISNUMBER(B205)),COUNTA(OFFSET(G206:K206,-$F$1,,$F$1))&amp;" / " &amp; $F$1*5 &amp; " créneaux de remplis",""))</f>
        <v>15 / 20 créneaux de remplis</v>
      </c>
    </row>
    <row r="207" spans="1:13" ht="21" x14ac:dyDescent="0.25">
      <c r="A207" s="53">
        <f t="shared" si="19"/>
        <v>41</v>
      </c>
      <c r="B207" s="69">
        <f>WORKDAY.INTL(B206,1,$E$1)</f>
        <v>43017</v>
      </c>
      <c r="C207" s="69"/>
      <c r="D207" s="70">
        <f t="shared" si="18"/>
        <v>9</v>
      </c>
      <c r="E207" s="70">
        <f t="shared" si="17"/>
        <v>10</v>
      </c>
      <c r="F207" s="71">
        <f t="shared" si="20"/>
        <v>43017</v>
      </c>
      <c r="G207" s="59" t="s">
        <v>87</v>
      </c>
      <c r="H207" s="59" t="s">
        <v>95</v>
      </c>
      <c r="I207" s="31" t="s">
        <v>48</v>
      </c>
      <c r="J207" s="59" t="s">
        <v>91</v>
      </c>
      <c r="K207" s="59" t="s">
        <v>92</v>
      </c>
      <c r="L207" s="74">
        <f t="shared" si="21"/>
        <v>1</v>
      </c>
      <c r="M207" s="76" t="str">
        <f ca="1">IF(WEEKDAY(B208)=1,SUM(OFFSET(L208,-$F$1,,$F$1,))/$F$1,IF(AND(WEEKDAY(B207)=1,ISNUMBER(B206)),COUNTA(OFFSET(G207:K207,-$F$1,,$F$1))&amp;" / " &amp; $F$1*5 &amp; " créneaux de remplis",""))</f>
        <v/>
      </c>
    </row>
    <row r="208" spans="1:13" ht="21" x14ac:dyDescent="0.25">
      <c r="A208" s="53" t="str">
        <f t="shared" si="19"/>
        <v/>
      </c>
      <c r="B208" s="69">
        <f>WORKDAY.INTL(B207,1,$E$1)</f>
        <v>43018</v>
      </c>
      <c r="C208" s="69"/>
      <c r="D208" s="70">
        <f t="shared" si="18"/>
        <v>10</v>
      </c>
      <c r="E208" s="70">
        <f t="shared" si="17"/>
        <v>10</v>
      </c>
      <c r="F208" s="71">
        <f t="shared" si="20"/>
        <v>43018</v>
      </c>
      <c r="G208" s="59" t="s">
        <v>80</v>
      </c>
      <c r="H208" s="59" t="s">
        <v>71</v>
      </c>
      <c r="I208" s="59" t="s">
        <v>68</v>
      </c>
      <c r="J208" s="59" t="s">
        <v>96</v>
      </c>
      <c r="K208" s="59" t="s">
        <v>98</v>
      </c>
      <c r="L208" s="74">
        <f t="shared" si="21"/>
        <v>1</v>
      </c>
      <c r="M208" s="76" t="str">
        <f ca="1">IF(WEEKDAY(B209)=1,SUM(OFFSET(L209,-$F$1,,$F$1,))/$F$1,IF(AND(WEEKDAY(B208)=1,ISNUMBER(B207)),COUNTA(OFFSET(G208:K208,-$F$1,,$F$1))&amp;" / " &amp; $F$1*5 &amp; " créneaux de remplis",""))</f>
        <v/>
      </c>
    </row>
    <row r="209" spans="1:13" ht="21" x14ac:dyDescent="0.25">
      <c r="A209" s="53" t="str">
        <f t="shared" si="19"/>
        <v/>
      </c>
      <c r="B209" s="69">
        <f>WORKDAY.INTL(B208,1,$E$1)</f>
        <v>43020</v>
      </c>
      <c r="C209" s="69"/>
      <c r="D209" s="70">
        <f t="shared" si="18"/>
        <v>12</v>
      </c>
      <c r="E209" s="70">
        <f t="shared" si="17"/>
        <v>10</v>
      </c>
      <c r="F209" s="71">
        <f t="shared" si="20"/>
        <v>43020</v>
      </c>
      <c r="G209" s="59" t="s">
        <v>85</v>
      </c>
      <c r="H209" s="59" t="s">
        <v>94</v>
      </c>
      <c r="I209" s="59" t="s">
        <v>90</v>
      </c>
      <c r="J209" s="59" t="s">
        <v>86</v>
      </c>
      <c r="K209" s="59" t="s">
        <v>79</v>
      </c>
      <c r="L209" s="74">
        <f t="shared" si="21"/>
        <v>1</v>
      </c>
      <c r="M209" s="76" t="str">
        <f ca="1">IF(WEEKDAY(B210)=1,SUM(OFFSET(L210,-$F$1,,$F$1,))/$F$1,IF(AND(WEEKDAY(B209)=1,ISNUMBER(B208)),COUNTA(OFFSET(G209:K209,-$F$1,,$F$1))&amp;" / " &amp; $F$1*5 &amp; " créneaux de remplis",""))</f>
        <v/>
      </c>
    </row>
    <row r="210" spans="1:13" ht="21" x14ac:dyDescent="0.25">
      <c r="A210" s="53" t="str">
        <f t="shared" si="19"/>
        <v/>
      </c>
      <c r="B210" s="69">
        <f>WORKDAY.INTL(B209,1,$E$1)</f>
        <v>43021</v>
      </c>
      <c r="C210" s="72" t="s">
        <v>27</v>
      </c>
      <c r="D210" s="70">
        <f t="shared" si="18"/>
        <v>13</v>
      </c>
      <c r="E210" s="70"/>
      <c r="F210" s="71">
        <f t="shared" si="20"/>
        <v>43021</v>
      </c>
      <c r="G210" s="59"/>
      <c r="H210" s="59"/>
      <c r="I210" s="59"/>
      <c r="J210" s="59"/>
      <c r="K210" s="59"/>
      <c r="L210" s="74">
        <f>IF(WEEKDAY(B210,2)=7,"",COUNTA(G210:K210)/5)</f>
        <v>0</v>
      </c>
      <c r="M210" s="76">
        <f ca="1">IF(WEEKDAY(B211)=1,SUM(OFFSET(L211,-$F$1,,$F$1,))/$F$1,IF(AND(WEEKDAY(B210)=1,ISNUMBER(B209)),COUNTA(OFFSET(G210:K210,-$F$1,,$F$1))&amp;" / " &amp; $F$1*5 &amp; " créneaux de remplis",""))</f>
        <v>0.75</v>
      </c>
    </row>
    <row r="211" spans="1:13" ht="21" x14ac:dyDescent="0.25">
      <c r="A211" s="53" t="str">
        <f t="shared" si="19"/>
        <v/>
      </c>
      <c r="B211" s="69">
        <f>WORKDAY.INTL(B210,1,$E$1)</f>
        <v>43023</v>
      </c>
      <c r="C211" s="69"/>
      <c r="D211" s="70">
        <f t="shared" si="18"/>
        <v>15</v>
      </c>
      <c r="E211" s="70">
        <f t="shared" si="17"/>
        <v>10</v>
      </c>
      <c r="F211" s="71">
        <f t="shared" si="20"/>
        <v>43023</v>
      </c>
      <c r="G211" s="33" t="s">
        <v>52</v>
      </c>
      <c r="H211" s="59" t="s">
        <v>97</v>
      </c>
      <c r="I211" s="59" t="s">
        <v>81</v>
      </c>
      <c r="J211" s="59" t="s">
        <v>89</v>
      </c>
      <c r="K211" s="59" t="s">
        <v>78</v>
      </c>
      <c r="L211" s="74" t="str">
        <f t="shared" ref="L211:L274" si="22">IF(WEEKDAY(B211,2)=7,"",COUNTA(G211:K211)/5)</f>
        <v/>
      </c>
      <c r="M211" s="76" t="str">
        <f ca="1">IF(WEEKDAY(B212)=1,SUM(OFFSET(L212,-$F$1,,$F$1,))/$F$1,IF(AND(WEEKDAY(B211)=1,ISNUMBER(B210)),COUNTA(OFFSET(G211:K211,-$F$1,,$F$1))&amp;" / " &amp; $F$1*5 &amp; " créneaux de remplis",""))</f>
        <v>15 / 20 créneaux de remplis</v>
      </c>
    </row>
    <row r="212" spans="1:13" ht="21" x14ac:dyDescent="0.25">
      <c r="A212" s="53">
        <f t="shared" si="19"/>
        <v>42</v>
      </c>
      <c r="B212" s="69">
        <f>WORKDAY.INTL(B211,1,$E$1)</f>
        <v>43024</v>
      </c>
      <c r="C212" s="69"/>
      <c r="D212" s="70">
        <f t="shared" si="18"/>
        <v>16</v>
      </c>
      <c r="E212" s="70">
        <f t="shared" si="17"/>
        <v>10</v>
      </c>
      <c r="F212" s="71">
        <f t="shared" si="20"/>
        <v>43024</v>
      </c>
      <c r="G212" s="59" t="s">
        <v>87</v>
      </c>
      <c r="H212" s="59" t="s">
        <v>95</v>
      </c>
      <c r="I212" s="31" t="s">
        <v>48</v>
      </c>
      <c r="J212" s="59" t="s">
        <v>91</v>
      </c>
      <c r="K212" s="59" t="s">
        <v>92</v>
      </c>
      <c r="L212" s="74">
        <f t="shared" si="22"/>
        <v>1</v>
      </c>
      <c r="M212" s="76" t="str">
        <f ca="1">IF(WEEKDAY(B213)=1,SUM(OFFSET(L213,-$F$1,,$F$1,))/$F$1,IF(AND(WEEKDAY(B212)=1,ISNUMBER(B211)),COUNTA(OFFSET(G212:K212,-$F$1,,$F$1))&amp;" / " &amp; $F$1*5 &amp; " créneaux de remplis",""))</f>
        <v/>
      </c>
    </row>
    <row r="213" spans="1:13" ht="21" x14ac:dyDescent="0.25">
      <c r="A213" s="53" t="str">
        <f t="shared" si="19"/>
        <v/>
      </c>
      <c r="B213" s="69">
        <f>WORKDAY.INTL(B212,1,$E$1)</f>
        <v>43025</v>
      </c>
      <c r="C213" s="69"/>
      <c r="D213" s="70">
        <f t="shared" si="18"/>
        <v>17</v>
      </c>
      <c r="E213" s="70">
        <f t="shared" si="17"/>
        <v>10</v>
      </c>
      <c r="F213" s="71">
        <f t="shared" si="20"/>
        <v>43025</v>
      </c>
      <c r="G213" s="59" t="s">
        <v>80</v>
      </c>
      <c r="H213" s="59" t="s">
        <v>71</v>
      </c>
      <c r="I213" s="59" t="s">
        <v>68</v>
      </c>
      <c r="J213" s="59" t="s">
        <v>96</v>
      </c>
      <c r="K213" s="59" t="s">
        <v>98</v>
      </c>
      <c r="L213" s="74">
        <f t="shared" si="22"/>
        <v>1</v>
      </c>
      <c r="M213" s="76" t="str">
        <f ca="1">IF(WEEKDAY(B214)=1,SUM(OFFSET(L214,-$F$1,,$F$1,))/$F$1,IF(AND(WEEKDAY(B213)=1,ISNUMBER(B212)),COUNTA(OFFSET(G213:K213,-$F$1,,$F$1))&amp;" / " &amp; $F$1*5 &amp; " créneaux de remplis",""))</f>
        <v/>
      </c>
    </row>
    <row r="214" spans="1:13" ht="21" x14ac:dyDescent="0.25">
      <c r="A214" s="53" t="str">
        <f t="shared" si="19"/>
        <v/>
      </c>
      <c r="B214" s="69">
        <f>WORKDAY.INTL(B213,1,$E$1)</f>
        <v>43027</v>
      </c>
      <c r="C214" s="69"/>
      <c r="D214" s="70">
        <f t="shared" si="18"/>
        <v>19</v>
      </c>
      <c r="E214" s="70">
        <f t="shared" si="17"/>
        <v>10</v>
      </c>
      <c r="F214" s="71">
        <f t="shared" si="20"/>
        <v>43027</v>
      </c>
      <c r="G214" s="59" t="s">
        <v>85</v>
      </c>
      <c r="H214" s="59" t="s">
        <v>94</v>
      </c>
      <c r="I214" s="59" t="s">
        <v>90</v>
      </c>
      <c r="J214" s="59" t="s">
        <v>86</v>
      </c>
      <c r="K214" s="59" t="s">
        <v>79</v>
      </c>
      <c r="L214" s="74">
        <f t="shared" si="22"/>
        <v>1</v>
      </c>
      <c r="M214" s="76" t="str">
        <f ca="1">IF(WEEKDAY(B215)=1,SUM(OFFSET(L215,-$F$1,,$F$1,))/$F$1,IF(AND(WEEKDAY(B214)=1,ISNUMBER(B213)),COUNTA(OFFSET(G214:K214,-$F$1,,$F$1))&amp;" / " &amp; $F$1*5 &amp; " créneaux de remplis",""))</f>
        <v/>
      </c>
    </row>
    <row r="215" spans="1:13" ht="21" x14ac:dyDescent="0.25">
      <c r="A215" s="53" t="str">
        <f t="shared" si="19"/>
        <v/>
      </c>
      <c r="B215" s="69">
        <f>WORKDAY.INTL(B214,1,$E$1)</f>
        <v>43028</v>
      </c>
      <c r="C215" s="72" t="s">
        <v>27</v>
      </c>
      <c r="D215" s="70">
        <f t="shared" si="18"/>
        <v>20</v>
      </c>
      <c r="E215" s="70"/>
      <c r="F215" s="71">
        <f t="shared" si="20"/>
        <v>43028</v>
      </c>
      <c r="G215" s="59"/>
      <c r="H215" s="59"/>
      <c r="I215" s="59"/>
      <c r="J215" s="59"/>
      <c r="K215" s="59"/>
      <c r="L215" s="74">
        <f t="shared" si="22"/>
        <v>0</v>
      </c>
      <c r="M215" s="76">
        <f ca="1">IF(WEEKDAY(B216)=1,SUM(OFFSET(L216,-$F$1,,$F$1,))/$F$1,IF(AND(WEEKDAY(B215)=1,ISNUMBER(B214)),COUNTA(OFFSET(G215:K215,-$F$1,,$F$1))&amp;" / " &amp; $F$1*5 &amp; " créneaux de remplis",""))</f>
        <v>0.75</v>
      </c>
    </row>
    <row r="216" spans="1:13" ht="21" x14ac:dyDescent="0.25">
      <c r="A216" s="53" t="str">
        <f t="shared" si="19"/>
        <v/>
      </c>
      <c r="B216" s="69">
        <f>WORKDAY.INTL(B215,1,$E$1)</f>
        <v>43030</v>
      </c>
      <c r="C216" s="69"/>
      <c r="D216" s="70">
        <f t="shared" si="18"/>
        <v>22</v>
      </c>
      <c r="E216" s="70">
        <f t="shared" si="17"/>
        <v>10</v>
      </c>
      <c r="F216" s="71">
        <f t="shared" si="20"/>
        <v>43030</v>
      </c>
      <c r="G216" s="39" t="s">
        <v>49</v>
      </c>
      <c r="H216" s="39" t="s">
        <v>49</v>
      </c>
      <c r="I216" s="39" t="s">
        <v>49</v>
      </c>
      <c r="J216" s="39" t="s">
        <v>49</v>
      </c>
      <c r="K216" s="39" t="s">
        <v>49</v>
      </c>
      <c r="L216" s="74" t="str">
        <f t="shared" si="22"/>
        <v/>
      </c>
      <c r="M216" s="76" t="str">
        <f ca="1">IF(WEEKDAY(B217)=1,SUM(OFFSET(L217,-$F$1,,$F$1,))/$F$1,IF(AND(WEEKDAY(B216)=1,ISNUMBER(B215)),COUNTA(OFFSET(G216:K216,-$F$1,,$F$1))&amp;" / " &amp; $F$1*5 &amp; " créneaux de remplis",""))</f>
        <v>15 / 20 créneaux de remplis</v>
      </c>
    </row>
    <row r="217" spans="1:13" ht="21" x14ac:dyDescent="0.25">
      <c r="A217" s="53">
        <f t="shared" si="19"/>
        <v>43</v>
      </c>
      <c r="B217" s="69">
        <f>WORKDAY.INTL(B216,1,$E$1)</f>
        <v>43031</v>
      </c>
      <c r="C217" s="69"/>
      <c r="D217" s="70">
        <f t="shared" si="18"/>
        <v>23</v>
      </c>
      <c r="E217" s="70">
        <f t="shared" si="17"/>
        <v>10</v>
      </c>
      <c r="F217" s="71">
        <f t="shared" si="20"/>
        <v>43031</v>
      </c>
      <c r="G217" s="39" t="s">
        <v>49</v>
      </c>
      <c r="H217" s="39" t="s">
        <v>49</v>
      </c>
      <c r="I217" s="39" t="s">
        <v>49</v>
      </c>
      <c r="J217" s="39" t="s">
        <v>49</v>
      </c>
      <c r="K217" s="39" t="s">
        <v>49</v>
      </c>
      <c r="L217" s="74">
        <f t="shared" si="22"/>
        <v>1</v>
      </c>
      <c r="M217" s="76" t="str">
        <f ca="1">IF(WEEKDAY(B218)=1,SUM(OFFSET(L218,-$F$1,,$F$1,))/$F$1,IF(AND(WEEKDAY(B217)=1,ISNUMBER(B216)),COUNTA(OFFSET(G217:K217,-$F$1,,$F$1))&amp;" / " &amp; $F$1*5 &amp; " créneaux de remplis",""))</f>
        <v/>
      </c>
    </row>
    <row r="218" spans="1:13" ht="21" x14ac:dyDescent="0.25">
      <c r="A218" s="53" t="str">
        <f t="shared" si="19"/>
        <v/>
      </c>
      <c r="B218" s="69">
        <f>WORKDAY.INTL(B217,1,$E$1)</f>
        <v>43032</v>
      </c>
      <c r="C218" s="69"/>
      <c r="D218" s="70">
        <f t="shared" si="18"/>
        <v>24</v>
      </c>
      <c r="E218" s="70">
        <f t="shared" si="17"/>
        <v>10</v>
      </c>
      <c r="F218" s="71">
        <f t="shared" si="20"/>
        <v>43032</v>
      </c>
      <c r="G218" s="39" t="s">
        <v>49</v>
      </c>
      <c r="H218" s="39" t="s">
        <v>49</v>
      </c>
      <c r="I218" s="39" t="s">
        <v>49</v>
      </c>
      <c r="J218" s="39" t="s">
        <v>49</v>
      </c>
      <c r="K218" s="39" t="s">
        <v>49</v>
      </c>
      <c r="L218" s="74">
        <f t="shared" si="22"/>
        <v>1</v>
      </c>
      <c r="M218" s="76" t="str">
        <f ca="1">IF(WEEKDAY(B219)=1,SUM(OFFSET(L219,-$F$1,,$F$1,))/$F$1,IF(AND(WEEKDAY(B218)=1,ISNUMBER(B217)),COUNTA(OFFSET(G218:K218,-$F$1,,$F$1))&amp;" / " &amp; $F$1*5 &amp; " créneaux de remplis",""))</f>
        <v/>
      </c>
    </row>
    <row r="219" spans="1:13" ht="21" x14ac:dyDescent="0.25">
      <c r="A219" s="53" t="str">
        <f t="shared" si="19"/>
        <v/>
      </c>
      <c r="B219" s="69">
        <f>WORKDAY.INTL(B218,1,$E$1)</f>
        <v>43034</v>
      </c>
      <c r="C219" s="69"/>
      <c r="D219" s="70">
        <f t="shared" si="18"/>
        <v>26</v>
      </c>
      <c r="E219" s="70">
        <f t="shared" si="17"/>
        <v>10</v>
      </c>
      <c r="F219" s="71">
        <f t="shared" si="20"/>
        <v>43034</v>
      </c>
      <c r="G219" s="39" t="s">
        <v>49</v>
      </c>
      <c r="H219" s="39" t="s">
        <v>49</v>
      </c>
      <c r="I219" s="39" t="s">
        <v>49</v>
      </c>
      <c r="J219" s="39" t="s">
        <v>49</v>
      </c>
      <c r="K219" s="39" t="s">
        <v>49</v>
      </c>
      <c r="L219" s="74">
        <f t="shared" si="22"/>
        <v>1</v>
      </c>
      <c r="M219" s="76" t="str">
        <f ca="1">IF(WEEKDAY(B220)=1,SUM(OFFSET(L220,-$F$1,,$F$1,))/$F$1,IF(AND(WEEKDAY(B219)=1,ISNUMBER(B218)),COUNTA(OFFSET(G219:K219,-$F$1,,$F$1))&amp;" / " &amp; $F$1*5 &amp; " créneaux de remplis",""))</f>
        <v/>
      </c>
    </row>
    <row r="220" spans="1:13" ht="21" x14ac:dyDescent="0.25">
      <c r="A220" s="53" t="str">
        <f t="shared" si="19"/>
        <v/>
      </c>
      <c r="B220" s="69">
        <f>WORKDAY.INTL(B219,1,$E$1)</f>
        <v>43035</v>
      </c>
      <c r="C220" s="72" t="s">
        <v>27</v>
      </c>
      <c r="D220" s="70">
        <f t="shared" si="18"/>
        <v>27</v>
      </c>
      <c r="E220" s="70"/>
      <c r="F220" s="71">
        <f t="shared" si="20"/>
        <v>43035</v>
      </c>
      <c r="G220" s="59"/>
      <c r="H220" s="59"/>
      <c r="I220" s="59"/>
      <c r="J220" s="59"/>
      <c r="K220" s="59"/>
      <c r="L220" s="74">
        <f t="shared" si="22"/>
        <v>0</v>
      </c>
      <c r="M220" s="76">
        <f ca="1">IF(WEEKDAY(B221)=1,SUM(OFFSET(L221,-$F$1,,$F$1,))/$F$1,IF(AND(WEEKDAY(B220)=1,ISNUMBER(B219)),COUNTA(OFFSET(G220:K220,-$F$1,,$F$1))&amp;" / " &amp; $F$1*5 &amp; " créneaux de remplis",""))</f>
        <v>0.75</v>
      </c>
    </row>
    <row r="221" spans="1:13" ht="21" x14ac:dyDescent="0.25">
      <c r="A221" s="53" t="str">
        <f t="shared" si="19"/>
        <v/>
      </c>
      <c r="B221" s="69">
        <f>WORKDAY.INTL(B220,1,$E$1)</f>
        <v>43037</v>
      </c>
      <c r="C221" s="69"/>
      <c r="D221" s="70">
        <f t="shared" si="18"/>
        <v>29</v>
      </c>
      <c r="E221" s="70">
        <f t="shared" si="17"/>
        <v>10</v>
      </c>
      <c r="F221" s="71">
        <f t="shared" si="20"/>
        <v>43037</v>
      </c>
      <c r="G221" s="33" t="s">
        <v>52</v>
      </c>
      <c r="H221" s="59" t="s">
        <v>97</v>
      </c>
      <c r="I221" s="59" t="s">
        <v>101</v>
      </c>
      <c r="J221" s="59" t="s">
        <v>89</v>
      </c>
      <c r="K221" s="59"/>
      <c r="L221" s="74" t="str">
        <f t="shared" si="22"/>
        <v/>
      </c>
      <c r="M221" s="76" t="str">
        <f ca="1">IF(WEEKDAY(B222)=1,SUM(OFFSET(L222,-$F$1,,$F$1,))/$F$1,IF(AND(WEEKDAY(B221)=1,ISNUMBER(B220)),COUNTA(OFFSET(G221:K221,-$F$1,,$F$1))&amp;" / " &amp; $F$1*5 &amp; " créneaux de remplis",""))</f>
        <v>15 / 20 créneaux de remplis</v>
      </c>
    </row>
    <row r="222" spans="1:13" ht="21" x14ac:dyDescent="0.25">
      <c r="A222" s="53">
        <f t="shared" si="19"/>
        <v>44</v>
      </c>
      <c r="B222" s="69">
        <f>WORKDAY.INTL(B221,1,$E$1)</f>
        <v>43038</v>
      </c>
      <c r="C222" s="69"/>
      <c r="D222" s="70">
        <f t="shared" si="18"/>
        <v>30</v>
      </c>
      <c r="E222" s="70">
        <f t="shared" si="17"/>
        <v>10</v>
      </c>
      <c r="F222" s="71">
        <f t="shared" si="20"/>
        <v>43038</v>
      </c>
      <c r="G222" s="39" t="s">
        <v>22</v>
      </c>
      <c r="H222" s="39" t="s">
        <v>22</v>
      </c>
      <c r="I222" s="39" t="s">
        <v>22</v>
      </c>
      <c r="J222" s="39" t="s">
        <v>22</v>
      </c>
      <c r="K222" s="39" t="s">
        <v>22</v>
      </c>
      <c r="L222" s="74">
        <f t="shared" si="22"/>
        <v>1</v>
      </c>
      <c r="M222" s="76" t="str">
        <f ca="1">IF(WEEKDAY(B223)=1,SUM(OFFSET(L223,-$F$1,,$F$1,))/$F$1,IF(AND(WEEKDAY(B222)=1,ISNUMBER(B221)),COUNTA(OFFSET(G222:K222,-$F$1,,$F$1))&amp;" / " &amp; $F$1*5 &amp; " créneaux de remplis",""))</f>
        <v/>
      </c>
    </row>
    <row r="223" spans="1:13" ht="21" x14ac:dyDescent="0.25">
      <c r="A223" s="53" t="str">
        <f t="shared" si="19"/>
        <v/>
      </c>
      <c r="B223" s="69">
        <f>WORKDAY.INTL(B222,1,$E$1)</f>
        <v>43039</v>
      </c>
      <c r="C223" s="69"/>
      <c r="D223" s="70">
        <f t="shared" si="18"/>
        <v>31</v>
      </c>
      <c r="E223" s="70">
        <f t="shared" si="17"/>
        <v>10</v>
      </c>
      <c r="F223" s="71">
        <f t="shared" si="20"/>
        <v>43039</v>
      </c>
      <c r="G223" s="59" t="s">
        <v>80</v>
      </c>
      <c r="H223" s="59"/>
      <c r="I223" s="59" t="s">
        <v>68</v>
      </c>
      <c r="J223" s="59" t="s">
        <v>96</v>
      </c>
      <c r="K223" s="59" t="s">
        <v>98</v>
      </c>
      <c r="L223" s="74">
        <f t="shared" si="22"/>
        <v>0.8</v>
      </c>
      <c r="M223" s="76" t="str">
        <f ca="1">IF(WEEKDAY(B224)=1,SUM(OFFSET(L224,-$F$1,,$F$1,))/$F$1,IF(AND(WEEKDAY(B223)=1,ISNUMBER(B222)),COUNTA(OFFSET(G223:K223,-$F$1,,$F$1))&amp;" / " &amp; $F$1*5 &amp; " créneaux de remplis",""))</f>
        <v/>
      </c>
    </row>
    <row r="224" spans="1:13" ht="21" x14ac:dyDescent="0.25">
      <c r="A224" s="53" t="str">
        <f t="shared" si="19"/>
        <v/>
      </c>
      <c r="B224" s="69">
        <f>WORKDAY.INTL(B223,1,$E$1)</f>
        <v>43041</v>
      </c>
      <c r="C224" s="69"/>
      <c r="D224" s="70">
        <f t="shared" si="18"/>
        <v>2</v>
      </c>
      <c r="E224" s="70">
        <f t="shared" si="17"/>
        <v>11</v>
      </c>
      <c r="F224" s="71">
        <f t="shared" si="20"/>
        <v>43041</v>
      </c>
      <c r="G224" s="59" t="s">
        <v>85</v>
      </c>
      <c r="H224" s="59" t="s">
        <v>94</v>
      </c>
      <c r="I224" s="59" t="s">
        <v>90</v>
      </c>
      <c r="J224" s="59"/>
      <c r="K224" s="59"/>
      <c r="L224" s="74">
        <f t="shared" si="22"/>
        <v>0.6</v>
      </c>
      <c r="M224" s="76" t="str">
        <f ca="1">IF(WEEKDAY(B225)=1,SUM(OFFSET(L225,-$F$1,,$F$1,))/$F$1,IF(AND(WEEKDAY(B224)=1,ISNUMBER(B223)),COUNTA(OFFSET(G224:K224,-$F$1,,$F$1))&amp;" / " &amp; $F$1*5 &amp; " créneaux de remplis",""))</f>
        <v/>
      </c>
    </row>
    <row r="225" spans="1:13" ht="21" x14ac:dyDescent="0.25">
      <c r="A225" s="53" t="str">
        <f t="shared" si="19"/>
        <v/>
      </c>
      <c r="B225" s="69">
        <f>WORKDAY.INTL(B224,1,$E$1)</f>
        <v>43042</v>
      </c>
      <c r="C225" s="72" t="s">
        <v>27</v>
      </c>
      <c r="D225" s="70">
        <f t="shared" si="18"/>
        <v>3</v>
      </c>
      <c r="E225" s="70"/>
      <c r="F225" s="71">
        <f t="shared" si="20"/>
        <v>43042</v>
      </c>
      <c r="G225" s="59"/>
      <c r="H225" s="59"/>
      <c r="I225" s="59"/>
      <c r="J225" s="59"/>
      <c r="K225" s="59"/>
      <c r="L225" s="74">
        <f t="shared" si="22"/>
        <v>0</v>
      </c>
      <c r="M225" s="76">
        <f ca="1">IF(WEEKDAY(B226)=1,SUM(OFFSET(L226,-$F$1,,$F$1,))/$F$1,IF(AND(WEEKDAY(B225)=1,ISNUMBER(B224)),COUNTA(OFFSET(G225:K225,-$F$1,,$F$1))&amp;" / " &amp; $F$1*5 &amp; " créneaux de remplis",""))</f>
        <v>0.6</v>
      </c>
    </row>
    <row r="226" spans="1:13" ht="21" x14ac:dyDescent="0.25">
      <c r="A226" s="53" t="str">
        <f t="shared" si="19"/>
        <v/>
      </c>
      <c r="B226" s="69">
        <f>WORKDAY.INTL(B225,1,$E$1)</f>
        <v>43044</v>
      </c>
      <c r="C226" s="69"/>
      <c r="D226" s="70">
        <f t="shared" si="18"/>
        <v>5</v>
      </c>
      <c r="E226" s="70">
        <f t="shared" si="17"/>
        <v>11</v>
      </c>
      <c r="F226" s="71">
        <f t="shared" si="20"/>
        <v>43044</v>
      </c>
      <c r="G226" s="33" t="s">
        <v>52</v>
      </c>
      <c r="H226" s="59" t="s">
        <v>97</v>
      </c>
      <c r="I226" s="59" t="s">
        <v>101</v>
      </c>
      <c r="J226" s="59" t="s">
        <v>89</v>
      </c>
      <c r="K226" s="59"/>
      <c r="L226" s="74" t="str">
        <f t="shared" si="22"/>
        <v/>
      </c>
      <c r="M226" s="76" t="str">
        <f ca="1">IF(WEEKDAY(B227)=1,SUM(OFFSET(L227,-$F$1,,$F$1,))/$F$1,IF(AND(WEEKDAY(B226)=1,ISNUMBER(B225)),COUNTA(OFFSET(G226:K226,-$F$1,,$F$1))&amp;" / " &amp; $F$1*5 &amp; " créneaux de remplis",""))</f>
        <v>12 / 20 créneaux de remplis</v>
      </c>
    </row>
    <row r="227" spans="1:13" ht="21" x14ac:dyDescent="0.25">
      <c r="A227" s="53">
        <f t="shared" si="19"/>
        <v>45</v>
      </c>
      <c r="B227" s="69">
        <f>WORKDAY.INTL(B226,1,$E$1)</f>
        <v>43045</v>
      </c>
      <c r="C227" s="69"/>
      <c r="D227" s="70">
        <f t="shared" si="18"/>
        <v>6</v>
      </c>
      <c r="E227" s="70">
        <f t="shared" si="17"/>
        <v>11</v>
      </c>
      <c r="F227" s="71">
        <f t="shared" si="20"/>
        <v>43045</v>
      </c>
      <c r="G227" s="59" t="s">
        <v>87</v>
      </c>
      <c r="H227" s="59" t="s">
        <v>95</v>
      </c>
      <c r="I227" s="31" t="s">
        <v>48</v>
      </c>
      <c r="J227" s="59" t="s">
        <v>91</v>
      </c>
      <c r="K227" s="59" t="s">
        <v>92</v>
      </c>
      <c r="L227" s="74">
        <f t="shared" si="22"/>
        <v>1</v>
      </c>
      <c r="M227" s="76" t="str">
        <f ca="1">IF(WEEKDAY(B228)=1,SUM(OFFSET(L228,-$F$1,,$F$1,))/$F$1,IF(AND(WEEKDAY(B227)=1,ISNUMBER(B226)),COUNTA(OFFSET(G227:K227,-$F$1,,$F$1))&amp;" / " &amp; $F$1*5 &amp; " créneaux de remplis",""))</f>
        <v/>
      </c>
    </row>
    <row r="228" spans="1:13" ht="21" x14ac:dyDescent="0.25">
      <c r="A228" s="53" t="str">
        <f t="shared" si="19"/>
        <v/>
      </c>
      <c r="B228" s="69">
        <f>WORKDAY.INTL(B227,1,$E$1)</f>
        <v>43046</v>
      </c>
      <c r="C228" s="69"/>
      <c r="D228" s="70">
        <f t="shared" si="18"/>
        <v>7</v>
      </c>
      <c r="E228" s="70">
        <f t="shared" si="17"/>
        <v>11</v>
      </c>
      <c r="F228" s="71">
        <f t="shared" si="20"/>
        <v>43046</v>
      </c>
      <c r="G228" s="59"/>
      <c r="H228" s="59"/>
      <c r="I228" s="59"/>
      <c r="J228" s="59" t="s">
        <v>96</v>
      </c>
      <c r="K228" s="59" t="s">
        <v>98</v>
      </c>
      <c r="L228" s="74">
        <f t="shared" si="22"/>
        <v>0.4</v>
      </c>
      <c r="M228" s="76" t="str">
        <f ca="1">IF(WEEKDAY(B229)=1,SUM(OFFSET(L229,-$F$1,,$F$1,))/$F$1,IF(AND(WEEKDAY(B228)=1,ISNUMBER(B227)),COUNTA(OFFSET(G228:K228,-$F$1,,$F$1))&amp;" / " &amp; $F$1*5 &amp; " créneaux de remplis",""))</f>
        <v/>
      </c>
    </row>
    <row r="229" spans="1:13" ht="21" x14ac:dyDescent="0.25">
      <c r="A229" s="53" t="str">
        <f t="shared" si="19"/>
        <v/>
      </c>
      <c r="B229" s="69">
        <f>WORKDAY.INTL(B228,1,$E$1)</f>
        <v>43048</v>
      </c>
      <c r="C229" s="69"/>
      <c r="D229" s="70">
        <f t="shared" si="18"/>
        <v>9</v>
      </c>
      <c r="E229" s="70">
        <f t="shared" si="17"/>
        <v>11</v>
      </c>
      <c r="F229" s="71">
        <f t="shared" si="20"/>
        <v>43048</v>
      </c>
      <c r="G229" s="39" t="s">
        <v>22</v>
      </c>
      <c r="H229" s="39" t="s">
        <v>22</v>
      </c>
      <c r="I229" s="39" t="s">
        <v>22</v>
      </c>
      <c r="J229" s="39" t="s">
        <v>22</v>
      </c>
      <c r="K229" s="39" t="s">
        <v>22</v>
      </c>
      <c r="L229" s="74">
        <f t="shared" si="22"/>
        <v>1</v>
      </c>
      <c r="M229" s="76" t="str">
        <f ca="1">IF(WEEKDAY(B230)=1,SUM(OFFSET(L230,-$F$1,,$F$1,))/$F$1,IF(AND(WEEKDAY(B229)=1,ISNUMBER(B228)),COUNTA(OFFSET(G229:K229,-$F$1,,$F$1))&amp;" / " &amp; $F$1*5 &amp; " créneaux de remplis",""))</f>
        <v/>
      </c>
    </row>
    <row r="230" spans="1:13" ht="21" x14ac:dyDescent="0.25">
      <c r="A230" s="53" t="str">
        <f t="shared" si="19"/>
        <v/>
      </c>
      <c r="B230" s="69">
        <f>WORKDAY.INTL(B229,1,$E$1)</f>
        <v>43049</v>
      </c>
      <c r="C230" s="72" t="s">
        <v>27</v>
      </c>
      <c r="D230" s="70">
        <f t="shared" si="18"/>
        <v>10</v>
      </c>
      <c r="E230" s="70"/>
      <c r="F230" s="71">
        <f t="shared" si="20"/>
        <v>43049</v>
      </c>
      <c r="G230" s="59"/>
      <c r="H230" s="59"/>
      <c r="I230" s="59"/>
      <c r="J230" s="59"/>
      <c r="K230" s="59"/>
      <c r="L230" s="74">
        <f t="shared" si="22"/>
        <v>0</v>
      </c>
      <c r="M230" s="76">
        <f ca="1">IF(WEEKDAY(B231)=1,SUM(OFFSET(L231,-$F$1,,$F$1,))/$F$1,IF(AND(WEEKDAY(B230)=1,ISNUMBER(B229)),COUNTA(OFFSET(G230:K230,-$F$1,,$F$1))&amp;" / " &amp; $F$1*5 &amp; " créneaux de remplis",""))</f>
        <v>0.6</v>
      </c>
    </row>
    <row r="231" spans="1:13" ht="21" x14ac:dyDescent="0.25">
      <c r="A231" s="53" t="str">
        <f t="shared" si="19"/>
        <v/>
      </c>
      <c r="B231" s="69">
        <f>WORKDAY.INTL(B230,1,$E$1)</f>
        <v>43051</v>
      </c>
      <c r="C231" s="69"/>
      <c r="D231" s="70">
        <f t="shared" si="18"/>
        <v>12</v>
      </c>
      <c r="E231" s="70">
        <f t="shared" si="17"/>
        <v>11</v>
      </c>
      <c r="F231" s="71">
        <f t="shared" si="20"/>
        <v>43051</v>
      </c>
      <c r="G231" s="33" t="s">
        <v>52</v>
      </c>
      <c r="H231" s="59" t="s">
        <v>97</v>
      </c>
      <c r="I231" s="59" t="s">
        <v>101</v>
      </c>
      <c r="J231" s="59" t="s">
        <v>89</v>
      </c>
      <c r="K231" s="59"/>
      <c r="L231" s="74" t="str">
        <f t="shared" si="22"/>
        <v/>
      </c>
      <c r="M231" s="76" t="str">
        <f ca="1">IF(WEEKDAY(B232)=1,SUM(OFFSET(L232,-$F$1,,$F$1,))/$F$1,IF(AND(WEEKDAY(B231)=1,ISNUMBER(B230)),COUNTA(OFFSET(G231:K231,-$F$1,,$F$1))&amp;" / " &amp; $F$1*5 &amp; " créneaux de remplis",""))</f>
        <v>12 / 20 créneaux de remplis</v>
      </c>
    </row>
    <row r="232" spans="1:13" ht="21" x14ac:dyDescent="0.25">
      <c r="A232" s="53">
        <f t="shared" si="19"/>
        <v>46</v>
      </c>
      <c r="B232" s="69">
        <f>WORKDAY.INTL(B231,1,$E$1)</f>
        <v>43052</v>
      </c>
      <c r="C232" s="69"/>
      <c r="D232" s="70">
        <f t="shared" si="18"/>
        <v>13</v>
      </c>
      <c r="E232" s="70">
        <f t="shared" si="17"/>
        <v>11</v>
      </c>
      <c r="F232" s="71">
        <f t="shared" si="20"/>
        <v>43052</v>
      </c>
      <c r="G232" s="59" t="s">
        <v>87</v>
      </c>
      <c r="H232" s="59" t="s">
        <v>95</v>
      </c>
      <c r="I232" s="31" t="s">
        <v>48</v>
      </c>
      <c r="J232" s="59" t="s">
        <v>91</v>
      </c>
      <c r="K232" s="59" t="s">
        <v>92</v>
      </c>
      <c r="L232" s="74">
        <f t="shared" si="22"/>
        <v>1</v>
      </c>
      <c r="M232" s="76" t="str">
        <f ca="1">IF(WEEKDAY(B233)=1,SUM(OFFSET(L233,-$F$1,,$F$1,))/$F$1,IF(AND(WEEKDAY(B232)=1,ISNUMBER(B231)),COUNTA(OFFSET(G232:K232,-$F$1,,$F$1))&amp;" / " &amp; $F$1*5 &amp; " créneaux de remplis",""))</f>
        <v/>
      </c>
    </row>
    <row r="233" spans="1:13" ht="21" x14ac:dyDescent="0.25">
      <c r="A233" s="53" t="str">
        <f t="shared" si="19"/>
        <v/>
      </c>
      <c r="B233" s="69">
        <f>WORKDAY.INTL(B232,1,$E$1)</f>
        <v>43053</v>
      </c>
      <c r="C233" s="69"/>
      <c r="D233" s="70">
        <f t="shared" si="18"/>
        <v>14</v>
      </c>
      <c r="E233" s="70">
        <f t="shared" si="17"/>
        <v>11</v>
      </c>
      <c r="F233" s="71">
        <f t="shared" si="20"/>
        <v>43053</v>
      </c>
      <c r="G233" s="59"/>
      <c r="H233" s="59"/>
      <c r="I233" s="59"/>
      <c r="J233" s="59" t="s">
        <v>96</v>
      </c>
      <c r="K233" s="59" t="s">
        <v>98</v>
      </c>
      <c r="L233" s="74">
        <f t="shared" si="22"/>
        <v>0.4</v>
      </c>
      <c r="M233" s="76" t="str">
        <f ca="1">IF(WEEKDAY(B234)=1,SUM(OFFSET(L234,-$F$1,,$F$1,))/$F$1,IF(AND(WEEKDAY(B233)=1,ISNUMBER(B232)),COUNTA(OFFSET(G233:K233,-$F$1,,$F$1))&amp;" / " &amp; $F$1*5 &amp; " créneaux de remplis",""))</f>
        <v/>
      </c>
    </row>
    <row r="234" spans="1:13" ht="21" x14ac:dyDescent="0.25">
      <c r="A234" s="53" t="str">
        <f t="shared" si="19"/>
        <v/>
      </c>
      <c r="B234" s="69">
        <f>WORKDAY.INTL(B233,1,$E$1)</f>
        <v>43055</v>
      </c>
      <c r="C234" s="69"/>
      <c r="D234" s="70">
        <f t="shared" si="18"/>
        <v>16</v>
      </c>
      <c r="E234" s="70">
        <f t="shared" si="17"/>
        <v>11</v>
      </c>
      <c r="F234" s="71">
        <f t="shared" si="20"/>
        <v>43055</v>
      </c>
      <c r="G234" s="59" t="s">
        <v>85</v>
      </c>
      <c r="H234" s="59" t="s">
        <v>94</v>
      </c>
      <c r="I234" s="59" t="s">
        <v>90</v>
      </c>
      <c r="J234" s="59"/>
      <c r="K234" s="59"/>
      <c r="L234" s="74">
        <f t="shared" si="22"/>
        <v>0.6</v>
      </c>
      <c r="M234" s="76" t="str">
        <f ca="1">IF(WEEKDAY(B235)=1,SUM(OFFSET(L235,-$F$1,,$F$1,))/$F$1,IF(AND(WEEKDAY(B234)=1,ISNUMBER(B233)),COUNTA(OFFSET(G234:K234,-$F$1,,$F$1))&amp;" / " &amp; $F$1*5 &amp; " créneaux de remplis",""))</f>
        <v/>
      </c>
    </row>
    <row r="235" spans="1:13" ht="21" x14ac:dyDescent="0.25">
      <c r="A235" s="53" t="str">
        <f t="shared" si="19"/>
        <v/>
      </c>
      <c r="B235" s="69">
        <f>WORKDAY.INTL(B234,1,$E$1)</f>
        <v>43056</v>
      </c>
      <c r="C235" s="72" t="s">
        <v>27</v>
      </c>
      <c r="D235" s="70">
        <f t="shared" si="18"/>
        <v>17</v>
      </c>
      <c r="E235" s="70"/>
      <c r="F235" s="71">
        <f t="shared" si="20"/>
        <v>43056</v>
      </c>
      <c r="G235" s="59"/>
      <c r="H235" s="59"/>
      <c r="I235" s="59"/>
      <c r="J235" s="59"/>
      <c r="K235" s="59"/>
      <c r="L235" s="74">
        <f t="shared" si="22"/>
        <v>0</v>
      </c>
      <c r="M235" s="76">
        <f ca="1">IF(WEEKDAY(B236)=1,SUM(OFFSET(L236,-$F$1,,$F$1,))/$F$1,IF(AND(WEEKDAY(B235)=1,ISNUMBER(B234)),COUNTA(OFFSET(G235:K235,-$F$1,,$F$1))&amp;" / " &amp; $F$1*5 &amp; " créneaux de remplis",""))</f>
        <v>0.5</v>
      </c>
    </row>
    <row r="236" spans="1:13" ht="21" x14ac:dyDescent="0.25">
      <c r="A236" s="53" t="str">
        <f t="shared" si="19"/>
        <v/>
      </c>
      <c r="B236" s="69">
        <f>WORKDAY.INTL(B235,1,$E$1)</f>
        <v>43058</v>
      </c>
      <c r="C236" s="69"/>
      <c r="D236" s="70">
        <f t="shared" si="18"/>
        <v>19</v>
      </c>
      <c r="E236" s="70">
        <f t="shared" si="17"/>
        <v>11</v>
      </c>
      <c r="F236" s="71">
        <f t="shared" si="20"/>
        <v>43058</v>
      </c>
      <c r="G236" s="33" t="s">
        <v>52</v>
      </c>
      <c r="H236" s="59" t="s">
        <v>97</v>
      </c>
      <c r="I236" s="59" t="s">
        <v>101</v>
      </c>
      <c r="J236" s="59" t="s">
        <v>89</v>
      </c>
      <c r="K236" s="59"/>
      <c r="L236" s="74" t="str">
        <f t="shared" si="22"/>
        <v/>
      </c>
      <c r="M236" s="76" t="str">
        <f ca="1">IF(WEEKDAY(B237)=1,SUM(OFFSET(L237,-$F$1,,$F$1,))/$F$1,IF(AND(WEEKDAY(B236)=1,ISNUMBER(B235)),COUNTA(OFFSET(G236:K236,-$F$1,,$F$1))&amp;" / " &amp; $F$1*5 &amp; " créneaux de remplis",""))</f>
        <v>10 / 20 créneaux de remplis</v>
      </c>
    </row>
    <row r="237" spans="1:13" ht="21" x14ac:dyDescent="0.25">
      <c r="A237" s="53">
        <f t="shared" si="19"/>
        <v>47</v>
      </c>
      <c r="B237" s="69">
        <f>WORKDAY.INTL(B236,1,$E$1)</f>
        <v>43059</v>
      </c>
      <c r="C237" s="69"/>
      <c r="D237" s="70">
        <f t="shared" si="18"/>
        <v>20</v>
      </c>
      <c r="E237" s="70">
        <f t="shared" si="17"/>
        <v>11</v>
      </c>
      <c r="F237" s="71">
        <f t="shared" si="20"/>
        <v>43059</v>
      </c>
      <c r="G237" s="59" t="s">
        <v>87</v>
      </c>
      <c r="H237" s="59" t="s">
        <v>95</v>
      </c>
      <c r="I237" s="31" t="s">
        <v>48</v>
      </c>
      <c r="J237" s="59" t="s">
        <v>91</v>
      </c>
      <c r="K237" s="59" t="s">
        <v>92</v>
      </c>
      <c r="L237" s="74">
        <f t="shared" si="22"/>
        <v>1</v>
      </c>
      <c r="M237" s="76" t="str">
        <f ca="1">IF(WEEKDAY(B238)=1,SUM(OFFSET(L238,-$F$1,,$F$1,))/$F$1,IF(AND(WEEKDAY(B237)=1,ISNUMBER(B236)),COUNTA(OFFSET(G237:K237,-$F$1,,$F$1))&amp;" / " &amp; $F$1*5 &amp; " créneaux de remplis",""))</f>
        <v/>
      </c>
    </row>
    <row r="238" spans="1:13" ht="21" x14ac:dyDescent="0.25">
      <c r="A238" s="53" t="str">
        <f t="shared" si="19"/>
        <v/>
      </c>
      <c r="B238" s="69">
        <f>WORKDAY.INTL(B237,1,$E$1)</f>
        <v>43060</v>
      </c>
      <c r="C238" s="69"/>
      <c r="D238" s="70">
        <f t="shared" si="18"/>
        <v>21</v>
      </c>
      <c r="E238" s="70">
        <f t="shared" si="17"/>
        <v>11</v>
      </c>
      <c r="F238" s="71">
        <f t="shared" si="20"/>
        <v>43060</v>
      </c>
      <c r="G238" s="59"/>
      <c r="H238" s="59"/>
      <c r="I238" s="59"/>
      <c r="J238" s="59" t="s">
        <v>96</v>
      </c>
      <c r="K238" s="59" t="s">
        <v>98</v>
      </c>
      <c r="L238" s="74">
        <f t="shared" si="22"/>
        <v>0.4</v>
      </c>
      <c r="M238" s="76" t="str">
        <f ca="1">IF(WEEKDAY(B239)=1,SUM(OFFSET(L239,-$F$1,,$F$1,))/$F$1,IF(AND(WEEKDAY(B238)=1,ISNUMBER(B237)),COUNTA(OFFSET(G238:K238,-$F$1,,$F$1))&amp;" / " &amp; $F$1*5 &amp; " créneaux de remplis",""))</f>
        <v/>
      </c>
    </row>
    <row r="239" spans="1:13" ht="21" x14ac:dyDescent="0.25">
      <c r="A239" s="53" t="str">
        <f t="shared" si="19"/>
        <v/>
      </c>
      <c r="B239" s="69">
        <f>WORKDAY.INTL(B238,1,$E$1)</f>
        <v>43062</v>
      </c>
      <c r="C239" s="69"/>
      <c r="D239" s="70">
        <f t="shared" si="18"/>
        <v>23</v>
      </c>
      <c r="E239" s="70">
        <f t="shared" si="17"/>
        <v>11</v>
      </c>
      <c r="F239" s="71">
        <f t="shared" si="20"/>
        <v>43062</v>
      </c>
      <c r="G239" s="59" t="s">
        <v>85</v>
      </c>
      <c r="H239" s="59" t="s">
        <v>94</v>
      </c>
      <c r="I239" s="59" t="s">
        <v>90</v>
      </c>
      <c r="J239" s="59"/>
      <c r="K239" s="59"/>
      <c r="L239" s="74">
        <f t="shared" si="22"/>
        <v>0.6</v>
      </c>
      <c r="M239" s="76" t="str">
        <f ca="1">IF(WEEKDAY(B240)=1,SUM(OFFSET(L240,-$F$1,,$F$1,))/$F$1,IF(AND(WEEKDAY(B239)=1,ISNUMBER(B238)),COUNTA(OFFSET(G239:K239,-$F$1,,$F$1))&amp;" / " &amp; $F$1*5 &amp; " créneaux de remplis",""))</f>
        <v/>
      </c>
    </row>
    <row r="240" spans="1:13" ht="21" x14ac:dyDescent="0.25">
      <c r="A240" s="53" t="str">
        <f t="shared" si="19"/>
        <v/>
      </c>
      <c r="B240" s="69">
        <f>WORKDAY.INTL(B239,1,$E$1)</f>
        <v>43063</v>
      </c>
      <c r="C240" s="72" t="s">
        <v>27</v>
      </c>
      <c r="D240" s="70">
        <f t="shared" si="18"/>
        <v>24</v>
      </c>
      <c r="E240" s="70"/>
      <c r="F240" s="71">
        <f t="shared" si="20"/>
        <v>43063</v>
      </c>
      <c r="G240" s="59"/>
      <c r="H240" s="59"/>
      <c r="I240" s="59"/>
      <c r="J240" s="59"/>
      <c r="K240" s="59"/>
      <c r="L240" s="74">
        <f t="shared" si="22"/>
        <v>0</v>
      </c>
      <c r="M240" s="76">
        <f ca="1">IF(WEEKDAY(B241)=1,SUM(OFFSET(L241,-$F$1,,$F$1,))/$F$1,IF(AND(WEEKDAY(B240)=1,ISNUMBER(B239)),COUNTA(OFFSET(G240:K240,-$F$1,,$F$1))&amp;" / " &amp; $F$1*5 &amp; " créneaux de remplis",""))</f>
        <v>0.5</v>
      </c>
    </row>
    <row r="241" spans="1:13" ht="21" x14ac:dyDescent="0.25">
      <c r="A241" s="53" t="str">
        <f t="shared" si="19"/>
        <v/>
      </c>
      <c r="B241" s="69">
        <f>WORKDAY.INTL(B240,1,$E$1)</f>
        <v>43065</v>
      </c>
      <c r="C241" s="69"/>
      <c r="D241" s="70">
        <f t="shared" si="18"/>
        <v>26</v>
      </c>
      <c r="E241" s="70">
        <f t="shared" si="17"/>
        <v>11</v>
      </c>
      <c r="F241" s="71">
        <f t="shared" si="20"/>
        <v>43065</v>
      </c>
      <c r="G241" s="33" t="s">
        <v>52</v>
      </c>
      <c r="H241" s="59" t="s">
        <v>97</v>
      </c>
      <c r="I241" s="59" t="s">
        <v>101</v>
      </c>
      <c r="J241" s="59"/>
      <c r="K241" s="59"/>
      <c r="L241" s="74" t="str">
        <f t="shared" si="22"/>
        <v/>
      </c>
      <c r="M241" s="76" t="str">
        <f ca="1">IF(WEEKDAY(B242)=1,SUM(OFFSET(L242,-$F$1,,$F$1,))/$F$1,IF(AND(WEEKDAY(B241)=1,ISNUMBER(B240)),COUNTA(OFFSET(G241:K241,-$F$1,,$F$1))&amp;" / " &amp; $F$1*5 &amp; " créneaux de remplis",""))</f>
        <v>10 / 20 créneaux de remplis</v>
      </c>
    </row>
    <row r="242" spans="1:13" ht="21" x14ac:dyDescent="0.25">
      <c r="A242" s="53">
        <f t="shared" si="19"/>
        <v>48</v>
      </c>
      <c r="B242" s="69">
        <f>WORKDAY.INTL(B241,1,$E$1)</f>
        <v>43066</v>
      </c>
      <c r="C242" s="69"/>
      <c r="D242" s="70">
        <f t="shared" si="18"/>
        <v>27</v>
      </c>
      <c r="E242" s="70">
        <f t="shared" si="17"/>
        <v>11</v>
      </c>
      <c r="F242" s="71">
        <f t="shared" si="20"/>
        <v>43066</v>
      </c>
      <c r="G242" s="59"/>
      <c r="H242" s="59" t="s">
        <v>95</v>
      </c>
      <c r="I242" s="31" t="s">
        <v>48</v>
      </c>
      <c r="J242" s="59" t="s">
        <v>91</v>
      </c>
      <c r="K242" s="59" t="s">
        <v>92</v>
      </c>
      <c r="L242" s="74">
        <f t="shared" si="22"/>
        <v>0.8</v>
      </c>
      <c r="M242" s="76" t="str">
        <f ca="1">IF(WEEKDAY(B243)=1,SUM(OFFSET(L243,-$F$1,,$F$1,))/$F$1,IF(AND(WEEKDAY(B242)=1,ISNUMBER(B241)),COUNTA(OFFSET(G242:K242,-$F$1,,$F$1))&amp;" / " &amp; $F$1*5 &amp; " créneaux de remplis",""))</f>
        <v/>
      </c>
    </row>
    <row r="243" spans="1:13" ht="21" x14ac:dyDescent="0.25">
      <c r="A243" s="53" t="str">
        <f t="shared" si="19"/>
        <v/>
      </c>
      <c r="B243" s="69">
        <f>WORKDAY.INTL(B242,1,$E$1)</f>
        <v>43067</v>
      </c>
      <c r="C243" s="69"/>
      <c r="D243" s="70">
        <f t="shared" si="18"/>
        <v>28</v>
      </c>
      <c r="E243" s="70">
        <f t="shared" si="17"/>
        <v>11</v>
      </c>
      <c r="F243" s="71">
        <f t="shared" si="20"/>
        <v>43067</v>
      </c>
      <c r="G243" s="59"/>
      <c r="H243" s="59"/>
      <c r="I243" s="59"/>
      <c r="J243" s="59" t="s">
        <v>96</v>
      </c>
      <c r="K243" s="59" t="s">
        <v>98</v>
      </c>
      <c r="L243" s="74">
        <f t="shared" si="22"/>
        <v>0.4</v>
      </c>
      <c r="M243" s="76" t="str">
        <f ca="1">IF(WEEKDAY(B244)=1,SUM(OFFSET(L244,-$F$1,,$F$1,))/$F$1,IF(AND(WEEKDAY(B243)=1,ISNUMBER(B242)),COUNTA(OFFSET(G243:K243,-$F$1,,$F$1))&amp;" / " &amp; $F$1*5 &amp; " créneaux de remplis",""))</f>
        <v/>
      </c>
    </row>
    <row r="244" spans="1:13" ht="21" x14ac:dyDescent="0.25">
      <c r="A244" s="53" t="str">
        <f t="shared" si="19"/>
        <v/>
      </c>
      <c r="B244" s="69">
        <f>WORKDAY.INTL(B243,1,$E$1)</f>
        <v>43069</v>
      </c>
      <c r="C244" s="69"/>
      <c r="D244" s="70">
        <f t="shared" si="18"/>
        <v>30</v>
      </c>
      <c r="E244" s="70">
        <f t="shared" si="17"/>
        <v>11</v>
      </c>
      <c r="F244" s="71">
        <f t="shared" si="20"/>
        <v>43069</v>
      </c>
      <c r="G244" s="59"/>
      <c r="H244" s="59" t="s">
        <v>94</v>
      </c>
      <c r="I244" s="59" t="s">
        <v>90</v>
      </c>
      <c r="J244" s="59"/>
      <c r="K244" s="59"/>
      <c r="L244" s="74">
        <f t="shared" si="22"/>
        <v>0.4</v>
      </c>
      <c r="M244" s="76" t="str">
        <f ca="1">IF(WEEKDAY(B245)=1,SUM(OFFSET(L245,-$F$1,,$F$1,))/$F$1,IF(AND(WEEKDAY(B244)=1,ISNUMBER(B243)),COUNTA(OFFSET(G244:K244,-$F$1,,$F$1))&amp;" / " &amp; $F$1*5 &amp; " créneaux de remplis",""))</f>
        <v/>
      </c>
    </row>
    <row r="245" spans="1:13" ht="21" x14ac:dyDescent="0.25">
      <c r="A245" s="53" t="str">
        <f t="shared" si="19"/>
        <v/>
      </c>
      <c r="B245" s="69">
        <f>WORKDAY.INTL(B244,1,$E$1)</f>
        <v>43070</v>
      </c>
      <c r="C245" s="72" t="s">
        <v>27</v>
      </c>
      <c r="D245" s="70">
        <f t="shared" si="18"/>
        <v>1</v>
      </c>
      <c r="E245" s="70"/>
      <c r="F245" s="71">
        <f t="shared" si="20"/>
        <v>43070</v>
      </c>
      <c r="G245" s="59"/>
      <c r="H245" s="59"/>
      <c r="I245" s="59"/>
      <c r="J245" s="59"/>
      <c r="K245" s="59"/>
      <c r="L245" s="74">
        <f t="shared" si="22"/>
        <v>0</v>
      </c>
      <c r="M245" s="76">
        <f ca="1">IF(WEEKDAY(B246)=1,SUM(OFFSET(L246,-$F$1,,$F$1,))/$F$1,IF(AND(WEEKDAY(B245)=1,ISNUMBER(B244)),COUNTA(OFFSET(G245:K245,-$F$1,,$F$1))&amp;" / " &amp; $F$1*5 &amp; " créneaux de remplis",""))</f>
        <v>0.4</v>
      </c>
    </row>
    <row r="246" spans="1:13" ht="21" x14ac:dyDescent="0.25">
      <c r="A246" s="53" t="str">
        <f t="shared" si="19"/>
        <v/>
      </c>
      <c r="B246" s="69">
        <f>WORKDAY.INTL(B245,1,$E$1)</f>
        <v>43072</v>
      </c>
      <c r="C246" s="69"/>
      <c r="D246" s="70">
        <f t="shared" si="18"/>
        <v>3</v>
      </c>
      <c r="E246" s="70">
        <f t="shared" si="17"/>
        <v>12</v>
      </c>
      <c r="F246" s="71">
        <f t="shared" si="20"/>
        <v>43072</v>
      </c>
      <c r="G246" s="33" t="s">
        <v>52</v>
      </c>
      <c r="H246" s="59" t="s">
        <v>97</v>
      </c>
      <c r="I246" s="59" t="s">
        <v>101</v>
      </c>
      <c r="J246" s="59"/>
      <c r="K246" s="59"/>
      <c r="L246" s="74" t="str">
        <f t="shared" si="22"/>
        <v/>
      </c>
      <c r="M246" s="76" t="str">
        <f ca="1">IF(WEEKDAY(B247)=1,SUM(OFFSET(L247,-$F$1,,$F$1,))/$F$1,IF(AND(WEEKDAY(B246)=1,ISNUMBER(B245)),COUNTA(OFFSET(G246:K246,-$F$1,,$F$1))&amp;" / " &amp; $F$1*5 &amp; " créneaux de remplis",""))</f>
        <v>8 / 20 créneaux de remplis</v>
      </c>
    </row>
    <row r="247" spans="1:13" ht="21" x14ac:dyDescent="0.25">
      <c r="A247" s="53">
        <f t="shared" si="19"/>
        <v>49</v>
      </c>
      <c r="B247" s="69">
        <f>WORKDAY.INTL(B246,1,$E$1)</f>
        <v>43073</v>
      </c>
      <c r="C247" s="69"/>
      <c r="D247" s="70">
        <f t="shared" si="18"/>
        <v>4</v>
      </c>
      <c r="E247" s="70">
        <f t="shared" si="17"/>
        <v>12</v>
      </c>
      <c r="F247" s="71">
        <f t="shared" si="20"/>
        <v>43073</v>
      </c>
      <c r="G247" s="59"/>
      <c r="H247" s="59" t="s">
        <v>95</v>
      </c>
      <c r="I247" s="31" t="s">
        <v>48</v>
      </c>
      <c r="J247" s="59" t="s">
        <v>91</v>
      </c>
      <c r="K247" s="59" t="s">
        <v>92</v>
      </c>
      <c r="L247" s="74">
        <f t="shared" si="22"/>
        <v>0.8</v>
      </c>
      <c r="M247" s="76" t="str">
        <f ca="1">IF(WEEKDAY(B248)=1,SUM(OFFSET(L248,-$F$1,,$F$1,))/$F$1,IF(AND(WEEKDAY(B247)=1,ISNUMBER(B246)),COUNTA(OFFSET(G247:K247,-$F$1,,$F$1))&amp;" / " &amp; $F$1*5 &amp; " créneaux de remplis",""))</f>
        <v/>
      </c>
    </row>
    <row r="248" spans="1:13" ht="21" x14ac:dyDescent="0.25">
      <c r="A248" s="53" t="str">
        <f t="shared" si="19"/>
        <v/>
      </c>
      <c r="B248" s="69">
        <f>WORKDAY.INTL(B247,1,$E$1)</f>
        <v>43074</v>
      </c>
      <c r="C248" s="69"/>
      <c r="D248" s="70">
        <f t="shared" si="18"/>
        <v>5</v>
      </c>
      <c r="E248" s="70">
        <f t="shared" si="17"/>
        <v>12</v>
      </c>
      <c r="F248" s="71">
        <f t="shared" si="20"/>
        <v>43074</v>
      </c>
      <c r="G248" s="59"/>
      <c r="H248" s="59"/>
      <c r="I248" s="59"/>
      <c r="J248" s="59" t="s">
        <v>96</v>
      </c>
      <c r="K248" s="59" t="s">
        <v>98</v>
      </c>
      <c r="L248" s="74">
        <f t="shared" si="22"/>
        <v>0.4</v>
      </c>
      <c r="M248" s="76" t="str">
        <f ca="1">IF(WEEKDAY(B249)=1,SUM(OFFSET(L249,-$F$1,,$F$1,))/$F$1,IF(AND(WEEKDAY(B248)=1,ISNUMBER(B247)),COUNTA(OFFSET(G248:K248,-$F$1,,$F$1))&amp;" / " &amp; $F$1*5 &amp; " créneaux de remplis",""))</f>
        <v/>
      </c>
    </row>
    <row r="249" spans="1:13" ht="21" x14ac:dyDescent="0.25">
      <c r="A249" s="53" t="str">
        <f t="shared" si="19"/>
        <v/>
      </c>
      <c r="B249" s="69">
        <f>WORKDAY.INTL(B248,1,$E$1)</f>
        <v>43076</v>
      </c>
      <c r="C249" s="69"/>
      <c r="D249" s="70">
        <f t="shared" si="18"/>
        <v>7</v>
      </c>
      <c r="E249" s="70">
        <f t="shared" si="17"/>
        <v>12</v>
      </c>
      <c r="F249" s="71">
        <f t="shared" si="20"/>
        <v>43076</v>
      </c>
      <c r="G249" s="59"/>
      <c r="H249" s="59" t="s">
        <v>94</v>
      </c>
      <c r="I249" s="59" t="s">
        <v>90</v>
      </c>
      <c r="J249" s="59"/>
      <c r="K249" s="59"/>
      <c r="L249" s="74">
        <f t="shared" si="22"/>
        <v>0.4</v>
      </c>
      <c r="M249" s="76" t="str">
        <f ca="1">IF(WEEKDAY(B250)=1,SUM(OFFSET(L250,-$F$1,,$F$1,))/$F$1,IF(AND(WEEKDAY(B249)=1,ISNUMBER(B248)),COUNTA(OFFSET(G249:K249,-$F$1,,$F$1))&amp;" / " &amp; $F$1*5 &amp; " créneaux de remplis",""))</f>
        <v/>
      </c>
    </row>
    <row r="250" spans="1:13" ht="21" x14ac:dyDescent="0.25">
      <c r="A250" s="53" t="str">
        <f t="shared" si="19"/>
        <v/>
      </c>
      <c r="B250" s="69">
        <f>WORKDAY.INTL(B249,1,$E$1)</f>
        <v>43077</v>
      </c>
      <c r="C250" s="72" t="s">
        <v>27</v>
      </c>
      <c r="D250" s="70">
        <f t="shared" si="18"/>
        <v>8</v>
      </c>
      <c r="E250" s="70"/>
      <c r="F250" s="71">
        <f t="shared" si="20"/>
        <v>43077</v>
      </c>
      <c r="G250" s="59"/>
      <c r="H250" s="59"/>
      <c r="I250" s="59"/>
      <c r="J250" s="59"/>
      <c r="K250" s="59"/>
      <c r="L250" s="74">
        <f t="shared" si="22"/>
        <v>0</v>
      </c>
      <c r="M250" s="76">
        <f ca="1">IF(WEEKDAY(B251)=1,SUM(OFFSET(L251,-$F$1,,$F$1,))/$F$1,IF(AND(WEEKDAY(B250)=1,ISNUMBER(B249)),COUNTA(OFFSET(G250:K250,-$F$1,,$F$1))&amp;" / " &amp; $F$1*5 &amp; " créneaux de remplis",""))</f>
        <v>0.4</v>
      </c>
    </row>
    <row r="251" spans="1:13" ht="21" x14ac:dyDescent="0.25">
      <c r="A251" s="53" t="str">
        <f t="shared" si="19"/>
        <v/>
      </c>
      <c r="B251" s="69">
        <f>WORKDAY.INTL(B250,1,$E$1)</f>
        <v>43079</v>
      </c>
      <c r="C251" s="69"/>
      <c r="D251" s="70">
        <f t="shared" si="18"/>
        <v>10</v>
      </c>
      <c r="E251" s="70">
        <f t="shared" si="17"/>
        <v>12</v>
      </c>
      <c r="F251" s="71">
        <f t="shared" si="20"/>
        <v>43079</v>
      </c>
      <c r="G251" s="33" t="s">
        <v>52</v>
      </c>
      <c r="H251" s="59" t="s">
        <v>97</v>
      </c>
      <c r="I251" s="59" t="s">
        <v>101</v>
      </c>
      <c r="J251" s="59"/>
      <c r="K251" s="59"/>
      <c r="L251" s="74" t="str">
        <f t="shared" si="22"/>
        <v/>
      </c>
      <c r="M251" s="76" t="str">
        <f ca="1">IF(WEEKDAY(B252)=1,SUM(OFFSET(L252,-$F$1,,$F$1,))/$F$1,IF(AND(WEEKDAY(B251)=1,ISNUMBER(B250)),COUNTA(OFFSET(G251:K251,-$F$1,,$F$1))&amp;" / " &amp; $F$1*5 &amp; " créneaux de remplis",""))</f>
        <v>8 / 20 créneaux de remplis</v>
      </c>
    </row>
    <row r="252" spans="1:13" ht="21" x14ac:dyDescent="0.25">
      <c r="A252" s="53">
        <f t="shared" si="19"/>
        <v>50</v>
      </c>
      <c r="B252" s="69">
        <f>WORKDAY.INTL(B251,1,$E$1)</f>
        <v>43080</v>
      </c>
      <c r="C252" s="69"/>
      <c r="D252" s="70">
        <f t="shared" si="18"/>
        <v>11</v>
      </c>
      <c r="E252" s="70">
        <f t="shared" si="17"/>
        <v>12</v>
      </c>
      <c r="F252" s="71">
        <f t="shared" si="20"/>
        <v>43080</v>
      </c>
      <c r="G252" s="59"/>
      <c r="H252" s="59" t="s">
        <v>95</v>
      </c>
      <c r="I252" s="31" t="s">
        <v>48</v>
      </c>
      <c r="J252" s="59" t="s">
        <v>91</v>
      </c>
      <c r="K252" s="59" t="s">
        <v>92</v>
      </c>
      <c r="L252" s="74">
        <f t="shared" si="22"/>
        <v>0.8</v>
      </c>
      <c r="M252" s="76" t="str">
        <f ca="1">IF(WEEKDAY(B253)=1,SUM(OFFSET(L253,-$F$1,,$F$1,))/$F$1,IF(AND(WEEKDAY(B252)=1,ISNUMBER(B251)),COUNTA(OFFSET(G252:K252,-$F$1,,$F$1))&amp;" / " &amp; $F$1*5 &amp; " créneaux de remplis",""))</f>
        <v/>
      </c>
    </row>
    <row r="253" spans="1:13" ht="21" x14ac:dyDescent="0.25">
      <c r="A253" s="53" t="str">
        <f t="shared" si="19"/>
        <v/>
      </c>
      <c r="B253" s="69">
        <f>WORKDAY.INTL(B252,1,$E$1)</f>
        <v>43081</v>
      </c>
      <c r="C253" s="69"/>
      <c r="D253" s="70">
        <f t="shared" si="18"/>
        <v>12</v>
      </c>
      <c r="E253" s="70">
        <f t="shared" si="17"/>
        <v>12</v>
      </c>
      <c r="F253" s="71">
        <f t="shared" si="20"/>
        <v>43081</v>
      </c>
      <c r="G253" s="59"/>
      <c r="H253" s="59"/>
      <c r="I253" s="59"/>
      <c r="J253" s="59" t="s">
        <v>96</v>
      </c>
      <c r="K253" s="59" t="s">
        <v>98</v>
      </c>
      <c r="L253" s="74">
        <f t="shared" si="22"/>
        <v>0.4</v>
      </c>
      <c r="M253" s="76" t="str">
        <f ca="1">IF(WEEKDAY(B254)=1,SUM(OFFSET(L254,-$F$1,,$F$1,))/$F$1,IF(AND(WEEKDAY(B253)=1,ISNUMBER(B252)),COUNTA(OFFSET(G253:K253,-$F$1,,$F$1))&amp;" / " &amp; $F$1*5 &amp; " créneaux de remplis",""))</f>
        <v/>
      </c>
    </row>
    <row r="254" spans="1:13" ht="21" x14ac:dyDescent="0.25">
      <c r="A254" s="53" t="str">
        <f t="shared" si="19"/>
        <v/>
      </c>
      <c r="B254" s="69">
        <f>WORKDAY.INTL(B253,1,$E$1)</f>
        <v>43083</v>
      </c>
      <c r="C254" s="69"/>
      <c r="D254" s="70">
        <f t="shared" si="18"/>
        <v>14</v>
      </c>
      <c r="E254" s="70">
        <f t="shared" si="17"/>
        <v>12</v>
      </c>
      <c r="F254" s="71">
        <f t="shared" si="20"/>
        <v>43083</v>
      </c>
      <c r="G254" s="59"/>
      <c r="H254" s="59" t="s">
        <v>94</v>
      </c>
      <c r="I254" s="59"/>
      <c r="J254" s="59"/>
      <c r="K254" s="59"/>
      <c r="L254" s="74">
        <f t="shared" si="22"/>
        <v>0.2</v>
      </c>
      <c r="M254" s="76" t="str">
        <f ca="1">IF(WEEKDAY(B255)=1,SUM(OFFSET(L255,-$F$1,,$F$1,))/$F$1,IF(AND(WEEKDAY(B254)=1,ISNUMBER(B253)),COUNTA(OFFSET(G254:K254,-$F$1,,$F$1))&amp;" / " &amp; $F$1*5 &amp; " créneaux de remplis",""))</f>
        <v/>
      </c>
    </row>
    <row r="255" spans="1:13" ht="21" x14ac:dyDescent="0.25">
      <c r="A255" s="53" t="str">
        <f t="shared" si="19"/>
        <v/>
      </c>
      <c r="B255" s="69">
        <f>WORKDAY.INTL(B254,1,$E$1)</f>
        <v>43084</v>
      </c>
      <c r="C255" s="72" t="s">
        <v>27</v>
      </c>
      <c r="D255" s="70">
        <f t="shared" si="18"/>
        <v>15</v>
      </c>
      <c r="E255" s="70"/>
      <c r="F255" s="71">
        <f t="shared" si="20"/>
        <v>43084</v>
      </c>
      <c r="G255" s="59"/>
      <c r="H255" s="59"/>
      <c r="I255" s="59"/>
      <c r="J255" s="59"/>
      <c r="K255" s="59"/>
      <c r="L255" s="74">
        <f t="shared" si="22"/>
        <v>0</v>
      </c>
      <c r="M255" s="76">
        <f ca="1">IF(WEEKDAY(B256)=1,SUM(OFFSET(L256,-$F$1,,$F$1,))/$F$1,IF(AND(WEEKDAY(B255)=1,ISNUMBER(B254)),COUNTA(OFFSET(G255:K255,-$F$1,,$F$1))&amp;" / " &amp; $F$1*5 &amp; " créneaux de remplis",""))</f>
        <v>0.35000000000000003</v>
      </c>
    </row>
    <row r="256" spans="1:13" ht="21" x14ac:dyDescent="0.25">
      <c r="A256" s="53" t="str">
        <f t="shared" si="19"/>
        <v/>
      </c>
      <c r="B256" s="69">
        <f>WORKDAY.INTL(B255,1,$E$1)</f>
        <v>43086</v>
      </c>
      <c r="C256" s="69"/>
      <c r="D256" s="70">
        <f t="shared" si="18"/>
        <v>17</v>
      </c>
      <c r="E256" s="70">
        <f t="shared" si="17"/>
        <v>12</v>
      </c>
      <c r="F256" s="71">
        <f t="shared" si="20"/>
        <v>43086</v>
      </c>
      <c r="G256" s="33" t="s">
        <v>52</v>
      </c>
      <c r="H256" s="59" t="s">
        <v>97</v>
      </c>
      <c r="I256" s="59" t="s">
        <v>101</v>
      </c>
      <c r="J256" s="59"/>
      <c r="K256" s="59"/>
      <c r="L256" s="74" t="str">
        <f t="shared" si="22"/>
        <v/>
      </c>
      <c r="M256" s="76" t="str">
        <f ca="1">IF(WEEKDAY(B257)=1,SUM(OFFSET(L257,-$F$1,,$F$1,))/$F$1,IF(AND(WEEKDAY(B256)=1,ISNUMBER(B255)),COUNTA(OFFSET(G256:K256,-$F$1,,$F$1))&amp;" / " &amp; $F$1*5 &amp; " créneaux de remplis",""))</f>
        <v>7 / 20 créneaux de remplis</v>
      </c>
    </row>
    <row r="257" spans="1:13" ht="21" x14ac:dyDescent="0.25">
      <c r="A257" s="53">
        <f t="shared" si="19"/>
        <v>51</v>
      </c>
      <c r="B257" s="69">
        <f>WORKDAY.INTL(B256,1,$E$1)</f>
        <v>43087</v>
      </c>
      <c r="C257" s="69"/>
      <c r="D257" s="70">
        <f t="shared" si="18"/>
        <v>18</v>
      </c>
      <c r="E257" s="70">
        <f t="shared" si="17"/>
        <v>12</v>
      </c>
      <c r="F257" s="71">
        <f t="shared" si="20"/>
        <v>43087</v>
      </c>
      <c r="G257" s="59"/>
      <c r="H257" s="59" t="s">
        <v>95</v>
      </c>
      <c r="I257" s="31" t="s">
        <v>48</v>
      </c>
      <c r="J257" s="59" t="s">
        <v>91</v>
      </c>
      <c r="K257" s="59" t="s">
        <v>92</v>
      </c>
      <c r="L257" s="74">
        <f t="shared" si="22"/>
        <v>0.8</v>
      </c>
      <c r="M257" s="76" t="str">
        <f ca="1">IF(WEEKDAY(B258)=1,SUM(OFFSET(L258,-$F$1,,$F$1,))/$F$1,IF(AND(WEEKDAY(B257)=1,ISNUMBER(B256)),COUNTA(OFFSET(G257:K257,-$F$1,,$F$1))&amp;" / " &amp; $F$1*5 &amp; " créneaux de remplis",""))</f>
        <v/>
      </c>
    </row>
    <row r="258" spans="1:13" ht="21" x14ac:dyDescent="0.25">
      <c r="A258" s="53" t="str">
        <f t="shared" si="19"/>
        <v/>
      </c>
      <c r="B258" s="69">
        <f>WORKDAY.INTL(B257,1,$E$1)</f>
        <v>43088</v>
      </c>
      <c r="C258" s="69"/>
      <c r="D258" s="70">
        <f t="shared" si="18"/>
        <v>19</v>
      </c>
      <c r="E258" s="70">
        <f t="shared" si="17"/>
        <v>12</v>
      </c>
      <c r="F258" s="71">
        <f t="shared" si="20"/>
        <v>43088</v>
      </c>
      <c r="G258" s="59"/>
      <c r="H258" s="59"/>
      <c r="I258" s="59"/>
      <c r="J258" s="59" t="s">
        <v>96</v>
      </c>
      <c r="K258" s="59" t="s">
        <v>98</v>
      </c>
      <c r="L258" s="74">
        <f t="shared" si="22"/>
        <v>0.4</v>
      </c>
      <c r="M258" s="76" t="str">
        <f ca="1">IF(WEEKDAY(B259)=1,SUM(OFFSET(L259,-$F$1,,$F$1,))/$F$1,IF(AND(WEEKDAY(B258)=1,ISNUMBER(B257)),COUNTA(OFFSET(G258:K258,-$F$1,,$F$1))&amp;" / " &amp; $F$1*5 &amp; " créneaux de remplis",""))</f>
        <v/>
      </c>
    </row>
    <row r="259" spans="1:13" ht="21" x14ac:dyDescent="0.25">
      <c r="A259" s="53" t="str">
        <f t="shared" si="19"/>
        <v/>
      </c>
      <c r="B259" s="69">
        <f>WORKDAY.INTL(B258,1,$E$1)</f>
        <v>43090</v>
      </c>
      <c r="C259" s="69"/>
      <c r="D259" s="70">
        <f t="shared" si="18"/>
        <v>21</v>
      </c>
      <c r="E259" s="70">
        <f t="shared" si="17"/>
        <v>12</v>
      </c>
      <c r="F259" s="71">
        <f t="shared" si="20"/>
        <v>43090</v>
      </c>
      <c r="G259" s="59"/>
      <c r="H259" s="59" t="s">
        <v>94</v>
      </c>
      <c r="I259" s="59"/>
      <c r="J259" s="59"/>
      <c r="K259" s="59"/>
      <c r="L259" s="74">
        <f t="shared" si="22"/>
        <v>0.2</v>
      </c>
      <c r="M259" s="76" t="str">
        <f ca="1">IF(WEEKDAY(B260)=1,SUM(OFFSET(L260,-$F$1,,$F$1,))/$F$1,IF(AND(WEEKDAY(B259)=1,ISNUMBER(B258)),COUNTA(OFFSET(G259:K259,-$F$1,,$F$1))&amp;" / " &amp; $F$1*5 &amp; " créneaux de remplis",""))</f>
        <v/>
      </c>
    </row>
    <row r="260" spans="1:13" ht="21" x14ac:dyDescent="0.25">
      <c r="A260" s="53" t="str">
        <f t="shared" si="19"/>
        <v/>
      </c>
      <c r="B260" s="69">
        <f>WORKDAY.INTL(B259,1,$E$1)</f>
        <v>43091</v>
      </c>
      <c r="C260" s="72" t="s">
        <v>27</v>
      </c>
      <c r="D260" s="70">
        <f t="shared" si="18"/>
        <v>22</v>
      </c>
      <c r="E260" s="70"/>
      <c r="F260" s="71">
        <f t="shared" si="20"/>
        <v>43091</v>
      </c>
      <c r="G260" s="59"/>
      <c r="H260" s="59"/>
      <c r="I260" s="59"/>
      <c r="J260" s="59"/>
      <c r="K260" s="59"/>
      <c r="L260" s="74">
        <f t="shared" si="22"/>
        <v>0</v>
      </c>
      <c r="M260" s="76">
        <f ca="1">IF(WEEKDAY(B261)=1,SUM(OFFSET(L261,-$F$1,,$F$1,))/$F$1,IF(AND(WEEKDAY(B260)=1,ISNUMBER(B259)),COUNTA(OFFSET(G260:K260,-$F$1,,$F$1))&amp;" / " &amp; $F$1*5 &amp; " créneaux de remplis",""))</f>
        <v>0.35000000000000003</v>
      </c>
    </row>
    <row r="261" spans="1:13" ht="21" x14ac:dyDescent="0.25">
      <c r="A261" s="53" t="str">
        <f t="shared" si="19"/>
        <v/>
      </c>
      <c r="B261" s="69">
        <f>WORKDAY.INTL(B260,1,$E$1)</f>
        <v>43093</v>
      </c>
      <c r="C261" s="69"/>
      <c r="D261" s="70">
        <f t="shared" si="18"/>
        <v>24</v>
      </c>
      <c r="E261" s="70">
        <f t="shared" si="17"/>
        <v>12</v>
      </c>
      <c r="F261" s="71">
        <f t="shared" si="20"/>
        <v>43093</v>
      </c>
      <c r="G261" s="33" t="s">
        <v>52</v>
      </c>
      <c r="H261" s="59" t="s">
        <v>97</v>
      </c>
      <c r="I261" s="59" t="s">
        <v>101</v>
      </c>
      <c r="J261" s="59"/>
      <c r="K261" s="59"/>
      <c r="L261" s="74" t="str">
        <f t="shared" si="22"/>
        <v/>
      </c>
      <c r="M261" s="76" t="str">
        <f ca="1">IF(WEEKDAY(B262)=1,SUM(OFFSET(L262,-$F$1,,$F$1,))/$F$1,IF(AND(WEEKDAY(B261)=1,ISNUMBER(B260)),COUNTA(OFFSET(G261:K261,-$F$1,,$F$1))&amp;" / " &amp; $F$1*5 &amp; " créneaux de remplis",""))</f>
        <v>7 / 20 créneaux de remplis</v>
      </c>
    </row>
    <row r="262" spans="1:13" ht="21" x14ac:dyDescent="0.25">
      <c r="A262" s="53">
        <f t="shared" si="19"/>
        <v>52</v>
      </c>
      <c r="B262" s="69">
        <f>WORKDAY.INTL(B261,1,$E$1)</f>
        <v>43094</v>
      </c>
      <c r="C262" s="69"/>
      <c r="D262" s="70">
        <f t="shared" ref="D262:D325" si="23">DAY(B262)</f>
        <v>25</v>
      </c>
      <c r="E262" s="70">
        <f t="shared" si="17"/>
        <v>12</v>
      </c>
      <c r="F262" s="71">
        <f t="shared" si="20"/>
        <v>43094</v>
      </c>
      <c r="G262" s="59"/>
      <c r="H262" s="59" t="s">
        <v>95</v>
      </c>
      <c r="I262" s="31" t="s">
        <v>48</v>
      </c>
      <c r="J262" s="59" t="s">
        <v>91</v>
      </c>
      <c r="K262" s="59" t="s">
        <v>92</v>
      </c>
      <c r="L262" s="74">
        <f t="shared" si="22"/>
        <v>0.8</v>
      </c>
      <c r="M262" s="76" t="str">
        <f ca="1">IF(WEEKDAY(B263)=1,SUM(OFFSET(L263,-$F$1,,$F$1,))/$F$1,IF(AND(WEEKDAY(B262)=1,ISNUMBER(B261)),COUNTA(OFFSET(G262:K262,-$F$1,,$F$1))&amp;" / " &amp; $F$1*5 &amp; " créneaux de remplis",""))</f>
        <v/>
      </c>
    </row>
    <row r="263" spans="1:13" ht="21" x14ac:dyDescent="0.25">
      <c r="A263" s="53" t="str">
        <f t="shared" ref="A263:A326" si="24">IF(WEEKNUM(B263,21)=WEEKNUM(B262,21),"",WEEKNUM(B263,21))</f>
        <v/>
      </c>
      <c r="B263" s="69">
        <f>WORKDAY.INTL(B262,1,$E$1)</f>
        <v>43095</v>
      </c>
      <c r="C263" s="69"/>
      <c r="D263" s="70">
        <f t="shared" si="23"/>
        <v>26</v>
      </c>
      <c r="E263" s="70">
        <f t="shared" si="17"/>
        <v>12</v>
      </c>
      <c r="F263" s="71">
        <f t="shared" ref="F263:F326" si="25">B263</f>
        <v>43095</v>
      </c>
      <c r="G263" s="59"/>
      <c r="H263" s="59"/>
      <c r="I263" s="59"/>
      <c r="J263" s="59" t="s">
        <v>96</v>
      </c>
      <c r="K263" s="59" t="s">
        <v>98</v>
      </c>
      <c r="L263" s="74">
        <f t="shared" si="22"/>
        <v>0.4</v>
      </c>
      <c r="M263" s="76" t="str">
        <f ca="1">IF(WEEKDAY(B264)=1,SUM(OFFSET(L264,-$F$1,,$F$1,))/$F$1,IF(AND(WEEKDAY(B263)=1,ISNUMBER(B262)),COUNTA(OFFSET(G263:K263,-$F$1,,$F$1))&amp;" / " &amp; $F$1*5 &amp; " créneaux de remplis",""))</f>
        <v/>
      </c>
    </row>
    <row r="264" spans="1:13" ht="21" x14ac:dyDescent="0.25">
      <c r="A264" s="53" t="str">
        <f t="shared" si="24"/>
        <v/>
      </c>
      <c r="B264" s="69">
        <f>WORKDAY.INTL(B263,1,$E$1)</f>
        <v>43097</v>
      </c>
      <c r="C264" s="69"/>
      <c r="D264" s="70">
        <f t="shared" si="23"/>
        <v>28</v>
      </c>
      <c r="E264" s="70">
        <f t="shared" si="17"/>
        <v>12</v>
      </c>
      <c r="F264" s="71">
        <f t="shared" si="25"/>
        <v>43097</v>
      </c>
      <c r="G264" s="59"/>
      <c r="H264" s="59"/>
      <c r="I264" s="59"/>
      <c r="J264" s="59"/>
      <c r="K264" s="59"/>
      <c r="L264" s="74">
        <f t="shared" si="22"/>
        <v>0</v>
      </c>
      <c r="M264" s="76" t="str">
        <f ca="1">IF(WEEKDAY(B265)=1,SUM(OFFSET(L265,-$F$1,,$F$1,))/$F$1,IF(AND(WEEKDAY(B264)=1,ISNUMBER(B263)),COUNTA(OFFSET(G264:K264,-$F$1,,$F$1))&amp;" / " &amp; $F$1*5 &amp; " créneaux de remplis",""))</f>
        <v/>
      </c>
    </row>
    <row r="265" spans="1:13" ht="21" x14ac:dyDescent="0.25">
      <c r="A265" s="53" t="str">
        <f t="shared" si="24"/>
        <v/>
      </c>
      <c r="B265" s="69">
        <f>WORKDAY.INTL(B264,1,$E$1)</f>
        <v>43098</v>
      </c>
      <c r="C265" s="69"/>
      <c r="D265" s="70">
        <f t="shared" si="23"/>
        <v>29</v>
      </c>
      <c r="E265" s="70">
        <f t="shared" ref="E265:E328" si="26">MONTH(B265)</f>
        <v>12</v>
      </c>
      <c r="F265" s="71">
        <f t="shared" si="25"/>
        <v>43098</v>
      </c>
      <c r="G265" s="59"/>
      <c r="H265" s="59"/>
      <c r="I265" s="59"/>
      <c r="J265" s="59"/>
      <c r="K265" s="59"/>
      <c r="L265" s="74">
        <f t="shared" si="22"/>
        <v>0</v>
      </c>
      <c r="M265" s="76">
        <f ca="1">IF(WEEKDAY(B266)=1,SUM(OFFSET(L266,-$F$1,,$F$1,))/$F$1,IF(AND(WEEKDAY(B265)=1,ISNUMBER(B264)),COUNTA(OFFSET(G265:K265,-$F$1,,$F$1))&amp;" / " &amp; $F$1*5 &amp; " créneaux de remplis",""))</f>
        <v>0.30000000000000004</v>
      </c>
    </row>
    <row r="266" spans="1:13" ht="21" x14ac:dyDescent="0.25">
      <c r="A266" s="53" t="str">
        <f t="shared" si="24"/>
        <v/>
      </c>
      <c r="B266" s="69">
        <f>WORKDAY.INTL(B265,1,$E$1)</f>
        <v>43100</v>
      </c>
      <c r="C266" s="69"/>
      <c r="D266" s="70">
        <f t="shared" si="23"/>
        <v>31</v>
      </c>
      <c r="E266" s="70">
        <f t="shared" si="26"/>
        <v>12</v>
      </c>
      <c r="F266" s="71">
        <f t="shared" si="25"/>
        <v>43100</v>
      </c>
      <c r="G266" s="59"/>
      <c r="H266" s="59"/>
      <c r="I266" s="59"/>
      <c r="J266" s="59"/>
      <c r="K266" s="59"/>
      <c r="L266" s="74" t="str">
        <f t="shared" si="22"/>
        <v/>
      </c>
      <c r="M266" s="76" t="str">
        <f ca="1">IF(WEEKDAY(B267)=1,SUM(OFFSET(L267,-$F$1,,$F$1,))/$F$1,IF(AND(WEEKDAY(B266)=1,ISNUMBER(B265)),COUNTA(OFFSET(G266:K266,-$F$1,,$F$1))&amp;" / " &amp; $F$1*5 &amp; " créneaux de remplis",""))</f>
        <v>6 / 20 créneaux de remplis</v>
      </c>
    </row>
    <row r="267" spans="1:13" ht="21" x14ac:dyDescent="0.25">
      <c r="A267" s="53">
        <f t="shared" si="24"/>
        <v>1</v>
      </c>
      <c r="B267" s="69">
        <f>WORKDAY.INTL(B266,1,$E$1)</f>
        <v>43101</v>
      </c>
      <c r="C267" s="69"/>
      <c r="D267" s="70">
        <f t="shared" si="23"/>
        <v>1</v>
      </c>
      <c r="E267" s="70">
        <f t="shared" si="26"/>
        <v>1</v>
      </c>
      <c r="F267" s="71">
        <f t="shared" si="25"/>
        <v>43101</v>
      </c>
      <c r="G267" s="59"/>
      <c r="H267" s="59"/>
      <c r="I267" s="59"/>
      <c r="J267" s="59"/>
      <c r="K267" s="59"/>
      <c r="L267" s="74">
        <f t="shared" si="22"/>
        <v>0</v>
      </c>
      <c r="M267" s="76" t="str">
        <f ca="1">IF(WEEKDAY(B268)=1,SUM(OFFSET(L268,-$F$1,,$F$1,))/$F$1,IF(AND(WEEKDAY(B267)=1,ISNUMBER(B266)),COUNTA(OFFSET(G267:K267,-$F$1,,$F$1))&amp;" / " &amp; $F$1*5 &amp; " créneaux de remplis",""))</f>
        <v/>
      </c>
    </row>
    <row r="268" spans="1:13" ht="21" x14ac:dyDescent="0.25">
      <c r="A268" s="53" t="str">
        <f t="shared" si="24"/>
        <v/>
      </c>
      <c r="B268" s="69">
        <f>WORKDAY.INTL(B267,1,$E$1)</f>
        <v>43102</v>
      </c>
      <c r="C268" s="69"/>
      <c r="D268" s="70">
        <f t="shared" si="23"/>
        <v>2</v>
      </c>
      <c r="E268" s="70">
        <f t="shared" si="26"/>
        <v>1</v>
      </c>
      <c r="F268" s="71">
        <f t="shared" si="25"/>
        <v>43102</v>
      </c>
      <c r="G268" s="59"/>
      <c r="H268" s="59"/>
      <c r="I268" s="59"/>
      <c r="J268" s="59"/>
      <c r="K268" s="59"/>
      <c r="L268" s="74">
        <f t="shared" si="22"/>
        <v>0</v>
      </c>
      <c r="M268" s="76" t="str">
        <f ca="1">IF(WEEKDAY(B269)=1,SUM(OFFSET(L269,-$F$1,,$F$1,))/$F$1,IF(AND(WEEKDAY(B268)=1,ISNUMBER(B267)),COUNTA(OFFSET(G268:K268,-$F$1,,$F$1))&amp;" / " &amp; $F$1*5 &amp; " créneaux de remplis",""))</f>
        <v/>
      </c>
    </row>
    <row r="269" spans="1:13" ht="21" x14ac:dyDescent="0.25">
      <c r="A269" s="53" t="str">
        <f t="shared" si="24"/>
        <v/>
      </c>
      <c r="B269" s="69">
        <f>WORKDAY.INTL(B268,1,$E$1)</f>
        <v>43104</v>
      </c>
      <c r="C269" s="69"/>
      <c r="D269" s="70">
        <f t="shared" si="23"/>
        <v>4</v>
      </c>
      <c r="E269" s="70">
        <f t="shared" si="26"/>
        <v>1</v>
      </c>
      <c r="F269" s="71">
        <f t="shared" si="25"/>
        <v>43104</v>
      </c>
      <c r="G269" s="59"/>
      <c r="H269" s="59"/>
      <c r="I269" s="59"/>
      <c r="J269" s="59"/>
      <c r="K269" s="59"/>
      <c r="L269" s="74">
        <f t="shared" si="22"/>
        <v>0</v>
      </c>
      <c r="M269" s="76" t="str">
        <f ca="1">IF(WEEKDAY(B270)=1,SUM(OFFSET(L270,-$F$1,,$F$1,))/$F$1,IF(AND(WEEKDAY(B269)=1,ISNUMBER(B268)),COUNTA(OFFSET(G269:K269,-$F$1,,$F$1))&amp;" / " &amp; $F$1*5 &amp; " créneaux de remplis",""))</f>
        <v/>
      </c>
    </row>
    <row r="270" spans="1:13" ht="21" x14ac:dyDescent="0.25">
      <c r="A270" s="53" t="str">
        <f t="shared" si="24"/>
        <v/>
      </c>
      <c r="B270" s="69">
        <f>WORKDAY.INTL(B269,1,$E$1)</f>
        <v>43105</v>
      </c>
      <c r="C270" s="69"/>
      <c r="D270" s="70">
        <f t="shared" si="23"/>
        <v>5</v>
      </c>
      <c r="E270" s="70">
        <f t="shared" si="26"/>
        <v>1</v>
      </c>
      <c r="F270" s="71">
        <f t="shared" si="25"/>
        <v>43105</v>
      </c>
      <c r="G270" s="59"/>
      <c r="H270" s="59"/>
      <c r="I270" s="59"/>
      <c r="J270" s="59"/>
      <c r="K270" s="59"/>
      <c r="L270" s="74">
        <f t="shared" si="22"/>
        <v>0</v>
      </c>
      <c r="M270" s="76">
        <f ca="1">IF(WEEKDAY(B271)=1,SUM(OFFSET(L271,-$F$1,,$F$1,))/$F$1,IF(AND(WEEKDAY(B270)=1,ISNUMBER(B269)),COUNTA(OFFSET(G270:K270,-$F$1,,$F$1))&amp;" / " &amp; $F$1*5 &amp; " créneaux de remplis",""))</f>
        <v>0</v>
      </c>
    </row>
    <row r="271" spans="1:13" ht="21" x14ac:dyDescent="0.25">
      <c r="A271" s="53" t="str">
        <f t="shared" si="24"/>
        <v/>
      </c>
      <c r="B271" s="69">
        <f>WORKDAY.INTL(B270,1,$E$1)</f>
        <v>43107</v>
      </c>
      <c r="C271" s="69"/>
      <c r="D271" s="70">
        <f t="shared" si="23"/>
        <v>7</v>
      </c>
      <c r="E271" s="70">
        <f t="shared" si="26"/>
        <v>1</v>
      </c>
      <c r="F271" s="71">
        <f t="shared" si="25"/>
        <v>43107</v>
      </c>
      <c r="G271" s="59"/>
      <c r="H271" s="59"/>
      <c r="I271" s="59"/>
      <c r="J271" s="59"/>
      <c r="K271" s="59"/>
      <c r="L271" s="74" t="str">
        <f t="shared" si="22"/>
        <v/>
      </c>
      <c r="M271" s="76" t="str">
        <f ca="1">IF(WEEKDAY(B272)=1,SUM(OFFSET(L272,-$F$1,,$F$1,))/$F$1,IF(AND(WEEKDAY(B271)=1,ISNUMBER(B270)),COUNTA(OFFSET(G271:K271,-$F$1,,$F$1))&amp;" / " &amp; $F$1*5 &amp; " créneaux de remplis",""))</f>
        <v>0 / 20 créneaux de remplis</v>
      </c>
    </row>
    <row r="272" spans="1:13" ht="21" x14ac:dyDescent="0.25">
      <c r="A272" s="53">
        <f t="shared" si="24"/>
        <v>2</v>
      </c>
      <c r="B272" s="69">
        <f>WORKDAY.INTL(B271,1,$E$1)</f>
        <v>43108</v>
      </c>
      <c r="C272" s="69"/>
      <c r="D272" s="70">
        <f t="shared" si="23"/>
        <v>8</v>
      </c>
      <c r="E272" s="70">
        <f t="shared" si="26"/>
        <v>1</v>
      </c>
      <c r="F272" s="71">
        <f t="shared" si="25"/>
        <v>43108</v>
      </c>
      <c r="G272" s="59"/>
      <c r="H272" s="59"/>
      <c r="I272" s="59"/>
      <c r="J272" s="59"/>
      <c r="K272" s="59"/>
      <c r="L272" s="74">
        <f t="shared" si="22"/>
        <v>0</v>
      </c>
      <c r="M272" s="76" t="str">
        <f ca="1">IF(WEEKDAY(B273)=1,SUM(OFFSET(L273,-$F$1,,$F$1,))/$F$1,IF(AND(WEEKDAY(B272)=1,ISNUMBER(B271)),COUNTA(OFFSET(G272:K272,-$F$1,,$F$1))&amp;" / " &amp; $F$1*5 &amp; " créneaux de remplis",""))</f>
        <v/>
      </c>
    </row>
    <row r="273" spans="1:13" ht="21" x14ac:dyDescent="0.25">
      <c r="A273" s="53" t="str">
        <f t="shared" si="24"/>
        <v/>
      </c>
      <c r="B273" s="69">
        <f>WORKDAY.INTL(B272,1,$E$1)</f>
        <v>43109</v>
      </c>
      <c r="C273" s="69"/>
      <c r="D273" s="70">
        <f t="shared" si="23"/>
        <v>9</v>
      </c>
      <c r="E273" s="70">
        <f t="shared" si="26"/>
        <v>1</v>
      </c>
      <c r="F273" s="71">
        <f t="shared" si="25"/>
        <v>43109</v>
      </c>
      <c r="G273" s="59"/>
      <c r="H273" s="59"/>
      <c r="I273" s="59"/>
      <c r="J273" s="59"/>
      <c r="K273" s="59"/>
      <c r="L273" s="74">
        <f t="shared" si="22"/>
        <v>0</v>
      </c>
      <c r="M273" s="76" t="str">
        <f ca="1">IF(WEEKDAY(B274)=1,SUM(OFFSET(L274,-$F$1,,$F$1,))/$F$1,IF(AND(WEEKDAY(B273)=1,ISNUMBER(B272)),COUNTA(OFFSET(G273:K273,-$F$1,,$F$1))&amp;" / " &amp; $F$1*5 &amp; " créneaux de remplis",""))</f>
        <v/>
      </c>
    </row>
    <row r="274" spans="1:13" ht="21" x14ac:dyDescent="0.25">
      <c r="A274" s="53" t="str">
        <f t="shared" si="24"/>
        <v/>
      </c>
      <c r="B274" s="69">
        <f>WORKDAY.INTL(B273,1,$E$1)</f>
        <v>43111</v>
      </c>
      <c r="C274" s="69"/>
      <c r="D274" s="70">
        <f t="shared" si="23"/>
        <v>11</v>
      </c>
      <c r="E274" s="70">
        <f t="shared" si="26"/>
        <v>1</v>
      </c>
      <c r="F274" s="71">
        <f t="shared" si="25"/>
        <v>43111</v>
      </c>
      <c r="G274" s="59"/>
      <c r="H274" s="59"/>
      <c r="I274" s="59"/>
      <c r="J274" s="59"/>
      <c r="K274" s="59"/>
      <c r="L274" s="74">
        <f t="shared" si="22"/>
        <v>0</v>
      </c>
      <c r="M274" s="76" t="str">
        <f ca="1">IF(WEEKDAY(B275)=1,SUM(OFFSET(L275,-$F$1,,$F$1,))/$F$1,IF(AND(WEEKDAY(B274)=1,ISNUMBER(B273)),COUNTA(OFFSET(G274:K274,-$F$1,,$F$1))&amp;" / " &amp; $F$1*5 &amp; " créneaux de remplis",""))</f>
        <v/>
      </c>
    </row>
    <row r="275" spans="1:13" ht="21" x14ac:dyDescent="0.25">
      <c r="A275" s="53" t="str">
        <f t="shared" si="24"/>
        <v/>
      </c>
      <c r="B275" s="69">
        <f>WORKDAY.INTL(B274,1,$E$1)</f>
        <v>43112</v>
      </c>
      <c r="C275" s="69"/>
      <c r="D275" s="70">
        <f t="shared" si="23"/>
        <v>12</v>
      </c>
      <c r="E275" s="70">
        <f t="shared" si="26"/>
        <v>1</v>
      </c>
      <c r="F275" s="71">
        <f t="shared" si="25"/>
        <v>43112</v>
      </c>
      <c r="G275" s="59"/>
      <c r="H275" s="59"/>
      <c r="I275" s="59"/>
      <c r="J275" s="59"/>
      <c r="K275" s="59"/>
      <c r="L275" s="74">
        <f t="shared" ref="L275:L330" si="27">IF(WEEKDAY(B275,2)=7,"",COUNTA(G275:K275)/5)</f>
        <v>0</v>
      </c>
      <c r="M275" s="76">
        <f ca="1">IF(WEEKDAY(B276)=1,SUM(OFFSET(L276,-$F$1,,$F$1,))/$F$1,IF(AND(WEEKDAY(B275)=1,ISNUMBER(B274)),COUNTA(OFFSET(G275:K275,-$F$1,,$F$1))&amp;" / " &amp; $F$1*5 &amp; " créneaux de remplis",""))</f>
        <v>0</v>
      </c>
    </row>
    <row r="276" spans="1:13" ht="21" x14ac:dyDescent="0.25">
      <c r="A276" s="53" t="str">
        <f t="shared" si="24"/>
        <v/>
      </c>
      <c r="B276" s="69">
        <f>WORKDAY.INTL(B275,1,$E$1)</f>
        <v>43114</v>
      </c>
      <c r="C276" s="69"/>
      <c r="D276" s="70">
        <f t="shared" si="23"/>
        <v>14</v>
      </c>
      <c r="E276" s="70">
        <f t="shared" si="26"/>
        <v>1</v>
      </c>
      <c r="F276" s="71">
        <f t="shared" si="25"/>
        <v>43114</v>
      </c>
      <c r="G276" s="59"/>
      <c r="H276" s="59"/>
      <c r="I276" s="59"/>
      <c r="J276" s="59"/>
      <c r="K276" s="59"/>
      <c r="L276" s="74" t="str">
        <f t="shared" si="27"/>
        <v/>
      </c>
      <c r="M276" s="76" t="str">
        <f ca="1">IF(WEEKDAY(B277)=1,SUM(OFFSET(L277,-$F$1,,$F$1,))/$F$1,IF(AND(WEEKDAY(B276)=1,ISNUMBER(B275)),COUNTA(OFFSET(G276:K276,-$F$1,,$F$1))&amp;" / " &amp; $F$1*5 &amp; " créneaux de remplis",""))</f>
        <v>0 / 20 créneaux de remplis</v>
      </c>
    </row>
    <row r="277" spans="1:13" ht="21" x14ac:dyDescent="0.25">
      <c r="A277" s="53">
        <f t="shared" si="24"/>
        <v>3</v>
      </c>
      <c r="B277" s="69">
        <f>WORKDAY.INTL(B276,1,$E$1)</f>
        <v>43115</v>
      </c>
      <c r="C277" s="69"/>
      <c r="D277" s="70">
        <f t="shared" si="23"/>
        <v>15</v>
      </c>
      <c r="E277" s="70">
        <f t="shared" si="26"/>
        <v>1</v>
      </c>
      <c r="F277" s="71">
        <f t="shared" si="25"/>
        <v>43115</v>
      </c>
      <c r="G277" s="59"/>
      <c r="H277" s="59"/>
      <c r="I277" s="59"/>
      <c r="J277" s="59"/>
      <c r="K277" s="59"/>
      <c r="L277" s="74">
        <f t="shared" si="27"/>
        <v>0</v>
      </c>
      <c r="M277" s="76" t="str">
        <f ca="1">IF(WEEKDAY(B278)=1,SUM(OFFSET(L278,-$F$1,,$F$1,))/$F$1,IF(AND(WEEKDAY(B277)=1,ISNUMBER(B276)),COUNTA(OFFSET(G277:K277,-$F$1,,$F$1))&amp;" / " &amp; $F$1*5 &amp; " créneaux de remplis",""))</f>
        <v/>
      </c>
    </row>
    <row r="278" spans="1:13" ht="21" x14ac:dyDescent="0.25">
      <c r="A278" s="53" t="str">
        <f t="shared" si="24"/>
        <v/>
      </c>
      <c r="B278" s="69">
        <f>WORKDAY.INTL(B277,1,$E$1)</f>
        <v>43116</v>
      </c>
      <c r="C278" s="69"/>
      <c r="D278" s="70">
        <f t="shared" si="23"/>
        <v>16</v>
      </c>
      <c r="E278" s="70">
        <f t="shared" si="26"/>
        <v>1</v>
      </c>
      <c r="F278" s="71">
        <f t="shared" si="25"/>
        <v>43116</v>
      </c>
      <c r="G278" s="59"/>
      <c r="H278" s="59"/>
      <c r="I278" s="59"/>
      <c r="J278" s="59"/>
      <c r="K278" s="59"/>
      <c r="L278" s="74">
        <f t="shared" si="27"/>
        <v>0</v>
      </c>
      <c r="M278" s="76" t="str">
        <f ca="1">IF(WEEKDAY(B279)=1,SUM(OFFSET(L279,-$F$1,,$F$1,))/$F$1,IF(AND(WEEKDAY(B278)=1,ISNUMBER(B277)),COUNTA(OFFSET(G278:K278,-$F$1,,$F$1))&amp;" / " &amp; $F$1*5 &amp; " créneaux de remplis",""))</f>
        <v/>
      </c>
    </row>
    <row r="279" spans="1:13" ht="21" x14ac:dyDescent="0.25">
      <c r="A279" s="53" t="str">
        <f t="shared" si="24"/>
        <v/>
      </c>
      <c r="B279" s="69">
        <f>WORKDAY.INTL(B278,1,$E$1)</f>
        <v>43118</v>
      </c>
      <c r="C279" s="69"/>
      <c r="D279" s="70">
        <f t="shared" si="23"/>
        <v>18</v>
      </c>
      <c r="E279" s="70">
        <f t="shared" si="26"/>
        <v>1</v>
      </c>
      <c r="F279" s="71">
        <f t="shared" si="25"/>
        <v>43118</v>
      </c>
      <c r="G279" s="59"/>
      <c r="H279" s="59"/>
      <c r="I279" s="59"/>
      <c r="J279" s="59"/>
      <c r="K279" s="59"/>
      <c r="L279" s="74">
        <f t="shared" si="27"/>
        <v>0</v>
      </c>
      <c r="M279" s="76" t="str">
        <f ca="1">IF(WEEKDAY(B280)=1,SUM(OFFSET(L280,-$F$1,,$F$1,))/$F$1,IF(AND(WEEKDAY(B279)=1,ISNUMBER(B278)),COUNTA(OFFSET(G279:K279,-$F$1,,$F$1))&amp;" / " &amp; $F$1*5 &amp; " créneaux de remplis",""))</f>
        <v/>
      </c>
    </row>
    <row r="280" spans="1:13" ht="21" x14ac:dyDescent="0.25">
      <c r="A280" s="53" t="str">
        <f t="shared" si="24"/>
        <v/>
      </c>
      <c r="B280" s="69">
        <f>WORKDAY.INTL(B279,1,$E$1)</f>
        <v>43119</v>
      </c>
      <c r="C280" s="69"/>
      <c r="D280" s="70">
        <f t="shared" si="23"/>
        <v>19</v>
      </c>
      <c r="E280" s="70">
        <f t="shared" si="26"/>
        <v>1</v>
      </c>
      <c r="F280" s="71">
        <f t="shared" si="25"/>
        <v>43119</v>
      </c>
      <c r="G280" s="59"/>
      <c r="H280" s="59"/>
      <c r="I280" s="59"/>
      <c r="J280" s="59"/>
      <c r="K280" s="59"/>
      <c r="L280" s="74">
        <f t="shared" si="27"/>
        <v>0</v>
      </c>
      <c r="M280" s="76">
        <f ca="1">IF(WEEKDAY(B281)=1,SUM(OFFSET(L281,-$F$1,,$F$1,))/$F$1,IF(AND(WEEKDAY(B280)=1,ISNUMBER(B279)),COUNTA(OFFSET(G280:K280,-$F$1,,$F$1))&amp;" / " &amp; $F$1*5 &amp; " créneaux de remplis",""))</f>
        <v>0</v>
      </c>
    </row>
    <row r="281" spans="1:13" ht="21" x14ac:dyDescent="0.25">
      <c r="A281" s="53" t="str">
        <f t="shared" si="24"/>
        <v/>
      </c>
      <c r="B281" s="69">
        <f>WORKDAY.INTL(B280,1,$E$1)</f>
        <v>43121</v>
      </c>
      <c r="C281" s="69"/>
      <c r="D281" s="70">
        <f t="shared" si="23"/>
        <v>21</v>
      </c>
      <c r="E281" s="70">
        <f t="shared" si="26"/>
        <v>1</v>
      </c>
      <c r="F281" s="71">
        <f t="shared" si="25"/>
        <v>43121</v>
      </c>
      <c r="G281" s="59"/>
      <c r="H281" s="59"/>
      <c r="I281" s="59"/>
      <c r="J281" s="59"/>
      <c r="K281" s="59"/>
      <c r="L281" s="74" t="str">
        <f t="shared" si="27"/>
        <v/>
      </c>
      <c r="M281" s="76" t="str">
        <f ca="1">IF(WEEKDAY(B282)=1,SUM(OFFSET(L282,-$F$1,,$F$1,))/$F$1,IF(AND(WEEKDAY(B281)=1,ISNUMBER(B280)),COUNTA(OFFSET(G281:K281,-$F$1,,$F$1))&amp;" / " &amp; $F$1*5 &amp; " créneaux de remplis",""))</f>
        <v>0 / 20 créneaux de remplis</v>
      </c>
    </row>
    <row r="282" spans="1:13" ht="21" x14ac:dyDescent="0.25">
      <c r="A282" s="53">
        <f t="shared" si="24"/>
        <v>4</v>
      </c>
      <c r="B282" s="69">
        <f>WORKDAY.INTL(B281,1,$E$1)</f>
        <v>43122</v>
      </c>
      <c r="C282" s="69"/>
      <c r="D282" s="70">
        <f t="shared" si="23"/>
        <v>22</v>
      </c>
      <c r="E282" s="70">
        <f t="shared" si="26"/>
        <v>1</v>
      </c>
      <c r="F282" s="71">
        <f t="shared" si="25"/>
        <v>43122</v>
      </c>
      <c r="G282" s="59"/>
      <c r="H282" s="59"/>
      <c r="I282" s="59"/>
      <c r="J282" s="59"/>
      <c r="K282" s="59"/>
      <c r="L282" s="74">
        <f t="shared" si="27"/>
        <v>0</v>
      </c>
      <c r="M282" s="76" t="str">
        <f ca="1">IF(WEEKDAY(B283)=1,SUM(OFFSET(L283,-$F$1,,$F$1,))/$F$1,IF(AND(WEEKDAY(B282)=1,ISNUMBER(B281)),COUNTA(OFFSET(G282:K282,-$F$1,,$F$1))&amp;" / " &amp; $F$1*5 &amp; " créneaux de remplis",""))</f>
        <v/>
      </c>
    </row>
    <row r="283" spans="1:13" ht="21" x14ac:dyDescent="0.25">
      <c r="A283" s="53" t="str">
        <f t="shared" si="24"/>
        <v/>
      </c>
      <c r="B283" s="69">
        <f>WORKDAY.INTL(B282,1,$E$1)</f>
        <v>43123</v>
      </c>
      <c r="C283" s="69"/>
      <c r="D283" s="70">
        <f t="shared" si="23"/>
        <v>23</v>
      </c>
      <c r="E283" s="70">
        <f t="shared" si="26"/>
        <v>1</v>
      </c>
      <c r="F283" s="71">
        <f t="shared" si="25"/>
        <v>43123</v>
      </c>
      <c r="G283" s="59"/>
      <c r="H283" s="59"/>
      <c r="I283" s="59"/>
      <c r="J283" s="59"/>
      <c r="K283" s="59"/>
      <c r="L283" s="74">
        <f t="shared" si="27"/>
        <v>0</v>
      </c>
      <c r="M283" s="76" t="str">
        <f ca="1">IF(WEEKDAY(B284)=1,SUM(OFFSET(L284,-$F$1,,$F$1,))/$F$1,IF(AND(WEEKDAY(B283)=1,ISNUMBER(B282)),COUNTA(OFFSET(G283:K283,-$F$1,,$F$1))&amp;" / " &amp; $F$1*5 &amp; " créneaux de remplis",""))</f>
        <v/>
      </c>
    </row>
    <row r="284" spans="1:13" ht="21" x14ac:dyDescent="0.25">
      <c r="A284" s="53" t="str">
        <f t="shared" si="24"/>
        <v/>
      </c>
      <c r="B284" s="69">
        <f>WORKDAY.INTL(B283,1,$E$1)</f>
        <v>43125</v>
      </c>
      <c r="C284" s="69"/>
      <c r="D284" s="70">
        <f t="shared" si="23"/>
        <v>25</v>
      </c>
      <c r="E284" s="70">
        <f t="shared" si="26"/>
        <v>1</v>
      </c>
      <c r="F284" s="71">
        <f t="shared" si="25"/>
        <v>43125</v>
      </c>
      <c r="G284" s="59"/>
      <c r="H284" s="59"/>
      <c r="I284" s="59"/>
      <c r="J284" s="59"/>
      <c r="K284" s="59"/>
      <c r="L284" s="74">
        <f t="shared" si="27"/>
        <v>0</v>
      </c>
      <c r="M284" s="76" t="str">
        <f ca="1">IF(WEEKDAY(B285)=1,SUM(OFFSET(L285,-$F$1,,$F$1,))/$F$1,IF(AND(WEEKDAY(B284)=1,ISNUMBER(B283)),COUNTA(OFFSET(G284:K284,-$F$1,,$F$1))&amp;" / " &amp; $F$1*5 &amp; " créneaux de remplis",""))</f>
        <v/>
      </c>
    </row>
    <row r="285" spans="1:13" ht="21" x14ac:dyDescent="0.25">
      <c r="A285" s="53" t="str">
        <f t="shared" si="24"/>
        <v/>
      </c>
      <c r="B285" s="69">
        <f>WORKDAY.INTL(B284,1,$E$1)</f>
        <v>43126</v>
      </c>
      <c r="C285" s="69"/>
      <c r="D285" s="70">
        <f t="shared" si="23"/>
        <v>26</v>
      </c>
      <c r="E285" s="70">
        <f t="shared" si="26"/>
        <v>1</v>
      </c>
      <c r="F285" s="71">
        <f t="shared" si="25"/>
        <v>43126</v>
      </c>
      <c r="G285" s="59"/>
      <c r="H285" s="59"/>
      <c r="I285" s="59"/>
      <c r="J285" s="59"/>
      <c r="K285" s="59"/>
      <c r="L285" s="74">
        <f t="shared" si="27"/>
        <v>0</v>
      </c>
      <c r="M285" s="76">
        <f ca="1">IF(WEEKDAY(B286)=1,SUM(OFFSET(L286,-$F$1,,$F$1,))/$F$1,IF(AND(WEEKDAY(B285)=1,ISNUMBER(B284)),COUNTA(OFFSET(G285:K285,-$F$1,,$F$1))&amp;" / " &amp; $F$1*5 &amp; " créneaux de remplis",""))</f>
        <v>0</v>
      </c>
    </row>
    <row r="286" spans="1:13" ht="21" x14ac:dyDescent="0.25">
      <c r="A286" s="53" t="str">
        <f t="shared" si="24"/>
        <v/>
      </c>
      <c r="B286" s="69">
        <f>WORKDAY.INTL(B285,1,$E$1)</f>
        <v>43128</v>
      </c>
      <c r="C286" s="69"/>
      <c r="D286" s="70">
        <f t="shared" si="23"/>
        <v>28</v>
      </c>
      <c r="E286" s="70">
        <f t="shared" si="26"/>
        <v>1</v>
      </c>
      <c r="F286" s="71">
        <f t="shared" si="25"/>
        <v>43128</v>
      </c>
      <c r="G286" s="59"/>
      <c r="H286" s="59"/>
      <c r="I286" s="59"/>
      <c r="J286" s="59"/>
      <c r="K286" s="59"/>
      <c r="L286" s="74" t="str">
        <f t="shared" si="27"/>
        <v/>
      </c>
      <c r="M286" s="76" t="str">
        <f ca="1">IF(WEEKDAY(B287)=1,SUM(OFFSET(L287,-$F$1,,$F$1,))/$F$1,IF(AND(WEEKDAY(B286)=1,ISNUMBER(B285)),COUNTA(OFFSET(G286:K286,-$F$1,,$F$1))&amp;" / " &amp; $F$1*5 &amp; " créneaux de remplis",""))</f>
        <v>0 / 20 créneaux de remplis</v>
      </c>
    </row>
    <row r="287" spans="1:13" ht="21" x14ac:dyDescent="0.25">
      <c r="A287" s="53">
        <f t="shared" si="24"/>
        <v>5</v>
      </c>
      <c r="B287" s="69">
        <f>WORKDAY.INTL(B286,1,$E$1)</f>
        <v>43129</v>
      </c>
      <c r="C287" s="69"/>
      <c r="D287" s="70">
        <f t="shared" si="23"/>
        <v>29</v>
      </c>
      <c r="E287" s="70">
        <f t="shared" si="26"/>
        <v>1</v>
      </c>
      <c r="F287" s="71">
        <f t="shared" si="25"/>
        <v>43129</v>
      </c>
      <c r="G287" s="59"/>
      <c r="H287" s="59"/>
      <c r="I287" s="59"/>
      <c r="J287" s="59"/>
      <c r="K287" s="59"/>
      <c r="L287" s="74">
        <f t="shared" si="27"/>
        <v>0</v>
      </c>
      <c r="M287" s="76" t="str">
        <f ca="1">IF(WEEKDAY(B288)=1,SUM(OFFSET(L288,-$F$1,,$F$1,))/$F$1,IF(AND(WEEKDAY(B287)=1,ISNUMBER(B286)),COUNTA(OFFSET(G287:K287,-$F$1,,$F$1))&amp;" / " &amp; $F$1*5 &amp; " créneaux de remplis",""))</f>
        <v/>
      </c>
    </row>
    <row r="288" spans="1:13" ht="21" x14ac:dyDescent="0.25">
      <c r="A288" s="53" t="str">
        <f t="shared" si="24"/>
        <v/>
      </c>
      <c r="B288" s="69">
        <f>WORKDAY.INTL(B287,1,$E$1)</f>
        <v>43130</v>
      </c>
      <c r="C288" s="69"/>
      <c r="D288" s="70">
        <f t="shared" si="23"/>
        <v>30</v>
      </c>
      <c r="E288" s="70">
        <f t="shared" si="26"/>
        <v>1</v>
      </c>
      <c r="F288" s="71">
        <f t="shared" si="25"/>
        <v>43130</v>
      </c>
      <c r="G288" s="59"/>
      <c r="H288" s="59"/>
      <c r="I288" s="59"/>
      <c r="J288" s="59"/>
      <c r="K288" s="59"/>
      <c r="L288" s="74">
        <f t="shared" si="27"/>
        <v>0</v>
      </c>
      <c r="M288" s="76" t="str">
        <f ca="1">IF(WEEKDAY(B289)=1,SUM(OFFSET(L289,-$F$1,,$F$1,))/$F$1,IF(AND(WEEKDAY(B288)=1,ISNUMBER(B287)),COUNTA(OFFSET(G288:K288,-$F$1,,$F$1))&amp;" / " &amp; $F$1*5 &amp; " créneaux de remplis",""))</f>
        <v/>
      </c>
    </row>
    <row r="289" spans="1:13" ht="21" x14ac:dyDescent="0.25">
      <c r="A289" s="53" t="str">
        <f t="shared" si="24"/>
        <v/>
      </c>
      <c r="B289" s="69">
        <f>WORKDAY.INTL(B288,1,$E$1)</f>
        <v>43132</v>
      </c>
      <c r="C289" s="69"/>
      <c r="D289" s="70">
        <f t="shared" si="23"/>
        <v>1</v>
      </c>
      <c r="E289" s="70">
        <f t="shared" si="26"/>
        <v>2</v>
      </c>
      <c r="F289" s="71">
        <f t="shared" si="25"/>
        <v>43132</v>
      </c>
      <c r="G289" s="59"/>
      <c r="H289" s="59"/>
      <c r="I289" s="59"/>
      <c r="J289" s="59"/>
      <c r="K289" s="59"/>
      <c r="L289" s="74">
        <f t="shared" si="27"/>
        <v>0</v>
      </c>
      <c r="M289" s="76" t="str">
        <f ca="1">IF(WEEKDAY(B290)=1,SUM(OFFSET(L290,-$F$1,,$F$1,))/$F$1,IF(AND(WEEKDAY(B289)=1,ISNUMBER(B288)),COUNTA(OFFSET(G289:K289,-$F$1,,$F$1))&amp;" / " &amp; $F$1*5 &amp; " créneaux de remplis",""))</f>
        <v/>
      </c>
    </row>
    <row r="290" spans="1:13" ht="21" x14ac:dyDescent="0.25">
      <c r="A290" s="53" t="str">
        <f t="shared" si="24"/>
        <v/>
      </c>
      <c r="B290" s="69">
        <f>WORKDAY.INTL(B289,1,$E$1)</f>
        <v>43133</v>
      </c>
      <c r="C290" s="69"/>
      <c r="D290" s="70">
        <f t="shared" si="23"/>
        <v>2</v>
      </c>
      <c r="E290" s="70">
        <f t="shared" si="26"/>
        <v>2</v>
      </c>
      <c r="F290" s="71">
        <f t="shared" si="25"/>
        <v>43133</v>
      </c>
      <c r="G290" s="59"/>
      <c r="H290" s="59"/>
      <c r="I290" s="59"/>
      <c r="J290" s="59"/>
      <c r="K290" s="59"/>
      <c r="L290" s="74">
        <f t="shared" si="27"/>
        <v>0</v>
      </c>
      <c r="M290" s="76">
        <f ca="1">IF(WEEKDAY(B291)=1,SUM(OFFSET(L291,-$F$1,,$F$1,))/$F$1,IF(AND(WEEKDAY(B290)=1,ISNUMBER(B289)),COUNTA(OFFSET(G290:K290,-$F$1,,$F$1))&amp;" / " &amp; $F$1*5 &amp; " créneaux de remplis",""))</f>
        <v>0</v>
      </c>
    </row>
    <row r="291" spans="1:13" ht="21" x14ac:dyDescent="0.25">
      <c r="A291" s="53" t="str">
        <f t="shared" si="24"/>
        <v/>
      </c>
      <c r="B291" s="69">
        <f>WORKDAY.INTL(B290,1,$E$1)</f>
        <v>43135</v>
      </c>
      <c r="C291" s="69"/>
      <c r="D291" s="70">
        <f t="shared" si="23"/>
        <v>4</v>
      </c>
      <c r="E291" s="70">
        <f t="shared" si="26"/>
        <v>2</v>
      </c>
      <c r="F291" s="71">
        <f t="shared" si="25"/>
        <v>43135</v>
      </c>
      <c r="G291" s="59"/>
      <c r="H291" s="59"/>
      <c r="I291" s="59"/>
      <c r="J291" s="59"/>
      <c r="K291" s="59"/>
      <c r="L291" s="74" t="str">
        <f t="shared" si="27"/>
        <v/>
      </c>
      <c r="M291" s="76" t="str">
        <f ca="1">IF(WEEKDAY(B292)=1,SUM(OFFSET(L292,-$F$1,,$F$1,))/$F$1,IF(AND(WEEKDAY(B291)=1,ISNUMBER(B290)),COUNTA(OFFSET(G291:K291,-$F$1,,$F$1))&amp;" / " &amp; $F$1*5 &amp; " créneaux de remplis",""))</f>
        <v>0 / 20 créneaux de remplis</v>
      </c>
    </row>
    <row r="292" spans="1:13" ht="21" x14ac:dyDescent="0.25">
      <c r="A292" s="53">
        <f t="shared" si="24"/>
        <v>6</v>
      </c>
      <c r="B292" s="69">
        <f>WORKDAY.INTL(B291,1,$E$1)</f>
        <v>43136</v>
      </c>
      <c r="C292" s="69"/>
      <c r="D292" s="70">
        <f t="shared" si="23"/>
        <v>5</v>
      </c>
      <c r="E292" s="70">
        <f t="shared" si="26"/>
        <v>2</v>
      </c>
      <c r="F292" s="71">
        <f t="shared" si="25"/>
        <v>43136</v>
      </c>
      <c r="G292" s="59"/>
      <c r="H292" s="59"/>
      <c r="I292" s="59"/>
      <c r="J292" s="59"/>
      <c r="K292" s="59"/>
      <c r="L292" s="74">
        <f t="shared" si="27"/>
        <v>0</v>
      </c>
      <c r="M292" s="76" t="str">
        <f ca="1">IF(WEEKDAY(B293)=1,SUM(OFFSET(L293,-$F$1,,$F$1,))/$F$1,IF(AND(WEEKDAY(B292)=1,ISNUMBER(B291)),COUNTA(OFFSET(G292:K292,-$F$1,,$F$1))&amp;" / " &amp; $F$1*5 &amp; " créneaux de remplis",""))</f>
        <v/>
      </c>
    </row>
    <row r="293" spans="1:13" ht="21" x14ac:dyDescent="0.25">
      <c r="A293" s="53" t="str">
        <f t="shared" si="24"/>
        <v/>
      </c>
      <c r="B293" s="69">
        <f>WORKDAY.INTL(B292,1,$E$1)</f>
        <v>43137</v>
      </c>
      <c r="C293" s="69"/>
      <c r="D293" s="70">
        <f t="shared" si="23"/>
        <v>6</v>
      </c>
      <c r="E293" s="70">
        <f t="shared" si="26"/>
        <v>2</v>
      </c>
      <c r="F293" s="71">
        <f t="shared" si="25"/>
        <v>43137</v>
      </c>
      <c r="G293" s="59"/>
      <c r="H293" s="59"/>
      <c r="I293" s="59"/>
      <c r="J293" s="59"/>
      <c r="K293" s="59"/>
      <c r="L293" s="74">
        <f t="shared" si="27"/>
        <v>0</v>
      </c>
      <c r="M293" s="76" t="str">
        <f ca="1">IF(WEEKDAY(B294)=1,SUM(OFFSET(L294,-$F$1,,$F$1,))/$F$1,IF(AND(WEEKDAY(B293)=1,ISNUMBER(B292)),COUNTA(OFFSET(G293:K293,-$F$1,,$F$1))&amp;" / " &amp; $F$1*5 &amp; " créneaux de remplis",""))</f>
        <v/>
      </c>
    </row>
    <row r="294" spans="1:13" ht="21" x14ac:dyDescent="0.25">
      <c r="A294" s="53" t="str">
        <f t="shared" si="24"/>
        <v/>
      </c>
      <c r="B294" s="69">
        <f>WORKDAY.INTL(B293,1,$E$1)</f>
        <v>43139</v>
      </c>
      <c r="C294" s="69"/>
      <c r="D294" s="70">
        <f t="shared" si="23"/>
        <v>8</v>
      </c>
      <c r="E294" s="70">
        <f t="shared" si="26"/>
        <v>2</v>
      </c>
      <c r="F294" s="71">
        <f t="shared" si="25"/>
        <v>43139</v>
      </c>
      <c r="G294" s="59"/>
      <c r="H294" s="59"/>
      <c r="I294" s="59"/>
      <c r="J294" s="59"/>
      <c r="K294" s="59"/>
      <c r="L294" s="74">
        <f t="shared" si="27"/>
        <v>0</v>
      </c>
      <c r="M294" s="76" t="str">
        <f ca="1">IF(WEEKDAY(B295)=1,SUM(OFFSET(L295,-$F$1,,$F$1,))/$F$1,IF(AND(WEEKDAY(B294)=1,ISNUMBER(B293)),COUNTA(OFFSET(G294:K294,-$F$1,,$F$1))&amp;" / " &amp; $F$1*5 &amp; " créneaux de remplis",""))</f>
        <v/>
      </c>
    </row>
    <row r="295" spans="1:13" ht="21" x14ac:dyDescent="0.25">
      <c r="A295" s="53" t="str">
        <f t="shared" si="24"/>
        <v/>
      </c>
      <c r="B295" s="69">
        <f>WORKDAY.INTL(B294,1,$E$1)</f>
        <v>43140</v>
      </c>
      <c r="C295" s="69"/>
      <c r="D295" s="70">
        <f t="shared" si="23"/>
        <v>9</v>
      </c>
      <c r="E295" s="70">
        <f t="shared" si="26"/>
        <v>2</v>
      </c>
      <c r="F295" s="71">
        <f t="shared" si="25"/>
        <v>43140</v>
      </c>
      <c r="G295" s="59"/>
      <c r="H295" s="59"/>
      <c r="I295" s="59"/>
      <c r="J295" s="59"/>
      <c r="K295" s="59"/>
      <c r="L295" s="74">
        <f t="shared" si="27"/>
        <v>0</v>
      </c>
      <c r="M295" s="76">
        <f ca="1">IF(WEEKDAY(B296)=1,SUM(OFFSET(L296,-$F$1,,$F$1,))/$F$1,IF(AND(WEEKDAY(B295)=1,ISNUMBER(B294)),COUNTA(OFFSET(G295:K295,-$F$1,,$F$1))&amp;" / " &amp; $F$1*5 &amp; " créneaux de remplis",""))</f>
        <v>0</v>
      </c>
    </row>
    <row r="296" spans="1:13" ht="21" x14ac:dyDescent="0.25">
      <c r="A296" s="53" t="str">
        <f t="shared" si="24"/>
        <v/>
      </c>
      <c r="B296" s="69">
        <f>WORKDAY.INTL(B295,1,$E$1)</f>
        <v>43142</v>
      </c>
      <c r="C296" s="69"/>
      <c r="D296" s="70">
        <f t="shared" si="23"/>
        <v>11</v>
      </c>
      <c r="E296" s="70">
        <f t="shared" si="26"/>
        <v>2</v>
      </c>
      <c r="F296" s="71">
        <f t="shared" si="25"/>
        <v>43142</v>
      </c>
      <c r="G296" s="59"/>
      <c r="H296" s="59"/>
      <c r="I296" s="59"/>
      <c r="J296" s="59"/>
      <c r="K296" s="59"/>
      <c r="L296" s="74" t="str">
        <f t="shared" si="27"/>
        <v/>
      </c>
      <c r="M296" s="76" t="str">
        <f ca="1">IF(WEEKDAY(B297)=1,SUM(OFFSET(L297,-$F$1,,$F$1,))/$F$1,IF(AND(WEEKDAY(B296)=1,ISNUMBER(B295)),COUNTA(OFFSET(G296:K296,-$F$1,,$F$1))&amp;" / " &amp; $F$1*5 &amp; " créneaux de remplis",""))</f>
        <v>0 / 20 créneaux de remplis</v>
      </c>
    </row>
    <row r="297" spans="1:13" ht="21" x14ac:dyDescent="0.25">
      <c r="A297" s="53">
        <f t="shared" si="24"/>
        <v>7</v>
      </c>
      <c r="B297" s="69">
        <f>WORKDAY.INTL(B296,1,$E$1)</f>
        <v>43143</v>
      </c>
      <c r="C297" s="69"/>
      <c r="D297" s="70">
        <f t="shared" si="23"/>
        <v>12</v>
      </c>
      <c r="E297" s="70">
        <f t="shared" si="26"/>
        <v>2</v>
      </c>
      <c r="F297" s="71">
        <f t="shared" si="25"/>
        <v>43143</v>
      </c>
      <c r="G297" s="59"/>
      <c r="H297" s="59"/>
      <c r="I297" s="59"/>
      <c r="J297" s="59"/>
      <c r="K297" s="59"/>
      <c r="L297" s="74">
        <f t="shared" si="27"/>
        <v>0</v>
      </c>
      <c r="M297" s="76" t="str">
        <f ca="1">IF(WEEKDAY(B298)=1,SUM(OFFSET(L298,-$F$1,,$F$1,))/$F$1,IF(AND(WEEKDAY(B297)=1,ISNUMBER(B296)),COUNTA(OFFSET(G297:K297,-$F$1,,$F$1))&amp;" / " &amp; $F$1*5 &amp; " créneaux de remplis",""))</f>
        <v/>
      </c>
    </row>
    <row r="298" spans="1:13" ht="21" x14ac:dyDescent="0.25">
      <c r="A298" s="53" t="str">
        <f t="shared" si="24"/>
        <v/>
      </c>
      <c r="B298" s="69">
        <f>WORKDAY.INTL(B297,1,$E$1)</f>
        <v>43144</v>
      </c>
      <c r="C298" s="69"/>
      <c r="D298" s="70">
        <f t="shared" si="23"/>
        <v>13</v>
      </c>
      <c r="E298" s="70">
        <f t="shared" si="26"/>
        <v>2</v>
      </c>
      <c r="F298" s="71">
        <f t="shared" si="25"/>
        <v>43144</v>
      </c>
      <c r="G298" s="59"/>
      <c r="H298" s="59"/>
      <c r="I298" s="59"/>
      <c r="J298" s="59"/>
      <c r="K298" s="59"/>
      <c r="L298" s="74">
        <f t="shared" si="27"/>
        <v>0</v>
      </c>
      <c r="M298" s="76" t="str">
        <f ca="1">IF(WEEKDAY(B299)=1,SUM(OFFSET(L299,-$F$1,,$F$1,))/$F$1,IF(AND(WEEKDAY(B298)=1,ISNUMBER(B297)),COUNTA(OFFSET(G298:K298,-$F$1,,$F$1))&amp;" / " &amp; $F$1*5 &amp; " créneaux de remplis",""))</f>
        <v/>
      </c>
    </row>
    <row r="299" spans="1:13" ht="21" x14ac:dyDescent="0.25">
      <c r="A299" s="53" t="str">
        <f t="shared" si="24"/>
        <v/>
      </c>
      <c r="B299" s="69">
        <f>WORKDAY.INTL(B298,1,$E$1)</f>
        <v>43146</v>
      </c>
      <c r="C299" s="69"/>
      <c r="D299" s="70">
        <f t="shared" si="23"/>
        <v>15</v>
      </c>
      <c r="E299" s="70">
        <f t="shared" si="26"/>
        <v>2</v>
      </c>
      <c r="F299" s="71">
        <f t="shared" si="25"/>
        <v>43146</v>
      </c>
      <c r="G299" s="59"/>
      <c r="H299" s="59"/>
      <c r="I299" s="59"/>
      <c r="J299" s="59"/>
      <c r="K299" s="59"/>
      <c r="L299" s="74">
        <f t="shared" si="27"/>
        <v>0</v>
      </c>
      <c r="M299" s="76" t="str">
        <f ca="1">IF(WEEKDAY(B300)=1,SUM(OFFSET(L300,-$F$1,,$F$1,))/$F$1,IF(AND(WEEKDAY(B299)=1,ISNUMBER(B298)),COUNTA(OFFSET(G299:K299,-$F$1,,$F$1))&amp;" / " &amp; $F$1*5 &amp; " créneaux de remplis",""))</f>
        <v/>
      </c>
    </row>
    <row r="300" spans="1:13" ht="21" x14ac:dyDescent="0.25">
      <c r="A300" s="53" t="str">
        <f t="shared" si="24"/>
        <v/>
      </c>
      <c r="B300" s="69">
        <f>WORKDAY.INTL(B299,1,$E$1)</f>
        <v>43147</v>
      </c>
      <c r="C300" s="69"/>
      <c r="D300" s="70">
        <f t="shared" si="23"/>
        <v>16</v>
      </c>
      <c r="E300" s="70">
        <f t="shared" si="26"/>
        <v>2</v>
      </c>
      <c r="F300" s="71">
        <f t="shared" si="25"/>
        <v>43147</v>
      </c>
      <c r="G300" s="59"/>
      <c r="H300" s="59"/>
      <c r="I300" s="59"/>
      <c r="J300" s="59"/>
      <c r="K300" s="59"/>
      <c r="L300" s="74">
        <f t="shared" si="27"/>
        <v>0</v>
      </c>
      <c r="M300" s="76">
        <f ca="1">IF(WEEKDAY(B301)=1,SUM(OFFSET(L301,-$F$1,,$F$1,))/$F$1,IF(AND(WEEKDAY(B300)=1,ISNUMBER(B299)),COUNTA(OFFSET(G300:K300,-$F$1,,$F$1))&amp;" / " &amp; $F$1*5 &amp; " créneaux de remplis",""))</f>
        <v>0</v>
      </c>
    </row>
    <row r="301" spans="1:13" ht="21" x14ac:dyDescent="0.25">
      <c r="A301" s="53" t="str">
        <f t="shared" si="24"/>
        <v/>
      </c>
      <c r="B301" s="69">
        <f>WORKDAY.INTL(B300,1,$E$1)</f>
        <v>43149</v>
      </c>
      <c r="C301" s="69"/>
      <c r="D301" s="70">
        <f t="shared" si="23"/>
        <v>18</v>
      </c>
      <c r="E301" s="70">
        <f t="shared" si="26"/>
        <v>2</v>
      </c>
      <c r="F301" s="71">
        <f t="shared" si="25"/>
        <v>43149</v>
      </c>
      <c r="G301" s="59"/>
      <c r="H301" s="59"/>
      <c r="I301" s="59"/>
      <c r="J301" s="59"/>
      <c r="K301" s="59"/>
      <c r="L301" s="74" t="str">
        <f t="shared" si="27"/>
        <v/>
      </c>
      <c r="M301" s="76" t="str">
        <f ca="1">IF(WEEKDAY(B302)=1,SUM(OFFSET(L302,-$F$1,,$F$1,))/$F$1,IF(AND(WEEKDAY(B301)=1,ISNUMBER(B300)),COUNTA(OFFSET(G301:K301,-$F$1,,$F$1))&amp;" / " &amp; $F$1*5 &amp; " créneaux de remplis",""))</f>
        <v>0 / 20 créneaux de remplis</v>
      </c>
    </row>
    <row r="302" spans="1:13" ht="21" x14ac:dyDescent="0.25">
      <c r="A302" s="53">
        <f t="shared" si="24"/>
        <v>8</v>
      </c>
      <c r="B302" s="69">
        <f>WORKDAY.INTL(B301,1,$E$1)</f>
        <v>43150</v>
      </c>
      <c r="C302" s="69"/>
      <c r="D302" s="70">
        <f t="shared" si="23"/>
        <v>19</v>
      </c>
      <c r="E302" s="70">
        <f t="shared" si="26"/>
        <v>2</v>
      </c>
      <c r="F302" s="71">
        <f t="shared" si="25"/>
        <v>43150</v>
      </c>
      <c r="G302" s="59"/>
      <c r="H302" s="59"/>
      <c r="I302" s="59"/>
      <c r="J302" s="59"/>
      <c r="K302" s="59"/>
      <c r="L302" s="74">
        <f t="shared" si="27"/>
        <v>0</v>
      </c>
      <c r="M302" s="76" t="str">
        <f ca="1">IF(WEEKDAY(B303)=1,SUM(OFFSET(L303,-$F$1,,$F$1,))/$F$1,IF(AND(WEEKDAY(B302)=1,ISNUMBER(B301)),COUNTA(OFFSET(G302:K302,-$F$1,,$F$1))&amp;" / " &amp; $F$1*5 &amp; " créneaux de remplis",""))</f>
        <v/>
      </c>
    </row>
    <row r="303" spans="1:13" ht="21" x14ac:dyDescent="0.25">
      <c r="A303" s="53" t="str">
        <f t="shared" si="24"/>
        <v/>
      </c>
      <c r="B303" s="69">
        <f>WORKDAY.INTL(B302,1,$E$1)</f>
        <v>43151</v>
      </c>
      <c r="C303" s="69"/>
      <c r="D303" s="70">
        <f t="shared" si="23"/>
        <v>20</v>
      </c>
      <c r="E303" s="70">
        <f t="shared" si="26"/>
        <v>2</v>
      </c>
      <c r="F303" s="71">
        <f t="shared" si="25"/>
        <v>43151</v>
      </c>
      <c r="G303" s="59"/>
      <c r="H303" s="59"/>
      <c r="I303" s="59"/>
      <c r="J303" s="59"/>
      <c r="K303" s="59"/>
      <c r="L303" s="74">
        <f t="shared" si="27"/>
        <v>0</v>
      </c>
      <c r="M303" s="76" t="str">
        <f ca="1">IF(WEEKDAY(B304)=1,SUM(OFFSET(L304,-$F$1,,$F$1,))/$F$1,IF(AND(WEEKDAY(B303)=1,ISNUMBER(B302)),COUNTA(OFFSET(G303:K303,-$F$1,,$F$1))&amp;" / " &amp; $F$1*5 &amp; " créneaux de remplis",""))</f>
        <v/>
      </c>
    </row>
    <row r="304" spans="1:13" ht="21" x14ac:dyDescent="0.25">
      <c r="A304" s="53" t="str">
        <f t="shared" si="24"/>
        <v/>
      </c>
      <c r="B304" s="69">
        <f>WORKDAY.INTL(B303,1,$E$1)</f>
        <v>43153</v>
      </c>
      <c r="C304" s="69"/>
      <c r="D304" s="70">
        <f t="shared" si="23"/>
        <v>22</v>
      </c>
      <c r="E304" s="70">
        <f t="shared" si="26"/>
        <v>2</v>
      </c>
      <c r="F304" s="71">
        <f t="shared" si="25"/>
        <v>43153</v>
      </c>
      <c r="G304" s="59"/>
      <c r="H304" s="59"/>
      <c r="I304" s="59"/>
      <c r="J304" s="59"/>
      <c r="K304" s="59"/>
      <c r="L304" s="74">
        <f t="shared" si="27"/>
        <v>0</v>
      </c>
      <c r="M304" s="76" t="str">
        <f ca="1">IF(WEEKDAY(B305)=1,SUM(OFFSET(L305,-$F$1,,$F$1,))/$F$1,IF(AND(WEEKDAY(B304)=1,ISNUMBER(B303)),COUNTA(OFFSET(G304:K304,-$F$1,,$F$1))&amp;" / " &amp; $F$1*5 &amp; " créneaux de remplis",""))</f>
        <v/>
      </c>
    </row>
    <row r="305" spans="1:13" ht="21" x14ac:dyDescent="0.25">
      <c r="A305" s="53" t="str">
        <f t="shared" si="24"/>
        <v/>
      </c>
      <c r="B305" s="69">
        <f>WORKDAY.INTL(B304,1,$E$1)</f>
        <v>43154</v>
      </c>
      <c r="C305" s="69"/>
      <c r="D305" s="70">
        <f t="shared" si="23"/>
        <v>23</v>
      </c>
      <c r="E305" s="70">
        <f t="shared" si="26"/>
        <v>2</v>
      </c>
      <c r="F305" s="71">
        <f t="shared" si="25"/>
        <v>43154</v>
      </c>
      <c r="G305" s="59"/>
      <c r="H305" s="59"/>
      <c r="I305" s="59"/>
      <c r="J305" s="59"/>
      <c r="K305" s="59"/>
      <c r="L305" s="74">
        <f t="shared" si="27"/>
        <v>0</v>
      </c>
      <c r="M305" s="76">
        <f ca="1">IF(WEEKDAY(B306)=1,SUM(OFFSET(L306,-$F$1,,$F$1,))/$F$1,IF(AND(WEEKDAY(B305)=1,ISNUMBER(B304)),COUNTA(OFFSET(G305:K305,-$F$1,,$F$1))&amp;" / " &amp; $F$1*5 &amp; " créneaux de remplis",""))</f>
        <v>0</v>
      </c>
    </row>
    <row r="306" spans="1:13" ht="21" x14ac:dyDescent="0.25">
      <c r="A306" s="53" t="str">
        <f t="shared" si="24"/>
        <v/>
      </c>
      <c r="B306" s="69">
        <f>WORKDAY.INTL(B305,1,$E$1)</f>
        <v>43156</v>
      </c>
      <c r="C306" s="69"/>
      <c r="D306" s="70">
        <f t="shared" si="23"/>
        <v>25</v>
      </c>
      <c r="E306" s="70">
        <f t="shared" si="26"/>
        <v>2</v>
      </c>
      <c r="F306" s="71">
        <f t="shared" si="25"/>
        <v>43156</v>
      </c>
      <c r="G306" s="59"/>
      <c r="H306" s="59"/>
      <c r="I306" s="59"/>
      <c r="J306" s="59"/>
      <c r="K306" s="59"/>
      <c r="L306" s="74" t="str">
        <f t="shared" si="27"/>
        <v/>
      </c>
      <c r="M306" s="76" t="str">
        <f ca="1">IF(WEEKDAY(B307)=1,SUM(OFFSET(L307,-$F$1,,$F$1,))/$F$1,IF(AND(WEEKDAY(B306)=1,ISNUMBER(B305)),COUNTA(OFFSET(G306:K306,-$F$1,,$F$1))&amp;" / " &amp; $F$1*5 &amp; " créneaux de remplis",""))</f>
        <v>0 / 20 créneaux de remplis</v>
      </c>
    </row>
    <row r="307" spans="1:13" ht="21" x14ac:dyDescent="0.25">
      <c r="A307" s="53">
        <f t="shared" si="24"/>
        <v>9</v>
      </c>
      <c r="B307" s="69">
        <f>WORKDAY.INTL(B306,1,$E$1)</f>
        <v>43157</v>
      </c>
      <c r="C307" s="69"/>
      <c r="D307" s="70">
        <f t="shared" si="23"/>
        <v>26</v>
      </c>
      <c r="E307" s="70">
        <f t="shared" si="26"/>
        <v>2</v>
      </c>
      <c r="F307" s="71">
        <f t="shared" si="25"/>
        <v>43157</v>
      </c>
      <c r="G307" s="59"/>
      <c r="H307" s="59"/>
      <c r="I307" s="59"/>
      <c r="J307" s="59"/>
      <c r="K307" s="59"/>
      <c r="L307" s="74">
        <f t="shared" si="27"/>
        <v>0</v>
      </c>
      <c r="M307" s="76" t="str">
        <f ca="1">IF(WEEKDAY(B308)=1,SUM(OFFSET(L308,-$F$1,,$F$1,))/$F$1,IF(AND(WEEKDAY(B307)=1,ISNUMBER(B306)),COUNTA(OFFSET(G307:K307,-$F$1,,$F$1))&amp;" / " &amp; $F$1*5 &amp; " créneaux de remplis",""))</f>
        <v/>
      </c>
    </row>
    <row r="308" spans="1:13" ht="21" x14ac:dyDescent="0.25">
      <c r="A308" s="53" t="str">
        <f t="shared" si="24"/>
        <v/>
      </c>
      <c r="B308" s="69">
        <f>WORKDAY.INTL(B307,1,$E$1)</f>
        <v>43158</v>
      </c>
      <c r="C308" s="69"/>
      <c r="D308" s="70">
        <f t="shared" si="23"/>
        <v>27</v>
      </c>
      <c r="E308" s="70">
        <f t="shared" si="26"/>
        <v>2</v>
      </c>
      <c r="F308" s="71">
        <f t="shared" si="25"/>
        <v>43158</v>
      </c>
      <c r="G308" s="59"/>
      <c r="H308" s="59"/>
      <c r="I308" s="59"/>
      <c r="J308" s="59"/>
      <c r="K308" s="59"/>
      <c r="L308" s="74">
        <f t="shared" si="27"/>
        <v>0</v>
      </c>
      <c r="M308" s="76" t="str">
        <f ca="1">IF(WEEKDAY(B309)=1,SUM(OFFSET(L309,-$F$1,,$F$1,))/$F$1,IF(AND(WEEKDAY(B308)=1,ISNUMBER(B307)),COUNTA(OFFSET(G308:K308,-$F$1,,$F$1))&amp;" / " &amp; $F$1*5 &amp; " créneaux de remplis",""))</f>
        <v/>
      </c>
    </row>
    <row r="309" spans="1:13" ht="21" x14ac:dyDescent="0.25">
      <c r="A309" s="53" t="str">
        <f t="shared" si="24"/>
        <v/>
      </c>
      <c r="B309" s="69">
        <f>WORKDAY.INTL(B308,1,$E$1)</f>
        <v>43160</v>
      </c>
      <c r="C309" s="69"/>
      <c r="D309" s="70">
        <f t="shared" si="23"/>
        <v>1</v>
      </c>
      <c r="E309" s="70">
        <f t="shared" si="26"/>
        <v>3</v>
      </c>
      <c r="F309" s="71">
        <f t="shared" si="25"/>
        <v>43160</v>
      </c>
      <c r="G309" s="59"/>
      <c r="H309" s="59"/>
      <c r="I309" s="59"/>
      <c r="J309" s="59"/>
      <c r="K309" s="59"/>
      <c r="L309" s="74">
        <f t="shared" si="27"/>
        <v>0</v>
      </c>
      <c r="M309" s="76" t="str">
        <f ca="1">IF(WEEKDAY(B310)=1,SUM(OFFSET(L310,-$F$1,,$F$1,))/$F$1,IF(AND(WEEKDAY(B309)=1,ISNUMBER(B308)),COUNTA(OFFSET(G309:K309,-$F$1,,$F$1))&amp;" / " &amp; $F$1*5 &amp; " créneaux de remplis",""))</f>
        <v/>
      </c>
    </row>
    <row r="310" spans="1:13" ht="21" x14ac:dyDescent="0.25">
      <c r="A310" s="53" t="str">
        <f t="shared" si="24"/>
        <v/>
      </c>
      <c r="B310" s="69">
        <f>WORKDAY.INTL(B309,1,$E$1)</f>
        <v>43161</v>
      </c>
      <c r="C310" s="69"/>
      <c r="D310" s="70">
        <f t="shared" si="23"/>
        <v>2</v>
      </c>
      <c r="E310" s="70">
        <f t="shared" si="26"/>
        <v>3</v>
      </c>
      <c r="F310" s="71">
        <f t="shared" si="25"/>
        <v>43161</v>
      </c>
      <c r="G310" s="59"/>
      <c r="H310" s="59"/>
      <c r="I310" s="59"/>
      <c r="J310" s="59"/>
      <c r="K310" s="59"/>
      <c r="L310" s="74">
        <f t="shared" si="27"/>
        <v>0</v>
      </c>
      <c r="M310" s="76">
        <f ca="1">IF(WEEKDAY(B311)=1,SUM(OFFSET(L311,-$F$1,,$F$1,))/$F$1,IF(AND(WEEKDAY(B310)=1,ISNUMBER(B309)),COUNTA(OFFSET(G310:K310,-$F$1,,$F$1))&amp;" / " &amp; $F$1*5 &amp; " créneaux de remplis",""))</f>
        <v>0</v>
      </c>
    </row>
    <row r="311" spans="1:13" ht="21" x14ac:dyDescent="0.25">
      <c r="A311" s="53" t="str">
        <f t="shared" si="24"/>
        <v/>
      </c>
      <c r="B311" s="69">
        <f>WORKDAY.INTL(B310,1,$E$1)</f>
        <v>43163</v>
      </c>
      <c r="C311" s="69"/>
      <c r="D311" s="70">
        <f t="shared" si="23"/>
        <v>4</v>
      </c>
      <c r="E311" s="70">
        <f t="shared" si="26"/>
        <v>3</v>
      </c>
      <c r="F311" s="71">
        <f t="shared" si="25"/>
        <v>43163</v>
      </c>
      <c r="G311" s="59"/>
      <c r="H311" s="59"/>
      <c r="I311" s="59"/>
      <c r="J311" s="59"/>
      <c r="K311" s="59"/>
      <c r="L311" s="74" t="str">
        <f t="shared" si="27"/>
        <v/>
      </c>
      <c r="M311" s="76" t="str">
        <f ca="1">IF(WEEKDAY(B312)=1,SUM(OFFSET(L312,-$F$1,,$F$1,))/$F$1,IF(AND(WEEKDAY(B311)=1,ISNUMBER(B310)),COUNTA(OFFSET(G311:K311,-$F$1,,$F$1))&amp;" / " &amp; $F$1*5 &amp; " créneaux de remplis",""))</f>
        <v>0 / 20 créneaux de remplis</v>
      </c>
    </row>
    <row r="312" spans="1:13" ht="21" x14ac:dyDescent="0.25">
      <c r="A312" s="53">
        <f t="shared" si="24"/>
        <v>10</v>
      </c>
      <c r="B312" s="69">
        <f>WORKDAY.INTL(B311,1,$E$1)</f>
        <v>43164</v>
      </c>
      <c r="C312" s="69"/>
      <c r="D312" s="70">
        <f t="shared" si="23"/>
        <v>5</v>
      </c>
      <c r="E312" s="70">
        <f t="shared" si="26"/>
        <v>3</v>
      </c>
      <c r="F312" s="71">
        <f t="shared" si="25"/>
        <v>43164</v>
      </c>
      <c r="G312" s="59"/>
      <c r="H312" s="59"/>
      <c r="I312" s="59"/>
      <c r="J312" s="59"/>
      <c r="K312" s="59"/>
      <c r="L312" s="74">
        <f t="shared" si="27"/>
        <v>0</v>
      </c>
      <c r="M312" s="76" t="str">
        <f ca="1">IF(WEEKDAY(B313)=1,SUM(OFFSET(L313,-$F$1,,$F$1,))/$F$1,IF(AND(WEEKDAY(B312)=1,ISNUMBER(B311)),COUNTA(OFFSET(G312:K312,-$F$1,,$F$1))&amp;" / " &amp; $F$1*5 &amp; " créneaux de remplis",""))</f>
        <v/>
      </c>
    </row>
    <row r="313" spans="1:13" ht="21" x14ac:dyDescent="0.25">
      <c r="A313" s="53" t="str">
        <f t="shared" si="24"/>
        <v/>
      </c>
      <c r="B313" s="69">
        <f>WORKDAY.INTL(B312,1,$E$1)</f>
        <v>43165</v>
      </c>
      <c r="C313" s="69"/>
      <c r="D313" s="70">
        <f t="shared" si="23"/>
        <v>6</v>
      </c>
      <c r="E313" s="70">
        <f t="shared" si="26"/>
        <v>3</v>
      </c>
      <c r="F313" s="71">
        <f t="shared" si="25"/>
        <v>43165</v>
      </c>
      <c r="G313" s="59"/>
      <c r="H313" s="59"/>
      <c r="I313" s="59"/>
      <c r="J313" s="59"/>
      <c r="K313" s="59"/>
      <c r="L313" s="74">
        <f t="shared" si="27"/>
        <v>0</v>
      </c>
      <c r="M313" s="76" t="str">
        <f ca="1">IF(WEEKDAY(B314)=1,SUM(OFFSET(L314,-$F$1,,$F$1,))/$F$1,IF(AND(WEEKDAY(B313)=1,ISNUMBER(B312)),COUNTA(OFFSET(G313:K313,-$F$1,,$F$1))&amp;" / " &amp; $F$1*5 &amp; " créneaux de remplis",""))</f>
        <v/>
      </c>
    </row>
    <row r="314" spans="1:13" ht="21" x14ac:dyDescent="0.25">
      <c r="A314" s="53" t="str">
        <f t="shared" si="24"/>
        <v/>
      </c>
      <c r="B314" s="69">
        <f>WORKDAY.INTL(B313,1,$E$1)</f>
        <v>43167</v>
      </c>
      <c r="C314" s="69"/>
      <c r="D314" s="70">
        <f t="shared" si="23"/>
        <v>8</v>
      </c>
      <c r="E314" s="70">
        <f t="shared" si="26"/>
        <v>3</v>
      </c>
      <c r="F314" s="71">
        <f t="shared" si="25"/>
        <v>43167</v>
      </c>
      <c r="G314" s="59"/>
      <c r="H314" s="59"/>
      <c r="I314" s="59"/>
      <c r="J314" s="59"/>
      <c r="K314" s="59"/>
      <c r="L314" s="74">
        <f t="shared" si="27"/>
        <v>0</v>
      </c>
      <c r="M314" s="76" t="str">
        <f ca="1">IF(WEEKDAY(B315)=1,SUM(OFFSET(L315,-$F$1,,$F$1,))/$F$1,IF(AND(WEEKDAY(B314)=1,ISNUMBER(B313)),COUNTA(OFFSET(G314:K314,-$F$1,,$F$1))&amp;" / " &amp; $F$1*5 &amp; " créneaux de remplis",""))</f>
        <v/>
      </c>
    </row>
    <row r="315" spans="1:13" ht="21" x14ac:dyDescent="0.25">
      <c r="A315" s="53" t="str">
        <f t="shared" si="24"/>
        <v/>
      </c>
      <c r="B315" s="69">
        <f>WORKDAY.INTL(B314,1,$E$1)</f>
        <v>43168</v>
      </c>
      <c r="C315" s="69"/>
      <c r="D315" s="70">
        <f t="shared" si="23"/>
        <v>9</v>
      </c>
      <c r="E315" s="70">
        <f t="shared" si="26"/>
        <v>3</v>
      </c>
      <c r="F315" s="71">
        <f t="shared" si="25"/>
        <v>43168</v>
      </c>
      <c r="G315" s="59"/>
      <c r="H315" s="59"/>
      <c r="I315" s="59"/>
      <c r="J315" s="59"/>
      <c r="K315" s="59"/>
      <c r="L315" s="74">
        <f t="shared" si="27"/>
        <v>0</v>
      </c>
      <c r="M315" s="76">
        <f ca="1">IF(WEEKDAY(B316)=1,SUM(OFFSET(L316,-$F$1,,$F$1,))/$F$1,IF(AND(WEEKDAY(B315)=1,ISNUMBER(B314)),COUNTA(OFFSET(G315:K315,-$F$1,,$F$1))&amp;" / " &amp; $F$1*5 &amp; " créneaux de remplis",""))</f>
        <v>0</v>
      </c>
    </row>
    <row r="316" spans="1:13" ht="21" x14ac:dyDescent="0.25">
      <c r="A316" s="53" t="str">
        <f t="shared" si="24"/>
        <v/>
      </c>
      <c r="B316" s="69">
        <f>WORKDAY.INTL(B315,1,$E$1)</f>
        <v>43170</v>
      </c>
      <c r="C316" s="69"/>
      <c r="D316" s="70">
        <f t="shared" si="23"/>
        <v>11</v>
      </c>
      <c r="E316" s="70">
        <f t="shared" si="26"/>
        <v>3</v>
      </c>
      <c r="F316" s="71">
        <f t="shared" si="25"/>
        <v>43170</v>
      </c>
      <c r="G316" s="59"/>
      <c r="H316" s="59"/>
      <c r="I316" s="59"/>
      <c r="J316" s="59"/>
      <c r="K316" s="59"/>
      <c r="L316" s="74" t="str">
        <f t="shared" si="27"/>
        <v/>
      </c>
      <c r="M316" s="76" t="str">
        <f ca="1">IF(WEEKDAY(B317)=1,SUM(OFFSET(L317,-$F$1,,$F$1,))/$F$1,IF(AND(WEEKDAY(B316)=1,ISNUMBER(B315)),COUNTA(OFFSET(G316:K316,-$F$1,,$F$1))&amp;" / " &amp; $F$1*5 &amp; " créneaux de remplis",""))</f>
        <v>0 / 20 créneaux de remplis</v>
      </c>
    </row>
    <row r="317" spans="1:13" ht="21" x14ac:dyDescent="0.25">
      <c r="A317" s="53">
        <f t="shared" si="24"/>
        <v>11</v>
      </c>
      <c r="B317" s="69">
        <f>WORKDAY.INTL(B316,1,$E$1)</f>
        <v>43171</v>
      </c>
      <c r="C317" s="69"/>
      <c r="D317" s="70">
        <f t="shared" si="23"/>
        <v>12</v>
      </c>
      <c r="E317" s="70">
        <f t="shared" si="26"/>
        <v>3</v>
      </c>
      <c r="F317" s="71">
        <f t="shared" si="25"/>
        <v>43171</v>
      </c>
      <c r="G317" s="59"/>
      <c r="H317" s="59"/>
      <c r="I317" s="59"/>
      <c r="J317" s="59"/>
      <c r="K317" s="59"/>
      <c r="L317" s="74">
        <f t="shared" si="27"/>
        <v>0</v>
      </c>
      <c r="M317" s="76" t="str">
        <f ca="1">IF(WEEKDAY(B318)=1,SUM(OFFSET(L318,-$F$1,,$F$1,))/$F$1,IF(AND(WEEKDAY(B317)=1,ISNUMBER(B316)),COUNTA(OFFSET(G317:K317,-$F$1,,$F$1))&amp;" / " &amp; $F$1*5 &amp; " créneaux de remplis",""))</f>
        <v/>
      </c>
    </row>
    <row r="318" spans="1:13" ht="21" x14ac:dyDescent="0.25">
      <c r="A318" s="53" t="str">
        <f t="shared" si="24"/>
        <v/>
      </c>
      <c r="B318" s="69">
        <f>WORKDAY.INTL(B317,1,$E$1)</f>
        <v>43172</v>
      </c>
      <c r="C318" s="69"/>
      <c r="D318" s="70">
        <f t="shared" si="23"/>
        <v>13</v>
      </c>
      <c r="E318" s="70">
        <f t="shared" si="26"/>
        <v>3</v>
      </c>
      <c r="F318" s="71">
        <f t="shared" si="25"/>
        <v>43172</v>
      </c>
      <c r="G318" s="59"/>
      <c r="H318" s="59"/>
      <c r="I318" s="59"/>
      <c r="J318" s="59"/>
      <c r="K318" s="59"/>
      <c r="L318" s="74">
        <f t="shared" si="27"/>
        <v>0</v>
      </c>
      <c r="M318" s="76" t="str">
        <f ca="1">IF(WEEKDAY(B319)=1,SUM(OFFSET(L319,-$F$1,,$F$1,))/$F$1,IF(AND(WEEKDAY(B318)=1,ISNUMBER(B317)),COUNTA(OFFSET(G318:K318,-$F$1,,$F$1))&amp;" / " &amp; $F$1*5 &amp; " créneaux de remplis",""))</f>
        <v/>
      </c>
    </row>
    <row r="319" spans="1:13" ht="21" x14ac:dyDescent="0.25">
      <c r="A319" s="53" t="str">
        <f t="shared" si="24"/>
        <v/>
      </c>
      <c r="B319" s="69">
        <f>WORKDAY.INTL(B318,1,$E$1)</f>
        <v>43174</v>
      </c>
      <c r="C319" s="69"/>
      <c r="D319" s="70">
        <f t="shared" si="23"/>
        <v>15</v>
      </c>
      <c r="E319" s="70">
        <f t="shared" si="26"/>
        <v>3</v>
      </c>
      <c r="F319" s="71">
        <f t="shared" si="25"/>
        <v>43174</v>
      </c>
      <c r="G319" s="59"/>
      <c r="H319" s="59"/>
      <c r="I319" s="59"/>
      <c r="J319" s="59"/>
      <c r="K319" s="59"/>
      <c r="L319" s="74">
        <f t="shared" si="27"/>
        <v>0</v>
      </c>
      <c r="M319" s="76" t="str">
        <f ca="1">IF(WEEKDAY(B320)=1,SUM(OFFSET(L320,-$F$1,,$F$1,))/$F$1,IF(AND(WEEKDAY(B319)=1,ISNUMBER(B318)),COUNTA(OFFSET(G319:K319,-$F$1,,$F$1))&amp;" / " &amp; $F$1*5 &amp; " créneaux de remplis",""))</f>
        <v/>
      </c>
    </row>
    <row r="320" spans="1:13" ht="21" x14ac:dyDescent="0.25">
      <c r="A320" s="53" t="str">
        <f t="shared" si="24"/>
        <v/>
      </c>
      <c r="B320" s="69">
        <f>WORKDAY.INTL(B319,1,$E$1)</f>
        <v>43175</v>
      </c>
      <c r="C320" s="69"/>
      <c r="D320" s="70">
        <f t="shared" si="23"/>
        <v>16</v>
      </c>
      <c r="E320" s="70">
        <f t="shared" si="26"/>
        <v>3</v>
      </c>
      <c r="F320" s="71">
        <f t="shared" si="25"/>
        <v>43175</v>
      </c>
      <c r="G320" s="59"/>
      <c r="H320" s="59"/>
      <c r="I320" s="59"/>
      <c r="J320" s="59"/>
      <c r="K320" s="59"/>
      <c r="L320" s="74">
        <f t="shared" si="27"/>
        <v>0</v>
      </c>
      <c r="M320" s="76">
        <f ca="1">IF(WEEKDAY(B321)=1,SUM(OFFSET(L321,-$F$1,,$F$1,))/$F$1,IF(AND(WEEKDAY(B320)=1,ISNUMBER(B319)),COUNTA(OFFSET(G320:K320,-$F$1,,$F$1))&amp;" / " &amp; $F$1*5 &amp; " créneaux de remplis",""))</f>
        <v>0</v>
      </c>
    </row>
    <row r="321" spans="1:13" ht="21" x14ac:dyDescent="0.25">
      <c r="A321" s="53" t="str">
        <f t="shared" si="24"/>
        <v/>
      </c>
      <c r="B321" s="69">
        <f>WORKDAY.INTL(B320,1,$E$1)</f>
        <v>43177</v>
      </c>
      <c r="C321" s="69"/>
      <c r="D321" s="70">
        <f t="shared" si="23"/>
        <v>18</v>
      </c>
      <c r="E321" s="70">
        <f t="shared" si="26"/>
        <v>3</v>
      </c>
      <c r="F321" s="71">
        <f t="shared" si="25"/>
        <v>43177</v>
      </c>
      <c r="G321" s="59"/>
      <c r="H321" s="59"/>
      <c r="I321" s="59"/>
      <c r="J321" s="59"/>
      <c r="K321" s="59"/>
      <c r="L321" s="74" t="str">
        <f t="shared" si="27"/>
        <v/>
      </c>
      <c r="M321" s="76" t="str">
        <f ca="1">IF(WEEKDAY(B322)=1,SUM(OFFSET(L322,-$F$1,,$F$1,))/$F$1,IF(AND(WEEKDAY(B321)=1,ISNUMBER(B320)),COUNTA(OFFSET(G321:K321,-$F$1,,$F$1))&amp;" / " &amp; $F$1*5 &amp; " créneaux de remplis",""))</f>
        <v>0 / 20 créneaux de remplis</v>
      </c>
    </row>
    <row r="322" spans="1:13" ht="21" x14ac:dyDescent="0.25">
      <c r="A322" s="53">
        <f t="shared" si="24"/>
        <v>12</v>
      </c>
      <c r="B322" s="69">
        <f>WORKDAY.INTL(B321,1,$E$1)</f>
        <v>43178</v>
      </c>
      <c r="C322" s="69"/>
      <c r="D322" s="70">
        <f t="shared" si="23"/>
        <v>19</v>
      </c>
      <c r="E322" s="70">
        <f t="shared" si="26"/>
        <v>3</v>
      </c>
      <c r="F322" s="71">
        <f t="shared" si="25"/>
        <v>43178</v>
      </c>
      <c r="G322" s="59"/>
      <c r="H322" s="59"/>
      <c r="I322" s="59"/>
      <c r="J322" s="59"/>
      <c r="K322" s="59"/>
      <c r="L322" s="74">
        <f t="shared" si="27"/>
        <v>0</v>
      </c>
      <c r="M322" s="76" t="str">
        <f ca="1">IF(WEEKDAY(B323)=1,SUM(OFFSET(L323,-$F$1,,$F$1,))/$F$1,IF(AND(WEEKDAY(B322)=1,ISNUMBER(B321)),COUNTA(OFFSET(G322:K322,-$F$1,,$F$1))&amp;" / " &amp; $F$1*5 &amp; " créneaux de remplis",""))</f>
        <v/>
      </c>
    </row>
    <row r="323" spans="1:13" ht="21" x14ac:dyDescent="0.25">
      <c r="A323" s="53" t="str">
        <f t="shared" si="24"/>
        <v/>
      </c>
      <c r="B323" s="69">
        <f>WORKDAY.INTL(B322,1,$E$1)</f>
        <v>43179</v>
      </c>
      <c r="C323" s="69"/>
      <c r="D323" s="70">
        <f t="shared" si="23"/>
        <v>20</v>
      </c>
      <c r="E323" s="70">
        <f t="shared" si="26"/>
        <v>3</v>
      </c>
      <c r="F323" s="71">
        <f t="shared" si="25"/>
        <v>43179</v>
      </c>
      <c r="G323" s="59"/>
      <c r="H323" s="59"/>
      <c r="I323" s="59"/>
      <c r="J323" s="59"/>
      <c r="K323" s="59"/>
      <c r="L323" s="74">
        <f t="shared" si="27"/>
        <v>0</v>
      </c>
      <c r="M323" s="76" t="str">
        <f ca="1">IF(WEEKDAY(B324)=1,SUM(OFFSET(L324,-$F$1,,$F$1,))/$F$1,IF(AND(WEEKDAY(B323)=1,ISNUMBER(B322)),COUNTA(OFFSET(G323:K323,-$F$1,,$F$1))&amp;" / " &amp; $F$1*5 &amp; " créneaux de remplis",""))</f>
        <v/>
      </c>
    </row>
    <row r="324" spans="1:13" ht="21" x14ac:dyDescent="0.25">
      <c r="A324" s="53" t="str">
        <f t="shared" si="24"/>
        <v/>
      </c>
      <c r="B324" s="69">
        <f>WORKDAY.INTL(B323,1,$E$1)</f>
        <v>43181</v>
      </c>
      <c r="C324" s="69"/>
      <c r="D324" s="70">
        <f t="shared" si="23"/>
        <v>22</v>
      </c>
      <c r="E324" s="70">
        <f t="shared" si="26"/>
        <v>3</v>
      </c>
      <c r="F324" s="71">
        <f t="shared" si="25"/>
        <v>43181</v>
      </c>
      <c r="G324" s="59"/>
      <c r="H324" s="59"/>
      <c r="I324" s="59"/>
      <c r="J324" s="59"/>
      <c r="K324" s="59"/>
      <c r="L324" s="74">
        <f t="shared" si="27"/>
        <v>0</v>
      </c>
      <c r="M324" s="76" t="str">
        <f ca="1">IF(WEEKDAY(B325)=1,SUM(OFFSET(L325,-$F$1,,$F$1,))/$F$1,IF(AND(WEEKDAY(B324)=1,ISNUMBER(B323)),COUNTA(OFFSET(G324:K324,-$F$1,,$F$1))&amp;" / " &amp; $F$1*5 &amp; " créneaux de remplis",""))</f>
        <v/>
      </c>
    </row>
    <row r="325" spans="1:13" ht="21" x14ac:dyDescent="0.25">
      <c r="A325" s="53" t="str">
        <f t="shared" si="24"/>
        <v/>
      </c>
      <c r="B325" s="69">
        <f>WORKDAY.INTL(B324,1,$E$1)</f>
        <v>43182</v>
      </c>
      <c r="C325" s="69"/>
      <c r="D325" s="70">
        <f t="shared" si="23"/>
        <v>23</v>
      </c>
      <c r="E325" s="70">
        <f t="shared" si="26"/>
        <v>3</v>
      </c>
      <c r="F325" s="71">
        <f t="shared" si="25"/>
        <v>43182</v>
      </c>
      <c r="G325" s="59"/>
      <c r="H325" s="59"/>
      <c r="I325" s="59"/>
      <c r="J325" s="59"/>
      <c r="K325" s="59"/>
      <c r="L325" s="74">
        <f t="shared" si="27"/>
        <v>0</v>
      </c>
      <c r="M325" s="76">
        <f ca="1">IF(WEEKDAY(B326)=1,SUM(OFFSET(L326,-$F$1,,$F$1,))/$F$1,IF(AND(WEEKDAY(B325)=1,ISNUMBER(B324)),COUNTA(OFFSET(G325:K325,-$F$1,,$F$1))&amp;" / " &amp; $F$1*5 &amp; " créneaux de remplis",""))</f>
        <v>0</v>
      </c>
    </row>
    <row r="326" spans="1:13" ht="21" x14ac:dyDescent="0.25">
      <c r="A326" s="53" t="str">
        <f t="shared" si="24"/>
        <v/>
      </c>
      <c r="B326" s="69">
        <f>WORKDAY.INTL(B325,1,$E$1)</f>
        <v>43184</v>
      </c>
      <c r="C326" s="69"/>
      <c r="D326" s="70">
        <f t="shared" ref="D326:D382" si="28">DAY(B326)</f>
        <v>25</v>
      </c>
      <c r="E326" s="70">
        <f t="shared" si="26"/>
        <v>3</v>
      </c>
      <c r="F326" s="71">
        <f t="shared" si="25"/>
        <v>43184</v>
      </c>
      <c r="G326" s="59"/>
      <c r="H326" s="59"/>
      <c r="I326" s="59"/>
      <c r="J326" s="59"/>
      <c r="K326" s="59"/>
      <c r="L326" s="74" t="str">
        <f t="shared" si="27"/>
        <v/>
      </c>
      <c r="M326" s="76" t="str">
        <f ca="1">IF(WEEKDAY(B327)=1,SUM(OFFSET(L327,-$F$1,,$F$1,))/$F$1,IF(AND(WEEKDAY(B326)=1,ISNUMBER(B325)),COUNTA(OFFSET(G326:K326,-$F$1,,$F$1))&amp;" / " &amp; $F$1*5 &amp; " créneaux de remplis",""))</f>
        <v>0 / 20 créneaux de remplis</v>
      </c>
    </row>
    <row r="327" spans="1:13" ht="21" x14ac:dyDescent="0.25">
      <c r="A327" s="53">
        <f t="shared" ref="A327:A330" si="29">IF(WEEKNUM(B327,21)=WEEKNUM(B326,21),"",WEEKNUM(B327,21))</f>
        <v>13</v>
      </c>
      <c r="B327" s="69">
        <f>WORKDAY.INTL(B326,1,$E$1)</f>
        <v>43185</v>
      </c>
      <c r="C327" s="69"/>
      <c r="D327" s="70">
        <f t="shared" si="28"/>
        <v>26</v>
      </c>
      <c r="E327" s="70">
        <f t="shared" si="26"/>
        <v>3</v>
      </c>
      <c r="F327" s="71">
        <f t="shared" ref="F327:F383" si="30">B327</f>
        <v>43185</v>
      </c>
      <c r="G327" s="59"/>
      <c r="H327" s="59"/>
      <c r="I327" s="59"/>
      <c r="J327" s="59"/>
      <c r="K327" s="59"/>
      <c r="L327" s="74">
        <f t="shared" si="27"/>
        <v>0</v>
      </c>
      <c r="M327" s="76" t="str">
        <f ca="1">IF(WEEKDAY(B328)=1,SUM(OFFSET(L328,-$F$1,,$F$1,))/$F$1,IF(AND(WEEKDAY(B327)=1,ISNUMBER(B326)),COUNTA(OFFSET(G327:K327,-$F$1,,$F$1))&amp;" / " &amp; $F$1*5 &amp; " créneaux de remplis",""))</f>
        <v/>
      </c>
    </row>
    <row r="328" spans="1:13" ht="21" x14ac:dyDescent="0.25">
      <c r="A328" s="53" t="str">
        <f t="shared" si="29"/>
        <v/>
      </c>
      <c r="B328" s="69">
        <f>WORKDAY.INTL(B327,1,$E$1)</f>
        <v>43186</v>
      </c>
      <c r="C328" s="69"/>
      <c r="D328" s="70">
        <f t="shared" si="28"/>
        <v>27</v>
      </c>
      <c r="E328" s="70">
        <f t="shared" si="26"/>
        <v>3</v>
      </c>
      <c r="F328" s="71">
        <f t="shared" si="30"/>
        <v>43186</v>
      </c>
      <c r="G328" s="59"/>
      <c r="H328" s="59"/>
      <c r="I328" s="59"/>
      <c r="J328" s="59"/>
      <c r="K328" s="59"/>
      <c r="L328" s="74">
        <f t="shared" si="27"/>
        <v>0</v>
      </c>
      <c r="M328" s="76" t="str">
        <f ca="1">IF(WEEKDAY(B329)=1,SUM(OFFSET(L329,-$F$1,,$F$1,))/$F$1,IF(AND(WEEKDAY(B328)=1,ISNUMBER(B327)),COUNTA(OFFSET(G328:K328,-$F$1,,$F$1))&amp;" / " &amp; $F$1*5 &amp; " créneaux de remplis",""))</f>
        <v/>
      </c>
    </row>
    <row r="329" spans="1:13" ht="21" x14ac:dyDescent="0.25">
      <c r="A329" s="53" t="str">
        <f t="shared" si="29"/>
        <v/>
      </c>
      <c r="B329" s="69">
        <f>WORKDAY.INTL(B328,1,$E$1)</f>
        <v>43188</v>
      </c>
      <c r="C329" s="69"/>
      <c r="D329" s="70">
        <f t="shared" si="28"/>
        <v>29</v>
      </c>
      <c r="E329" s="70">
        <f t="shared" ref="E329:E385" si="31">MONTH(B329)</f>
        <v>3</v>
      </c>
      <c r="F329" s="71">
        <f t="shared" si="30"/>
        <v>43188</v>
      </c>
      <c r="G329" s="59"/>
      <c r="H329" s="59"/>
      <c r="I329" s="59"/>
      <c r="J329" s="59"/>
      <c r="K329" s="59"/>
      <c r="L329" s="74">
        <f t="shared" si="27"/>
        <v>0</v>
      </c>
      <c r="M329" s="76" t="str">
        <f ca="1">IF(WEEKDAY(B330)=1,SUM(OFFSET(L330,-$F$1,,$F$1,))/$F$1,IF(AND(WEEKDAY(B329)=1,ISNUMBER(B328)),COUNTA(OFFSET(G329:K329,-$F$1,,$F$1))&amp;" / " &amp; $F$1*5 &amp; " créneaux de remplis",""))</f>
        <v/>
      </c>
    </row>
    <row r="330" spans="1:13" ht="21" x14ac:dyDescent="0.25">
      <c r="A330" s="53" t="str">
        <f t="shared" si="29"/>
        <v/>
      </c>
      <c r="B330" s="69">
        <f>WORKDAY.INTL(B329,1,$E$1)</f>
        <v>43189</v>
      </c>
      <c r="C330" s="69"/>
      <c r="D330" s="70">
        <f t="shared" si="28"/>
        <v>30</v>
      </c>
      <c r="E330" s="70">
        <f t="shared" si="31"/>
        <v>3</v>
      </c>
      <c r="F330" s="71">
        <f t="shared" si="30"/>
        <v>43189</v>
      </c>
      <c r="G330" s="59"/>
      <c r="H330" s="59"/>
      <c r="I330" s="59"/>
      <c r="J330" s="59"/>
      <c r="K330" s="59"/>
      <c r="L330" s="74">
        <f t="shared" si="27"/>
        <v>0</v>
      </c>
      <c r="M330" s="76" t="str">
        <f ca="1">IF(WEEKDAY(B331)=1,SUM(OFFSET(L331,-$F$1,,$F$1,))/$F$1,IF(AND(WEEKDAY(B330)=1,ISNUMBER(B329)),COUNTA(OFFSET(G330:K330,-$F$1,,$F$1))&amp;" / " &amp; $F$1*5 &amp; " créneaux de remplis",""))</f>
        <v/>
      </c>
    </row>
  </sheetData>
  <autoFilter ref="D4:M4"/>
  <conditionalFormatting sqref="L6:M339">
    <cfRule type="dataBar" priority="3">
      <dataBar>
        <cfvo type="num" val="0"/>
        <cfvo type="num" val="1"/>
        <color rgb="FFFFB628"/>
      </dataBar>
    </cfRule>
  </conditionalFormatting>
  <conditionalFormatting sqref="A6:L339">
    <cfRule type="expression" dxfId="19" priority="2">
      <formula>WEEKDAY($B6,2)=7</formula>
    </cfRule>
  </conditionalFormatting>
  <conditionalFormatting sqref="M6:M330">
    <cfRule type="expression" dxfId="18" priority="1">
      <formula>WEEKDAY($B6,2)=7</formula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6</xdr:col>
                    <xdr:colOff>66675</xdr:colOff>
                    <xdr:row>0</xdr:row>
                    <xdr:rowOff>38100</xdr:rowOff>
                  </from>
                  <to>
                    <xdr:col>6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7</xdr:col>
                    <xdr:colOff>57150</xdr:colOff>
                    <xdr:row>0</xdr:row>
                    <xdr:rowOff>47625</xdr:rowOff>
                  </from>
                  <to>
                    <xdr:col>7</xdr:col>
                    <xdr:colOff>952500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8</xdr:col>
                    <xdr:colOff>76200</xdr:colOff>
                    <xdr:row>0</xdr:row>
                    <xdr:rowOff>66675</xdr:rowOff>
                  </from>
                  <to>
                    <xdr:col>8</xdr:col>
                    <xdr:colOff>971550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defaultSize="0" autoFill="0" autoLine="0" autoPict="0">
                <anchor moveWithCells="1">
                  <from>
                    <xdr:col>9</xdr:col>
                    <xdr:colOff>123825</xdr:colOff>
                    <xdr:row>0</xdr:row>
                    <xdr:rowOff>47625</xdr:rowOff>
                  </from>
                  <to>
                    <xdr:col>9</xdr:col>
                    <xdr:colOff>1019175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>
                <anchor moveWithCells="1">
                  <from>
                    <xdr:col>10</xdr:col>
                    <xdr:colOff>76200</xdr:colOff>
                    <xdr:row>0</xdr:row>
                    <xdr:rowOff>47625</xdr:rowOff>
                  </from>
                  <to>
                    <xdr:col>10</xdr:col>
                    <xdr:colOff>971550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Check Box 6">
              <controlPr defaultSize="0" autoFill="0" autoLine="0" autoPict="0">
                <anchor moveWithCells="1">
                  <from>
                    <xdr:col>11</xdr:col>
                    <xdr:colOff>66675</xdr:colOff>
                    <xdr:row>0</xdr:row>
                    <xdr:rowOff>47625</xdr:rowOff>
                  </from>
                  <to>
                    <xdr:col>11</xdr:col>
                    <xdr:colOff>962025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139"/>
  <sheetViews>
    <sheetView zoomScale="85" zoomScaleNormal="85" workbookViewId="0">
      <pane ySplit="4" topLeftCell="A5" activePane="bottomLeft" state="frozen"/>
      <selection pane="bottomLeft" activeCell="L5" sqref="L5"/>
    </sheetView>
  </sheetViews>
  <sheetFormatPr baseColWidth="10" defaultColWidth="11.42578125" defaultRowHeight="15" x14ac:dyDescent="0.25"/>
  <cols>
    <col min="1" max="1" width="15.42578125" style="57" customWidth="1"/>
    <col min="2" max="2" width="27.28515625" style="2" customWidth="1"/>
    <col min="3" max="3" width="5" style="2" customWidth="1"/>
    <col min="4" max="4" width="4.42578125" style="3" customWidth="1"/>
    <col min="5" max="5" width="15.5703125" style="3" hidden="1" customWidth="1"/>
    <col min="6" max="6" width="12" style="12" customWidth="1"/>
    <col min="7" max="12" width="15.7109375" style="40" customWidth="1"/>
    <col min="13" max="16384" width="11.42578125" style="40"/>
  </cols>
  <sheetData>
    <row r="1" spans="1:12" ht="18.75" customHeight="1" x14ac:dyDescent="0.25">
      <c r="A1" s="27">
        <f ca="1">TODAY()</f>
        <v>42652</v>
      </c>
    </row>
    <row r="2" spans="1:12" ht="5.25" customHeight="1" x14ac:dyDescent="0.25">
      <c r="A2" s="2"/>
    </row>
    <row r="3" spans="1:12" ht="5.25" customHeight="1" x14ac:dyDescent="0.25">
      <c r="A3" s="2"/>
    </row>
    <row r="4" spans="1:12" ht="46.5" customHeight="1" x14ac:dyDescent="0.25">
      <c r="A4" s="56" t="s">
        <v>2</v>
      </c>
      <c r="B4" s="19" t="s">
        <v>28</v>
      </c>
      <c r="C4" s="29"/>
      <c r="D4" s="28" t="s">
        <v>0</v>
      </c>
      <c r="E4" s="20" t="s">
        <v>1</v>
      </c>
      <c r="F4" s="20" t="s">
        <v>1</v>
      </c>
      <c r="G4" s="41" t="s">
        <v>15</v>
      </c>
      <c r="H4" s="41" t="s">
        <v>16</v>
      </c>
      <c r="I4" s="41" t="s">
        <v>17</v>
      </c>
      <c r="J4" s="41" t="s">
        <v>18</v>
      </c>
      <c r="K4" s="41" t="s">
        <v>19</v>
      </c>
      <c r="L4" s="41" t="s">
        <v>31</v>
      </c>
    </row>
    <row r="5" spans="1:12" ht="15" customHeight="1" x14ac:dyDescent="0.25">
      <c r="A5" s="58">
        <v>1</v>
      </c>
      <c r="B5" s="13">
        <v>42738</v>
      </c>
      <c r="C5" s="14"/>
      <c r="D5" s="15">
        <f t="shared" ref="D5:D7" si="0">DAY(B5)</f>
        <v>3</v>
      </c>
      <c r="E5" s="15">
        <f t="shared" ref="E5:E7" si="1">MONTH(B5)</f>
        <v>1</v>
      </c>
      <c r="F5" s="63">
        <f>B5</f>
        <v>42738</v>
      </c>
      <c r="G5" s="31" t="s">
        <v>48</v>
      </c>
      <c r="H5" s="44" t="s">
        <v>72</v>
      </c>
      <c r="I5" s="44" t="s">
        <v>56</v>
      </c>
      <c r="J5" s="8" t="s">
        <v>73</v>
      </c>
      <c r="K5" s="8" t="s">
        <v>57</v>
      </c>
      <c r="L5" s="16">
        <f t="shared" ref="L5:L9" si="2">COUNTA(G5:K5)/5</f>
        <v>1</v>
      </c>
    </row>
    <row r="6" spans="1:12" ht="15" customHeight="1" x14ac:dyDescent="0.25">
      <c r="A6" s="9"/>
      <c r="B6" s="62" t="str">
        <f>IF(ISNUMBER(B4),B4+7,"")</f>
        <v/>
      </c>
      <c r="C6" s="10" t="s">
        <v>27</v>
      </c>
      <c r="D6" s="11" t="s">
        <v>27</v>
      </c>
      <c r="F6" s="63" t="str">
        <f t="shared" ref="F6:F69" si="3">B6</f>
        <v/>
      </c>
      <c r="G6" s="43"/>
      <c r="H6" s="43"/>
      <c r="I6" s="43"/>
      <c r="J6" s="43"/>
      <c r="K6" s="43"/>
    </row>
    <row r="7" spans="1:12" ht="15" customHeight="1" x14ac:dyDescent="0.25">
      <c r="A7" s="58">
        <f>A5+1</f>
        <v>2</v>
      </c>
      <c r="B7" s="62">
        <f t="shared" ref="B7:B70" si="4">IF(ISNUMBER(B5),B5+7,"")</f>
        <v>42745</v>
      </c>
      <c r="C7" s="14"/>
      <c r="D7" s="15">
        <f t="shared" si="0"/>
        <v>10</v>
      </c>
      <c r="E7" s="15">
        <f t="shared" si="1"/>
        <v>1</v>
      </c>
      <c r="F7" s="63">
        <f t="shared" si="3"/>
        <v>42745</v>
      </c>
      <c r="G7" s="31" t="s">
        <v>48</v>
      </c>
      <c r="H7" s="44" t="s">
        <v>72</v>
      </c>
      <c r="I7" s="33" t="s">
        <v>52</v>
      </c>
      <c r="J7" s="8" t="s">
        <v>73</v>
      </c>
      <c r="K7" s="8" t="s">
        <v>57</v>
      </c>
      <c r="L7" s="16">
        <f t="shared" si="2"/>
        <v>1</v>
      </c>
    </row>
    <row r="8" spans="1:12" ht="15" customHeight="1" x14ac:dyDescent="0.25">
      <c r="A8" s="9"/>
      <c r="B8" s="62" t="str">
        <f t="shared" si="4"/>
        <v/>
      </c>
      <c r="C8" s="10" t="s">
        <v>27</v>
      </c>
      <c r="D8" s="11" t="s">
        <v>27</v>
      </c>
      <c r="F8" s="63" t="str">
        <f t="shared" si="3"/>
        <v/>
      </c>
      <c r="G8" s="43"/>
      <c r="H8" s="43"/>
      <c r="I8" s="43"/>
      <c r="J8" s="43"/>
      <c r="K8" s="43"/>
      <c r="L8" s="5"/>
    </row>
    <row r="9" spans="1:12" ht="15" customHeight="1" x14ac:dyDescent="0.25">
      <c r="A9" s="58">
        <f>A7+1</f>
        <v>3</v>
      </c>
      <c r="B9" s="62">
        <f t="shared" si="4"/>
        <v>42752</v>
      </c>
      <c r="C9" s="14"/>
      <c r="D9" s="15">
        <f t="shared" ref="D9:D39" si="5">DAY(B9)</f>
        <v>17</v>
      </c>
      <c r="E9" s="15">
        <f t="shared" ref="E9:E39" si="6">MONTH(B9)</f>
        <v>1</v>
      </c>
      <c r="F9" s="63">
        <f t="shared" si="3"/>
        <v>42752</v>
      </c>
      <c r="G9" s="31" t="s">
        <v>48</v>
      </c>
      <c r="H9" s="44" t="s">
        <v>72</v>
      </c>
      <c r="I9" s="33" t="s">
        <v>52</v>
      </c>
      <c r="J9" s="8" t="s">
        <v>73</v>
      </c>
      <c r="K9" s="8" t="s">
        <v>57</v>
      </c>
      <c r="L9" s="16">
        <f t="shared" si="2"/>
        <v>1</v>
      </c>
    </row>
    <row r="10" spans="1:12" ht="15" customHeight="1" x14ac:dyDescent="0.25">
      <c r="A10" s="9"/>
      <c r="B10" s="62" t="str">
        <f t="shared" si="4"/>
        <v/>
      </c>
      <c r="C10" s="10" t="s">
        <v>27</v>
      </c>
      <c r="D10" s="11" t="s">
        <v>27</v>
      </c>
      <c r="F10" s="63" t="str">
        <f t="shared" si="3"/>
        <v/>
      </c>
      <c r="G10" s="43"/>
      <c r="H10" s="43"/>
      <c r="I10" s="43"/>
      <c r="J10" s="43"/>
      <c r="K10" s="43"/>
    </row>
    <row r="11" spans="1:12" ht="15" customHeight="1" x14ac:dyDescent="0.25">
      <c r="A11" s="58">
        <f>A9+1</f>
        <v>4</v>
      </c>
      <c r="B11" s="62">
        <f t="shared" si="4"/>
        <v>42759</v>
      </c>
      <c r="C11" s="14"/>
      <c r="D11" s="15">
        <f t="shared" si="5"/>
        <v>24</v>
      </c>
      <c r="E11" s="15">
        <f t="shared" si="6"/>
        <v>1</v>
      </c>
      <c r="F11" s="63">
        <f t="shared" si="3"/>
        <v>42759</v>
      </c>
      <c r="G11" s="44" t="s">
        <v>72</v>
      </c>
      <c r="H11" s="44" t="s">
        <v>72</v>
      </c>
      <c r="I11" s="33" t="s">
        <v>52</v>
      </c>
      <c r="J11" s="8" t="s">
        <v>73</v>
      </c>
      <c r="K11" s="8" t="s">
        <v>57</v>
      </c>
      <c r="L11" s="16">
        <f t="shared" ref="L11:L35" si="7">COUNTA(G11:K11)/5</f>
        <v>1</v>
      </c>
    </row>
    <row r="12" spans="1:12" ht="15" customHeight="1" x14ac:dyDescent="0.25">
      <c r="A12" s="9"/>
      <c r="B12" s="62" t="str">
        <f t="shared" si="4"/>
        <v/>
      </c>
      <c r="C12" s="10" t="s">
        <v>27</v>
      </c>
      <c r="D12" s="11" t="s">
        <v>27</v>
      </c>
      <c r="F12" s="63" t="str">
        <f t="shared" si="3"/>
        <v/>
      </c>
      <c r="G12" s="43"/>
      <c r="H12" s="43"/>
      <c r="I12" s="43"/>
      <c r="J12" s="43"/>
      <c r="K12" s="43"/>
    </row>
    <row r="13" spans="1:12" ht="15" customHeight="1" x14ac:dyDescent="0.25">
      <c r="A13" s="58">
        <f>A11+1</f>
        <v>5</v>
      </c>
      <c r="B13" s="62">
        <f t="shared" si="4"/>
        <v>42766</v>
      </c>
      <c r="C13" s="14"/>
      <c r="D13" s="15">
        <f t="shared" si="5"/>
        <v>31</v>
      </c>
      <c r="E13" s="15">
        <f t="shared" si="6"/>
        <v>1</v>
      </c>
      <c r="F13" s="63">
        <f t="shared" si="3"/>
        <v>42766</v>
      </c>
      <c r="G13" s="31" t="s">
        <v>48</v>
      </c>
      <c r="H13" s="44" t="s">
        <v>72</v>
      </c>
      <c r="I13" s="33" t="s">
        <v>52</v>
      </c>
      <c r="J13" s="8" t="s">
        <v>57</v>
      </c>
      <c r="K13" s="8" t="s">
        <v>75</v>
      </c>
      <c r="L13" s="16">
        <f t="shared" si="7"/>
        <v>1</v>
      </c>
    </row>
    <row r="14" spans="1:12" ht="15" customHeight="1" x14ac:dyDescent="0.25">
      <c r="A14" s="9"/>
      <c r="B14" s="62" t="str">
        <f t="shared" si="4"/>
        <v/>
      </c>
      <c r="C14" s="10" t="s">
        <v>27</v>
      </c>
      <c r="D14" s="11" t="s">
        <v>27</v>
      </c>
      <c r="F14" s="63" t="str">
        <f t="shared" si="3"/>
        <v/>
      </c>
      <c r="G14" s="43"/>
      <c r="H14" s="43"/>
      <c r="I14" s="43"/>
      <c r="J14" s="43"/>
      <c r="K14" s="43"/>
    </row>
    <row r="15" spans="1:12" ht="15" customHeight="1" x14ac:dyDescent="0.25">
      <c r="A15" s="58">
        <f>A13+1</f>
        <v>6</v>
      </c>
      <c r="B15" s="62">
        <f t="shared" si="4"/>
        <v>42773</v>
      </c>
      <c r="C15" s="14"/>
      <c r="D15" s="15">
        <f t="shared" si="5"/>
        <v>7</v>
      </c>
      <c r="E15" s="15">
        <f t="shared" si="6"/>
        <v>2</v>
      </c>
      <c r="F15" s="63">
        <f t="shared" si="3"/>
        <v>42773</v>
      </c>
      <c r="G15" s="31" t="s">
        <v>48</v>
      </c>
      <c r="H15" s="8" t="s">
        <v>77</v>
      </c>
      <c r="I15" s="33" t="s">
        <v>52</v>
      </c>
      <c r="J15" s="8" t="s">
        <v>57</v>
      </c>
      <c r="K15" s="8" t="s">
        <v>75</v>
      </c>
      <c r="L15" s="16">
        <f t="shared" si="7"/>
        <v>1</v>
      </c>
    </row>
    <row r="16" spans="1:12" ht="15" customHeight="1" x14ac:dyDescent="0.25">
      <c r="A16" s="9"/>
      <c r="B16" s="62" t="str">
        <f t="shared" si="4"/>
        <v/>
      </c>
      <c r="C16" s="10" t="s">
        <v>27</v>
      </c>
      <c r="D16" s="11" t="s">
        <v>27</v>
      </c>
      <c r="F16" s="63" t="str">
        <f t="shared" si="3"/>
        <v/>
      </c>
      <c r="G16" s="43"/>
      <c r="H16" s="43"/>
      <c r="I16" s="43"/>
      <c r="J16" s="43"/>
      <c r="K16" s="43"/>
    </row>
    <row r="17" spans="1:12" ht="15" customHeight="1" x14ac:dyDescent="0.25">
      <c r="A17" s="58">
        <f>A15+1</f>
        <v>7</v>
      </c>
      <c r="B17" s="62">
        <f t="shared" si="4"/>
        <v>42780</v>
      </c>
      <c r="C17" s="14"/>
      <c r="D17" s="15">
        <f t="shared" si="5"/>
        <v>14</v>
      </c>
      <c r="E17" s="15">
        <f t="shared" si="6"/>
        <v>2</v>
      </c>
      <c r="F17" s="63">
        <f t="shared" si="3"/>
        <v>42780</v>
      </c>
      <c r="G17" s="31" t="s">
        <v>48</v>
      </c>
      <c r="H17" s="8" t="s">
        <v>77</v>
      </c>
      <c r="I17" s="45" t="s">
        <v>76</v>
      </c>
      <c r="J17" s="8" t="s">
        <v>57</v>
      </c>
      <c r="K17" s="8" t="s">
        <v>75</v>
      </c>
      <c r="L17" s="16">
        <f t="shared" si="7"/>
        <v>1</v>
      </c>
    </row>
    <row r="18" spans="1:12" ht="15" customHeight="1" x14ac:dyDescent="0.25">
      <c r="A18" s="9"/>
      <c r="B18" s="62" t="str">
        <f t="shared" si="4"/>
        <v/>
      </c>
      <c r="C18" s="10" t="s">
        <v>27</v>
      </c>
      <c r="D18" s="11" t="s">
        <v>27</v>
      </c>
      <c r="F18" s="63" t="str">
        <f t="shared" si="3"/>
        <v/>
      </c>
      <c r="G18" s="43"/>
      <c r="H18" s="43"/>
      <c r="I18" s="43"/>
      <c r="J18" s="43"/>
      <c r="K18" s="43"/>
    </row>
    <row r="19" spans="1:12" ht="15" customHeight="1" x14ac:dyDescent="0.25">
      <c r="A19" s="58">
        <f>A17+1</f>
        <v>8</v>
      </c>
      <c r="B19" s="62">
        <f t="shared" si="4"/>
        <v>42787</v>
      </c>
      <c r="C19" s="14"/>
      <c r="D19" s="15">
        <f t="shared" si="5"/>
        <v>21</v>
      </c>
      <c r="E19" s="15">
        <f t="shared" si="6"/>
        <v>2</v>
      </c>
      <c r="F19" s="63">
        <f t="shared" si="3"/>
        <v>42787</v>
      </c>
      <c r="G19" s="31" t="s">
        <v>48</v>
      </c>
      <c r="H19" s="8" t="s">
        <v>77</v>
      </c>
      <c r="I19" s="45" t="s">
        <v>76</v>
      </c>
      <c r="J19" s="8" t="s">
        <v>69</v>
      </c>
      <c r="K19" s="8" t="s">
        <v>75</v>
      </c>
      <c r="L19" s="16">
        <f t="shared" si="7"/>
        <v>1</v>
      </c>
    </row>
    <row r="20" spans="1:12" ht="15" customHeight="1" x14ac:dyDescent="0.25">
      <c r="A20" s="9"/>
      <c r="B20" s="62" t="str">
        <f t="shared" si="4"/>
        <v/>
      </c>
      <c r="C20" s="10" t="s">
        <v>27</v>
      </c>
      <c r="D20" s="11" t="s">
        <v>27</v>
      </c>
      <c r="F20" s="63" t="str">
        <f t="shared" si="3"/>
        <v/>
      </c>
      <c r="G20" s="43"/>
      <c r="H20" s="43"/>
      <c r="I20" s="43"/>
      <c r="J20" s="43"/>
      <c r="K20" s="43"/>
    </row>
    <row r="21" spans="1:12" ht="15" customHeight="1" x14ac:dyDescent="0.25">
      <c r="A21" s="58">
        <f>A19+1</f>
        <v>9</v>
      </c>
      <c r="B21" s="62">
        <f t="shared" si="4"/>
        <v>42794</v>
      </c>
      <c r="C21" s="14"/>
      <c r="D21" s="15">
        <f t="shared" si="5"/>
        <v>28</v>
      </c>
      <c r="E21" s="15">
        <f t="shared" si="6"/>
        <v>2</v>
      </c>
      <c r="F21" s="63">
        <f t="shared" si="3"/>
        <v>42794</v>
      </c>
      <c r="G21" s="33" t="s">
        <v>52</v>
      </c>
      <c r="H21" s="8" t="s">
        <v>77</v>
      </c>
      <c r="I21" s="45" t="s">
        <v>76</v>
      </c>
      <c r="J21" s="8" t="s">
        <v>69</v>
      </c>
      <c r="K21" s="8" t="s">
        <v>75</v>
      </c>
      <c r="L21" s="16">
        <f t="shared" si="7"/>
        <v>1</v>
      </c>
    </row>
    <row r="22" spans="1:12" ht="15" customHeight="1" x14ac:dyDescent="0.25">
      <c r="A22" s="9"/>
      <c r="B22" s="62" t="str">
        <f t="shared" si="4"/>
        <v/>
      </c>
      <c r="C22" s="10" t="s">
        <v>27</v>
      </c>
      <c r="D22" s="11" t="s">
        <v>27</v>
      </c>
      <c r="F22" s="63" t="str">
        <f t="shared" si="3"/>
        <v/>
      </c>
      <c r="G22" s="43"/>
      <c r="H22" s="43"/>
      <c r="I22" s="43"/>
      <c r="J22" s="43"/>
      <c r="K22" s="43"/>
    </row>
    <row r="23" spans="1:12" ht="15" customHeight="1" x14ac:dyDescent="0.25">
      <c r="A23" s="58">
        <f>A21+1</f>
        <v>10</v>
      </c>
      <c r="B23" s="62">
        <f t="shared" si="4"/>
        <v>42801</v>
      </c>
      <c r="C23" s="14"/>
      <c r="D23" s="15">
        <f t="shared" si="5"/>
        <v>7</v>
      </c>
      <c r="E23" s="15">
        <f t="shared" si="6"/>
        <v>3</v>
      </c>
      <c r="F23" s="63">
        <f t="shared" si="3"/>
        <v>42801</v>
      </c>
      <c r="G23" s="33" t="s">
        <v>52</v>
      </c>
      <c r="H23" s="8" t="s">
        <v>77</v>
      </c>
      <c r="I23" s="45" t="s">
        <v>76</v>
      </c>
      <c r="J23" s="8" t="s">
        <v>69</v>
      </c>
      <c r="K23" s="8" t="s">
        <v>75</v>
      </c>
      <c r="L23" s="16">
        <f t="shared" si="7"/>
        <v>1</v>
      </c>
    </row>
    <row r="24" spans="1:12" ht="15" customHeight="1" x14ac:dyDescent="0.25">
      <c r="A24" s="9"/>
      <c r="B24" s="62" t="str">
        <f t="shared" si="4"/>
        <v/>
      </c>
      <c r="C24" s="10" t="s">
        <v>27</v>
      </c>
      <c r="D24" s="11" t="s">
        <v>27</v>
      </c>
      <c r="F24" s="63" t="str">
        <f t="shared" si="3"/>
        <v/>
      </c>
      <c r="G24" s="43"/>
      <c r="H24" s="43"/>
      <c r="I24" s="43"/>
      <c r="J24" s="43"/>
      <c r="K24" s="43"/>
      <c r="L24" s="5"/>
    </row>
    <row r="25" spans="1:12" ht="15" customHeight="1" x14ac:dyDescent="0.25">
      <c r="A25" s="58">
        <f>A23+1</f>
        <v>11</v>
      </c>
      <c r="B25" s="62">
        <f t="shared" si="4"/>
        <v>42808</v>
      </c>
      <c r="C25" s="14"/>
      <c r="D25" s="15">
        <f t="shared" si="5"/>
        <v>14</v>
      </c>
      <c r="E25" s="15">
        <f t="shared" si="6"/>
        <v>3</v>
      </c>
      <c r="F25" s="63">
        <f t="shared" si="3"/>
        <v>42808</v>
      </c>
      <c r="G25" s="31" t="s">
        <v>48</v>
      </c>
      <c r="H25" s="8" t="s">
        <v>77</v>
      </c>
      <c r="I25" s="45" t="s">
        <v>76</v>
      </c>
      <c r="J25" s="8" t="s">
        <v>69</v>
      </c>
      <c r="K25" s="8" t="s">
        <v>75</v>
      </c>
      <c r="L25" s="16">
        <f t="shared" si="7"/>
        <v>1</v>
      </c>
    </row>
    <row r="26" spans="1:12" ht="15" customHeight="1" x14ac:dyDescent="0.25">
      <c r="A26" s="9"/>
      <c r="B26" s="62" t="str">
        <f t="shared" si="4"/>
        <v/>
      </c>
      <c r="C26" s="10" t="s">
        <v>27</v>
      </c>
      <c r="D26" s="11" t="s">
        <v>27</v>
      </c>
      <c r="F26" s="63" t="str">
        <f t="shared" si="3"/>
        <v/>
      </c>
      <c r="G26" s="43"/>
      <c r="H26" s="43"/>
      <c r="I26" s="43"/>
      <c r="J26" s="43"/>
      <c r="K26" s="43"/>
    </row>
    <row r="27" spans="1:12" ht="15" customHeight="1" x14ac:dyDescent="0.25">
      <c r="A27" s="58">
        <f>A25+1</f>
        <v>12</v>
      </c>
      <c r="B27" s="62">
        <f t="shared" si="4"/>
        <v>42815</v>
      </c>
      <c r="C27" s="14"/>
      <c r="D27" s="15">
        <f t="shared" si="5"/>
        <v>21</v>
      </c>
      <c r="E27" s="15">
        <f t="shared" si="6"/>
        <v>3</v>
      </c>
      <c r="F27" s="63">
        <f t="shared" si="3"/>
        <v>42815</v>
      </c>
      <c r="G27" s="31" t="s">
        <v>48</v>
      </c>
      <c r="H27" s="8" t="s">
        <v>77</v>
      </c>
      <c r="I27" s="45" t="s">
        <v>76</v>
      </c>
      <c r="J27" s="8" t="s">
        <v>69</v>
      </c>
      <c r="K27" s="8" t="s">
        <v>75</v>
      </c>
      <c r="L27" s="16">
        <f t="shared" si="7"/>
        <v>1</v>
      </c>
    </row>
    <row r="28" spans="1:12" ht="15" customHeight="1" x14ac:dyDescent="0.25">
      <c r="A28" s="9"/>
      <c r="B28" s="62" t="str">
        <f t="shared" si="4"/>
        <v/>
      </c>
      <c r="C28" s="10" t="s">
        <v>27</v>
      </c>
      <c r="D28" s="11" t="s">
        <v>27</v>
      </c>
      <c r="F28" s="63" t="str">
        <f t="shared" si="3"/>
        <v/>
      </c>
      <c r="G28" s="43"/>
      <c r="H28" s="43"/>
      <c r="I28" s="43"/>
      <c r="J28" s="43"/>
      <c r="K28" s="43"/>
    </row>
    <row r="29" spans="1:12" ht="15" customHeight="1" x14ac:dyDescent="0.25">
      <c r="A29" s="58">
        <f>A27+1</f>
        <v>13</v>
      </c>
      <c r="B29" s="62">
        <f t="shared" si="4"/>
        <v>42822</v>
      </c>
      <c r="C29" s="14"/>
      <c r="D29" s="15">
        <f t="shared" si="5"/>
        <v>28</v>
      </c>
      <c r="E29" s="15">
        <f t="shared" si="6"/>
        <v>3</v>
      </c>
      <c r="F29" s="63">
        <f t="shared" si="3"/>
        <v>42822</v>
      </c>
      <c r="G29" s="39" t="s">
        <v>49</v>
      </c>
      <c r="H29" s="39" t="s">
        <v>49</v>
      </c>
      <c r="I29" s="39" t="s">
        <v>49</v>
      </c>
      <c r="J29" s="39" t="s">
        <v>49</v>
      </c>
      <c r="K29" s="39" t="s">
        <v>49</v>
      </c>
      <c r="L29" s="16">
        <f t="shared" si="7"/>
        <v>1</v>
      </c>
    </row>
    <row r="30" spans="1:12" ht="15" customHeight="1" x14ac:dyDescent="0.25">
      <c r="A30" s="9"/>
      <c r="B30" s="62" t="str">
        <f t="shared" si="4"/>
        <v/>
      </c>
      <c r="C30" s="10" t="s">
        <v>27</v>
      </c>
      <c r="D30" s="11" t="s">
        <v>27</v>
      </c>
      <c r="F30" s="63" t="str">
        <f t="shared" si="3"/>
        <v/>
      </c>
      <c r="G30" s="43"/>
      <c r="H30" s="43"/>
      <c r="I30" s="43"/>
      <c r="J30" s="43"/>
      <c r="K30" s="43"/>
    </row>
    <row r="31" spans="1:12" ht="15" customHeight="1" x14ac:dyDescent="0.25">
      <c r="A31" s="58">
        <f>A29+1</f>
        <v>14</v>
      </c>
      <c r="B31" s="62">
        <f t="shared" si="4"/>
        <v>42829</v>
      </c>
      <c r="C31" s="14"/>
      <c r="D31" s="15">
        <f t="shared" si="5"/>
        <v>4</v>
      </c>
      <c r="E31" s="15">
        <f t="shared" si="6"/>
        <v>4</v>
      </c>
      <c r="F31" s="63">
        <f t="shared" si="3"/>
        <v>42829</v>
      </c>
      <c r="G31" s="39" t="s">
        <v>49</v>
      </c>
      <c r="H31" s="39" t="s">
        <v>49</v>
      </c>
      <c r="I31" s="39" t="s">
        <v>49</v>
      </c>
      <c r="J31" s="39" t="s">
        <v>49</v>
      </c>
      <c r="K31" s="39" t="s">
        <v>49</v>
      </c>
      <c r="L31" s="16">
        <f t="shared" si="7"/>
        <v>1</v>
      </c>
    </row>
    <row r="32" spans="1:12" ht="15" customHeight="1" x14ac:dyDescent="0.25">
      <c r="A32" s="9"/>
      <c r="B32" s="62" t="str">
        <f t="shared" si="4"/>
        <v/>
      </c>
      <c r="C32" s="10" t="s">
        <v>27</v>
      </c>
      <c r="D32" s="11" t="s">
        <v>27</v>
      </c>
      <c r="F32" s="63" t="str">
        <f t="shared" si="3"/>
        <v/>
      </c>
      <c r="G32" s="43"/>
      <c r="H32" s="43"/>
      <c r="I32" s="43"/>
      <c r="J32" s="43"/>
      <c r="K32" s="43"/>
    </row>
    <row r="33" spans="1:12" ht="15" customHeight="1" x14ac:dyDescent="0.25">
      <c r="A33" s="58">
        <f>A31+1</f>
        <v>15</v>
      </c>
      <c r="B33" s="62">
        <f t="shared" si="4"/>
        <v>42836</v>
      </c>
      <c r="C33" s="14"/>
      <c r="D33" s="15">
        <f t="shared" si="5"/>
        <v>11</v>
      </c>
      <c r="E33" s="15">
        <f t="shared" si="6"/>
        <v>4</v>
      </c>
      <c r="F33" s="63">
        <f t="shared" si="3"/>
        <v>42836</v>
      </c>
      <c r="G33" s="39" t="s">
        <v>49</v>
      </c>
      <c r="H33" s="39" t="s">
        <v>49</v>
      </c>
      <c r="I33" s="39" t="s">
        <v>49</v>
      </c>
      <c r="J33" s="39" t="s">
        <v>49</v>
      </c>
      <c r="K33" s="39" t="s">
        <v>49</v>
      </c>
      <c r="L33" s="16">
        <f t="shared" si="7"/>
        <v>1</v>
      </c>
    </row>
    <row r="34" spans="1:12" ht="15" customHeight="1" x14ac:dyDescent="0.25">
      <c r="A34" s="9"/>
      <c r="B34" s="62" t="str">
        <f t="shared" si="4"/>
        <v/>
      </c>
      <c r="C34" s="10" t="s">
        <v>27</v>
      </c>
      <c r="D34" s="11" t="s">
        <v>27</v>
      </c>
      <c r="F34" s="63" t="str">
        <f t="shared" si="3"/>
        <v/>
      </c>
      <c r="G34" s="43"/>
      <c r="H34" s="43"/>
      <c r="I34" s="43"/>
      <c r="J34" s="43"/>
      <c r="K34" s="43"/>
    </row>
    <row r="35" spans="1:12" ht="15" customHeight="1" x14ac:dyDescent="0.25">
      <c r="A35" s="58">
        <f>A33+1</f>
        <v>16</v>
      </c>
      <c r="B35" s="62">
        <f t="shared" si="4"/>
        <v>42843</v>
      </c>
      <c r="C35" s="14"/>
      <c r="D35" s="15">
        <f t="shared" si="5"/>
        <v>18</v>
      </c>
      <c r="E35" s="15">
        <f t="shared" si="6"/>
        <v>4</v>
      </c>
      <c r="F35" s="63">
        <f t="shared" si="3"/>
        <v>42843</v>
      </c>
      <c r="G35" s="33" t="s">
        <v>52</v>
      </c>
      <c r="H35" s="8" t="s">
        <v>77</v>
      </c>
      <c r="I35" s="31" t="s">
        <v>48</v>
      </c>
      <c r="J35" s="8" t="s">
        <v>69</v>
      </c>
      <c r="K35" s="8" t="s">
        <v>75</v>
      </c>
      <c r="L35" s="16">
        <f t="shared" si="7"/>
        <v>1</v>
      </c>
    </row>
    <row r="36" spans="1:12" ht="15" customHeight="1" x14ac:dyDescent="0.25">
      <c r="A36" s="9"/>
      <c r="B36" s="62" t="str">
        <f t="shared" si="4"/>
        <v/>
      </c>
      <c r="C36" s="10" t="s">
        <v>27</v>
      </c>
      <c r="D36" s="11" t="s">
        <v>27</v>
      </c>
      <c r="F36" s="63" t="str">
        <f t="shared" si="3"/>
        <v/>
      </c>
      <c r="G36" s="43"/>
      <c r="H36" s="43"/>
      <c r="I36" s="43"/>
      <c r="J36" s="43"/>
      <c r="K36" s="43"/>
    </row>
    <row r="37" spans="1:12" ht="15" customHeight="1" x14ac:dyDescent="0.25">
      <c r="A37" s="58">
        <f>A35+1</f>
        <v>17</v>
      </c>
      <c r="B37" s="62">
        <f t="shared" si="4"/>
        <v>42850</v>
      </c>
      <c r="C37" s="14"/>
      <c r="D37" s="15">
        <f t="shared" si="5"/>
        <v>25</v>
      </c>
      <c r="E37" s="15">
        <f t="shared" si="6"/>
        <v>4</v>
      </c>
      <c r="F37" s="63">
        <f t="shared" si="3"/>
        <v>42850</v>
      </c>
      <c r="G37" s="33" t="s">
        <v>52</v>
      </c>
      <c r="H37" s="8" t="s">
        <v>77</v>
      </c>
      <c r="I37" s="31" t="s">
        <v>48</v>
      </c>
      <c r="J37" s="8" t="s">
        <v>69</v>
      </c>
      <c r="K37" s="8" t="s">
        <v>75</v>
      </c>
      <c r="L37" s="16">
        <f t="shared" ref="L37:L61" si="8">COUNTA(G37:K37)/5</f>
        <v>1</v>
      </c>
    </row>
    <row r="38" spans="1:12" ht="15" customHeight="1" x14ac:dyDescent="0.25">
      <c r="A38" s="9"/>
      <c r="B38" s="62" t="str">
        <f t="shared" si="4"/>
        <v/>
      </c>
      <c r="C38" s="10" t="s">
        <v>27</v>
      </c>
      <c r="D38" s="11" t="s">
        <v>27</v>
      </c>
      <c r="F38" s="63" t="str">
        <f t="shared" si="3"/>
        <v/>
      </c>
      <c r="G38" s="43"/>
      <c r="H38" s="43"/>
      <c r="I38" s="43"/>
      <c r="J38" s="43"/>
      <c r="K38" s="43"/>
    </row>
    <row r="39" spans="1:12" ht="15" customHeight="1" x14ac:dyDescent="0.25">
      <c r="A39" s="58">
        <f>A37+1</f>
        <v>18</v>
      </c>
      <c r="B39" s="62">
        <f t="shared" si="4"/>
        <v>42857</v>
      </c>
      <c r="C39" s="14"/>
      <c r="D39" s="15">
        <f t="shared" si="5"/>
        <v>2</v>
      </c>
      <c r="E39" s="15">
        <f t="shared" si="6"/>
        <v>5</v>
      </c>
      <c r="F39" s="63">
        <f t="shared" si="3"/>
        <v>42857</v>
      </c>
      <c r="G39" s="33" t="s">
        <v>52</v>
      </c>
      <c r="H39" s="8" t="s">
        <v>77</v>
      </c>
      <c r="I39" s="31" t="s">
        <v>48</v>
      </c>
      <c r="J39" s="8" t="s">
        <v>69</v>
      </c>
      <c r="K39" s="46" t="s">
        <v>75</v>
      </c>
      <c r="L39" s="16">
        <f t="shared" si="8"/>
        <v>1</v>
      </c>
    </row>
    <row r="40" spans="1:12" ht="15" customHeight="1" x14ac:dyDescent="0.25">
      <c r="A40" s="9"/>
      <c r="B40" s="62" t="str">
        <f t="shared" si="4"/>
        <v/>
      </c>
      <c r="C40" s="10" t="s">
        <v>27</v>
      </c>
      <c r="D40" s="11" t="s">
        <v>27</v>
      </c>
      <c r="F40" s="63" t="str">
        <f t="shared" si="3"/>
        <v/>
      </c>
      <c r="G40" s="43"/>
      <c r="H40" s="43"/>
      <c r="I40" s="43"/>
      <c r="J40" s="43"/>
      <c r="K40" s="43"/>
      <c r="L40" s="5"/>
    </row>
    <row r="41" spans="1:12" ht="15" customHeight="1" x14ac:dyDescent="0.25">
      <c r="A41" s="58">
        <f>A39+1</f>
        <v>19</v>
      </c>
      <c r="B41" s="62">
        <f t="shared" si="4"/>
        <v>42864</v>
      </c>
      <c r="C41" s="14"/>
      <c r="D41" s="15">
        <f t="shared" ref="D41:D71" si="9">DAY(B41)</f>
        <v>9</v>
      </c>
      <c r="E41" s="15">
        <f t="shared" ref="E41:E71" si="10">MONTH(B41)</f>
        <v>5</v>
      </c>
      <c r="F41" s="63">
        <f t="shared" si="3"/>
        <v>42864</v>
      </c>
      <c r="G41" s="33" t="s">
        <v>52</v>
      </c>
      <c r="H41" s="8" t="s">
        <v>77</v>
      </c>
      <c r="I41" s="31" t="s">
        <v>48</v>
      </c>
      <c r="J41" s="8" t="s">
        <v>69</v>
      </c>
      <c r="K41" s="46" t="s">
        <v>75</v>
      </c>
      <c r="L41" s="16">
        <f t="shared" si="8"/>
        <v>1</v>
      </c>
    </row>
    <row r="42" spans="1:12" ht="15" customHeight="1" x14ac:dyDescent="0.25">
      <c r="A42" s="9"/>
      <c r="B42" s="62" t="str">
        <f t="shared" si="4"/>
        <v/>
      </c>
      <c r="C42" s="10" t="s">
        <v>27</v>
      </c>
      <c r="D42" s="11" t="s">
        <v>27</v>
      </c>
      <c r="F42" s="63" t="str">
        <f t="shared" si="3"/>
        <v/>
      </c>
      <c r="G42" s="43"/>
      <c r="H42" s="43"/>
      <c r="I42" s="43"/>
      <c r="J42" s="43"/>
      <c r="K42" s="43"/>
    </row>
    <row r="43" spans="1:12" ht="15" customHeight="1" x14ac:dyDescent="0.25">
      <c r="A43" s="58">
        <f>A41+1</f>
        <v>20</v>
      </c>
      <c r="B43" s="62">
        <f t="shared" si="4"/>
        <v>42871</v>
      </c>
      <c r="C43" s="14"/>
      <c r="D43" s="15">
        <f t="shared" si="9"/>
        <v>16</v>
      </c>
      <c r="E43" s="15">
        <f t="shared" si="10"/>
        <v>5</v>
      </c>
      <c r="F43" s="63">
        <f t="shared" si="3"/>
        <v>42871</v>
      </c>
      <c r="G43" s="33" t="s">
        <v>52</v>
      </c>
      <c r="H43" s="8" t="s">
        <v>77</v>
      </c>
      <c r="I43" s="31" t="s">
        <v>48</v>
      </c>
      <c r="J43" s="8" t="s">
        <v>69</v>
      </c>
      <c r="K43" s="46" t="s">
        <v>75</v>
      </c>
      <c r="L43" s="16">
        <f t="shared" si="8"/>
        <v>1</v>
      </c>
    </row>
    <row r="44" spans="1:12" ht="15" customHeight="1" x14ac:dyDescent="0.25">
      <c r="A44" s="9"/>
      <c r="B44" s="62" t="str">
        <f t="shared" si="4"/>
        <v/>
      </c>
      <c r="C44" s="10" t="s">
        <v>27</v>
      </c>
      <c r="D44" s="11" t="s">
        <v>27</v>
      </c>
      <c r="F44" s="63" t="str">
        <f t="shared" si="3"/>
        <v/>
      </c>
      <c r="G44" s="43"/>
      <c r="H44" s="43"/>
      <c r="I44" s="43"/>
      <c r="J44" s="43"/>
      <c r="K44" s="43"/>
    </row>
    <row r="45" spans="1:12" ht="15" customHeight="1" x14ac:dyDescent="0.25">
      <c r="A45" s="58">
        <f>A43+1</f>
        <v>21</v>
      </c>
      <c r="B45" s="62">
        <f t="shared" si="4"/>
        <v>42878</v>
      </c>
      <c r="C45" s="14"/>
      <c r="D45" s="15">
        <f t="shared" si="9"/>
        <v>23</v>
      </c>
      <c r="E45" s="15">
        <f t="shared" si="10"/>
        <v>5</v>
      </c>
      <c r="F45" s="63">
        <f t="shared" si="3"/>
        <v>42878</v>
      </c>
      <c r="G45" s="33" t="s">
        <v>52</v>
      </c>
      <c r="H45" s="8" t="s">
        <v>77</v>
      </c>
      <c r="I45" s="31" t="s">
        <v>48</v>
      </c>
      <c r="J45" s="8" t="s">
        <v>69</v>
      </c>
      <c r="K45" s="47" t="s">
        <v>75</v>
      </c>
      <c r="L45" s="16">
        <f t="shared" si="8"/>
        <v>1</v>
      </c>
    </row>
    <row r="46" spans="1:12" ht="15" customHeight="1" x14ac:dyDescent="0.25">
      <c r="A46" s="9"/>
      <c r="B46" s="62" t="str">
        <f t="shared" si="4"/>
        <v/>
      </c>
      <c r="C46" s="10" t="s">
        <v>27</v>
      </c>
      <c r="D46" s="11" t="s">
        <v>27</v>
      </c>
      <c r="F46" s="63" t="str">
        <f t="shared" si="3"/>
        <v/>
      </c>
      <c r="G46" s="43"/>
      <c r="H46" s="43"/>
      <c r="I46" s="43"/>
      <c r="J46" s="43"/>
      <c r="K46" s="43"/>
    </row>
    <row r="47" spans="1:12" ht="15" customHeight="1" x14ac:dyDescent="0.25">
      <c r="A47" s="58">
        <f>A45+1</f>
        <v>22</v>
      </c>
      <c r="B47" s="62">
        <f t="shared" si="4"/>
        <v>42885</v>
      </c>
      <c r="C47" s="14"/>
      <c r="D47" s="15">
        <f t="shared" si="9"/>
        <v>30</v>
      </c>
      <c r="E47" s="15">
        <f t="shared" si="10"/>
        <v>5</v>
      </c>
      <c r="F47" s="63">
        <f t="shared" si="3"/>
        <v>42885</v>
      </c>
      <c r="G47" s="37" t="s">
        <v>63</v>
      </c>
      <c r="H47" s="37" t="s">
        <v>63</v>
      </c>
      <c r="I47" s="37" t="s">
        <v>63</v>
      </c>
      <c r="J47" s="37" t="s">
        <v>63</v>
      </c>
      <c r="K47" s="37" t="s">
        <v>63</v>
      </c>
      <c r="L47" s="16">
        <f t="shared" si="8"/>
        <v>1</v>
      </c>
    </row>
    <row r="48" spans="1:12" ht="15" customHeight="1" x14ac:dyDescent="0.25">
      <c r="A48" s="9"/>
      <c r="B48" s="62" t="str">
        <f t="shared" si="4"/>
        <v/>
      </c>
      <c r="C48" s="10" t="s">
        <v>27</v>
      </c>
      <c r="D48" s="11" t="s">
        <v>27</v>
      </c>
      <c r="F48" s="63" t="str">
        <f t="shared" si="3"/>
        <v/>
      </c>
      <c r="G48" s="43"/>
      <c r="H48" s="43"/>
      <c r="I48" s="43"/>
      <c r="J48" s="43"/>
      <c r="K48" s="43"/>
    </row>
    <row r="49" spans="1:12" ht="15" customHeight="1" x14ac:dyDescent="0.25">
      <c r="A49" s="58">
        <f>A47+1</f>
        <v>23</v>
      </c>
      <c r="B49" s="62">
        <f t="shared" si="4"/>
        <v>42892</v>
      </c>
      <c r="C49" s="14"/>
      <c r="D49" s="15">
        <f t="shared" si="9"/>
        <v>6</v>
      </c>
      <c r="E49" s="15">
        <f t="shared" si="10"/>
        <v>6</v>
      </c>
      <c r="F49" s="63">
        <f t="shared" si="3"/>
        <v>42892</v>
      </c>
      <c r="G49" s="44" t="s">
        <v>99</v>
      </c>
      <c r="H49" s="47" t="s">
        <v>77</v>
      </c>
      <c r="I49" s="31" t="s">
        <v>48</v>
      </c>
      <c r="J49" s="47" t="s">
        <v>69</v>
      </c>
      <c r="K49" s="33" t="s">
        <v>52</v>
      </c>
      <c r="L49" s="16">
        <f t="shared" si="8"/>
        <v>1</v>
      </c>
    </row>
    <row r="50" spans="1:12" ht="15" customHeight="1" x14ac:dyDescent="0.25">
      <c r="A50" s="9"/>
      <c r="B50" s="62" t="str">
        <f t="shared" si="4"/>
        <v/>
      </c>
      <c r="C50" s="10" t="s">
        <v>27</v>
      </c>
      <c r="D50" s="11" t="s">
        <v>27</v>
      </c>
      <c r="F50" s="63" t="str">
        <f t="shared" si="3"/>
        <v/>
      </c>
      <c r="G50" s="49"/>
      <c r="H50" s="43"/>
      <c r="I50" s="43"/>
      <c r="J50" s="43"/>
      <c r="K50" s="43"/>
    </row>
    <row r="51" spans="1:12" ht="15" customHeight="1" x14ac:dyDescent="0.25">
      <c r="A51" s="58">
        <f>A49+1</f>
        <v>24</v>
      </c>
      <c r="B51" s="62">
        <f t="shared" si="4"/>
        <v>42899</v>
      </c>
      <c r="C51" s="14"/>
      <c r="D51" s="15">
        <f t="shared" si="9"/>
        <v>13</v>
      </c>
      <c r="E51" s="15">
        <f t="shared" si="10"/>
        <v>6</v>
      </c>
      <c r="F51" s="63">
        <f t="shared" si="3"/>
        <v>42899</v>
      </c>
      <c r="G51" s="48" t="s">
        <v>99</v>
      </c>
      <c r="H51" s="47" t="s">
        <v>77</v>
      </c>
      <c r="I51" s="31" t="s">
        <v>48</v>
      </c>
      <c r="J51" s="47" t="s">
        <v>69</v>
      </c>
      <c r="K51" s="8"/>
      <c r="L51" s="16">
        <f t="shared" si="8"/>
        <v>0.8</v>
      </c>
    </row>
    <row r="52" spans="1:12" ht="15" customHeight="1" x14ac:dyDescent="0.25">
      <c r="A52" s="9"/>
      <c r="B52" s="62" t="str">
        <f t="shared" si="4"/>
        <v/>
      </c>
      <c r="C52" s="10" t="s">
        <v>27</v>
      </c>
      <c r="D52" s="11" t="s">
        <v>27</v>
      </c>
      <c r="F52" s="63" t="str">
        <f t="shared" si="3"/>
        <v/>
      </c>
      <c r="G52" s="49"/>
      <c r="H52" s="43"/>
      <c r="I52" s="43"/>
      <c r="J52" s="43"/>
      <c r="K52" s="43"/>
    </row>
    <row r="53" spans="1:12" ht="15" customHeight="1" x14ac:dyDescent="0.25">
      <c r="A53" s="58">
        <f>A51+1</f>
        <v>25</v>
      </c>
      <c r="B53" s="62">
        <f t="shared" si="4"/>
        <v>42906</v>
      </c>
      <c r="C53" s="14"/>
      <c r="D53" s="15">
        <f t="shared" si="9"/>
        <v>20</v>
      </c>
      <c r="E53" s="15">
        <f t="shared" si="10"/>
        <v>6</v>
      </c>
      <c r="F53" s="63">
        <f t="shared" si="3"/>
        <v>42906</v>
      </c>
      <c r="G53" s="48" t="s">
        <v>99</v>
      </c>
      <c r="H53" s="50" t="s">
        <v>100</v>
      </c>
      <c r="I53" s="31" t="s">
        <v>48</v>
      </c>
      <c r="J53" s="47" t="s">
        <v>69</v>
      </c>
      <c r="K53" s="8"/>
      <c r="L53" s="16">
        <f t="shared" si="8"/>
        <v>0.8</v>
      </c>
    </row>
    <row r="54" spans="1:12" ht="15" customHeight="1" x14ac:dyDescent="0.25">
      <c r="A54" s="9"/>
      <c r="B54" s="62" t="str">
        <f t="shared" si="4"/>
        <v/>
      </c>
      <c r="C54" s="10" t="s">
        <v>27</v>
      </c>
      <c r="D54" s="11" t="s">
        <v>27</v>
      </c>
      <c r="F54" s="63" t="str">
        <f t="shared" si="3"/>
        <v/>
      </c>
      <c r="G54" s="49"/>
      <c r="H54" s="43"/>
      <c r="I54" s="43"/>
      <c r="J54" s="43"/>
      <c r="K54" s="43"/>
    </row>
    <row r="55" spans="1:12" ht="15" customHeight="1" x14ac:dyDescent="0.25">
      <c r="A55" s="58">
        <f>A53+1</f>
        <v>26</v>
      </c>
      <c r="B55" s="62">
        <f t="shared" si="4"/>
        <v>42913</v>
      </c>
      <c r="C55" s="14"/>
      <c r="D55" s="15">
        <f t="shared" si="9"/>
        <v>27</v>
      </c>
      <c r="E55" s="15">
        <f t="shared" si="10"/>
        <v>6</v>
      </c>
      <c r="F55" s="63">
        <f t="shared" si="3"/>
        <v>42913</v>
      </c>
      <c r="G55" s="42" t="s">
        <v>22</v>
      </c>
      <c r="H55" s="8" t="s">
        <v>22</v>
      </c>
      <c r="I55" s="8" t="s">
        <v>22</v>
      </c>
      <c r="J55" s="8" t="s">
        <v>22</v>
      </c>
      <c r="K55" s="8" t="s">
        <v>22</v>
      </c>
      <c r="L55" s="16">
        <f t="shared" si="8"/>
        <v>1</v>
      </c>
    </row>
    <row r="56" spans="1:12" ht="15" customHeight="1" x14ac:dyDescent="0.25">
      <c r="A56" s="9"/>
      <c r="B56" s="62" t="str">
        <f t="shared" si="4"/>
        <v/>
      </c>
      <c r="C56" s="10" t="s">
        <v>27</v>
      </c>
      <c r="D56" s="11" t="s">
        <v>27</v>
      </c>
      <c r="F56" s="63" t="str">
        <f t="shared" si="3"/>
        <v/>
      </c>
      <c r="G56" s="43"/>
      <c r="H56" s="43"/>
      <c r="I56" s="43"/>
      <c r="J56" s="43"/>
      <c r="K56" s="43"/>
      <c r="L56" s="5"/>
    </row>
    <row r="57" spans="1:12" ht="15" customHeight="1" x14ac:dyDescent="0.25">
      <c r="A57" s="58">
        <f>A55+1</f>
        <v>27</v>
      </c>
      <c r="B57" s="62">
        <f t="shared" si="4"/>
        <v>42920</v>
      </c>
      <c r="C57" s="14"/>
      <c r="D57" s="15">
        <f t="shared" si="9"/>
        <v>4</v>
      </c>
      <c r="E57" s="15">
        <f t="shared" si="10"/>
        <v>7</v>
      </c>
      <c r="F57" s="63">
        <f t="shared" si="3"/>
        <v>42920</v>
      </c>
      <c r="G57" s="48" t="s">
        <v>99</v>
      </c>
      <c r="H57" s="50" t="s">
        <v>100</v>
      </c>
      <c r="I57" s="31" t="s">
        <v>48</v>
      </c>
      <c r="J57" s="47" t="s">
        <v>69</v>
      </c>
      <c r="K57" s="8"/>
      <c r="L57" s="16">
        <f t="shared" si="8"/>
        <v>0.8</v>
      </c>
    </row>
    <row r="58" spans="1:12" ht="15" customHeight="1" x14ac:dyDescent="0.25">
      <c r="A58" s="9"/>
      <c r="B58" s="62" t="str">
        <f t="shared" si="4"/>
        <v/>
      </c>
      <c r="C58" s="10" t="s">
        <v>27</v>
      </c>
      <c r="D58" s="11" t="s">
        <v>27</v>
      </c>
      <c r="F58" s="63" t="str">
        <f t="shared" si="3"/>
        <v/>
      </c>
      <c r="G58" s="49"/>
      <c r="H58" s="43"/>
      <c r="I58" s="43"/>
      <c r="J58" s="43"/>
      <c r="K58" s="43"/>
    </row>
    <row r="59" spans="1:12" ht="15" customHeight="1" x14ac:dyDescent="0.25">
      <c r="A59" s="58">
        <f>A57+1</f>
        <v>28</v>
      </c>
      <c r="B59" s="62">
        <f t="shared" si="4"/>
        <v>42927</v>
      </c>
      <c r="C59" s="14"/>
      <c r="D59" s="15">
        <f t="shared" si="9"/>
        <v>11</v>
      </c>
      <c r="E59" s="15">
        <f t="shared" si="10"/>
        <v>7</v>
      </c>
      <c r="F59" s="63">
        <f t="shared" si="3"/>
        <v>42927</v>
      </c>
      <c r="G59" s="48" t="s">
        <v>99</v>
      </c>
      <c r="H59" s="50" t="s">
        <v>100</v>
      </c>
      <c r="I59" s="31" t="s">
        <v>48</v>
      </c>
      <c r="J59" s="8"/>
      <c r="K59" s="8"/>
      <c r="L59" s="16">
        <f t="shared" si="8"/>
        <v>0.6</v>
      </c>
    </row>
    <row r="60" spans="1:12" ht="15" customHeight="1" x14ac:dyDescent="0.25">
      <c r="A60" s="9"/>
      <c r="B60" s="62" t="str">
        <f t="shared" si="4"/>
        <v/>
      </c>
      <c r="C60" s="10" t="s">
        <v>27</v>
      </c>
      <c r="D60" s="11" t="s">
        <v>27</v>
      </c>
      <c r="F60" s="63" t="str">
        <f t="shared" si="3"/>
        <v/>
      </c>
      <c r="G60" s="49"/>
      <c r="H60" s="43"/>
      <c r="I60" s="43"/>
      <c r="J60" s="43"/>
      <c r="K60" s="43"/>
    </row>
    <row r="61" spans="1:12" ht="15" customHeight="1" x14ac:dyDescent="0.25">
      <c r="A61" s="58">
        <f>A59+1</f>
        <v>29</v>
      </c>
      <c r="B61" s="62">
        <f t="shared" si="4"/>
        <v>42934</v>
      </c>
      <c r="C61" s="14"/>
      <c r="D61" s="15">
        <f t="shared" si="9"/>
        <v>18</v>
      </c>
      <c r="E61" s="15">
        <f t="shared" si="10"/>
        <v>7</v>
      </c>
      <c r="F61" s="63">
        <f t="shared" si="3"/>
        <v>42934</v>
      </c>
      <c r="G61" s="48" t="s">
        <v>99</v>
      </c>
      <c r="H61" s="50" t="s">
        <v>100</v>
      </c>
      <c r="I61" s="31" t="s">
        <v>48</v>
      </c>
      <c r="J61" s="8"/>
      <c r="K61" s="8"/>
      <c r="L61" s="16">
        <f t="shared" si="8"/>
        <v>0.6</v>
      </c>
    </row>
    <row r="62" spans="1:12" ht="15" customHeight="1" x14ac:dyDescent="0.25">
      <c r="A62" s="9"/>
      <c r="B62" s="62" t="str">
        <f t="shared" si="4"/>
        <v/>
      </c>
      <c r="C62" s="10" t="s">
        <v>27</v>
      </c>
      <c r="D62" s="11" t="s">
        <v>27</v>
      </c>
      <c r="F62" s="63" t="str">
        <f t="shared" si="3"/>
        <v/>
      </c>
      <c r="G62" s="49"/>
      <c r="H62" s="43"/>
      <c r="I62" s="43"/>
      <c r="J62" s="43"/>
      <c r="K62" s="43"/>
    </row>
    <row r="63" spans="1:12" ht="15" customHeight="1" x14ac:dyDescent="0.25">
      <c r="A63" s="58">
        <f>A61+1</f>
        <v>30</v>
      </c>
      <c r="B63" s="62">
        <f t="shared" si="4"/>
        <v>42941</v>
      </c>
      <c r="C63" s="14"/>
      <c r="D63" s="15">
        <f t="shared" si="9"/>
        <v>25</v>
      </c>
      <c r="E63" s="15">
        <f t="shared" si="10"/>
        <v>7</v>
      </c>
      <c r="F63" s="63">
        <f t="shared" si="3"/>
        <v>42941</v>
      </c>
      <c r="G63" s="48" t="s">
        <v>99</v>
      </c>
      <c r="H63" s="50" t="s">
        <v>100</v>
      </c>
      <c r="I63" s="31" t="s">
        <v>48</v>
      </c>
      <c r="J63" s="8"/>
      <c r="K63" s="8"/>
      <c r="L63" s="16">
        <f t="shared" ref="L63:L71" si="11">COUNTA(G63:K63)/5</f>
        <v>0.6</v>
      </c>
    </row>
    <row r="64" spans="1:12" ht="15" customHeight="1" x14ac:dyDescent="0.25">
      <c r="A64" s="9"/>
      <c r="B64" s="62" t="str">
        <f t="shared" si="4"/>
        <v/>
      </c>
      <c r="C64" s="10" t="s">
        <v>27</v>
      </c>
      <c r="D64" s="11" t="s">
        <v>27</v>
      </c>
      <c r="F64" s="63" t="str">
        <f t="shared" si="3"/>
        <v/>
      </c>
      <c r="G64" s="49"/>
      <c r="H64" s="43"/>
      <c r="I64" s="43"/>
      <c r="J64" s="43"/>
      <c r="K64" s="43"/>
    </row>
    <row r="65" spans="1:12" ht="15" customHeight="1" x14ac:dyDescent="0.25">
      <c r="A65" s="58">
        <f>A63+1</f>
        <v>31</v>
      </c>
      <c r="B65" s="62">
        <f t="shared" si="4"/>
        <v>42948</v>
      </c>
      <c r="C65" s="14"/>
      <c r="D65" s="15">
        <f t="shared" si="9"/>
        <v>1</v>
      </c>
      <c r="E65" s="15">
        <f t="shared" si="10"/>
        <v>8</v>
      </c>
      <c r="F65" s="63">
        <f t="shared" si="3"/>
        <v>42948</v>
      </c>
      <c r="G65" s="48" t="s">
        <v>99</v>
      </c>
      <c r="H65" s="50" t="s">
        <v>100</v>
      </c>
      <c r="I65" s="31" t="s">
        <v>48</v>
      </c>
      <c r="J65" s="8"/>
      <c r="K65" s="8"/>
      <c r="L65" s="16">
        <f t="shared" si="11"/>
        <v>0.6</v>
      </c>
    </row>
    <row r="66" spans="1:12" ht="15" customHeight="1" x14ac:dyDescent="0.25">
      <c r="A66" s="9"/>
      <c r="B66" s="62" t="str">
        <f t="shared" si="4"/>
        <v/>
      </c>
      <c r="C66" s="10" t="s">
        <v>27</v>
      </c>
      <c r="D66" s="11" t="s">
        <v>27</v>
      </c>
      <c r="F66" s="63" t="str">
        <f t="shared" si="3"/>
        <v/>
      </c>
      <c r="G66" s="49"/>
      <c r="H66" s="43"/>
      <c r="I66" s="43"/>
      <c r="J66" s="43"/>
      <c r="K66" s="43"/>
    </row>
    <row r="67" spans="1:12" ht="15" customHeight="1" x14ac:dyDescent="0.25">
      <c r="A67" s="58">
        <f>A65+1</f>
        <v>32</v>
      </c>
      <c r="B67" s="62">
        <f t="shared" si="4"/>
        <v>42955</v>
      </c>
      <c r="C67" s="14"/>
      <c r="D67" s="15">
        <f t="shared" si="9"/>
        <v>8</v>
      </c>
      <c r="E67" s="15">
        <f t="shared" si="10"/>
        <v>8</v>
      </c>
      <c r="F67" s="63">
        <f t="shared" si="3"/>
        <v>42955</v>
      </c>
      <c r="G67" s="48" t="s">
        <v>99</v>
      </c>
      <c r="H67" s="50" t="s">
        <v>100</v>
      </c>
      <c r="I67" s="31" t="s">
        <v>48</v>
      </c>
      <c r="J67" s="8"/>
      <c r="K67" s="8"/>
      <c r="L67" s="16">
        <f t="shared" si="11"/>
        <v>0.6</v>
      </c>
    </row>
    <row r="68" spans="1:12" ht="15" customHeight="1" x14ac:dyDescent="0.25">
      <c r="A68" s="9"/>
      <c r="B68" s="62" t="str">
        <f t="shared" si="4"/>
        <v/>
      </c>
      <c r="C68" s="10" t="s">
        <v>27</v>
      </c>
      <c r="D68" s="11" t="s">
        <v>27</v>
      </c>
      <c r="F68" s="63" t="str">
        <f t="shared" si="3"/>
        <v/>
      </c>
      <c r="G68" s="49"/>
      <c r="H68" s="43"/>
      <c r="I68" s="43"/>
      <c r="J68" s="43"/>
      <c r="K68" s="43"/>
    </row>
    <row r="69" spans="1:12" ht="15" customHeight="1" x14ac:dyDescent="0.25">
      <c r="A69" s="58">
        <f>A67+1</f>
        <v>33</v>
      </c>
      <c r="B69" s="62">
        <f t="shared" si="4"/>
        <v>42962</v>
      </c>
      <c r="C69" s="14"/>
      <c r="D69" s="15">
        <f t="shared" si="9"/>
        <v>15</v>
      </c>
      <c r="E69" s="15">
        <f t="shared" si="10"/>
        <v>8</v>
      </c>
      <c r="F69" s="63">
        <f t="shared" si="3"/>
        <v>42962</v>
      </c>
      <c r="G69" s="48" t="s">
        <v>99</v>
      </c>
      <c r="H69" s="50" t="s">
        <v>100</v>
      </c>
      <c r="I69" s="31" t="s">
        <v>48</v>
      </c>
      <c r="J69" s="8"/>
      <c r="K69" s="8"/>
      <c r="L69" s="16">
        <f t="shared" si="11"/>
        <v>0.6</v>
      </c>
    </row>
    <row r="70" spans="1:12" ht="15" customHeight="1" x14ac:dyDescent="0.25">
      <c r="A70" s="9"/>
      <c r="B70" s="62" t="str">
        <f t="shared" si="4"/>
        <v/>
      </c>
      <c r="C70" s="10" t="s">
        <v>27</v>
      </c>
      <c r="D70" s="11" t="s">
        <v>27</v>
      </c>
      <c r="F70" s="63" t="str">
        <f t="shared" ref="F70:F72" si="12">B70</f>
        <v/>
      </c>
      <c r="G70" s="49"/>
      <c r="H70" s="43"/>
      <c r="I70" s="43"/>
      <c r="J70" s="43"/>
      <c r="K70" s="43"/>
    </row>
    <row r="71" spans="1:12" ht="15" customHeight="1" x14ac:dyDescent="0.25">
      <c r="A71" s="58">
        <f>A69+1</f>
        <v>34</v>
      </c>
      <c r="B71" s="62">
        <f t="shared" ref="B71:B107" si="13">IF(ISNUMBER(B69),B69+7,"")</f>
        <v>42969</v>
      </c>
      <c r="C71" s="14"/>
      <c r="D71" s="15">
        <f t="shared" si="9"/>
        <v>22</v>
      </c>
      <c r="E71" s="15">
        <f t="shared" si="10"/>
        <v>8</v>
      </c>
      <c r="F71" s="63">
        <f t="shared" si="12"/>
        <v>42969</v>
      </c>
      <c r="G71" s="48" t="s">
        <v>99</v>
      </c>
      <c r="H71" s="50" t="s">
        <v>100</v>
      </c>
      <c r="I71" s="31" t="s">
        <v>48</v>
      </c>
      <c r="J71" s="8"/>
      <c r="K71" s="8"/>
      <c r="L71" s="16">
        <f t="shared" si="11"/>
        <v>0.6</v>
      </c>
    </row>
    <row r="72" spans="1:12" ht="15" customHeight="1" x14ac:dyDescent="0.25">
      <c r="A72" s="9"/>
      <c r="B72" s="62" t="str">
        <f t="shared" si="13"/>
        <v/>
      </c>
      <c r="F72" s="63" t="str">
        <f t="shared" si="12"/>
        <v/>
      </c>
    </row>
    <row r="73" spans="1:12" ht="15" customHeight="1" x14ac:dyDescent="0.25">
      <c r="A73" s="58">
        <f>A71+1</f>
        <v>35</v>
      </c>
      <c r="B73" s="62">
        <f t="shared" si="13"/>
        <v>42976</v>
      </c>
      <c r="D73" s="15">
        <f t="shared" ref="D73" si="14">DAY(B73)</f>
        <v>29</v>
      </c>
      <c r="E73" s="15">
        <f t="shared" ref="E73" si="15">MONTH(B73)</f>
        <v>8</v>
      </c>
      <c r="F73" s="63">
        <f>B73</f>
        <v>42976</v>
      </c>
    </row>
    <row r="74" spans="1:12" ht="15" customHeight="1" x14ac:dyDescent="0.25">
      <c r="A74" s="9"/>
      <c r="B74" s="62" t="str">
        <f t="shared" si="13"/>
        <v/>
      </c>
      <c r="D74" s="11" t="s">
        <v>27</v>
      </c>
      <c r="F74" s="63" t="str">
        <f t="shared" ref="F74:F107" si="16">B74</f>
        <v/>
      </c>
    </row>
    <row r="75" spans="1:12" ht="15" customHeight="1" x14ac:dyDescent="0.25">
      <c r="A75" s="58">
        <f>A73+1</f>
        <v>36</v>
      </c>
      <c r="B75" s="62">
        <f t="shared" si="13"/>
        <v>42983</v>
      </c>
      <c r="D75" s="15">
        <f t="shared" ref="D75" si="17">DAY(B75)</f>
        <v>5</v>
      </c>
      <c r="E75" s="15">
        <f t="shared" ref="E75" si="18">MONTH(B75)</f>
        <v>9</v>
      </c>
      <c r="F75" s="63">
        <f t="shared" si="16"/>
        <v>42983</v>
      </c>
    </row>
    <row r="76" spans="1:12" ht="15" customHeight="1" x14ac:dyDescent="0.25">
      <c r="A76" s="9"/>
      <c r="B76" s="62" t="str">
        <f t="shared" si="13"/>
        <v/>
      </c>
      <c r="D76" s="11" t="s">
        <v>27</v>
      </c>
      <c r="F76" s="63" t="str">
        <f t="shared" si="16"/>
        <v/>
      </c>
    </row>
    <row r="77" spans="1:12" ht="15" customHeight="1" x14ac:dyDescent="0.25">
      <c r="A77" s="58">
        <f>A75+1</f>
        <v>37</v>
      </c>
      <c r="B77" s="62">
        <f t="shared" si="13"/>
        <v>42990</v>
      </c>
      <c r="D77" s="15">
        <f t="shared" ref="D77" si="19">DAY(B77)</f>
        <v>12</v>
      </c>
      <c r="E77" s="15">
        <f t="shared" ref="E77" si="20">MONTH(B77)</f>
        <v>9</v>
      </c>
      <c r="F77" s="63">
        <f t="shared" si="16"/>
        <v>42990</v>
      </c>
    </row>
    <row r="78" spans="1:12" ht="15" customHeight="1" x14ac:dyDescent="0.25">
      <c r="A78" s="9"/>
      <c r="B78" s="62" t="str">
        <f t="shared" si="13"/>
        <v/>
      </c>
      <c r="D78" s="11" t="s">
        <v>27</v>
      </c>
      <c r="F78" s="63" t="str">
        <f t="shared" si="16"/>
        <v/>
      </c>
    </row>
    <row r="79" spans="1:12" ht="15" customHeight="1" x14ac:dyDescent="0.25">
      <c r="A79" s="58">
        <f>A77+1</f>
        <v>38</v>
      </c>
      <c r="B79" s="62">
        <f t="shared" si="13"/>
        <v>42997</v>
      </c>
      <c r="D79" s="15">
        <f t="shared" ref="D79" si="21">DAY(B79)</f>
        <v>19</v>
      </c>
      <c r="E79" s="15">
        <f t="shared" ref="E79" si="22">MONTH(B79)</f>
        <v>9</v>
      </c>
      <c r="F79" s="63">
        <f t="shared" si="16"/>
        <v>42997</v>
      </c>
    </row>
    <row r="80" spans="1:12" ht="15" customHeight="1" x14ac:dyDescent="0.25">
      <c r="A80" s="9"/>
      <c r="B80" s="62" t="str">
        <f t="shared" si="13"/>
        <v/>
      </c>
      <c r="D80" s="11" t="s">
        <v>27</v>
      </c>
      <c r="F80" s="63" t="str">
        <f t="shared" si="16"/>
        <v/>
      </c>
    </row>
    <row r="81" spans="1:6" ht="15" customHeight="1" x14ac:dyDescent="0.25">
      <c r="A81" s="58">
        <f>A79+1</f>
        <v>39</v>
      </c>
      <c r="B81" s="62">
        <f t="shared" si="13"/>
        <v>43004</v>
      </c>
      <c r="D81" s="15">
        <f t="shared" ref="D81" si="23">DAY(B81)</f>
        <v>26</v>
      </c>
      <c r="E81" s="15">
        <f t="shared" ref="E81" si="24">MONTH(B81)</f>
        <v>9</v>
      </c>
      <c r="F81" s="63">
        <f t="shared" si="16"/>
        <v>43004</v>
      </c>
    </row>
    <row r="82" spans="1:6" ht="15" customHeight="1" x14ac:dyDescent="0.25">
      <c r="A82" s="9"/>
      <c r="B82" s="62" t="str">
        <f t="shared" si="13"/>
        <v/>
      </c>
      <c r="D82" s="11" t="s">
        <v>27</v>
      </c>
      <c r="F82" s="63" t="str">
        <f t="shared" si="16"/>
        <v/>
      </c>
    </row>
    <row r="83" spans="1:6" ht="15" customHeight="1" x14ac:dyDescent="0.25">
      <c r="A83" s="58">
        <f>A81+1</f>
        <v>40</v>
      </c>
      <c r="B83" s="62">
        <f t="shared" si="13"/>
        <v>43011</v>
      </c>
      <c r="D83" s="15">
        <f t="shared" ref="D83" si="25">DAY(B83)</f>
        <v>3</v>
      </c>
      <c r="E83" s="15">
        <f t="shared" ref="E83" si="26">MONTH(B83)</f>
        <v>10</v>
      </c>
      <c r="F83" s="63">
        <f t="shared" si="16"/>
        <v>43011</v>
      </c>
    </row>
    <row r="84" spans="1:6" x14ac:dyDescent="0.25">
      <c r="A84" s="9"/>
      <c r="B84" s="62" t="str">
        <f t="shared" si="13"/>
        <v/>
      </c>
      <c r="D84" s="11" t="s">
        <v>27</v>
      </c>
      <c r="F84" s="63" t="str">
        <f t="shared" si="16"/>
        <v/>
      </c>
    </row>
    <row r="85" spans="1:6" x14ac:dyDescent="0.25">
      <c r="A85" s="58">
        <f>A83+1</f>
        <v>41</v>
      </c>
      <c r="B85" s="62">
        <f t="shared" si="13"/>
        <v>43018</v>
      </c>
      <c r="D85" s="15">
        <f t="shared" ref="D85" si="27">DAY(B85)</f>
        <v>10</v>
      </c>
      <c r="E85" s="15">
        <f t="shared" ref="E85" si="28">MONTH(B85)</f>
        <v>10</v>
      </c>
      <c r="F85" s="63">
        <f t="shared" si="16"/>
        <v>43018</v>
      </c>
    </row>
    <row r="86" spans="1:6" x14ac:dyDescent="0.25">
      <c r="A86" s="9"/>
      <c r="B86" s="62" t="str">
        <f t="shared" si="13"/>
        <v/>
      </c>
      <c r="D86" s="11" t="s">
        <v>27</v>
      </c>
      <c r="F86" s="63" t="str">
        <f t="shared" si="16"/>
        <v/>
      </c>
    </row>
    <row r="87" spans="1:6" x14ac:dyDescent="0.25">
      <c r="A87" s="58">
        <f>A85+1</f>
        <v>42</v>
      </c>
      <c r="B87" s="62">
        <f t="shared" si="13"/>
        <v>43025</v>
      </c>
      <c r="D87" s="15">
        <f t="shared" ref="D87" si="29">DAY(B87)</f>
        <v>17</v>
      </c>
      <c r="E87" s="15">
        <f t="shared" ref="E87" si="30">MONTH(B87)</f>
        <v>10</v>
      </c>
      <c r="F87" s="63">
        <f t="shared" si="16"/>
        <v>43025</v>
      </c>
    </row>
    <row r="88" spans="1:6" x14ac:dyDescent="0.25">
      <c r="A88" s="9"/>
      <c r="B88" s="62" t="str">
        <f t="shared" si="13"/>
        <v/>
      </c>
      <c r="D88" s="11" t="s">
        <v>27</v>
      </c>
      <c r="F88" s="63" t="str">
        <f t="shared" si="16"/>
        <v/>
      </c>
    </row>
    <row r="89" spans="1:6" x14ac:dyDescent="0.25">
      <c r="A89" s="58">
        <f>A87+1</f>
        <v>43</v>
      </c>
      <c r="B89" s="62">
        <f t="shared" si="13"/>
        <v>43032</v>
      </c>
      <c r="D89" s="15">
        <f t="shared" ref="D89" si="31">DAY(B89)</f>
        <v>24</v>
      </c>
      <c r="E89" s="15">
        <f t="shared" ref="E89" si="32">MONTH(B89)</f>
        <v>10</v>
      </c>
      <c r="F89" s="63">
        <f t="shared" si="16"/>
        <v>43032</v>
      </c>
    </row>
    <row r="90" spans="1:6" x14ac:dyDescent="0.25">
      <c r="A90" s="9"/>
      <c r="B90" s="62" t="str">
        <f t="shared" si="13"/>
        <v/>
      </c>
      <c r="D90" s="11" t="s">
        <v>27</v>
      </c>
      <c r="F90" s="63" t="str">
        <f t="shared" si="16"/>
        <v/>
      </c>
    </row>
    <row r="91" spans="1:6" x14ac:dyDescent="0.25">
      <c r="A91" s="58">
        <f>A89+1</f>
        <v>44</v>
      </c>
      <c r="B91" s="62">
        <f t="shared" si="13"/>
        <v>43039</v>
      </c>
      <c r="D91" s="15">
        <f t="shared" ref="D91" si="33">DAY(B91)</f>
        <v>31</v>
      </c>
      <c r="E91" s="15">
        <f t="shared" ref="E91" si="34">MONTH(B91)</f>
        <v>10</v>
      </c>
      <c r="F91" s="63">
        <f t="shared" si="16"/>
        <v>43039</v>
      </c>
    </row>
    <row r="92" spans="1:6" x14ac:dyDescent="0.25">
      <c r="A92" s="9"/>
      <c r="B92" s="62" t="str">
        <f t="shared" si="13"/>
        <v/>
      </c>
      <c r="D92" s="11" t="s">
        <v>27</v>
      </c>
      <c r="F92" s="63" t="str">
        <f t="shared" si="16"/>
        <v/>
      </c>
    </row>
    <row r="93" spans="1:6" x14ac:dyDescent="0.25">
      <c r="A93" s="58">
        <f>A91+1</f>
        <v>45</v>
      </c>
      <c r="B93" s="62">
        <f t="shared" si="13"/>
        <v>43046</v>
      </c>
      <c r="D93" s="15">
        <f t="shared" ref="D93" si="35">DAY(B93)</f>
        <v>7</v>
      </c>
      <c r="E93" s="15">
        <f t="shared" ref="E93" si="36">MONTH(B93)</f>
        <v>11</v>
      </c>
      <c r="F93" s="63">
        <f t="shared" si="16"/>
        <v>43046</v>
      </c>
    </row>
    <row r="94" spans="1:6" x14ac:dyDescent="0.25">
      <c r="A94" s="9"/>
      <c r="B94" s="62" t="str">
        <f t="shared" si="13"/>
        <v/>
      </c>
      <c r="D94" s="11" t="s">
        <v>27</v>
      </c>
      <c r="F94" s="63" t="str">
        <f t="shared" si="16"/>
        <v/>
      </c>
    </row>
    <row r="95" spans="1:6" x14ac:dyDescent="0.25">
      <c r="A95" s="58">
        <f>A93+1</f>
        <v>46</v>
      </c>
      <c r="B95" s="62">
        <f t="shared" si="13"/>
        <v>43053</v>
      </c>
      <c r="D95" s="15">
        <f t="shared" ref="D95" si="37">DAY(B95)</f>
        <v>14</v>
      </c>
      <c r="E95" s="15">
        <f t="shared" ref="E95" si="38">MONTH(B95)</f>
        <v>11</v>
      </c>
      <c r="F95" s="63">
        <f t="shared" si="16"/>
        <v>43053</v>
      </c>
    </row>
    <row r="96" spans="1:6" x14ac:dyDescent="0.25">
      <c r="A96" s="9"/>
      <c r="B96" s="62" t="str">
        <f t="shared" si="13"/>
        <v/>
      </c>
      <c r="D96" s="11" t="s">
        <v>27</v>
      </c>
      <c r="F96" s="63" t="str">
        <f t="shared" si="16"/>
        <v/>
      </c>
    </row>
    <row r="97" spans="1:6" x14ac:dyDescent="0.25">
      <c r="A97" s="58">
        <f>A95+1</f>
        <v>47</v>
      </c>
      <c r="B97" s="62">
        <f t="shared" si="13"/>
        <v>43060</v>
      </c>
      <c r="D97" s="15">
        <f t="shared" ref="D97" si="39">DAY(B97)</f>
        <v>21</v>
      </c>
      <c r="E97" s="15">
        <f t="shared" ref="E97" si="40">MONTH(B97)</f>
        <v>11</v>
      </c>
      <c r="F97" s="63">
        <f t="shared" si="16"/>
        <v>43060</v>
      </c>
    </row>
    <row r="98" spans="1:6" x14ac:dyDescent="0.25">
      <c r="A98" s="9"/>
      <c r="B98" s="62" t="str">
        <f t="shared" si="13"/>
        <v/>
      </c>
      <c r="D98" s="11" t="s">
        <v>27</v>
      </c>
      <c r="F98" s="63" t="str">
        <f t="shared" si="16"/>
        <v/>
      </c>
    </row>
    <row r="99" spans="1:6" x14ac:dyDescent="0.25">
      <c r="A99" s="58">
        <f>A97+1</f>
        <v>48</v>
      </c>
      <c r="B99" s="62">
        <f t="shared" si="13"/>
        <v>43067</v>
      </c>
      <c r="D99" s="15">
        <f t="shared" ref="D99" si="41">DAY(B99)</f>
        <v>28</v>
      </c>
      <c r="E99" s="15">
        <f t="shared" ref="E99" si="42">MONTH(B99)</f>
        <v>11</v>
      </c>
      <c r="F99" s="63">
        <f t="shared" si="16"/>
        <v>43067</v>
      </c>
    </row>
    <row r="100" spans="1:6" x14ac:dyDescent="0.25">
      <c r="A100" s="9"/>
      <c r="B100" s="62" t="str">
        <f t="shared" si="13"/>
        <v/>
      </c>
      <c r="D100" s="11" t="s">
        <v>27</v>
      </c>
      <c r="F100" s="63" t="str">
        <f t="shared" si="16"/>
        <v/>
      </c>
    </row>
    <row r="101" spans="1:6" x14ac:dyDescent="0.25">
      <c r="A101" s="58">
        <f>A99+1</f>
        <v>49</v>
      </c>
      <c r="B101" s="62">
        <f t="shared" si="13"/>
        <v>43074</v>
      </c>
      <c r="D101" s="15">
        <f t="shared" ref="D101" si="43">DAY(B101)</f>
        <v>5</v>
      </c>
      <c r="E101" s="15">
        <f t="shared" ref="E101" si="44">MONTH(B101)</f>
        <v>12</v>
      </c>
      <c r="F101" s="63">
        <f t="shared" si="16"/>
        <v>43074</v>
      </c>
    </row>
    <row r="102" spans="1:6" x14ac:dyDescent="0.25">
      <c r="A102" s="9"/>
      <c r="B102" s="62" t="str">
        <f t="shared" si="13"/>
        <v/>
      </c>
      <c r="D102" s="11" t="s">
        <v>27</v>
      </c>
      <c r="F102" s="63" t="str">
        <f t="shared" si="16"/>
        <v/>
      </c>
    </row>
    <row r="103" spans="1:6" x14ac:dyDescent="0.25">
      <c r="A103" s="58">
        <f>A101+1</f>
        <v>50</v>
      </c>
      <c r="B103" s="62">
        <f t="shared" si="13"/>
        <v>43081</v>
      </c>
      <c r="D103" s="15">
        <f t="shared" ref="D103" si="45">DAY(B103)</f>
        <v>12</v>
      </c>
      <c r="E103" s="15">
        <f t="shared" ref="E103" si="46">MONTH(B103)</f>
        <v>12</v>
      </c>
      <c r="F103" s="63">
        <f t="shared" si="16"/>
        <v>43081</v>
      </c>
    </row>
    <row r="104" spans="1:6" x14ac:dyDescent="0.25">
      <c r="A104" s="9"/>
      <c r="B104" s="62" t="str">
        <f t="shared" si="13"/>
        <v/>
      </c>
      <c r="D104" s="11" t="s">
        <v>27</v>
      </c>
      <c r="F104" s="63" t="str">
        <f t="shared" si="16"/>
        <v/>
      </c>
    </row>
    <row r="105" spans="1:6" x14ac:dyDescent="0.25">
      <c r="A105" s="58">
        <f>A103+1</f>
        <v>51</v>
      </c>
      <c r="B105" s="62">
        <f t="shared" si="13"/>
        <v>43088</v>
      </c>
      <c r="D105" s="15">
        <f t="shared" ref="D105" si="47">DAY(B105)</f>
        <v>19</v>
      </c>
      <c r="E105" s="15">
        <f t="shared" ref="E105" si="48">MONTH(B105)</f>
        <v>12</v>
      </c>
      <c r="F105" s="63">
        <f t="shared" si="16"/>
        <v>43088</v>
      </c>
    </row>
    <row r="106" spans="1:6" x14ac:dyDescent="0.25">
      <c r="A106" s="9"/>
      <c r="B106" s="62" t="str">
        <f t="shared" si="13"/>
        <v/>
      </c>
      <c r="D106" s="11" t="s">
        <v>27</v>
      </c>
      <c r="F106" s="63" t="str">
        <f t="shared" si="16"/>
        <v/>
      </c>
    </row>
    <row r="107" spans="1:6" x14ac:dyDescent="0.25">
      <c r="A107" s="58">
        <f>A105+1</f>
        <v>52</v>
      </c>
      <c r="B107" s="62">
        <f t="shared" si="13"/>
        <v>43095</v>
      </c>
      <c r="D107" s="15">
        <f t="shared" ref="D107" si="49">DAY(B107)</f>
        <v>26</v>
      </c>
      <c r="E107" s="15">
        <f t="shared" ref="E107" si="50">MONTH(B107)</f>
        <v>12</v>
      </c>
      <c r="F107" s="63">
        <f t="shared" si="16"/>
        <v>43095</v>
      </c>
    </row>
    <row r="108" spans="1:6" x14ac:dyDescent="0.25">
      <c r="A108" s="9"/>
      <c r="D108" s="57"/>
      <c r="E108" s="57"/>
      <c r="F108" s="57"/>
    </row>
    <row r="109" spans="1:6" x14ac:dyDescent="0.25">
      <c r="A109" s="58"/>
      <c r="D109" s="57"/>
      <c r="E109" s="57"/>
      <c r="F109" s="57"/>
    </row>
    <row r="110" spans="1:6" x14ac:dyDescent="0.25">
      <c r="A110" s="9"/>
      <c r="D110" s="57"/>
      <c r="E110" s="57"/>
      <c r="F110" s="57"/>
    </row>
    <row r="111" spans="1:6" x14ac:dyDescent="0.25">
      <c r="A111" s="58"/>
      <c r="D111" s="57"/>
      <c r="E111" s="57"/>
      <c r="F111" s="57"/>
    </row>
    <row r="112" spans="1:6" x14ac:dyDescent="0.25">
      <c r="A112" s="9"/>
      <c r="D112" s="57"/>
      <c r="E112" s="57"/>
      <c r="F112" s="57"/>
    </row>
    <row r="113" spans="1:6" x14ac:dyDescent="0.25">
      <c r="A113" s="58"/>
      <c r="D113" s="57"/>
      <c r="E113" s="57"/>
      <c r="F113" s="57"/>
    </row>
    <row r="114" spans="1:6" x14ac:dyDescent="0.25">
      <c r="A114" s="9"/>
      <c r="D114" s="57"/>
      <c r="E114" s="57"/>
      <c r="F114" s="57"/>
    </row>
    <row r="115" spans="1:6" x14ac:dyDescent="0.25">
      <c r="A115" s="58"/>
      <c r="D115" s="57"/>
      <c r="E115" s="57"/>
      <c r="F115" s="57"/>
    </row>
    <row r="116" spans="1:6" x14ac:dyDescent="0.25">
      <c r="A116" s="9"/>
      <c r="D116" s="57"/>
      <c r="E116" s="57"/>
      <c r="F116" s="57"/>
    </row>
    <row r="117" spans="1:6" x14ac:dyDescent="0.25">
      <c r="D117" s="57"/>
      <c r="E117" s="57"/>
      <c r="F117" s="57"/>
    </row>
    <row r="118" spans="1:6" x14ac:dyDescent="0.25">
      <c r="D118" s="57"/>
      <c r="E118" s="57"/>
      <c r="F118" s="57"/>
    </row>
    <row r="119" spans="1:6" x14ac:dyDescent="0.25">
      <c r="D119" s="57"/>
      <c r="E119" s="57"/>
      <c r="F119" s="57"/>
    </row>
    <row r="120" spans="1:6" x14ac:dyDescent="0.25">
      <c r="D120" s="57"/>
      <c r="E120" s="57"/>
      <c r="F120" s="57"/>
    </row>
    <row r="121" spans="1:6" x14ac:dyDescent="0.25">
      <c r="D121" s="57"/>
      <c r="E121" s="57"/>
      <c r="F121" s="57"/>
    </row>
    <row r="122" spans="1:6" x14ac:dyDescent="0.25">
      <c r="D122" s="57"/>
      <c r="E122" s="57"/>
      <c r="F122" s="57"/>
    </row>
    <row r="123" spans="1:6" x14ac:dyDescent="0.25">
      <c r="D123" s="57"/>
      <c r="E123" s="57"/>
      <c r="F123" s="57"/>
    </row>
    <row r="124" spans="1:6" x14ac:dyDescent="0.25">
      <c r="D124" s="57"/>
      <c r="E124" s="57"/>
      <c r="F124" s="57"/>
    </row>
    <row r="125" spans="1:6" x14ac:dyDescent="0.25">
      <c r="D125" s="57"/>
      <c r="E125" s="57"/>
      <c r="F125" s="57"/>
    </row>
    <row r="126" spans="1:6" x14ac:dyDescent="0.25">
      <c r="D126" s="57"/>
      <c r="E126" s="57"/>
      <c r="F126" s="57"/>
    </row>
    <row r="127" spans="1:6" x14ac:dyDescent="0.25">
      <c r="D127" s="57"/>
      <c r="E127" s="57"/>
      <c r="F127" s="57"/>
    </row>
    <row r="128" spans="1:6" x14ac:dyDescent="0.25">
      <c r="D128" s="57"/>
      <c r="E128" s="57"/>
      <c r="F128" s="57"/>
    </row>
    <row r="129" spans="4:6" x14ac:dyDescent="0.25">
      <c r="D129" s="57"/>
      <c r="E129" s="57"/>
      <c r="F129" s="57"/>
    </row>
    <row r="130" spans="4:6" x14ac:dyDescent="0.25">
      <c r="D130" s="57"/>
      <c r="E130" s="57"/>
      <c r="F130" s="57"/>
    </row>
    <row r="131" spans="4:6" x14ac:dyDescent="0.25">
      <c r="D131" s="57"/>
      <c r="E131" s="57"/>
      <c r="F131" s="57"/>
    </row>
    <row r="132" spans="4:6" x14ac:dyDescent="0.25">
      <c r="D132" s="57"/>
      <c r="E132" s="57"/>
      <c r="F132" s="57"/>
    </row>
    <row r="133" spans="4:6" x14ac:dyDescent="0.25">
      <c r="D133" s="57"/>
      <c r="E133" s="57"/>
      <c r="F133" s="57"/>
    </row>
    <row r="134" spans="4:6" x14ac:dyDescent="0.25">
      <c r="D134" s="57"/>
      <c r="E134" s="57"/>
      <c r="F134" s="57"/>
    </row>
    <row r="135" spans="4:6" x14ac:dyDescent="0.25">
      <c r="D135" s="57"/>
      <c r="E135" s="57"/>
      <c r="F135" s="57"/>
    </row>
    <row r="136" spans="4:6" x14ac:dyDescent="0.25">
      <c r="D136" s="57"/>
      <c r="E136" s="57"/>
      <c r="F136" s="57"/>
    </row>
    <row r="137" spans="4:6" x14ac:dyDescent="0.25">
      <c r="D137" s="57"/>
      <c r="E137" s="57"/>
      <c r="F137" s="57"/>
    </row>
    <row r="138" spans="4:6" x14ac:dyDescent="0.25">
      <c r="D138" s="57"/>
      <c r="E138" s="57"/>
      <c r="F138" s="57"/>
    </row>
    <row r="139" spans="4:6" x14ac:dyDescent="0.25">
      <c r="D139" s="57"/>
      <c r="E139" s="57"/>
      <c r="F139" s="57"/>
    </row>
  </sheetData>
  <autoFilter ref="A4:L71"/>
  <conditionalFormatting sqref="L41">
    <cfRule type="dataBar" priority="6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{B034C713-60E2-4E46-AE47-B01FD17FD539}</x14:id>
        </ext>
      </extLst>
    </cfRule>
  </conditionalFormatting>
  <conditionalFormatting sqref="L39">
    <cfRule type="dataBar" priority="6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{46790CDA-DF63-4996-9A66-470D567E3D9A}</x14:id>
        </ext>
      </extLst>
    </cfRule>
  </conditionalFormatting>
  <conditionalFormatting sqref="L8 L24 L40 L56">
    <cfRule type="dataBar" priority="19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{55E7B4E0-0696-45C3-B834-1008198FAB2D}</x14:id>
        </ext>
      </extLst>
    </cfRule>
  </conditionalFormatting>
  <conditionalFormatting sqref="L37">
    <cfRule type="dataBar" priority="7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{A9CC60C4-79EF-4AD0-BC54-EBEE4DD561EC}</x14:id>
        </ext>
      </extLst>
    </cfRule>
  </conditionalFormatting>
  <conditionalFormatting sqref="L25">
    <cfRule type="dataBar" priority="9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{C8ED7915-982D-4E96-9205-0D6D1D176AFA}</x14:id>
        </ext>
      </extLst>
    </cfRule>
  </conditionalFormatting>
  <conditionalFormatting sqref="L27">
    <cfRule type="dataBar" priority="9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{620F6A65-E536-49F0-B019-FFD133053BF6}</x14:id>
        </ext>
      </extLst>
    </cfRule>
  </conditionalFormatting>
  <conditionalFormatting sqref="L13">
    <cfRule type="dataBar" priority="12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{1A8F0EB8-BEC1-4082-9C0C-D9FCDC87AF22}</x14:id>
        </ext>
      </extLst>
    </cfRule>
  </conditionalFormatting>
  <conditionalFormatting sqref="L15">
    <cfRule type="dataBar" priority="11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{472FCDF1-90C4-41BF-88A2-E88FB97AC6C2}</x14:id>
        </ext>
      </extLst>
    </cfRule>
  </conditionalFormatting>
  <conditionalFormatting sqref="B6:B107">
    <cfRule type="cellIs" dxfId="21" priority="145" operator="lessThan">
      <formula>$A$1</formula>
    </cfRule>
  </conditionalFormatting>
  <conditionalFormatting sqref="L5">
    <cfRule type="dataBar" priority="13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{71AE4773-48AC-44FD-A97B-1B3C5F0954A6}</x14:id>
        </ext>
      </extLst>
    </cfRule>
  </conditionalFormatting>
  <conditionalFormatting sqref="B5">
    <cfRule type="cellIs" dxfId="20" priority="137" operator="lessThan">
      <formula>$A$1</formula>
    </cfRule>
  </conditionalFormatting>
  <conditionalFormatting sqref="L7">
    <cfRule type="dataBar" priority="13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{397D1BCE-34BD-4FCF-B4DB-70DDDFD77B91}</x14:id>
        </ext>
      </extLst>
    </cfRule>
  </conditionalFormatting>
  <conditionalFormatting sqref="L9">
    <cfRule type="dataBar" priority="13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{02863C8C-3083-4693-901A-5264C1E1AD38}</x14:id>
        </ext>
      </extLst>
    </cfRule>
  </conditionalFormatting>
  <conditionalFormatting sqref="L11">
    <cfRule type="dataBar" priority="12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{E896F6AC-5D15-4F09-9B66-56282CBC17BE}</x14:id>
        </ext>
      </extLst>
    </cfRule>
  </conditionalFormatting>
  <conditionalFormatting sqref="L17">
    <cfRule type="dataBar" priority="11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{08AC2326-221A-445A-8E2C-B01158CE629D}</x14:id>
        </ext>
      </extLst>
    </cfRule>
  </conditionalFormatting>
  <conditionalFormatting sqref="L19">
    <cfRule type="dataBar" priority="10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{1CFC6DA6-FE65-4905-B0C4-32E2A32616B0}</x14:id>
        </ext>
      </extLst>
    </cfRule>
  </conditionalFormatting>
  <conditionalFormatting sqref="L21">
    <cfRule type="dataBar" priority="10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{B71DB9BE-ADC7-4172-B466-8ABBF810A37B}</x14:id>
        </ext>
      </extLst>
    </cfRule>
  </conditionalFormatting>
  <conditionalFormatting sqref="L23">
    <cfRule type="dataBar" priority="10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{B589DC24-3EC4-47DA-9DA9-674B7D002EB4}</x14:id>
        </ext>
      </extLst>
    </cfRule>
  </conditionalFormatting>
  <conditionalFormatting sqref="L29">
    <cfRule type="dataBar" priority="8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{42B787FD-199E-40A2-985F-34AFC6D3367C}</x14:id>
        </ext>
      </extLst>
    </cfRule>
  </conditionalFormatting>
  <conditionalFormatting sqref="L31">
    <cfRule type="dataBar" priority="8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{975C7787-2CAB-4BB4-9494-10127C477C21}</x14:id>
        </ext>
      </extLst>
    </cfRule>
  </conditionalFormatting>
  <conditionalFormatting sqref="L33">
    <cfRule type="dataBar" priority="8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{3A681697-8B3A-427E-B3E7-456F31D353F1}</x14:id>
        </ext>
      </extLst>
    </cfRule>
  </conditionalFormatting>
  <conditionalFormatting sqref="L35">
    <cfRule type="dataBar" priority="7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{4C271961-DD08-4FDE-9F80-A8A930743FEE}</x14:id>
        </ext>
      </extLst>
    </cfRule>
  </conditionalFormatting>
  <conditionalFormatting sqref="L43">
    <cfRule type="dataBar" priority="6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{B9EAAFEC-42DC-4714-9632-971B807BFEEC}</x14:id>
        </ext>
      </extLst>
    </cfRule>
  </conditionalFormatting>
  <conditionalFormatting sqref="L45">
    <cfRule type="dataBar" priority="5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{35F7B7EF-2666-4671-89D1-AC5FA85DEF65}</x14:id>
        </ext>
      </extLst>
    </cfRule>
  </conditionalFormatting>
  <conditionalFormatting sqref="L47">
    <cfRule type="dataBar" priority="5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{0351A773-276E-4E7E-A28C-5E1A0FA12FEB}</x14:id>
        </ext>
      </extLst>
    </cfRule>
  </conditionalFormatting>
  <conditionalFormatting sqref="L49">
    <cfRule type="dataBar" priority="4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{3FA0449C-E750-4CF2-8252-6CF29F5B4593}</x14:id>
        </ext>
      </extLst>
    </cfRule>
  </conditionalFormatting>
  <conditionalFormatting sqref="L51">
    <cfRule type="dataBar" priority="4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{34EE6D33-C6C9-4CCB-86C5-3CCC002917E2}</x14:id>
        </ext>
      </extLst>
    </cfRule>
  </conditionalFormatting>
  <conditionalFormatting sqref="L53">
    <cfRule type="dataBar" priority="3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{F84EB1ED-5A54-42B4-BAEC-58EBE3637BAE}</x14:id>
        </ext>
      </extLst>
    </cfRule>
  </conditionalFormatting>
  <conditionalFormatting sqref="L55">
    <cfRule type="dataBar" priority="3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{41C23B1E-CFF1-4A3F-B5EA-676613EBAA8C}</x14:id>
        </ext>
      </extLst>
    </cfRule>
  </conditionalFormatting>
  <conditionalFormatting sqref="L57">
    <cfRule type="dataBar" priority="3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{919478BB-9321-4422-930E-FAAEEB547C64}</x14:id>
        </ext>
      </extLst>
    </cfRule>
  </conditionalFormatting>
  <conditionalFormatting sqref="L59">
    <cfRule type="dataBar" priority="2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{8702B079-CA56-43EF-A664-8B4C33777405}</x14:id>
        </ext>
      </extLst>
    </cfRule>
  </conditionalFormatting>
  <conditionalFormatting sqref="L61">
    <cfRule type="dataBar" priority="2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{EBC9FA98-54BD-439A-B3E2-3D5FDBA0A8C3}</x14:id>
        </ext>
      </extLst>
    </cfRule>
  </conditionalFormatting>
  <conditionalFormatting sqref="L63">
    <cfRule type="dataBar" priority="1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{EAD85D60-2E0A-46CC-8342-651B7D35919F}</x14:id>
        </ext>
      </extLst>
    </cfRule>
  </conditionalFormatting>
  <conditionalFormatting sqref="L65">
    <cfRule type="dataBar" priority="1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{B45F86EB-9302-421B-854F-69F09ACF2EE0}</x14:id>
        </ext>
      </extLst>
    </cfRule>
  </conditionalFormatting>
  <conditionalFormatting sqref="L67">
    <cfRule type="dataBar" priority="1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{DA7D30EA-F96B-4126-BE4C-A1200D8DAF5A}</x14:id>
        </ext>
      </extLst>
    </cfRule>
  </conditionalFormatting>
  <conditionalFormatting sqref="L69">
    <cfRule type="dataBar" priority="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{E70E95DC-1977-4D78-8225-A35EB6C4C7E2}</x14:id>
        </ext>
      </extLst>
    </cfRule>
  </conditionalFormatting>
  <conditionalFormatting sqref="L71">
    <cfRule type="dataBar" priority="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{C46A5838-13B4-4D05-81C9-A364F203FFC7}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34C713-60E2-4E46-AE47-B01FD17FD53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L41</xm:sqref>
        </x14:conditionalFormatting>
        <x14:conditionalFormatting xmlns:xm="http://schemas.microsoft.com/office/excel/2006/main">
          <x14:cfRule type="dataBar" id="{46790CDA-DF63-4996-9A66-470D567E3D9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L39</xm:sqref>
        </x14:conditionalFormatting>
        <x14:conditionalFormatting xmlns:xm="http://schemas.microsoft.com/office/excel/2006/main">
          <x14:cfRule type="dataBar" id="{55E7B4E0-0696-45C3-B834-1008198FAB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 L24 L40 L56</xm:sqref>
        </x14:conditionalFormatting>
        <x14:conditionalFormatting xmlns:xm="http://schemas.microsoft.com/office/excel/2006/main">
          <x14:cfRule type="dataBar" id="{A9CC60C4-79EF-4AD0-BC54-EBEE4DD561E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L37</xm:sqref>
        </x14:conditionalFormatting>
        <x14:conditionalFormatting xmlns:xm="http://schemas.microsoft.com/office/excel/2006/main">
          <x14:cfRule type="dataBar" id="{C8ED7915-982D-4E96-9205-0D6D1D176AF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</xm:sqref>
        </x14:conditionalFormatting>
        <x14:conditionalFormatting xmlns:xm="http://schemas.microsoft.com/office/excel/2006/main">
          <x14:cfRule type="dataBar" id="{620F6A65-E536-49F0-B019-FFD133053BF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L27</xm:sqref>
        </x14:conditionalFormatting>
        <x14:conditionalFormatting xmlns:xm="http://schemas.microsoft.com/office/excel/2006/main">
          <x14:cfRule type="dataBar" id="{1A8F0EB8-BEC1-4082-9C0C-D9FCDC87AF2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</xm:sqref>
        </x14:conditionalFormatting>
        <x14:conditionalFormatting xmlns:xm="http://schemas.microsoft.com/office/excel/2006/main">
          <x14:cfRule type="dataBar" id="{472FCDF1-90C4-41BF-88A2-E88FB97AC6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</xm:sqref>
        </x14:conditionalFormatting>
        <x14:conditionalFormatting xmlns:xm="http://schemas.microsoft.com/office/excel/2006/main">
          <x14:cfRule type="dataBar" id="{71AE4773-48AC-44FD-A97B-1B3C5F0954A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</xm:sqref>
        </x14:conditionalFormatting>
        <x14:conditionalFormatting xmlns:xm="http://schemas.microsoft.com/office/excel/2006/main">
          <x14:cfRule type="dataBar" id="{397D1BCE-34BD-4FCF-B4DB-70DDDFD77B9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</xm:sqref>
        </x14:conditionalFormatting>
        <x14:conditionalFormatting xmlns:xm="http://schemas.microsoft.com/office/excel/2006/main">
          <x14:cfRule type="dataBar" id="{02863C8C-3083-4693-901A-5264C1E1AD3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</xm:sqref>
        </x14:conditionalFormatting>
        <x14:conditionalFormatting xmlns:xm="http://schemas.microsoft.com/office/excel/2006/main">
          <x14:cfRule type="dataBar" id="{E896F6AC-5D15-4F09-9B66-56282CBC17B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</xm:sqref>
        </x14:conditionalFormatting>
        <x14:conditionalFormatting xmlns:xm="http://schemas.microsoft.com/office/excel/2006/main">
          <x14:cfRule type="dataBar" id="{08AC2326-221A-445A-8E2C-B01158CE629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</xm:sqref>
        </x14:conditionalFormatting>
        <x14:conditionalFormatting xmlns:xm="http://schemas.microsoft.com/office/excel/2006/main">
          <x14:cfRule type="dataBar" id="{1CFC6DA6-FE65-4905-B0C4-32E2A32616B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</xm:sqref>
        </x14:conditionalFormatting>
        <x14:conditionalFormatting xmlns:xm="http://schemas.microsoft.com/office/excel/2006/main">
          <x14:cfRule type="dataBar" id="{B71DB9BE-ADC7-4172-B466-8ABBF810A37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</xm:sqref>
        </x14:conditionalFormatting>
        <x14:conditionalFormatting xmlns:xm="http://schemas.microsoft.com/office/excel/2006/main">
          <x14:cfRule type="dataBar" id="{B589DC24-3EC4-47DA-9DA9-674B7D002EB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</xm:sqref>
        </x14:conditionalFormatting>
        <x14:conditionalFormatting xmlns:xm="http://schemas.microsoft.com/office/excel/2006/main">
          <x14:cfRule type="dataBar" id="{42B787FD-199E-40A2-985F-34AFC6D3367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L29</xm:sqref>
        </x14:conditionalFormatting>
        <x14:conditionalFormatting xmlns:xm="http://schemas.microsoft.com/office/excel/2006/main">
          <x14:cfRule type="dataBar" id="{975C7787-2CAB-4BB4-9494-10127C477C2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L31</xm:sqref>
        </x14:conditionalFormatting>
        <x14:conditionalFormatting xmlns:xm="http://schemas.microsoft.com/office/excel/2006/main">
          <x14:cfRule type="dataBar" id="{3A681697-8B3A-427E-B3E7-456F31D353F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L33</xm:sqref>
        </x14:conditionalFormatting>
        <x14:conditionalFormatting xmlns:xm="http://schemas.microsoft.com/office/excel/2006/main">
          <x14:cfRule type="dataBar" id="{4C271961-DD08-4FDE-9F80-A8A930743FE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L35</xm:sqref>
        </x14:conditionalFormatting>
        <x14:conditionalFormatting xmlns:xm="http://schemas.microsoft.com/office/excel/2006/main">
          <x14:cfRule type="dataBar" id="{B9EAAFEC-42DC-4714-9632-971B807BFEE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L43</xm:sqref>
        </x14:conditionalFormatting>
        <x14:conditionalFormatting xmlns:xm="http://schemas.microsoft.com/office/excel/2006/main">
          <x14:cfRule type="dataBar" id="{35F7B7EF-2666-4671-89D1-AC5FA85DEF6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L45</xm:sqref>
        </x14:conditionalFormatting>
        <x14:conditionalFormatting xmlns:xm="http://schemas.microsoft.com/office/excel/2006/main">
          <x14:cfRule type="dataBar" id="{0351A773-276E-4E7E-A28C-5E1A0FA12FE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L47</xm:sqref>
        </x14:conditionalFormatting>
        <x14:conditionalFormatting xmlns:xm="http://schemas.microsoft.com/office/excel/2006/main">
          <x14:cfRule type="dataBar" id="{3FA0449C-E750-4CF2-8252-6CF29F5B459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L49</xm:sqref>
        </x14:conditionalFormatting>
        <x14:conditionalFormatting xmlns:xm="http://schemas.microsoft.com/office/excel/2006/main">
          <x14:cfRule type="dataBar" id="{34EE6D33-C6C9-4CCB-86C5-3CCC002917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L51</xm:sqref>
        </x14:conditionalFormatting>
        <x14:conditionalFormatting xmlns:xm="http://schemas.microsoft.com/office/excel/2006/main">
          <x14:cfRule type="dataBar" id="{F84EB1ED-5A54-42B4-BAEC-58EBE3637BA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L53</xm:sqref>
        </x14:conditionalFormatting>
        <x14:conditionalFormatting xmlns:xm="http://schemas.microsoft.com/office/excel/2006/main">
          <x14:cfRule type="dataBar" id="{41C23B1E-CFF1-4A3F-B5EA-676613EBAA8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L55</xm:sqref>
        </x14:conditionalFormatting>
        <x14:conditionalFormatting xmlns:xm="http://schemas.microsoft.com/office/excel/2006/main">
          <x14:cfRule type="dataBar" id="{919478BB-9321-4422-930E-FAAEEB547C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L57</xm:sqref>
        </x14:conditionalFormatting>
        <x14:conditionalFormatting xmlns:xm="http://schemas.microsoft.com/office/excel/2006/main">
          <x14:cfRule type="dataBar" id="{8702B079-CA56-43EF-A664-8B4C3377740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L59</xm:sqref>
        </x14:conditionalFormatting>
        <x14:conditionalFormatting xmlns:xm="http://schemas.microsoft.com/office/excel/2006/main">
          <x14:cfRule type="dataBar" id="{EBC9FA98-54BD-439A-B3E2-3D5FDBA0A8C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L61</xm:sqref>
        </x14:conditionalFormatting>
        <x14:conditionalFormatting xmlns:xm="http://schemas.microsoft.com/office/excel/2006/main">
          <x14:cfRule type="dataBar" id="{EAD85D60-2E0A-46CC-8342-651B7D35919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L63</xm:sqref>
        </x14:conditionalFormatting>
        <x14:conditionalFormatting xmlns:xm="http://schemas.microsoft.com/office/excel/2006/main">
          <x14:cfRule type="dataBar" id="{B45F86EB-9302-421B-854F-69F09ACF2EE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L65</xm:sqref>
        </x14:conditionalFormatting>
        <x14:conditionalFormatting xmlns:xm="http://schemas.microsoft.com/office/excel/2006/main">
          <x14:cfRule type="dataBar" id="{DA7D30EA-F96B-4126-BE4C-A1200D8DAF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L67</xm:sqref>
        </x14:conditionalFormatting>
        <x14:conditionalFormatting xmlns:xm="http://schemas.microsoft.com/office/excel/2006/main">
          <x14:cfRule type="dataBar" id="{E70E95DC-1977-4D78-8225-A35EB6C4C7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L69</xm:sqref>
        </x14:conditionalFormatting>
        <x14:conditionalFormatting xmlns:xm="http://schemas.microsoft.com/office/excel/2006/main">
          <x14:cfRule type="dataBar" id="{C46A5838-13B4-4D05-81C9-A364F203FFC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271"/>
  <sheetViews>
    <sheetView zoomScale="96" zoomScaleNormal="96" workbookViewId="0">
      <pane xSplit="1" ySplit="10" topLeftCell="B11" activePane="bottomRight" state="frozen"/>
      <selection pane="topRight" activeCell="B1" sqref="B1"/>
      <selection pane="bottomLeft" activeCell="A12" sqref="A12"/>
      <selection pane="bottomRight" activeCell="E9" sqref="E9"/>
    </sheetView>
  </sheetViews>
  <sheetFormatPr baseColWidth="10" defaultColWidth="11.42578125" defaultRowHeight="15" x14ac:dyDescent="0.25"/>
  <cols>
    <col min="1" max="1" width="11.42578125" style="1"/>
    <col min="2" max="2" width="18.7109375" style="1" customWidth="1"/>
    <col min="3" max="6" width="13.7109375" style="1" customWidth="1"/>
    <col min="7" max="7" width="13.85546875" style="1" customWidth="1"/>
    <col min="8" max="13" width="13.7109375" style="1" customWidth="1"/>
    <col min="14" max="16384" width="11.42578125" style="1"/>
  </cols>
  <sheetData>
    <row r="1" spans="2:13" ht="15.75" thickBot="1" x14ac:dyDescent="0.3"/>
    <row r="2" spans="2:13" ht="22.5" customHeight="1" thickBot="1" x14ac:dyDescent="0.3">
      <c r="B2" s="66" t="s">
        <v>29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8"/>
    </row>
    <row r="3" spans="2:13" x14ac:dyDescent="0.25"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1" t="s">
        <v>11</v>
      </c>
      <c r="K3" s="21" t="s">
        <v>12</v>
      </c>
      <c r="L3" s="21" t="s">
        <v>13</v>
      </c>
      <c r="M3" s="21" t="s">
        <v>14</v>
      </c>
    </row>
    <row r="4" spans="2:13" x14ac:dyDescent="0.25">
      <c r="B4" s="7" t="str">
        <f ca="1">IFERROR(SUMIF('(modèle)'!$F$26:$F$264,'Statistiques KB'!B3,'(modèle)'!$L$26:$L$259)/COUNTIF('(modèle)'!$F$26:$F$264,'Statistiques KB'!B3),"")</f>
        <v/>
      </c>
      <c r="C4" s="7" t="str">
        <f ca="1">IFERROR(SUMIF('(modèle)'!$F$26:$F$264,'Statistiques KB'!C3,'(modèle)'!$L$26:$L$259)/COUNTIF('(modèle)'!$F$26:$F$264,'Statistiques KB'!C3),"")</f>
        <v/>
      </c>
      <c r="D4" s="7" t="str">
        <f ca="1">IFERROR(SUMIF('(modèle)'!$F$26:$F$264,'Statistiques KB'!D3,'(modèle)'!$L$26:$L$259)/COUNTIF('(modèle)'!$F$26:$F$264,'Statistiques KB'!D3),"")</f>
        <v/>
      </c>
      <c r="E4" s="7" t="str">
        <f ca="1">IFERROR(SUMIF('(modèle)'!$F$26:$F$264,'Statistiques KB'!E3,'(modèle)'!$L$26:$L$259)/COUNTIF('(modèle)'!$F$26:$F$264,'Statistiques KB'!E3),"")</f>
        <v/>
      </c>
      <c r="F4" s="7" t="str">
        <f ca="1">IFERROR(SUMIF('(modèle)'!$F$26:$F$264,'Statistiques KB'!F3,'(modèle)'!$L$26:$L$259)/COUNTIF('(modèle)'!$F$26:$F$264,'Statistiques KB'!F3),"")</f>
        <v/>
      </c>
      <c r="G4" s="7" t="str">
        <f ca="1">IFERROR(SUMIF('(modèle)'!$F$26:$F$264,'Statistiques KB'!G3,'(modèle)'!$L$26:$L$259)/COUNTIF('(modèle)'!$F$26:$F$264,'Statistiques KB'!G3),"")</f>
        <v/>
      </c>
      <c r="H4" s="7" t="str">
        <f ca="1">IFERROR(SUMIF('(modèle)'!$F$26:$F$264,'Statistiques KB'!H3,'(modèle)'!$L$26:$L$259)/COUNTIF('(modèle)'!$F$26:$F$264,'Statistiques KB'!H3),"")</f>
        <v/>
      </c>
      <c r="I4" s="7" t="str">
        <f ca="1">IFERROR(SUMIF('(modèle)'!$F$26:$F$264,'Statistiques KB'!I3,'(modèle)'!$L$26:$L$259)/COUNTIF('(modèle)'!$F$26:$F$264,'Statistiques KB'!I3),"")</f>
        <v/>
      </c>
      <c r="J4" s="7" t="str">
        <f ca="1">IFERROR(SUMIF('(modèle)'!$F$26:$F$264,'Statistiques KB'!J3,'(modèle)'!$L$26:$L$259)/COUNTIF('(modèle)'!$F$26:$F$264,'Statistiques KB'!J3),"")</f>
        <v/>
      </c>
      <c r="K4" s="7" t="str">
        <f ca="1">IFERROR(SUMIF('(modèle)'!$F$26:$F$264,'Statistiques KB'!K3,'(modèle)'!$L$26:$L$259)/COUNTIF('(modèle)'!$F$26:$F$264,'Statistiques KB'!K3),"")</f>
        <v/>
      </c>
      <c r="L4" s="7" t="str">
        <f ca="1">IFERROR(SUMIF('(modèle)'!$F$26:$F$264,'Statistiques KB'!L3,'(modèle)'!$L$26:$L$259)/COUNTIF('(modèle)'!$F$26:$F$264,'Statistiques KB'!L3),"")</f>
        <v/>
      </c>
      <c r="M4" s="7" t="str">
        <f ca="1">IFERROR(SUMIF('(modèle)'!$F$26:$F$264,'Statistiques KB'!M3,'(modèle)'!$L$26:$L$259)/COUNTIF('(modèle)'!$F$26:$F$264,'Statistiques KB'!M3),"")</f>
        <v/>
      </c>
    </row>
    <row r="5" spans="2:13" x14ac:dyDescent="0.25">
      <c r="B5" s="6"/>
      <c r="C5" s="6" t="str">
        <f>COUNTA('(modèle)'!G26:K46)&amp;" / "&amp; COUNTA('(modèle)'!F26:F46)*5</f>
        <v>0 / 105</v>
      </c>
      <c r="D5" s="6" t="str">
        <f>COUNTA('(modèle)'!G47:K68)&amp;" / "&amp;COUNTA('(modèle)'!F47:F68)*5</f>
        <v>0 / 110</v>
      </c>
      <c r="E5" s="6" t="str">
        <f>COUNTA('(modèle)'!G69:K89)&amp;" / "&amp;COUNTA('(modèle)'!F71:F89)*5</f>
        <v>0 / 95</v>
      </c>
      <c r="F5" s="6" t="str">
        <f>COUNTA('(modèle)'!G91:K112)&amp;" / "&amp;COUNTA('(modèle)'!F91:F112)*5</f>
        <v>0 / 110</v>
      </c>
      <c r="G5" s="6" t="str">
        <f>COUNTA('(modèle)'!G113:K133)&amp;" / "&amp;COUNTA('(modèle)'!F113:F133)*5</f>
        <v>0 / 105</v>
      </c>
      <c r="H5" s="6" t="str">
        <f>COUNTA('(modèle)'!G134:K154)&amp;" / "&amp;COUNTA('(modèle)'!F134:F154)*5</f>
        <v>0 / 105</v>
      </c>
      <c r="I5" s="6" t="str">
        <f>COUNTA('(modèle)'!G156:K177)&amp;" / "&amp;COUNTA('(modèle)'!F156:F177)*5</f>
        <v>0 / 110</v>
      </c>
      <c r="J5" s="6" t="str">
        <f>COUNTA('(modèle)'!G178:K199)&amp;" / "&amp;COUNTA('(modèle)'!F178:F199)*5</f>
        <v>0 / 110</v>
      </c>
      <c r="K5" s="6" t="str">
        <f>COUNTA('(modèle)'!G201:K221)&amp;" / "&amp;COUNTA('(modèle)'!F201:F221)*5</f>
        <v>0 / 105</v>
      </c>
      <c r="L5" s="6" t="str">
        <f>COUNTA('(modèle)'!G222:K242)&amp;" / "&amp;COUNTA('(modèle)'!F222:F242)*5</f>
        <v>0 / 105</v>
      </c>
      <c r="M5" s="6" t="str">
        <f>COUNTA('(modèle)'!G243:K264)&amp;" / "&amp;COUNTA('(modèle)'!F243:F264)*5</f>
        <v>0 / 110</v>
      </c>
    </row>
    <row r="6" spans="2:13" ht="15.75" thickBot="1" x14ac:dyDescent="0.3"/>
    <row r="7" spans="2:13" ht="30.75" thickBot="1" x14ac:dyDescent="0.3">
      <c r="H7" s="23" t="s">
        <v>24</v>
      </c>
    </row>
    <row r="8" spans="2:13" ht="18" customHeight="1" x14ac:dyDescent="0.25">
      <c r="G8" s="6" t="s">
        <v>25</v>
      </c>
      <c r="H8" s="22">
        <f>IFERROR(COUNTIF(C11:C271,1)/COUNTA(C11:C271),"")</f>
        <v>0.86842105263157898</v>
      </c>
    </row>
    <row r="9" spans="2:13" ht="18.75" customHeight="1" thickBot="1" x14ac:dyDescent="0.3">
      <c r="G9" s="6" t="s">
        <v>26</v>
      </c>
      <c r="H9" s="7">
        <f>IFERROR(COUNTIF('Statistiques KB'!C11:C271,2)/COUNTA(C11:C271),"")</f>
        <v>0.13157894736842105</v>
      </c>
    </row>
    <row r="10" spans="2:13" ht="47.25" customHeight="1" thickBot="1" x14ac:dyDescent="0.3">
      <c r="B10" s="24" t="s">
        <v>23</v>
      </c>
      <c r="C10" s="25" t="s">
        <v>21</v>
      </c>
      <c r="D10" s="26" t="s">
        <v>20</v>
      </c>
    </row>
    <row r="11" spans="2:13" x14ac:dyDescent="0.25">
      <c r="B11" s="17" t="s">
        <v>32</v>
      </c>
      <c r="C11" s="21">
        <v>1</v>
      </c>
      <c r="D11" s="21">
        <f>IF(B11="","",COUNTIF('(modèle)'!$G$26:$K$264,'Statistiques KB'!B11))</f>
        <v>0</v>
      </c>
    </row>
    <row r="12" spans="2:13" x14ac:dyDescent="0.25">
      <c r="B12" s="30" t="s">
        <v>33</v>
      </c>
      <c r="C12" s="6">
        <v>1</v>
      </c>
      <c r="D12" s="21">
        <f>IF(B12="","",COUNTIF('(modèle)'!$G$26:$K$264,'Statistiques KB'!B12))</f>
        <v>0</v>
      </c>
    </row>
    <row r="13" spans="2:13" x14ac:dyDescent="0.25">
      <c r="B13" s="6" t="s">
        <v>34</v>
      </c>
      <c r="C13" s="6">
        <v>1</v>
      </c>
      <c r="D13" s="21">
        <f>IF(B13="","",COUNTIF('(modèle)'!$G$26:$K$264,'Statistiques KB'!B13))</f>
        <v>0</v>
      </c>
    </row>
    <row r="14" spans="2:13" x14ac:dyDescent="0.25">
      <c r="B14" s="30" t="s">
        <v>35</v>
      </c>
      <c r="C14" s="6">
        <v>1</v>
      </c>
      <c r="D14" s="21">
        <f>IF(B14="","",COUNTIF('(modèle)'!$G$26:$K$264,'Statistiques KB'!B14))</f>
        <v>0</v>
      </c>
    </row>
    <row r="15" spans="2:13" x14ac:dyDescent="0.25">
      <c r="B15" s="6" t="s">
        <v>36</v>
      </c>
      <c r="C15" s="6">
        <v>1</v>
      </c>
      <c r="D15" s="21">
        <f>IF(B15="","",COUNTIF('(modèle)'!$G$26:$K$264,'Statistiques KB'!B15))</f>
        <v>0</v>
      </c>
    </row>
    <row r="16" spans="2:13" x14ac:dyDescent="0.25">
      <c r="B16" s="6" t="s">
        <v>37</v>
      </c>
      <c r="C16" s="6">
        <v>1</v>
      </c>
      <c r="D16" s="21">
        <f>IF(B16="","",COUNTIF('(modèle)'!$G$26:$K$264,'Statistiques KB'!B16))</f>
        <v>0</v>
      </c>
    </row>
    <row r="17" spans="2:5" x14ac:dyDescent="0.25">
      <c r="B17" s="6" t="s">
        <v>38</v>
      </c>
      <c r="C17" s="6">
        <v>1</v>
      </c>
      <c r="D17" s="21">
        <f>IF(B17="","",COUNTIF('(modèle)'!$G$26:$K$264,'Statistiques KB'!B17))</f>
        <v>0</v>
      </c>
    </row>
    <row r="18" spans="2:5" x14ac:dyDescent="0.25">
      <c r="B18" s="6" t="s">
        <v>40</v>
      </c>
      <c r="C18" s="6">
        <v>2</v>
      </c>
      <c r="D18" s="21">
        <f>IF(B18="","",COUNTIF('(modèle)'!$G$26:$K$264,'Statistiques KB'!B18))</f>
        <v>0</v>
      </c>
    </row>
    <row r="19" spans="2:5" x14ac:dyDescent="0.25">
      <c r="B19" s="6" t="s">
        <v>41</v>
      </c>
      <c r="C19" s="6">
        <v>1</v>
      </c>
      <c r="D19" s="21">
        <f>IF(B19="","",COUNTIF('(modèle)'!$G$26:$K$264,'Statistiques KB'!B19))</f>
        <v>0</v>
      </c>
    </row>
    <row r="20" spans="2:5" x14ac:dyDescent="0.25">
      <c r="B20" s="6" t="s">
        <v>42</v>
      </c>
      <c r="C20" s="6">
        <v>1</v>
      </c>
      <c r="D20" s="21">
        <f>IF(B20="","",COUNTIF('(modèle)'!$G$26:$K$264,'Statistiques KB'!B20))</f>
        <v>0</v>
      </c>
    </row>
    <row r="21" spans="2:5" x14ac:dyDescent="0.25">
      <c r="B21" s="6" t="s">
        <v>43</v>
      </c>
      <c r="C21" s="6">
        <v>1</v>
      </c>
      <c r="D21" s="21">
        <f>IF(B21="","",COUNTIF('(modèle)'!$G$26:$K$264,'Statistiques KB'!B21))</f>
        <v>0</v>
      </c>
    </row>
    <row r="22" spans="2:5" x14ac:dyDescent="0.25">
      <c r="B22" s="6" t="s">
        <v>44</v>
      </c>
      <c r="C22" s="6">
        <v>1</v>
      </c>
      <c r="D22" s="21">
        <f>IF(B22="","",COUNTIF('(modèle)'!$G$26:$K$264,'Statistiques KB'!B22))</f>
        <v>0</v>
      </c>
    </row>
    <row r="23" spans="2:5" x14ac:dyDescent="0.25">
      <c r="B23" s="6" t="s">
        <v>45</v>
      </c>
      <c r="C23" s="6">
        <v>1</v>
      </c>
      <c r="D23" s="21">
        <f>IF(B23="","",COUNTIF('(modèle)'!$G$26:$K$264,'Statistiques KB'!B23))</f>
        <v>0</v>
      </c>
    </row>
    <row r="24" spans="2:5" x14ac:dyDescent="0.25">
      <c r="B24" s="6" t="s">
        <v>46</v>
      </c>
      <c r="C24" s="6">
        <v>1</v>
      </c>
      <c r="D24" s="21">
        <f>IF(B24="","",COUNTIF('(modèle)'!$G$26:$K$264,'Statistiques KB'!B24))</f>
        <v>0</v>
      </c>
    </row>
    <row r="25" spans="2:5" x14ac:dyDescent="0.25">
      <c r="B25" s="6" t="s">
        <v>47</v>
      </c>
      <c r="C25" s="6">
        <v>2</v>
      </c>
      <c r="D25" s="21">
        <f>IF(B25="","",COUNTIF('(modèle)'!$G$26:$K$264,'Statistiques KB'!B25))</f>
        <v>0</v>
      </c>
    </row>
    <row r="26" spans="2:5" x14ac:dyDescent="0.25">
      <c r="B26" s="6" t="s">
        <v>39</v>
      </c>
      <c r="C26" s="6">
        <v>1</v>
      </c>
      <c r="D26" s="21">
        <f>IF(B26="","",COUNTIF('(modèle)'!$G$26:$K$264,'Statistiques KB'!B26))</f>
        <v>0</v>
      </c>
    </row>
    <row r="27" spans="2:5" x14ac:dyDescent="0.25">
      <c r="B27" s="6" t="s">
        <v>50</v>
      </c>
      <c r="C27" s="6">
        <v>1</v>
      </c>
      <c r="D27" s="21">
        <f>IF(B27="","",COUNTIF('(modèle)'!$G$26:$K$264,'Statistiques KB'!B27))</f>
        <v>0</v>
      </c>
      <c r="E27" s="1" t="s">
        <v>51</v>
      </c>
    </row>
    <row r="28" spans="2:5" x14ac:dyDescent="0.25">
      <c r="B28" s="6" t="s">
        <v>53</v>
      </c>
      <c r="C28" s="6">
        <v>2</v>
      </c>
      <c r="D28" s="21">
        <f>IF(B28="","",COUNTIF('(modèle)'!$G$26:$K$264,'Statistiques KB'!B28))</f>
        <v>0</v>
      </c>
      <c r="E28" s="1" t="s">
        <v>54</v>
      </c>
    </row>
    <row r="29" spans="2:5" x14ac:dyDescent="0.25">
      <c r="B29" s="6" t="s">
        <v>55</v>
      </c>
      <c r="C29" s="6">
        <v>1</v>
      </c>
      <c r="D29" s="21">
        <f>IF(B29="","",COUNTIF('(modèle)'!$G$26:$K$264,'Statistiques KB'!B29))</f>
        <v>0</v>
      </c>
    </row>
    <row r="30" spans="2:5" x14ac:dyDescent="0.25">
      <c r="B30" s="6" t="s">
        <v>57</v>
      </c>
      <c r="C30" s="6">
        <v>1</v>
      </c>
      <c r="D30" s="21">
        <f>IF(B30="","",COUNTIF('(modèle)'!$G$26:$K$264,'Statistiques KB'!B30))</f>
        <v>0</v>
      </c>
    </row>
    <row r="31" spans="2:5" x14ac:dyDescent="0.25">
      <c r="B31" s="6" t="s">
        <v>56</v>
      </c>
      <c r="C31" s="6">
        <v>2</v>
      </c>
      <c r="D31" s="21">
        <f>IF(B31="","",COUNTIF('(modèle)'!$G$26:$K$264,'Statistiques KB'!B31))</f>
        <v>0</v>
      </c>
    </row>
    <row r="32" spans="2:5" x14ac:dyDescent="0.25">
      <c r="B32" s="6" t="s">
        <v>58</v>
      </c>
      <c r="C32" s="6">
        <v>1</v>
      </c>
      <c r="D32" s="21">
        <f>IF(B32="","",COUNTIF('(modèle)'!$G$26:$K$264,'Statistiques KB'!B32))</f>
        <v>0</v>
      </c>
    </row>
    <row r="33" spans="2:4" x14ac:dyDescent="0.25">
      <c r="B33" s="6" t="s">
        <v>59</v>
      </c>
      <c r="C33" s="6">
        <v>1</v>
      </c>
      <c r="D33" s="21">
        <f>IF(B33="","",COUNTIF('(modèle)'!$G$26:$K$264,'Statistiques KB'!B33))</f>
        <v>0</v>
      </c>
    </row>
    <row r="34" spans="2:4" x14ac:dyDescent="0.25">
      <c r="B34" s="8" t="s">
        <v>60</v>
      </c>
      <c r="C34" s="6">
        <v>1</v>
      </c>
      <c r="D34" s="21">
        <f>IF(B34="","",COUNTIF('(modèle)'!$G$26:$K$264,'Statistiques KB'!B34))</f>
        <v>0</v>
      </c>
    </row>
    <row r="35" spans="2:4" x14ac:dyDescent="0.25">
      <c r="B35" s="6" t="s">
        <v>61</v>
      </c>
      <c r="C35" s="6">
        <v>1</v>
      </c>
      <c r="D35" s="21">
        <f>IF(B35="","",COUNTIF('(modèle)'!$G$26:$K$264,'Statistiques KB'!B35))</f>
        <v>0</v>
      </c>
    </row>
    <row r="36" spans="2:4" x14ac:dyDescent="0.25">
      <c r="B36" s="6" t="s">
        <v>66</v>
      </c>
      <c r="C36" s="6">
        <v>1</v>
      </c>
      <c r="D36" s="21">
        <f>IF(B36="","",COUNTIF('(modèle)'!$G$26:$K$264,'Statistiques KB'!B36))</f>
        <v>0</v>
      </c>
    </row>
    <row r="37" spans="2:4" x14ac:dyDescent="0.25">
      <c r="B37" s="6" t="s">
        <v>67</v>
      </c>
      <c r="C37" s="6">
        <v>1</v>
      </c>
      <c r="D37" s="21">
        <f>IF(B37="","",COUNTIF('(modèle)'!$G$26:$K$264,'Statistiques KB'!B37))</f>
        <v>0</v>
      </c>
    </row>
    <row r="38" spans="2:4" x14ac:dyDescent="0.25">
      <c r="B38" s="6" t="s">
        <v>68</v>
      </c>
      <c r="C38" s="6">
        <v>1</v>
      </c>
      <c r="D38" s="21">
        <f>IF(B38="","",COUNTIF('(modèle)'!$G$26:$K$264,'Statistiques KB'!B38))</f>
        <v>0</v>
      </c>
    </row>
    <row r="39" spans="2:4" x14ac:dyDescent="0.25">
      <c r="B39" s="6" t="s">
        <v>64</v>
      </c>
      <c r="C39" s="6">
        <v>1</v>
      </c>
      <c r="D39" s="21">
        <f>IF(B39="","",COUNTIF('(modèle)'!$G$26:$K$264,'Statistiques KB'!B39))</f>
        <v>0</v>
      </c>
    </row>
    <row r="40" spans="2:4" x14ac:dyDescent="0.25">
      <c r="B40" s="6" t="s">
        <v>65</v>
      </c>
      <c r="C40" s="6">
        <v>1</v>
      </c>
      <c r="D40" s="21">
        <f>IF(B40="","",COUNTIF('(modèle)'!$G$26:$K$264,'Statistiques KB'!B40))</f>
        <v>0</v>
      </c>
    </row>
    <row r="41" spans="2:4" x14ac:dyDescent="0.25">
      <c r="B41" s="6" t="s">
        <v>70</v>
      </c>
      <c r="C41" s="6">
        <v>1</v>
      </c>
      <c r="D41" s="21">
        <f>IF(B41="","",COUNTIF('(modèle)'!$G$26:$K$264,'Statistiques KB'!B41))</f>
        <v>0</v>
      </c>
    </row>
    <row r="42" spans="2:4" x14ac:dyDescent="0.25">
      <c r="B42" s="6" t="s">
        <v>68</v>
      </c>
      <c r="C42" s="6">
        <v>1</v>
      </c>
      <c r="D42" s="21">
        <f>IF(B42="","",COUNTIF('(modèle)'!$G$26:$K$264,'Statistiques KB'!B42))</f>
        <v>0</v>
      </c>
    </row>
    <row r="43" spans="2:4" x14ac:dyDescent="0.25">
      <c r="B43" s="6" t="s">
        <v>69</v>
      </c>
      <c r="C43" s="6">
        <v>2</v>
      </c>
      <c r="D43" s="21">
        <f>IF(B43="","",COUNTIF('(modèle)'!$G$26:$K$264,'Statistiques KB'!B43))</f>
        <v>0</v>
      </c>
    </row>
    <row r="44" spans="2:4" x14ac:dyDescent="0.25">
      <c r="B44" s="8" t="s">
        <v>71</v>
      </c>
      <c r="C44" s="6">
        <v>1</v>
      </c>
      <c r="D44" s="21">
        <f>IF(B44="","",COUNTIF('(modèle)'!$G$26:$K$264,'Statistiques KB'!B44))</f>
        <v>0</v>
      </c>
    </row>
    <row r="45" spans="2:4" x14ac:dyDescent="0.25">
      <c r="B45" s="6" t="s">
        <v>79</v>
      </c>
      <c r="C45" s="6">
        <v>1</v>
      </c>
      <c r="D45" s="21">
        <f>IF(B45="","",COUNTIF('(modèle)'!$G$26:$K$264,'Statistiques KB'!B45))</f>
        <v>0</v>
      </c>
    </row>
    <row r="46" spans="2:4" x14ac:dyDescent="0.25">
      <c r="B46" s="6" t="s">
        <v>80</v>
      </c>
      <c r="C46" s="6">
        <v>1</v>
      </c>
      <c r="D46" s="21">
        <f>IF(B46="","",COUNTIF('(modèle)'!$G$26:$K$264,'Statistiques KB'!B46))</f>
        <v>0</v>
      </c>
    </row>
    <row r="47" spans="2:4" x14ac:dyDescent="0.25">
      <c r="B47" s="6" t="s">
        <v>78</v>
      </c>
      <c r="C47" s="6">
        <v>1</v>
      </c>
      <c r="D47" s="21">
        <f>IF(B47="","",COUNTIF('(modèle)'!$G$26:$K$264,'Statistiques KB'!B47))</f>
        <v>0</v>
      </c>
    </row>
    <row r="48" spans="2:4" x14ac:dyDescent="0.25">
      <c r="B48" s="6" t="s">
        <v>86</v>
      </c>
      <c r="C48" s="6">
        <v>1</v>
      </c>
      <c r="D48" s="21">
        <f>IF(B48="","",COUNTIF('(modèle)'!$G$26:$K$264,'Statistiques KB'!B48))</f>
        <v>0</v>
      </c>
    </row>
    <row r="49" spans="2:4" x14ac:dyDescent="0.25">
      <c r="B49" s="6"/>
      <c r="C49" s="6"/>
      <c r="D49" s="21" t="str">
        <f>IF(B49="","",COUNTIF('(modèle)'!$G$26:$K$264,'Statistiques KB'!B49))</f>
        <v/>
      </c>
    </row>
    <row r="50" spans="2:4" x14ac:dyDescent="0.25">
      <c r="B50" s="6"/>
      <c r="C50" s="6"/>
      <c r="D50" s="21" t="str">
        <f>IF(B50="","",COUNTIF('(modèle)'!$G$26:$K$264,'Statistiques KB'!B50))</f>
        <v/>
      </c>
    </row>
    <row r="51" spans="2:4" x14ac:dyDescent="0.25">
      <c r="B51" s="6"/>
      <c r="C51" s="6"/>
      <c r="D51" s="21" t="str">
        <f>IF(B51="","",COUNTIF('(modèle)'!$G$26:$K$264,'Statistiques KB'!B51))</f>
        <v/>
      </c>
    </row>
    <row r="52" spans="2:4" x14ac:dyDescent="0.25">
      <c r="B52" s="6"/>
      <c r="C52" s="6"/>
      <c r="D52" s="21" t="str">
        <f>IF(B52="","",COUNTIF('(modèle)'!$G$26:$K$264,'Statistiques KB'!B52))</f>
        <v/>
      </c>
    </row>
    <row r="53" spans="2:4" x14ac:dyDescent="0.25">
      <c r="B53" s="6"/>
      <c r="C53" s="6"/>
      <c r="D53" s="21" t="str">
        <f>IF(B53="","",COUNTIF('(modèle)'!$G$26:$K$264,'Statistiques KB'!B53))</f>
        <v/>
      </c>
    </row>
    <row r="54" spans="2:4" x14ac:dyDescent="0.25">
      <c r="B54" s="6"/>
      <c r="C54" s="6"/>
      <c r="D54" s="21" t="str">
        <f>IF(B54="","",COUNTIF('(modèle)'!$G$26:$K$264,'Statistiques KB'!B54))</f>
        <v/>
      </c>
    </row>
    <row r="55" spans="2:4" x14ac:dyDescent="0.25">
      <c r="B55" s="6"/>
      <c r="C55" s="6"/>
      <c r="D55" s="21" t="str">
        <f>IF(B55="","",COUNTIF('(modèle)'!$G$26:$K$264,'Statistiques KB'!B55))</f>
        <v/>
      </c>
    </row>
    <row r="56" spans="2:4" x14ac:dyDescent="0.25">
      <c r="B56" s="6"/>
      <c r="C56" s="6"/>
      <c r="D56" s="21" t="str">
        <f>IF(B56="","",COUNTIF('(modèle)'!$G$26:$K$264,'Statistiques KB'!B56))</f>
        <v/>
      </c>
    </row>
    <row r="57" spans="2:4" x14ac:dyDescent="0.25">
      <c r="B57" s="6"/>
      <c r="C57" s="6"/>
      <c r="D57" s="21" t="str">
        <f>IF(B57="","",COUNTIF('(modèle)'!$G$26:$K$264,'Statistiques KB'!B57))</f>
        <v/>
      </c>
    </row>
    <row r="58" spans="2:4" x14ac:dyDescent="0.25">
      <c r="B58" s="6"/>
      <c r="C58" s="6"/>
      <c r="D58" s="21" t="str">
        <f>IF(B58="","",COUNTIF('(modèle)'!$G$26:$K$264,'Statistiques KB'!B58))</f>
        <v/>
      </c>
    </row>
    <row r="59" spans="2:4" x14ac:dyDescent="0.25">
      <c r="B59" s="6"/>
      <c r="C59" s="6"/>
      <c r="D59" s="21" t="str">
        <f>IF(B59="","",COUNTIF('(modèle)'!$G$26:$K$264,'Statistiques KB'!B59))</f>
        <v/>
      </c>
    </row>
    <row r="60" spans="2:4" x14ac:dyDescent="0.25">
      <c r="B60" s="6"/>
      <c r="C60" s="6"/>
      <c r="D60" s="21" t="str">
        <f>IF(B60="","",COUNTIF('(modèle)'!$G$26:$K$264,'Statistiques KB'!B60))</f>
        <v/>
      </c>
    </row>
    <row r="61" spans="2:4" x14ac:dyDescent="0.25">
      <c r="B61" s="6"/>
      <c r="C61" s="6"/>
      <c r="D61" s="21" t="str">
        <f>IF(B61="","",COUNTIF('(modèle)'!$G$26:$K$264,'Statistiques KB'!B61))</f>
        <v/>
      </c>
    </row>
    <row r="62" spans="2:4" x14ac:dyDescent="0.25">
      <c r="B62" s="6"/>
      <c r="C62" s="6"/>
      <c r="D62" s="21" t="str">
        <f>IF(B62="","",COUNTIF('(modèle)'!$G$26:$K$264,'Statistiques KB'!B62))</f>
        <v/>
      </c>
    </row>
    <row r="63" spans="2:4" x14ac:dyDescent="0.25">
      <c r="B63" s="6"/>
      <c r="C63" s="6"/>
      <c r="D63" s="21" t="str">
        <f>IF(B63="","",COUNTIF('(modèle)'!$G$26:$K$264,'Statistiques KB'!B63))</f>
        <v/>
      </c>
    </row>
    <row r="64" spans="2:4" x14ac:dyDescent="0.25">
      <c r="B64" s="6"/>
      <c r="C64" s="6"/>
      <c r="D64" s="21" t="str">
        <f>IF(B64="","",COUNTIF('(modèle)'!$G$26:$K$264,'Statistiques KB'!B64))</f>
        <v/>
      </c>
    </row>
    <row r="65" spans="2:4" x14ac:dyDescent="0.25">
      <c r="B65" s="6"/>
      <c r="C65" s="6"/>
      <c r="D65" s="21" t="str">
        <f>IF(B65="","",COUNTIF('(modèle)'!$G$26:$K$264,'Statistiques KB'!B65))</f>
        <v/>
      </c>
    </row>
    <row r="66" spans="2:4" x14ac:dyDescent="0.25">
      <c r="B66" s="6"/>
      <c r="C66" s="6"/>
      <c r="D66" s="21" t="str">
        <f>IF(B66="","",COUNTIF('(modèle)'!$G$26:$K$264,'Statistiques KB'!B66))</f>
        <v/>
      </c>
    </row>
    <row r="67" spans="2:4" x14ac:dyDescent="0.25">
      <c r="B67" s="6"/>
      <c r="C67" s="6"/>
      <c r="D67" s="21" t="str">
        <f>IF(B67="","",COUNTIF('(modèle)'!$G$26:$K$264,'Statistiques KB'!B67))</f>
        <v/>
      </c>
    </row>
    <row r="68" spans="2:4" x14ac:dyDescent="0.25">
      <c r="B68" s="6"/>
      <c r="C68" s="6"/>
      <c r="D68" s="21" t="str">
        <f>IF(B68="","",COUNTIF('(modèle)'!$G$26:$K$264,'Statistiques KB'!B68))</f>
        <v/>
      </c>
    </row>
    <row r="69" spans="2:4" x14ac:dyDescent="0.25">
      <c r="B69" s="6"/>
      <c r="C69" s="6"/>
      <c r="D69" s="21" t="str">
        <f>IF(B69="","",COUNTIF('(modèle)'!$G$26:$K$264,'Statistiques KB'!B69))</f>
        <v/>
      </c>
    </row>
    <row r="70" spans="2:4" x14ac:dyDescent="0.25">
      <c r="B70" s="6"/>
      <c r="C70" s="6"/>
      <c r="D70" s="21" t="str">
        <f>IF(B70="","",COUNTIF('(modèle)'!$G$26:$K$264,'Statistiques KB'!B70))</f>
        <v/>
      </c>
    </row>
    <row r="71" spans="2:4" x14ac:dyDescent="0.25">
      <c r="B71" s="6"/>
      <c r="C71" s="6"/>
      <c r="D71" s="21" t="str">
        <f>IF(B71="","",COUNTIF('(modèle)'!$G$26:$K$264,'Statistiques KB'!B71))</f>
        <v/>
      </c>
    </row>
    <row r="72" spans="2:4" x14ac:dyDescent="0.25">
      <c r="B72" s="6"/>
      <c r="C72" s="6"/>
      <c r="D72" s="21" t="str">
        <f>IF(B72="","",COUNTIF('(modèle)'!$G$26:$K$264,'Statistiques KB'!B72))</f>
        <v/>
      </c>
    </row>
    <row r="73" spans="2:4" x14ac:dyDescent="0.25">
      <c r="B73" s="6"/>
      <c r="C73" s="6"/>
      <c r="D73" s="21" t="str">
        <f>IF(B73="","",COUNTIF('(modèle)'!$G$26:$K$264,'Statistiques KB'!B73))</f>
        <v/>
      </c>
    </row>
    <row r="74" spans="2:4" x14ac:dyDescent="0.25">
      <c r="B74" s="6"/>
      <c r="C74" s="6"/>
      <c r="D74" s="21" t="str">
        <f>IF(B74="","",COUNTIF('(modèle)'!$G$26:$K$264,'Statistiques KB'!B74))</f>
        <v/>
      </c>
    </row>
    <row r="75" spans="2:4" x14ac:dyDescent="0.25">
      <c r="B75" s="6"/>
      <c r="C75" s="6"/>
      <c r="D75" s="21" t="str">
        <f>IF(B75="","",COUNTIF('(modèle)'!$G$26:$K$264,'Statistiques KB'!B75))</f>
        <v/>
      </c>
    </row>
    <row r="76" spans="2:4" x14ac:dyDescent="0.25">
      <c r="B76" s="6"/>
      <c r="C76" s="6"/>
      <c r="D76" s="21" t="str">
        <f>IF(B76="","",COUNTIF('(modèle)'!$G$26:$K$264,'Statistiques KB'!B76))</f>
        <v/>
      </c>
    </row>
    <row r="77" spans="2:4" x14ac:dyDescent="0.25">
      <c r="B77" s="6"/>
      <c r="C77" s="6"/>
      <c r="D77" s="21" t="str">
        <f>IF(B77="","",COUNTIF('(modèle)'!$G$26:$K$264,'Statistiques KB'!B77))</f>
        <v/>
      </c>
    </row>
    <row r="78" spans="2:4" x14ac:dyDescent="0.25">
      <c r="B78" s="6"/>
      <c r="C78" s="6"/>
      <c r="D78" s="21" t="str">
        <f>IF(B78="","",COUNTIF('(modèle)'!$G$26:$K$264,'Statistiques KB'!B78))</f>
        <v/>
      </c>
    </row>
    <row r="79" spans="2:4" x14ac:dyDescent="0.25">
      <c r="B79" s="6"/>
      <c r="C79" s="6"/>
      <c r="D79" s="21" t="str">
        <f>IF(B79="","",COUNTIF('(modèle)'!$G$26:$K$264,'Statistiques KB'!B79))</f>
        <v/>
      </c>
    </row>
    <row r="80" spans="2:4" x14ac:dyDescent="0.25">
      <c r="B80" s="6"/>
      <c r="C80" s="6"/>
      <c r="D80" s="21" t="str">
        <f>IF(B80="","",COUNTIF('(modèle)'!$G$26:$K$264,'Statistiques KB'!B80))</f>
        <v/>
      </c>
    </row>
    <row r="81" spans="2:4" x14ac:dyDescent="0.25">
      <c r="B81" s="6"/>
      <c r="C81" s="6"/>
      <c r="D81" s="21" t="str">
        <f>IF(B81="","",COUNTIF('(modèle)'!$G$26:$K$264,'Statistiques KB'!B81))</f>
        <v/>
      </c>
    </row>
    <row r="82" spans="2:4" x14ac:dyDescent="0.25">
      <c r="B82" s="6"/>
      <c r="C82" s="6"/>
      <c r="D82" s="21" t="str">
        <f>IF(B82="","",COUNTIF('(modèle)'!$G$26:$K$264,'Statistiques KB'!B82))</f>
        <v/>
      </c>
    </row>
    <row r="83" spans="2:4" x14ac:dyDescent="0.25">
      <c r="B83" s="6"/>
      <c r="C83" s="6"/>
      <c r="D83" s="21" t="str">
        <f>IF(B83="","",COUNTIF('(modèle)'!$G$26:$K$264,'Statistiques KB'!B83))</f>
        <v/>
      </c>
    </row>
    <row r="84" spans="2:4" x14ac:dyDescent="0.25">
      <c r="B84" s="6"/>
      <c r="C84" s="6"/>
      <c r="D84" s="21" t="str">
        <f>IF(B84="","",COUNTIF('(modèle)'!$G$26:$K$264,'Statistiques KB'!B84))</f>
        <v/>
      </c>
    </row>
    <row r="85" spans="2:4" x14ac:dyDescent="0.25">
      <c r="B85" s="6"/>
      <c r="C85" s="6"/>
      <c r="D85" s="21" t="str">
        <f>IF(B85="","",COUNTIF('(modèle)'!$G$26:$K$264,'Statistiques KB'!B85))</f>
        <v/>
      </c>
    </row>
    <row r="86" spans="2:4" x14ac:dyDescent="0.25">
      <c r="B86" s="6"/>
      <c r="C86" s="6"/>
      <c r="D86" s="21" t="str">
        <f>IF(B86="","",COUNTIF('(modèle)'!$G$26:$K$264,'Statistiques KB'!B86))</f>
        <v/>
      </c>
    </row>
    <row r="87" spans="2:4" x14ac:dyDescent="0.25">
      <c r="B87" s="6"/>
      <c r="C87" s="6"/>
      <c r="D87" s="21" t="str">
        <f>IF(B87="","",COUNTIF('(modèle)'!$G$26:$K$264,'Statistiques KB'!B87))</f>
        <v/>
      </c>
    </row>
    <row r="88" spans="2:4" x14ac:dyDescent="0.25">
      <c r="B88" s="6"/>
      <c r="C88" s="6"/>
      <c r="D88" s="21" t="str">
        <f>IF(B88="","",COUNTIF('(modèle)'!$G$26:$K$264,'Statistiques KB'!B88))</f>
        <v/>
      </c>
    </row>
    <row r="89" spans="2:4" x14ac:dyDescent="0.25">
      <c r="B89" s="6"/>
      <c r="C89" s="6"/>
      <c r="D89" s="21" t="str">
        <f>IF(B89="","",COUNTIF('(modèle)'!$G$26:$K$264,'Statistiques KB'!B89))</f>
        <v/>
      </c>
    </row>
    <row r="90" spans="2:4" x14ac:dyDescent="0.25">
      <c r="B90" s="6"/>
      <c r="C90" s="6"/>
      <c r="D90" s="21" t="str">
        <f>IF(B90="","",COUNTIF('(modèle)'!$G$26:$K$264,'Statistiques KB'!B90))</f>
        <v/>
      </c>
    </row>
    <row r="91" spans="2:4" x14ac:dyDescent="0.25">
      <c r="B91" s="6"/>
      <c r="C91" s="6"/>
      <c r="D91" s="21" t="str">
        <f>IF(B91="","",COUNTIF('(modèle)'!$G$26:$K$264,'Statistiques KB'!B91))</f>
        <v/>
      </c>
    </row>
    <row r="92" spans="2:4" x14ac:dyDescent="0.25">
      <c r="B92" s="6"/>
      <c r="C92" s="6"/>
      <c r="D92" s="21" t="str">
        <f>IF(B92="","",COUNTIF('(modèle)'!$G$26:$K$264,'Statistiques KB'!B92))</f>
        <v/>
      </c>
    </row>
    <row r="93" spans="2:4" x14ac:dyDescent="0.25">
      <c r="B93" s="6"/>
      <c r="C93" s="6"/>
      <c r="D93" s="21" t="str">
        <f>IF(B93="","",COUNTIF('(modèle)'!$G$26:$K$264,'Statistiques KB'!B93))</f>
        <v/>
      </c>
    </row>
    <row r="94" spans="2:4" x14ac:dyDescent="0.25">
      <c r="B94" s="6"/>
      <c r="C94" s="6"/>
      <c r="D94" s="21" t="str">
        <f>IF(B94="","",COUNTIF('(modèle)'!$G$26:$K$264,'Statistiques KB'!B94))</f>
        <v/>
      </c>
    </row>
    <row r="95" spans="2:4" x14ac:dyDescent="0.25">
      <c r="B95" s="6"/>
      <c r="C95" s="6"/>
      <c r="D95" s="21" t="str">
        <f>IF(B95="","",COUNTIF('(modèle)'!$G$26:$K$264,'Statistiques KB'!B95))</f>
        <v/>
      </c>
    </row>
    <row r="96" spans="2:4" x14ac:dyDescent="0.25">
      <c r="B96" s="6"/>
      <c r="C96" s="6"/>
      <c r="D96" s="21" t="str">
        <f>IF(B96="","",COUNTIF('(modèle)'!$G$26:$K$264,'Statistiques KB'!B96))</f>
        <v/>
      </c>
    </row>
    <row r="97" spans="2:4" x14ac:dyDescent="0.25">
      <c r="B97" s="6"/>
      <c r="C97" s="6"/>
      <c r="D97" s="21" t="str">
        <f>IF(B97="","",COUNTIF('(modèle)'!$G$26:$K$264,'Statistiques KB'!B97))</f>
        <v/>
      </c>
    </row>
    <row r="98" spans="2:4" x14ac:dyDescent="0.25">
      <c r="B98" s="6"/>
      <c r="C98" s="6"/>
      <c r="D98" s="21" t="str">
        <f>IF(B98="","",COUNTIF('(modèle)'!$G$26:$K$264,'Statistiques KB'!B98))</f>
        <v/>
      </c>
    </row>
    <row r="99" spans="2:4" x14ac:dyDescent="0.25">
      <c r="B99" s="6"/>
      <c r="C99" s="6"/>
      <c r="D99" s="21" t="str">
        <f>IF(B99="","",COUNTIF('(modèle)'!$G$26:$K$264,'Statistiques KB'!B99))</f>
        <v/>
      </c>
    </row>
    <row r="100" spans="2:4" x14ac:dyDescent="0.25">
      <c r="B100" s="6"/>
      <c r="C100" s="6"/>
      <c r="D100" s="21" t="str">
        <f>IF(B100="","",COUNTIF('(modèle)'!$G$26:$K$264,'Statistiques KB'!B100))</f>
        <v/>
      </c>
    </row>
    <row r="101" spans="2:4" x14ac:dyDescent="0.25">
      <c r="B101" s="6"/>
      <c r="C101" s="6"/>
      <c r="D101" s="21" t="str">
        <f>IF(B101="","",COUNTIF('(modèle)'!$G$26:$K$264,'Statistiques KB'!B101))</f>
        <v/>
      </c>
    </row>
    <row r="102" spans="2:4" x14ac:dyDescent="0.25">
      <c r="B102" s="6"/>
      <c r="C102" s="6"/>
      <c r="D102" s="21" t="str">
        <f>IF(B102="","",COUNTIF('(modèle)'!$G$26:$K$264,'Statistiques KB'!B102))</f>
        <v/>
      </c>
    </row>
    <row r="103" spans="2:4" x14ac:dyDescent="0.25">
      <c r="B103" s="6"/>
      <c r="C103" s="6"/>
      <c r="D103" s="21" t="str">
        <f>IF(B103="","",COUNTIF('(modèle)'!$G$26:$K$264,'Statistiques KB'!B103))</f>
        <v/>
      </c>
    </row>
    <row r="104" spans="2:4" x14ac:dyDescent="0.25">
      <c r="B104" s="6"/>
      <c r="C104" s="6"/>
      <c r="D104" s="21" t="str">
        <f>IF(B104="","",COUNTIF('(modèle)'!$G$26:$K$264,'Statistiques KB'!B104))</f>
        <v/>
      </c>
    </row>
    <row r="105" spans="2:4" x14ac:dyDescent="0.25">
      <c r="B105" s="6"/>
      <c r="C105" s="6"/>
      <c r="D105" s="21" t="str">
        <f>IF(B105="","",COUNTIF('(modèle)'!$G$26:$K$264,'Statistiques KB'!B105))</f>
        <v/>
      </c>
    </row>
    <row r="106" spans="2:4" x14ac:dyDescent="0.25">
      <c r="B106" s="6"/>
      <c r="C106" s="6"/>
      <c r="D106" s="21" t="str">
        <f>IF(B106="","",COUNTIF('(modèle)'!$G$26:$K$264,'Statistiques KB'!B106))</f>
        <v/>
      </c>
    </row>
    <row r="107" spans="2:4" x14ac:dyDescent="0.25">
      <c r="B107" s="6"/>
      <c r="C107" s="6"/>
      <c r="D107" s="21" t="str">
        <f>IF(B107="","",COUNTIF('(modèle)'!$G$26:$K$264,'Statistiques KB'!B107))</f>
        <v/>
      </c>
    </row>
    <row r="108" spans="2:4" x14ac:dyDescent="0.25">
      <c r="B108" s="6"/>
      <c r="C108" s="6"/>
      <c r="D108" s="21" t="str">
        <f>IF(B108="","",COUNTIF('(modèle)'!$G$26:$K$264,'Statistiques KB'!B108))</f>
        <v/>
      </c>
    </row>
    <row r="109" spans="2:4" x14ac:dyDescent="0.25">
      <c r="B109" s="6"/>
      <c r="C109" s="6"/>
      <c r="D109" s="21" t="str">
        <f>IF(B109="","",COUNTIF('(modèle)'!$G$26:$K$264,'Statistiques KB'!B109))</f>
        <v/>
      </c>
    </row>
    <row r="110" spans="2:4" x14ac:dyDescent="0.25">
      <c r="B110" s="6"/>
      <c r="C110" s="6"/>
      <c r="D110" s="21" t="str">
        <f>IF(B110="","",COUNTIF('(modèle)'!$G$26:$K$264,'Statistiques KB'!B110))</f>
        <v/>
      </c>
    </row>
    <row r="111" spans="2:4" x14ac:dyDescent="0.25">
      <c r="B111" s="6"/>
      <c r="C111" s="6"/>
      <c r="D111" s="21" t="str">
        <f>IF(B111="","",COUNTIF('(modèle)'!$G$26:$K$264,'Statistiques KB'!B111))</f>
        <v/>
      </c>
    </row>
    <row r="112" spans="2:4" x14ac:dyDescent="0.25">
      <c r="B112" s="6"/>
      <c r="C112" s="6"/>
      <c r="D112" s="21" t="str">
        <f>IF(B112="","",COUNTIF('(modèle)'!$G$26:$K$264,'Statistiques KB'!B112))</f>
        <v/>
      </c>
    </row>
    <row r="113" spans="2:4" x14ac:dyDescent="0.25">
      <c r="B113" s="6"/>
      <c r="C113" s="6"/>
      <c r="D113" s="21" t="str">
        <f>IF(B113="","",COUNTIF('(modèle)'!$G$26:$K$264,'Statistiques KB'!B113))</f>
        <v/>
      </c>
    </row>
    <row r="114" spans="2:4" x14ac:dyDescent="0.25">
      <c r="B114" s="6"/>
      <c r="C114" s="6"/>
      <c r="D114" s="21" t="str">
        <f>IF(B114="","",COUNTIF('(modèle)'!$G$26:$K$264,'Statistiques KB'!B114))</f>
        <v/>
      </c>
    </row>
    <row r="115" spans="2:4" x14ac:dyDescent="0.25">
      <c r="B115" s="6"/>
      <c r="C115" s="6"/>
      <c r="D115" s="21" t="str">
        <f>IF(B115="","",COUNTIF('(modèle)'!$G$26:$K$264,'Statistiques KB'!B115))</f>
        <v/>
      </c>
    </row>
    <row r="116" spans="2:4" x14ac:dyDescent="0.25">
      <c r="B116" s="6"/>
      <c r="C116" s="6"/>
      <c r="D116" s="21" t="str">
        <f>IF(B116="","",COUNTIF('(modèle)'!$G$26:$K$264,'Statistiques KB'!B116))</f>
        <v/>
      </c>
    </row>
    <row r="117" spans="2:4" x14ac:dyDescent="0.25">
      <c r="B117" s="6"/>
      <c r="C117" s="6"/>
      <c r="D117" s="21" t="str">
        <f>IF(B117="","",COUNTIF('(modèle)'!$G$26:$K$264,'Statistiques KB'!B117))</f>
        <v/>
      </c>
    </row>
    <row r="118" spans="2:4" x14ac:dyDescent="0.25">
      <c r="B118" s="6"/>
      <c r="C118" s="6"/>
      <c r="D118" s="21" t="str">
        <f>IF(B118="","",COUNTIF('(modèle)'!$G$26:$K$264,'Statistiques KB'!B118))</f>
        <v/>
      </c>
    </row>
    <row r="119" spans="2:4" x14ac:dyDescent="0.25">
      <c r="B119" s="6"/>
      <c r="C119" s="6"/>
      <c r="D119" s="21" t="str">
        <f>IF(B119="","",COUNTIF('(modèle)'!$G$26:$K$264,'Statistiques KB'!B119))</f>
        <v/>
      </c>
    </row>
    <row r="120" spans="2:4" x14ac:dyDescent="0.25">
      <c r="B120" s="6"/>
      <c r="C120" s="6"/>
      <c r="D120" s="21" t="str">
        <f>IF(B120="","",COUNTIF('(modèle)'!$G$26:$K$264,'Statistiques KB'!B120))</f>
        <v/>
      </c>
    </row>
    <row r="121" spans="2:4" x14ac:dyDescent="0.25">
      <c r="B121" s="6"/>
      <c r="C121" s="6"/>
      <c r="D121" s="21" t="str">
        <f>IF(B121="","",COUNTIF('(modèle)'!$G$26:$K$264,'Statistiques KB'!B121))</f>
        <v/>
      </c>
    </row>
    <row r="122" spans="2:4" x14ac:dyDescent="0.25">
      <c r="B122" s="6"/>
      <c r="C122" s="6"/>
      <c r="D122" s="21" t="str">
        <f>IF(B122="","",COUNTIF('(modèle)'!$G$26:$K$264,'Statistiques KB'!B122))</f>
        <v/>
      </c>
    </row>
    <row r="123" spans="2:4" x14ac:dyDescent="0.25">
      <c r="B123" s="6"/>
      <c r="C123" s="6"/>
      <c r="D123" s="21" t="str">
        <f>IF(B123="","",COUNTIF('(modèle)'!$G$26:$K$264,'Statistiques KB'!B123))</f>
        <v/>
      </c>
    </row>
    <row r="124" spans="2:4" x14ac:dyDescent="0.25">
      <c r="B124" s="6"/>
      <c r="C124" s="6"/>
      <c r="D124" s="21" t="str">
        <f>IF(B124="","",COUNTIF('(modèle)'!$G$26:$K$264,'Statistiques KB'!B124))</f>
        <v/>
      </c>
    </row>
    <row r="125" spans="2:4" x14ac:dyDescent="0.25">
      <c r="B125" s="6"/>
      <c r="C125" s="6"/>
      <c r="D125" s="21" t="str">
        <f>IF(B125="","",COUNTIF('(modèle)'!$G$26:$K$264,'Statistiques KB'!B125))</f>
        <v/>
      </c>
    </row>
    <row r="126" spans="2:4" x14ac:dyDescent="0.25">
      <c r="B126" s="6"/>
      <c r="C126" s="6"/>
      <c r="D126" s="21" t="str">
        <f>IF(B126="","",COUNTIF('(modèle)'!$G$26:$K$264,'Statistiques KB'!B126))</f>
        <v/>
      </c>
    </row>
    <row r="127" spans="2:4" x14ac:dyDescent="0.25">
      <c r="B127" s="6"/>
      <c r="C127" s="6"/>
      <c r="D127" s="21" t="str">
        <f>IF(B127="","",COUNTIF('(modèle)'!$G$26:$K$264,'Statistiques KB'!B127))</f>
        <v/>
      </c>
    </row>
    <row r="128" spans="2:4" x14ac:dyDescent="0.25">
      <c r="B128" s="6"/>
      <c r="C128" s="6"/>
      <c r="D128" s="21" t="str">
        <f>IF(B128="","",COUNTIF('(modèle)'!$G$26:$K$264,'Statistiques KB'!B128))</f>
        <v/>
      </c>
    </row>
    <row r="129" spans="2:4" x14ac:dyDescent="0.25">
      <c r="B129" s="6"/>
      <c r="C129" s="6"/>
      <c r="D129" s="21" t="str">
        <f>IF(B129="","",COUNTIF('(modèle)'!$G$26:$K$264,'Statistiques KB'!B129))</f>
        <v/>
      </c>
    </row>
    <row r="130" spans="2:4" x14ac:dyDescent="0.25">
      <c r="B130" s="6"/>
      <c r="C130" s="6"/>
      <c r="D130" s="21" t="str">
        <f>IF(B130="","",COUNTIF('(modèle)'!$G$26:$K$264,'Statistiques KB'!B130))</f>
        <v/>
      </c>
    </row>
    <row r="131" spans="2:4" x14ac:dyDescent="0.25">
      <c r="B131" s="6"/>
      <c r="C131" s="6"/>
      <c r="D131" s="21" t="str">
        <f>IF(B131="","",COUNTIF('(modèle)'!$G$26:$K$264,'Statistiques KB'!B131))</f>
        <v/>
      </c>
    </row>
    <row r="132" spans="2:4" x14ac:dyDescent="0.25">
      <c r="B132" s="6"/>
      <c r="C132" s="6"/>
      <c r="D132" s="21" t="str">
        <f>IF(B132="","",COUNTIF('(modèle)'!$G$26:$K$264,'Statistiques KB'!B132))</f>
        <v/>
      </c>
    </row>
    <row r="133" spans="2:4" x14ac:dyDescent="0.25">
      <c r="B133" s="6"/>
      <c r="C133" s="6"/>
      <c r="D133" s="21" t="str">
        <f>IF(B133="","",COUNTIF('(modèle)'!$G$26:$K$264,'Statistiques KB'!B133))</f>
        <v/>
      </c>
    </row>
    <row r="134" spans="2:4" x14ac:dyDescent="0.25">
      <c r="B134" s="6"/>
      <c r="C134" s="6"/>
      <c r="D134" s="21" t="str">
        <f>IF(B134="","",COUNTIF('(modèle)'!$G$26:$K$264,'Statistiques KB'!B134))</f>
        <v/>
      </c>
    </row>
    <row r="135" spans="2:4" x14ac:dyDescent="0.25">
      <c r="B135" s="6"/>
      <c r="C135" s="6"/>
      <c r="D135" s="21" t="str">
        <f>IF(B135="","",COUNTIF('(modèle)'!$G$26:$K$264,'Statistiques KB'!B135))</f>
        <v/>
      </c>
    </row>
    <row r="136" spans="2:4" x14ac:dyDescent="0.25">
      <c r="B136" s="6"/>
      <c r="C136" s="6"/>
      <c r="D136" s="21" t="str">
        <f>IF(B136="","",COUNTIF('(modèle)'!$G$26:$K$264,'Statistiques KB'!B136))</f>
        <v/>
      </c>
    </row>
    <row r="137" spans="2:4" x14ac:dyDescent="0.25">
      <c r="B137" s="6"/>
      <c r="C137" s="6"/>
      <c r="D137" s="21" t="str">
        <f>IF(B137="","",COUNTIF('(modèle)'!$G$26:$K$264,'Statistiques KB'!B137))</f>
        <v/>
      </c>
    </row>
    <row r="138" spans="2:4" x14ac:dyDescent="0.25">
      <c r="B138" s="6"/>
      <c r="C138" s="6"/>
      <c r="D138" s="21" t="str">
        <f>IF(B138="","",COUNTIF('(modèle)'!$G$26:$K$264,'Statistiques KB'!B138))</f>
        <v/>
      </c>
    </row>
    <row r="139" spans="2:4" x14ac:dyDescent="0.25">
      <c r="B139" s="6"/>
      <c r="C139" s="6"/>
      <c r="D139" s="21" t="str">
        <f>IF(B139="","",COUNTIF('(modèle)'!$G$26:$K$264,'Statistiques KB'!B139))</f>
        <v/>
      </c>
    </row>
    <row r="140" spans="2:4" x14ac:dyDescent="0.25">
      <c r="B140" s="6"/>
      <c r="C140" s="6"/>
      <c r="D140" s="21" t="str">
        <f>IF(B140="","",COUNTIF('(modèle)'!$G$26:$K$264,'Statistiques KB'!B140))</f>
        <v/>
      </c>
    </row>
    <row r="141" spans="2:4" x14ac:dyDescent="0.25">
      <c r="B141" s="6"/>
      <c r="C141" s="6"/>
      <c r="D141" s="21" t="str">
        <f>IF(B141="","",COUNTIF('(modèle)'!$G$26:$K$264,'Statistiques KB'!B141))</f>
        <v/>
      </c>
    </row>
    <row r="142" spans="2:4" x14ac:dyDescent="0.25">
      <c r="B142" s="6"/>
      <c r="C142" s="6"/>
      <c r="D142" s="21" t="str">
        <f>IF(B142="","",COUNTIF('(modèle)'!$G$26:$K$264,'Statistiques KB'!B142))</f>
        <v/>
      </c>
    </row>
    <row r="143" spans="2:4" x14ac:dyDescent="0.25">
      <c r="B143" s="6"/>
      <c r="C143" s="6"/>
      <c r="D143" s="21" t="str">
        <f>IF(B143="","",COUNTIF('(modèle)'!$G$26:$K$264,'Statistiques KB'!B143))</f>
        <v/>
      </c>
    </row>
    <row r="144" spans="2:4" x14ac:dyDescent="0.25">
      <c r="B144" s="6"/>
      <c r="C144" s="6"/>
      <c r="D144" s="21" t="str">
        <f>IF(B144="","",COUNTIF('(modèle)'!$G$26:$K$264,'Statistiques KB'!B144))</f>
        <v/>
      </c>
    </row>
    <row r="145" spans="2:4" x14ac:dyDescent="0.25">
      <c r="B145" s="6"/>
      <c r="C145" s="6"/>
      <c r="D145" s="21" t="str">
        <f>IF(B145="","",COUNTIF('(modèle)'!$G$26:$K$264,'Statistiques KB'!B145))</f>
        <v/>
      </c>
    </row>
    <row r="146" spans="2:4" x14ac:dyDescent="0.25">
      <c r="B146" s="6"/>
      <c r="C146" s="6"/>
      <c r="D146" s="21" t="str">
        <f>IF(B146="","",COUNTIF('(modèle)'!$G$26:$K$264,'Statistiques KB'!B146))</f>
        <v/>
      </c>
    </row>
    <row r="147" spans="2:4" x14ac:dyDescent="0.25">
      <c r="B147" s="6"/>
      <c r="C147" s="6"/>
      <c r="D147" s="21" t="str">
        <f>IF(B147="","",COUNTIF('(modèle)'!$G$26:$K$264,'Statistiques KB'!B147))</f>
        <v/>
      </c>
    </row>
    <row r="148" spans="2:4" x14ac:dyDescent="0.25">
      <c r="B148" s="6"/>
      <c r="C148" s="6"/>
      <c r="D148" s="21" t="str">
        <f>IF(B148="","",COUNTIF('(modèle)'!$G$26:$K$264,'Statistiques KB'!B148))</f>
        <v/>
      </c>
    </row>
    <row r="149" spans="2:4" x14ac:dyDescent="0.25">
      <c r="B149" s="6"/>
      <c r="C149" s="6"/>
      <c r="D149" s="21" t="str">
        <f>IF(B149="","",COUNTIF('(modèle)'!$G$26:$K$264,'Statistiques KB'!B149))</f>
        <v/>
      </c>
    </row>
    <row r="150" spans="2:4" x14ac:dyDescent="0.25">
      <c r="B150" s="6"/>
      <c r="C150" s="6"/>
      <c r="D150" s="21" t="str">
        <f>IF(B150="","",COUNTIF('(modèle)'!$G$26:$K$264,'Statistiques KB'!B150))</f>
        <v/>
      </c>
    </row>
    <row r="151" spans="2:4" x14ac:dyDescent="0.25">
      <c r="B151" s="6"/>
      <c r="C151" s="6"/>
      <c r="D151" s="21" t="str">
        <f>IF(B151="","",COUNTIF('(modèle)'!$G$26:$K$264,'Statistiques KB'!B151))</f>
        <v/>
      </c>
    </row>
    <row r="152" spans="2:4" x14ac:dyDescent="0.25">
      <c r="B152" s="6"/>
      <c r="C152" s="6"/>
      <c r="D152" s="21" t="str">
        <f>IF(B152="","",COUNTIF('(modèle)'!$G$26:$K$264,'Statistiques KB'!B152))</f>
        <v/>
      </c>
    </row>
    <row r="153" spans="2:4" x14ac:dyDescent="0.25">
      <c r="B153" s="6"/>
      <c r="C153" s="6"/>
      <c r="D153" s="21" t="str">
        <f>IF(B153="","",COUNTIF('(modèle)'!$G$26:$K$264,'Statistiques KB'!B153))</f>
        <v/>
      </c>
    </row>
    <row r="154" spans="2:4" x14ac:dyDescent="0.25">
      <c r="B154" s="6"/>
      <c r="C154" s="6"/>
      <c r="D154" s="21" t="str">
        <f>IF(B154="","",COUNTIF('(modèle)'!$G$26:$K$264,'Statistiques KB'!B154))</f>
        <v/>
      </c>
    </row>
    <row r="155" spans="2:4" x14ac:dyDescent="0.25">
      <c r="B155" s="6"/>
      <c r="C155" s="6"/>
      <c r="D155" s="21" t="str">
        <f>IF(B155="","",COUNTIF('(modèle)'!$G$26:$K$264,'Statistiques KB'!B155))</f>
        <v/>
      </c>
    </row>
    <row r="156" spans="2:4" x14ac:dyDescent="0.25">
      <c r="B156" s="6"/>
      <c r="C156" s="6"/>
      <c r="D156" s="21" t="str">
        <f>IF(B156="","",COUNTIF('(modèle)'!$G$26:$K$264,'Statistiques KB'!B156))</f>
        <v/>
      </c>
    </row>
    <row r="157" spans="2:4" x14ac:dyDescent="0.25">
      <c r="B157" s="6"/>
      <c r="C157" s="6"/>
      <c r="D157" s="21" t="str">
        <f>IF(B157="","",COUNTIF('(modèle)'!$G$26:$K$264,'Statistiques KB'!B157))</f>
        <v/>
      </c>
    </row>
    <row r="158" spans="2:4" x14ac:dyDescent="0.25">
      <c r="B158" s="6"/>
      <c r="C158" s="6"/>
      <c r="D158" s="21" t="str">
        <f>IF(B158="","",COUNTIF('(modèle)'!$G$26:$K$264,'Statistiques KB'!B158))</f>
        <v/>
      </c>
    </row>
    <row r="159" spans="2:4" x14ac:dyDescent="0.25">
      <c r="B159" s="6"/>
      <c r="C159" s="6"/>
      <c r="D159" s="21" t="str">
        <f>IF(B159="","",COUNTIF('(modèle)'!$G$26:$K$264,'Statistiques KB'!B159))</f>
        <v/>
      </c>
    </row>
    <row r="160" spans="2:4" x14ac:dyDescent="0.25">
      <c r="B160" s="6"/>
      <c r="C160" s="6"/>
      <c r="D160" s="21" t="str">
        <f>IF(B160="","",COUNTIF('(modèle)'!$G$26:$K$264,'Statistiques KB'!B160))</f>
        <v/>
      </c>
    </row>
    <row r="161" spans="2:4" x14ac:dyDescent="0.25">
      <c r="B161" s="6"/>
      <c r="C161" s="6"/>
      <c r="D161" s="21" t="str">
        <f>IF(B161="","",COUNTIF('(modèle)'!$G$26:$K$264,'Statistiques KB'!B161))</f>
        <v/>
      </c>
    </row>
    <row r="162" spans="2:4" x14ac:dyDescent="0.25">
      <c r="B162" s="6"/>
      <c r="C162" s="6"/>
      <c r="D162" s="21" t="str">
        <f>IF(B162="","",COUNTIF('(modèle)'!$G$26:$K$264,'Statistiques KB'!B162))</f>
        <v/>
      </c>
    </row>
    <row r="163" spans="2:4" x14ac:dyDescent="0.25">
      <c r="B163" s="6"/>
      <c r="C163" s="6"/>
      <c r="D163" s="21" t="str">
        <f>IF(B163="","",COUNTIF('(modèle)'!$G$26:$K$264,'Statistiques KB'!B163))</f>
        <v/>
      </c>
    </row>
    <row r="164" spans="2:4" x14ac:dyDescent="0.25">
      <c r="B164" s="6"/>
      <c r="C164" s="6"/>
      <c r="D164" s="21" t="str">
        <f>IF(B164="","",COUNTIF('(modèle)'!$G$26:$K$264,'Statistiques KB'!B164))</f>
        <v/>
      </c>
    </row>
    <row r="165" spans="2:4" x14ac:dyDescent="0.25">
      <c r="B165" s="6"/>
      <c r="C165" s="6"/>
      <c r="D165" s="21" t="str">
        <f>IF(B165="","",COUNTIF('(modèle)'!$G$26:$K$264,'Statistiques KB'!B165))</f>
        <v/>
      </c>
    </row>
    <row r="166" spans="2:4" x14ac:dyDescent="0.25">
      <c r="B166" s="6"/>
      <c r="C166" s="6"/>
      <c r="D166" s="21" t="str">
        <f>IF(B166="","",COUNTIF('(modèle)'!$G$26:$K$264,'Statistiques KB'!B166))</f>
        <v/>
      </c>
    </row>
    <row r="167" spans="2:4" x14ac:dyDescent="0.25">
      <c r="B167" s="6"/>
      <c r="C167" s="6"/>
      <c r="D167" s="21" t="str">
        <f>IF(B167="","",COUNTIF('(modèle)'!$G$26:$K$264,'Statistiques KB'!B167))</f>
        <v/>
      </c>
    </row>
    <row r="168" spans="2:4" x14ac:dyDescent="0.25">
      <c r="B168" s="6"/>
      <c r="C168" s="6"/>
      <c r="D168" s="21" t="str">
        <f>IF(B168="","",COUNTIF('(modèle)'!$G$26:$K$264,'Statistiques KB'!B168))</f>
        <v/>
      </c>
    </row>
    <row r="169" spans="2:4" x14ac:dyDescent="0.25">
      <c r="B169" s="6"/>
      <c r="C169" s="6"/>
      <c r="D169" s="21" t="str">
        <f>IF(B169="","",COUNTIF('(modèle)'!$G$26:$K$264,'Statistiques KB'!B169))</f>
        <v/>
      </c>
    </row>
    <row r="170" spans="2:4" x14ac:dyDescent="0.25">
      <c r="B170" s="6"/>
      <c r="C170" s="6"/>
      <c r="D170" s="21" t="str">
        <f>IF(B170="","",COUNTIF('(modèle)'!$G$26:$K$264,'Statistiques KB'!B170))</f>
        <v/>
      </c>
    </row>
    <row r="171" spans="2:4" x14ac:dyDescent="0.25">
      <c r="B171" s="6"/>
      <c r="C171" s="6"/>
      <c r="D171" s="21" t="str">
        <f>IF(B171="","",COUNTIF('(modèle)'!$G$26:$K$264,'Statistiques KB'!B171))</f>
        <v/>
      </c>
    </row>
    <row r="172" spans="2:4" x14ac:dyDescent="0.25">
      <c r="B172" s="6"/>
      <c r="C172" s="6"/>
      <c r="D172" s="21" t="str">
        <f>IF(B172="","",COUNTIF('(modèle)'!$G$26:$K$264,'Statistiques KB'!B172))</f>
        <v/>
      </c>
    </row>
    <row r="173" spans="2:4" x14ac:dyDescent="0.25">
      <c r="B173" s="6"/>
      <c r="C173" s="6"/>
      <c r="D173" s="21" t="str">
        <f>IF(B173="","",COUNTIF('(modèle)'!$G$26:$K$264,'Statistiques KB'!B173))</f>
        <v/>
      </c>
    </row>
    <row r="174" spans="2:4" x14ac:dyDescent="0.25">
      <c r="B174" s="6"/>
      <c r="C174" s="6"/>
      <c r="D174" s="21" t="str">
        <f>IF(B174="","",COUNTIF('(modèle)'!$G$26:$K$264,'Statistiques KB'!B174))</f>
        <v/>
      </c>
    </row>
    <row r="175" spans="2:4" x14ac:dyDescent="0.25">
      <c r="B175" s="6"/>
      <c r="C175" s="6"/>
      <c r="D175" s="21" t="str">
        <f>IF(B175="","",COUNTIF('(modèle)'!$G$26:$K$264,'Statistiques KB'!B175))</f>
        <v/>
      </c>
    </row>
    <row r="176" spans="2:4" x14ac:dyDescent="0.25">
      <c r="B176" s="6"/>
      <c r="C176" s="6"/>
      <c r="D176" s="21" t="str">
        <f>IF(B176="","",COUNTIF('(modèle)'!$G$26:$K$264,'Statistiques KB'!B176))</f>
        <v/>
      </c>
    </row>
    <row r="177" spans="2:4" x14ac:dyDescent="0.25">
      <c r="B177" s="6"/>
      <c r="C177" s="6"/>
      <c r="D177" s="21" t="str">
        <f>IF(B177="","",COUNTIF('(modèle)'!$G$26:$K$264,'Statistiques KB'!B177))</f>
        <v/>
      </c>
    </row>
    <row r="178" spans="2:4" x14ac:dyDescent="0.25">
      <c r="B178" s="6"/>
      <c r="C178" s="6"/>
      <c r="D178" s="21" t="str">
        <f>IF(B178="","",COUNTIF('(modèle)'!$G$26:$K$264,'Statistiques KB'!B178))</f>
        <v/>
      </c>
    </row>
    <row r="179" spans="2:4" x14ac:dyDescent="0.25">
      <c r="B179" s="6"/>
      <c r="C179" s="6"/>
      <c r="D179" s="21" t="str">
        <f>IF(B179="","",COUNTIF('(modèle)'!$G$26:$K$264,'Statistiques KB'!B179))</f>
        <v/>
      </c>
    </row>
    <row r="180" spans="2:4" x14ac:dyDescent="0.25">
      <c r="B180" s="6"/>
      <c r="C180" s="6"/>
      <c r="D180" s="21" t="str">
        <f>IF(B180="","",COUNTIF('(modèle)'!$G$26:$K$264,'Statistiques KB'!B180))</f>
        <v/>
      </c>
    </row>
    <row r="181" spans="2:4" x14ac:dyDescent="0.25">
      <c r="B181" s="6"/>
      <c r="C181" s="6"/>
      <c r="D181" s="21" t="str">
        <f>IF(B181="","",COUNTIF('(modèle)'!$G$26:$K$264,'Statistiques KB'!B181))</f>
        <v/>
      </c>
    </row>
    <row r="182" spans="2:4" x14ac:dyDescent="0.25">
      <c r="B182" s="6"/>
      <c r="C182" s="6"/>
      <c r="D182" s="21" t="str">
        <f>IF(B182="","",COUNTIF('(modèle)'!$G$26:$K$264,'Statistiques KB'!B182))</f>
        <v/>
      </c>
    </row>
    <row r="183" spans="2:4" x14ac:dyDescent="0.25">
      <c r="B183" s="6"/>
      <c r="C183" s="6"/>
      <c r="D183" s="21" t="str">
        <f>IF(B183="","",COUNTIF('(modèle)'!$G$26:$K$264,'Statistiques KB'!B183))</f>
        <v/>
      </c>
    </row>
    <row r="184" spans="2:4" x14ac:dyDescent="0.25">
      <c r="B184" s="6"/>
      <c r="C184" s="6"/>
      <c r="D184" s="21" t="str">
        <f>IF(B184="","",COUNTIF('(modèle)'!$G$26:$K$264,'Statistiques KB'!B184))</f>
        <v/>
      </c>
    </row>
    <row r="185" spans="2:4" x14ac:dyDescent="0.25">
      <c r="B185" s="6"/>
      <c r="C185" s="6"/>
      <c r="D185" s="21" t="str">
        <f>IF(B185="","",COUNTIF('(modèle)'!$G$26:$K$264,'Statistiques KB'!B185))</f>
        <v/>
      </c>
    </row>
    <row r="186" spans="2:4" x14ac:dyDescent="0.25">
      <c r="B186" s="6"/>
      <c r="C186" s="6"/>
      <c r="D186" s="21" t="str">
        <f>IF(B186="","",COUNTIF('(modèle)'!$G$26:$K$264,'Statistiques KB'!B186))</f>
        <v/>
      </c>
    </row>
    <row r="187" spans="2:4" x14ac:dyDescent="0.25">
      <c r="B187" s="6"/>
      <c r="C187" s="6"/>
      <c r="D187" s="21" t="str">
        <f>IF(B187="","",COUNTIF('(modèle)'!$G$26:$K$264,'Statistiques KB'!B187))</f>
        <v/>
      </c>
    </row>
    <row r="188" spans="2:4" x14ac:dyDescent="0.25">
      <c r="B188" s="6"/>
      <c r="C188" s="6"/>
      <c r="D188" s="21" t="str">
        <f>IF(B188="","",COUNTIF('(modèle)'!$G$26:$K$264,'Statistiques KB'!B188))</f>
        <v/>
      </c>
    </row>
    <row r="189" spans="2:4" x14ac:dyDescent="0.25">
      <c r="B189" s="6"/>
      <c r="C189" s="6"/>
      <c r="D189" s="21" t="str">
        <f>IF(B189="","",COUNTIF('(modèle)'!$G$26:$K$264,'Statistiques KB'!B189))</f>
        <v/>
      </c>
    </row>
    <row r="190" spans="2:4" x14ac:dyDescent="0.25">
      <c r="B190" s="6"/>
      <c r="C190" s="6"/>
      <c r="D190" s="21" t="str">
        <f>IF(B190="","",COUNTIF('(modèle)'!$G$26:$K$264,'Statistiques KB'!B190))</f>
        <v/>
      </c>
    </row>
    <row r="191" spans="2:4" x14ac:dyDescent="0.25">
      <c r="B191" s="6"/>
      <c r="C191" s="6"/>
      <c r="D191" s="21" t="str">
        <f>IF(B191="","",COUNTIF('(modèle)'!$G$26:$K$264,'Statistiques KB'!B191))</f>
        <v/>
      </c>
    </row>
    <row r="192" spans="2:4" x14ac:dyDescent="0.25">
      <c r="B192" s="6"/>
      <c r="C192" s="6"/>
      <c r="D192" s="21" t="str">
        <f>IF(B192="","",COUNTIF('(modèle)'!$G$26:$K$264,'Statistiques KB'!B192))</f>
        <v/>
      </c>
    </row>
    <row r="193" spans="2:4" x14ac:dyDescent="0.25">
      <c r="B193" s="6"/>
      <c r="C193" s="6"/>
      <c r="D193" s="21" t="str">
        <f>IF(B193="","",COUNTIF('(modèle)'!$G$26:$K$264,'Statistiques KB'!B193))</f>
        <v/>
      </c>
    </row>
    <row r="194" spans="2:4" x14ac:dyDescent="0.25">
      <c r="B194" s="6"/>
      <c r="C194" s="6"/>
      <c r="D194" s="21" t="str">
        <f>IF(B194="","",COUNTIF('(modèle)'!$G$26:$K$264,'Statistiques KB'!B194))</f>
        <v/>
      </c>
    </row>
    <row r="195" spans="2:4" x14ac:dyDescent="0.25">
      <c r="B195" s="6"/>
      <c r="C195" s="6"/>
      <c r="D195" s="21" t="str">
        <f>IF(B195="","",COUNTIF('(modèle)'!$G$26:$K$264,'Statistiques KB'!B195))</f>
        <v/>
      </c>
    </row>
    <row r="196" spans="2:4" x14ac:dyDescent="0.25">
      <c r="B196" s="6"/>
      <c r="C196" s="6"/>
      <c r="D196" s="21" t="str">
        <f>IF(B196="","",COUNTIF('(modèle)'!$G$26:$K$264,'Statistiques KB'!B196))</f>
        <v/>
      </c>
    </row>
    <row r="197" spans="2:4" x14ac:dyDescent="0.25">
      <c r="B197" s="6"/>
      <c r="C197" s="6"/>
      <c r="D197" s="21" t="str">
        <f>IF(B197="","",COUNTIF('(modèle)'!$G$26:$K$264,'Statistiques KB'!B197))</f>
        <v/>
      </c>
    </row>
    <row r="198" spans="2:4" x14ac:dyDescent="0.25">
      <c r="B198" s="6"/>
      <c r="C198" s="6"/>
      <c r="D198" s="21" t="str">
        <f>IF(B198="","",COUNTIF('(modèle)'!$G$26:$K$264,'Statistiques KB'!B198))</f>
        <v/>
      </c>
    </row>
    <row r="199" spans="2:4" x14ac:dyDescent="0.25">
      <c r="B199" s="6"/>
      <c r="C199" s="6"/>
      <c r="D199" s="21" t="str">
        <f>IF(B199="","",COUNTIF('(modèle)'!$G$26:$K$264,'Statistiques KB'!B199))</f>
        <v/>
      </c>
    </row>
    <row r="200" spans="2:4" x14ac:dyDescent="0.25">
      <c r="B200" s="6"/>
      <c r="C200" s="6"/>
      <c r="D200" s="21" t="str">
        <f>IF(B200="","",COUNTIF('(modèle)'!$G$26:$K$264,'Statistiques KB'!B200))</f>
        <v/>
      </c>
    </row>
    <row r="201" spans="2:4" x14ac:dyDescent="0.25">
      <c r="B201" s="6"/>
      <c r="C201" s="6"/>
      <c r="D201" s="21" t="str">
        <f>IF(B201="","",COUNTIF('(modèle)'!$G$26:$K$264,'Statistiques KB'!B201))</f>
        <v/>
      </c>
    </row>
    <row r="202" spans="2:4" x14ac:dyDescent="0.25">
      <c r="B202" s="6"/>
      <c r="C202" s="6"/>
      <c r="D202" s="21" t="str">
        <f>IF(B202="","",COUNTIF('(modèle)'!$G$26:$K$264,'Statistiques KB'!B202))</f>
        <v/>
      </c>
    </row>
    <row r="203" spans="2:4" x14ac:dyDescent="0.25">
      <c r="B203" s="6"/>
      <c r="C203" s="6"/>
      <c r="D203" s="21" t="str">
        <f>IF(B203="","",COUNTIF('(modèle)'!$G$26:$K$264,'Statistiques KB'!B203))</f>
        <v/>
      </c>
    </row>
    <row r="204" spans="2:4" x14ac:dyDescent="0.25">
      <c r="B204" s="6"/>
      <c r="C204" s="6"/>
      <c r="D204" s="21" t="str">
        <f>IF(B204="","",COUNTIF('(modèle)'!$G$26:$K$264,'Statistiques KB'!B204))</f>
        <v/>
      </c>
    </row>
    <row r="205" spans="2:4" x14ac:dyDescent="0.25">
      <c r="B205" s="6"/>
      <c r="C205" s="6"/>
      <c r="D205" s="21" t="str">
        <f>IF(B205="","",COUNTIF('(modèle)'!$G$26:$K$264,'Statistiques KB'!B205))</f>
        <v/>
      </c>
    </row>
    <row r="206" spans="2:4" x14ac:dyDescent="0.25">
      <c r="B206" s="6"/>
      <c r="C206" s="6"/>
      <c r="D206" s="21" t="str">
        <f>IF(B206="","",COUNTIF('(modèle)'!$G$26:$K$264,'Statistiques KB'!B206))</f>
        <v/>
      </c>
    </row>
    <row r="207" spans="2:4" x14ac:dyDescent="0.25">
      <c r="B207" s="6"/>
      <c r="C207" s="6"/>
      <c r="D207" s="21" t="str">
        <f>IF(B207="","",COUNTIF('(modèle)'!$G$26:$K$264,'Statistiques KB'!B207))</f>
        <v/>
      </c>
    </row>
    <row r="208" spans="2:4" x14ac:dyDescent="0.25">
      <c r="B208" s="6"/>
      <c r="C208" s="6"/>
      <c r="D208" s="21" t="str">
        <f>IF(B208="","",COUNTIF('(modèle)'!$G$26:$K$264,'Statistiques KB'!B208))</f>
        <v/>
      </c>
    </row>
    <row r="209" spans="2:4" x14ac:dyDescent="0.25">
      <c r="B209" s="6"/>
      <c r="C209" s="6"/>
      <c r="D209" s="21" t="str">
        <f>IF(B209="","",COUNTIF('(modèle)'!$G$26:$K$264,'Statistiques KB'!B209))</f>
        <v/>
      </c>
    </row>
    <row r="210" spans="2:4" x14ac:dyDescent="0.25">
      <c r="B210" s="6"/>
      <c r="C210" s="6"/>
      <c r="D210" s="21" t="str">
        <f>IF(B210="","",COUNTIF('(modèle)'!$G$26:$K$264,'Statistiques KB'!B210))</f>
        <v/>
      </c>
    </row>
    <row r="211" spans="2:4" x14ac:dyDescent="0.25">
      <c r="B211" s="6"/>
      <c r="C211" s="6"/>
      <c r="D211" s="21" t="str">
        <f>IF(B211="","",COUNTIF('(modèle)'!$G$26:$K$264,'Statistiques KB'!B211))</f>
        <v/>
      </c>
    </row>
    <row r="212" spans="2:4" x14ac:dyDescent="0.25">
      <c r="B212" s="6"/>
      <c r="C212" s="6"/>
      <c r="D212" s="21" t="str">
        <f>IF(B212="","",COUNTIF('(modèle)'!$G$26:$K$264,'Statistiques KB'!B212))</f>
        <v/>
      </c>
    </row>
    <row r="213" spans="2:4" x14ac:dyDescent="0.25">
      <c r="B213" s="6"/>
      <c r="C213" s="6"/>
      <c r="D213" s="21" t="str">
        <f>IF(B213="","",COUNTIF('(modèle)'!$G$26:$K$264,'Statistiques KB'!B213))</f>
        <v/>
      </c>
    </row>
    <row r="214" spans="2:4" x14ac:dyDescent="0.25">
      <c r="B214" s="6"/>
      <c r="C214" s="6"/>
      <c r="D214" s="21" t="str">
        <f>IF(B214="","",COUNTIF('(modèle)'!$G$26:$K$264,'Statistiques KB'!B214))</f>
        <v/>
      </c>
    </row>
    <row r="215" spans="2:4" x14ac:dyDescent="0.25">
      <c r="B215" s="6"/>
      <c r="C215" s="6"/>
      <c r="D215" s="21" t="str">
        <f>IF(B215="","",COUNTIF('(modèle)'!$G$26:$K$264,'Statistiques KB'!B215))</f>
        <v/>
      </c>
    </row>
    <row r="216" spans="2:4" x14ac:dyDescent="0.25">
      <c r="B216" s="6"/>
      <c r="C216" s="6"/>
      <c r="D216" s="21" t="str">
        <f>IF(B216="","",COUNTIF('(modèle)'!$G$26:$K$264,'Statistiques KB'!B216))</f>
        <v/>
      </c>
    </row>
    <row r="217" spans="2:4" x14ac:dyDescent="0.25">
      <c r="B217" s="6"/>
      <c r="C217" s="6"/>
      <c r="D217" s="21" t="str">
        <f>IF(B217="","",COUNTIF('(modèle)'!$G$26:$K$264,'Statistiques KB'!B217))</f>
        <v/>
      </c>
    </row>
    <row r="218" spans="2:4" x14ac:dyDescent="0.25">
      <c r="B218" s="6"/>
      <c r="C218" s="6"/>
      <c r="D218" s="21" t="str">
        <f>IF(B218="","",COUNTIF('(modèle)'!$G$26:$K$264,'Statistiques KB'!B218))</f>
        <v/>
      </c>
    </row>
    <row r="219" spans="2:4" x14ac:dyDescent="0.25">
      <c r="B219" s="6"/>
      <c r="C219" s="6"/>
      <c r="D219" s="21" t="str">
        <f>IF(B219="","",COUNTIF('(modèle)'!$G$26:$K$264,'Statistiques KB'!B219))</f>
        <v/>
      </c>
    </row>
    <row r="220" spans="2:4" x14ac:dyDescent="0.25">
      <c r="B220" s="6"/>
      <c r="C220" s="6"/>
      <c r="D220" s="21" t="str">
        <f>IF(B220="","",COUNTIF('(modèle)'!$G$26:$K$264,'Statistiques KB'!B220))</f>
        <v/>
      </c>
    </row>
    <row r="221" spans="2:4" x14ac:dyDescent="0.25">
      <c r="B221" s="6"/>
      <c r="C221" s="6"/>
      <c r="D221" s="21" t="str">
        <f>IF(B221="","",COUNTIF('(modèle)'!$G$26:$K$264,'Statistiques KB'!B221))</f>
        <v/>
      </c>
    </row>
    <row r="222" spans="2:4" x14ac:dyDescent="0.25">
      <c r="B222" s="6"/>
      <c r="C222" s="6"/>
      <c r="D222" s="21" t="str">
        <f>IF(B222="","",COUNTIF('(modèle)'!$G$26:$K$264,'Statistiques KB'!B222))</f>
        <v/>
      </c>
    </row>
    <row r="223" spans="2:4" x14ac:dyDescent="0.25">
      <c r="B223" s="6"/>
      <c r="C223" s="6"/>
      <c r="D223" s="21" t="str">
        <f>IF(B223="","",COUNTIF('(modèle)'!$G$26:$K$264,'Statistiques KB'!B223))</f>
        <v/>
      </c>
    </row>
    <row r="224" spans="2:4" x14ac:dyDescent="0.25">
      <c r="B224" s="6"/>
      <c r="C224" s="6"/>
      <c r="D224" s="21" t="str">
        <f>IF(B224="","",COUNTIF('(modèle)'!$G$26:$K$264,'Statistiques KB'!B224))</f>
        <v/>
      </c>
    </row>
    <row r="225" spans="2:4" x14ac:dyDescent="0.25">
      <c r="B225" s="6"/>
      <c r="C225" s="6"/>
      <c r="D225" s="21" t="str">
        <f>IF(B225="","",COUNTIF('(modèle)'!$G$26:$K$264,'Statistiques KB'!B225))</f>
        <v/>
      </c>
    </row>
    <row r="226" spans="2:4" x14ac:dyDescent="0.25">
      <c r="B226" s="6"/>
      <c r="C226" s="6"/>
      <c r="D226" s="21" t="str">
        <f>IF(B226="","",COUNTIF('(modèle)'!$G$26:$K$264,'Statistiques KB'!B226))</f>
        <v/>
      </c>
    </row>
    <row r="227" spans="2:4" x14ac:dyDescent="0.25">
      <c r="B227" s="6"/>
      <c r="C227" s="6"/>
      <c r="D227" s="21" t="str">
        <f>IF(B227="","",COUNTIF('(modèle)'!$G$26:$K$264,'Statistiques KB'!B227))</f>
        <v/>
      </c>
    </row>
    <row r="228" spans="2:4" x14ac:dyDescent="0.25">
      <c r="B228" s="6"/>
      <c r="C228" s="6"/>
      <c r="D228" s="21" t="str">
        <f>IF(B228="","",COUNTIF('(modèle)'!$G$26:$K$264,'Statistiques KB'!B228))</f>
        <v/>
      </c>
    </row>
    <row r="229" spans="2:4" x14ac:dyDescent="0.25">
      <c r="B229" s="6"/>
      <c r="C229" s="6"/>
      <c r="D229" s="21" t="str">
        <f>IF(B229="","",COUNTIF('(modèle)'!$G$26:$K$264,'Statistiques KB'!B229))</f>
        <v/>
      </c>
    </row>
    <row r="230" spans="2:4" x14ac:dyDescent="0.25">
      <c r="B230" s="6"/>
      <c r="C230" s="6"/>
      <c r="D230" s="21" t="str">
        <f>IF(B230="","",COUNTIF('(modèle)'!$G$26:$K$264,'Statistiques KB'!B230))</f>
        <v/>
      </c>
    </row>
    <row r="231" spans="2:4" x14ac:dyDescent="0.25">
      <c r="B231" s="6"/>
      <c r="C231" s="6"/>
      <c r="D231" s="21" t="str">
        <f>IF(B231="","",COUNTIF('(modèle)'!$G$26:$K$264,'Statistiques KB'!B231))</f>
        <v/>
      </c>
    </row>
    <row r="232" spans="2:4" x14ac:dyDescent="0.25">
      <c r="B232" s="6"/>
      <c r="C232" s="6"/>
      <c r="D232" s="21" t="str">
        <f>IF(B232="","",COUNTIF('(modèle)'!$G$26:$K$264,'Statistiques KB'!B232))</f>
        <v/>
      </c>
    </row>
    <row r="233" spans="2:4" x14ac:dyDescent="0.25">
      <c r="B233" s="6"/>
      <c r="C233" s="6"/>
      <c r="D233" s="21" t="str">
        <f>IF(B233="","",COUNTIF('(modèle)'!$G$26:$K$264,'Statistiques KB'!B233))</f>
        <v/>
      </c>
    </row>
    <row r="234" spans="2:4" x14ac:dyDescent="0.25">
      <c r="B234" s="6"/>
      <c r="C234" s="6"/>
      <c r="D234" s="21" t="str">
        <f>IF(B234="","",COUNTIF('(modèle)'!$G$26:$K$264,'Statistiques KB'!B234))</f>
        <v/>
      </c>
    </row>
    <row r="235" spans="2:4" x14ac:dyDescent="0.25">
      <c r="B235" s="6"/>
      <c r="C235" s="6"/>
      <c r="D235" s="21" t="str">
        <f>IF(B235="","",COUNTIF('(modèle)'!$G$26:$K$264,'Statistiques KB'!B235))</f>
        <v/>
      </c>
    </row>
    <row r="236" spans="2:4" x14ac:dyDescent="0.25">
      <c r="B236" s="6"/>
      <c r="C236" s="6"/>
      <c r="D236" s="21" t="str">
        <f>IF(B236="","",COUNTIF('(modèle)'!$G$26:$K$264,'Statistiques KB'!B236))</f>
        <v/>
      </c>
    </row>
    <row r="237" spans="2:4" x14ac:dyDescent="0.25">
      <c r="B237" s="6"/>
      <c r="C237" s="6"/>
      <c r="D237" s="21" t="str">
        <f>IF(B237="","",COUNTIF('(modèle)'!$G$26:$K$264,'Statistiques KB'!B237))</f>
        <v/>
      </c>
    </row>
    <row r="238" spans="2:4" x14ac:dyDescent="0.25">
      <c r="B238" s="6"/>
      <c r="C238" s="6"/>
      <c r="D238" s="21" t="str">
        <f>IF(B238="","",COUNTIF('(modèle)'!$G$26:$K$264,'Statistiques KB'!B238))</f>
        <v/>
      </c>
    </row>
    <row r="239" spans="2:4" x14ac:dyDescent="0.25">
      <c r="B239" s="6"/>
      <c r="C239" s="6"/>
      <c r="D239" s="21" t="str">
        <f>IF(B239="","",COUNTIF('(modèle)'!$G$26:$K$264,'Statistiques KB'!B239))</f>
        <v/>
      </c>
    </row>
    <row r="240" spans="2:4" x14ac:dyDescent="0.25">
      <c r="B240" s="6"/>
      <c r="C240" s="6"/>
      <c r="D240" s="21" t="str">
        <f>IF(B240="","",COUNTIF('(modèle)'!$G$26:$K$264,'Statistiques KB'!B240))</f>
        <v/>
      </c>
    </row>
    <row r="241" spans="2:4" x14ac:dyDescent="0.25">
      <c r="B241" s="6"/>
      <c r="C241" s="6"/>
      <c r="D241" s="21" t="str">
        <f>IF(B241="","",COUNTIF('(modèle)'!$G$26:$K$264,'Statistiques KB'!B241))</f>
        <v/>
      </c>
    </row>
    <row r="242" spans="2:4" x14ac:dyDescent="0.25">
      <c r="B242" s="6"/>
      <c r="C242" s="6"/>
      <c r="D242" s="21" t="str">
        <f>IF(B242="","",COUNTIF('(modèle)'!$G$26:$K$264,'Statistiques KB'!B242))</f>
        <v/>
      </c>
    </row>
    <row r="243" spans="2:4" x14ac:dyDescent="0.25">
      <c r="B243" s="6"/>
      <c r="C243" s="6"/>
      <c r="D243" s="21" t="str">
        <f>IF(B243="","",COUNTIF('(modèle)'!$G$26:$K$264,'Statistiques KB'!B243))</f>
        <v/>
      </c>
    </row>
    <row r="244" spans="2:4" x14ac:dyDescent="0.25">
      <c r="B244" s="6"/>
      <c r="C244" s="6"/>
      <c r="D244" s="21" t="str">
        <f>IF(B244="","",COUNTIF('(modèle)'!$G$26:$K$264,'Statistiques KB'!B244))</f>
        <v/>
      </c>
    </row>
    <row r="245" spans="2:4" x14ac:dyDescent="0.25">
      <c r="B245" s="6"/>
      <c r="C245" s="6"/>
      <c r="D245" s="21" t="str">
        <f>IF(B245="","",COUNTIF('(modèle)'!$G$26:$K$264,'Statistiques KB'!B245))</f>
        <v/>
      </c>
    </row>
    <row r="246" spans="2:4" x14ac:dyDescent="0.25">
      <c r="B246" s="6"/>
      <c r="C246" s="6"/>
      <c r="D246" s="21" t="str">
        <f>IF(B246="","",COUNTIF('(modèle)'!$G$26:$K$264,'Statistiques KB'!B246))</f>
        <v/>
      </c>
    </row>
    <row r="247" spans="2:4" x14ac:dyDescent="0.25">
      <c r="B247" s="6"/>
      <c r="C247" s="6"/>
      <c r="D247" s="21" t="str">
        <f>IF(B247="","",COUNTIF('(modèle)'!$G$26:$K$264,'Statistiques KB'!B247))</f>
        <v/>
      </c>
    </row>
    <row r="248" spans="2:4" x14ac:dyDescent="0.25">
      <c r="B248" s="6"/>
      <c r="C248" s="6"/>
      <c r="D248" s="21" t="str">
        <f>IF(B248="","",COUNTIF('(modèle)'!$G$26:$K$264,'Statistiques KB'!B248))</f>
        <v/>
      </c>
    </row>
    <row r="249" spans="2:4" x14ac:dyDescent="0.25">
      <c r="B249" s="6"/>
      <c r="C249" s="6"/>
      <c r="D249" s="21" t="str">
        <f>IF(B249="","",COUNTIF('(modèle)'!$G$26:$K$264,'Statistiques KB'!B249))</f>
        <v/>
      </c>
    </row>
    <row r="250" spans="2:4" x14ac:dyDescent="0.25">
      <c r="B250" s="6"/>
      <c r="C250" s="6"/>
      <c r="D250" s="21" t="str">
        <f>IF(B250="","",COUNTIF('(modèle)'!$G$26:$K$264,'Statistiques KB'!B250))</f>
        <v/>
      </c>
    </row>
    <row r="251" spans="2:4" x14ac:dyDescent="0.25">
      <c r="B251" s="6"/>
      <c r="C251" s="6"/>
      <c r="D251" s="21" t="str">
        <f>IF(B251="","",COUNTIF('(modèle)'!$G$26:$K$264,'Statistiques KB'!B251))</f>
        <v/>
      </c>
    </row>
    <row r="252" spans="2:4" x14ac:dyDescent="0.25">
      <c r="B252" s="6"/>
      <c r="C252" s="6"/>
      <c r="D252" s="21" t="str">
        <f>IF(B252="","",COUNTIF('(modèle)'!$G$26:$K$264,'Statistiques KB'!B252))</f>
        <v/>
      </c>
    </row>
    <row r="253" spans="2:4" x14ac:dyDescent="0.25">
      <c r="B253" s="6"/>
      <c r="C253" s="6"/>
      <c r="D253" s="21" t="str">
        <f>IF(B253="","",COUNTIF('(modèle)'!$G$26:$K$264,'Statistiques KB'!B253))</f>
        <v/>
      </c>
    </row>
    <row r="254" spans="2:4" x14ac:dyDescent="0.25">
      <c r="B254" s="6"/>
      <c r="C254" s="6"/>
      <c r="D254" s="21" t="str">
        <f>IF(B254="","",COUNTIF('(modèle)'!$G$26:$K$264,'Statistiques KB'!B254))</f>
        <v/>
      </c>
    </row>
    <row r="255" spans="2:4" x14ac:dyDescent="0.25">
      <c r="B255" s="6"/>
      <c r="C255" s="6"/>
      <c r="D255" s="21" t="str">
        <f>IF(B255="","",COUNTIF('(modèle)'!$G$26:$K$264,'Statistiques KB'!B255))</f>
        <v/>
      </c>
    </row>
    <row r="256" spans="2:4" x14ac:dyDescent="0.25">
      <c r="B256" s="6"/>
      <c r="C256" s="6"/>
      <c r="D256" s="21" t="str">
        <f>IF(B256="","",COUNTIF('(modèle)'!$G$26:$K$264,'Statistiques KB'!B256))</f>
        <v/>
      </c>
    </row>
    <row r="257" spans="2:4" x14ac:dyDescent="0.25">
      <c r="B257" s="6"/>
      <c r="C257" s="6"/>
      <c r="D257" s="21" t="str">
        <f>IF(B257="","",COUNTIF('(modèle)'!$G$26:$K$264,'Statistiques KB'!B257))</f>
        <v/>
      </c>
    </row>
    <row r="258" spans="2:4" x14ac:dyDescent="0.25">
      <c r="B258" s="6"/>
      <c r="C258" s="6"/>
      <c r="D258" s="21" t="str">
        <f>IF(B258="","",COUNTIF('(modèle)'!$G$26:$K$264,'Statistiques KB'!B258))</f>
        <v/>
      </c>
    </row>
    <row r="259" spans="2:4" x14ac:dyDescent="0.25">
      <c r="B259" s="6"/>
      <c r="C259" s="6"/>
      <c r="D259" s="21" t="str">
        <f>IF(B259="","",COUNTIF('(modèle)'!$G$26:$K$264,'Statistiques KB'!B259))</f>
        <v/>
      </c>
    </row>
    <row r="260" spans="2:4" x14ac:dyDescent="0.25">
      <c r="B260" s="6"/>
      <c r="C260" s="6"/>
      <c r="D260" s="21" t="str">
        <f>IF(B260="","",COUNTIF('(modèle)'!$G$26:$K$264,'Statistiques KB'!B260))</f>
        <v/>
      </c>
    </row>
    <row r="261" spans="2:4" x14ac:dyDescent="0.25">
      <c r="B261" s="6"/>
      <c r="C261" s="6"/>
      <c r="D261" s="21" t="str">
        <f>IF(B261="","",COUNTIF('(modèle)'!$G$26:$K$264,'Statistiques KB'!B261))</f>
        <v/>
      </c>
    </row>
    <row r="262" spans="2:4" x14ac:dyDescent="0.25">
      <c r="B262" s="6"/>
      <c r="C262" s="6"/>
      <c r="D262" s="21" t="str">
        <f>IF(B262="","",COUNTIF('(modèle)'!$G$26:$K$264,'Statistiques KB'!B262))</f>
        <v/>
      </c>
    </row>
    <row r="263" spans="2:4" x14ac:dyDescent="0.25">
      <c r="B263" s="6"/>
      <c r="C263" s="6"/>
      <c r="D263" s="21" t="str">
        <f>IF(B263="","",COUNTIF('(modèle)'!$G$26:$K$264,'Statistiques KB'!B263))</f>
        <v/>
      </c>
    </row>
    <row r="264" spans="2:4" x14ac:dyDescent="0.25">
      <c r="B264" s="6"/>
      <c r="C264" s="6"/>
      <c r="D264" s="21" t="str">
        <f>IF(B264="","",COUNTIF('(modèle)'!$G$26:$K$264,'Statistiques KB'!B264))</f>
        <v/>
      </c>
    </row>
    <row r="265" spans="2:4" x14ac:dyDescent="0.25">
      <c r="B265" s="6"/>
      <c r="C265" s="6"/>
      <c r="D265" s="21" t="str">
        <f>IF(B265="","",COUNTIF('(modèle)'!$G$26:$K$264,'Statistiques KB'!B265))</f>
        <v/>
      </c>
    </row>
    <row r="266" spans="2:4" x14ac:dyDescent="0.25">
      <c r="B266" s="6"/>
      <c r="C266" s="6"/>
      <c r="D266" s="21" t="str">
        <f>IF(B266="","",COUNTIF('(modèle)'!$G$26:$K$264,'Statistiques KB'!B266))</f>
        <v/>
      </c>
    </row>
    <row r="267" spans="2:4" x14ac:dyDescent="0.25">
      <c r="B267" s="6"/>
      <c r="C267" s="6"/>
      <c r="D267" s="21" t="str">
        <f>IF(B267="","",COUNTIF('(modèle)'!$G$26:$K$264,'Statistiques KB'!B267))</f>
        <v/>
      </c>
    </row>
    <row r="268" spans="2:4" x14ac:dyDescent="0.25">
      <c r="B268" s="6"/>
      <c r="C268" s="6"/>
      <c r="D268" s="21" t="str">
        <f>IF(B268="","",COUNTIF('(modèle)'!$G$26:$K$264,'Statistiques KB'!B268))</f>
        <v/>
      </c>
    </row>
    <row r="269" spans="2:4" x14ac:dyDescent="0.25">
      <c r="B269" s="6"/>
      <c r="C269" s="6"/>
      <c r="D269" s="21" t="str">
        <f>IF(B269="","",COUNTIF('(modèle)'!$G$26:$K$264,'Statistiques KB'!B269))</f>
        <v/>
      </c>
    </row>
    <row r="270" spans="2:4" x14ac:dyDescent="0.25">
      <c r="B270" s="6"/>
      <c r="C270" s="6"/>
      <c r="D270" s="21" t="str">
        <f>IF(B270="","",COUNTIF('(modèle)'!$G$26:$K$264,'Statistiques KB'!B270))</f>
        <v/>
      </c>
    </row>
    <row r="271" spans="2:4" x14ac:dyDescent="0.25">
      <c r="B271" s="6"/>
      <c r="C271" s="6"/>
      <c r="D271" s="21" t="str">
        <f>IF(B271="","",COUNTIF('(modèle)'!$G$26:$K$264,'Statistiques KB'!B271))</f>
        <v/>
      </c>
    </row>
  </sheetData>
  <autoFilter ref="B10:D271">
    <sortState ref="B10:D270">
      <sortCondition ref="B9"/>
    </sortState>
  </autoFilter>
  <mergeCells count="1">
    <mergeCell ref="B2:M2"/>
  </mergeCells>
  <conditionalFormatting sqref="B4:M4">
    <cfRule type="dataBar" priority="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{168D12C4-D8B2-47D3-BBE6-5004C4B756DB}</x14:id>
        </ext>
      </extLst>
    </cfRule>
  </conditionalFormatting>
  <conditionalFormatting sqref="H8:H9">
    <cfRule type="dataBar" priority="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{8BF857CC-5AE7-4214-B835-CD0B4AC4360D}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68D12C4-D8B2-47D3-BBE6-5004C4B756D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B4:M4</xm:sqref>
        </x14:conditionalFormatting>
        <x14:conditionalFormatting xmlns:xm="http://schemas.microsoft.com/office/excel/2006/main">
          <x14:cfRule type="dataBar" id="{8BF857CC-5AE7-4214-B835-CD0B4AC4360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H8:H9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(modèle)</vt:lpstr>
      <vt:lpstr>Planning KB</vt:lpstr>
      <vt:lpstr>Planning NG</vt:lpstr>
      <vt:lpstr>Statistiques KB</vt:lpstr>
      <vt:lpstr>'(modèle)'!Zone_d_impression</vt:lpstr>
      <vt:lpstr>'Planning KB'!Zone_d_impression</vt:lpstr>
      <vt:lpstr>'Planning NG'!Zone_d_impression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Brackman</dc:creator>
  <cp:lastModifiedBy>Eric</cp:lastModifiedBy>
  <cp:lastPrinted>2016-09-30T09:41:18Z</cp:lastPrinted>
  <dcterms:created xsi:type="dcterms:W3CDTF">2016-01-26T21:16:06Z</dcterms:created>
  <dcterms:modified xsi:type="dcterms:W3CDTF">2016-10-09T16:45:57Z</dcterms:modified>
</cp:coreProperties>
</file>