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C34C665E-53AC-4B96-85B8-B8D56B9DEF9A}" xr6:coauthVersionLast="45" xr6:coauthVersionMax="45" xr10:uidLastSave="{00000000-0000-0000-0000-000000000000}"/>
  <bookViews>
    <workbookView xWindow="705" yWindow="705" windowWidth="21495" windowHeight="12015" activeTab="1" xr2:uid="{00000000-000D-0000-FFFF-FFFF00000000}"/>
  </bookViews>
  <sheets>
    <sheet name="Planning 23mars" sheetId="5" r:id="rId1"/>
    <sheet name="Tableau de bord" sheetId="6" r:id="rId2"/>
  </sheets>
  <definedNames>
    <definedName name="_xlnm.Print_Titles" localSheetId="0">'Planning 23mars'!$4:$6</definedName>
    <definedName name="motifs">'Tableau de bord'!$V$25:$V$31</definedName>
    <definedName name="personnel">#REF!</definedName>
    <definedName name="preabs">'Tableau de bord'!$B$25:$B$26</definedName>
    <definedName name="siognants">#REF!</definedName>
    <definedName name="soignants">'Planning 23mars'!$E$7</definedName>
    <definedName name="_xlnm.Print_Area" localSheetId="0">'Planning 23mars'!$D$1:$R$84</definedName>
    <definedName name="_xlnm.Print_Area" localSheetId="1">'Tableau de bord'!$H$1:$W$90</definedName>
  </definedNames>
  <calcPr calcId="191029" iterateCount="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S64" i="6" l="1"/>
  <c r="S65" i="6" s="1"/>
  <c r="P64" i="6"/>
  <c r="P65" i="6" s="1"/>
  <c r="M64" i="6"/>
  <c r="M65" i="6" s="1"/>
  <c r="M63" i="6"/>
  <c r="M62" i="6"/>
  <c r="J64" i="6"/>
  <c r="J65" i="6" s="1"/>
  <c r="G64" i="6"/>
  <c r="L62" i="6"/>
  <c r="G65" i="6"/>
  <c r="G62" i="6"/>
  <c r="S62" i="6" l="1"/>
  <c r="S63" i="6"/>
  <c r="P63" i="6"/>
  <c r="P62" i="6"/>
  <c r="J62" i="6"/>
  <c r="J63" i="6"/>
  <c r="G63" i="6"/>
  <c r="G82" i="6" l="1"/>
  <c r="C56" i="6"/>
  <c r="R6" i="5" l="1"/>
  <c r="O6" i="5"/>
  <c r="L6" i="5"/>
  <c r="I6" i="5"/>
  <c r="F6" i="5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24" i="6"/>
  <c r="R25" i="6"/>
  <c r="R26" i="6"/>
  <c r="R27" i="6"/>
  <c r="R28" i="6"/>
  <c r="R29" i="6"/>
  <c r="R30" i="6"/>
  <c r="R31" i="6"/>
  <c r="R32" i="6"/>
  <c r="R33" i="6"/>
  <c r="R34" i="6"/>
  <c r="R35" i="6"/>
  <c r="R36" i="6"/>
  <c r="R37" i="6"/>
  <c r="R38" i="6"/>
  <c r="R39" i="6"/>
  <c r="R40" i="6"/>
  <c r="R41" i="6"/>
  <c r="R42" i="6"/>
  <c r="R43" i="6"/>
  <c r="R44" i="6"/>
  <c r="R45" i="6"/>
  <c r="R46" i="6"/>
  <c r="R47" i="6"/>
  <c r="R48" i="6"/>
  <c r="R49" i="6"/>
  <c r="R50" i="6"/>
  <c r="R51" i="6"/>
  <c r="R52" i="6"/>
  <c r="R53" i="6"/>
  <c r="R54" i="6"/>
  <c r="R55" i="6"/>
  <c r="R56" i="6"/>
  <c r="R24" i="6"/>
  <c r="O25" i="6"/>
  <c r="O26" i="6"/>
  <c r="O27" i="6"/>
  <c r="O28" i="6"/>
  <c r="O29" i="6"/>
  <c r="O30" i="6"/>
  <c r="O31" i="6"/>
  <c r="O32" i="6"/>
  <c r="O33" i="6"/>
  <c r="O34" i="6"/>
  <c r="O35" i="6"/>
  <c r="O36" i="6"/>
  <c r="O37" i="6"/>
  <c r="O38" i="6"/>
  <c r="O39" i="6"/>
  <c r="O40" i="6"/>
  <c r="O41" i="6"/>
  <c r="O42" i="6"/>
  <c r="O43" i="6"/>
  <c r="O44" i="6"/>
  <c r="O45" i="6"/>
  <c r="O46" i="6"/>
  <c r="O47" i="6"/>
  <c r="O48" i="6"/>
  <c r="O49" i="6"/>
  <c r="O50" i="6"/>
  <c r="O51" i="6"/>
  <c r="O52" i="6"/>
  <c r="O53" i="6"/>
  <c r="O54" i="6"/>
  <c r="O55" i="6"/>
  <c r="O56" i="6"/>
  <c r="O24" i="6"/>
  <c r="L25" i="6"/>
  <c r="L26" i="6"/>
  <c r="L27" i="6"/>
  <c r="L28" i="6"/>
  <c r="L29" i="6"/>
  <c r="L30" i="6"/>
  <c r="L31" i="6"/>
  <c r="L32" i="6"/>
  <c r="L33" i="6"/>
  <c r="L34" i="6"/>
  <c r="L35" i="6"/>
  <c r="L36" i="6"/>
  <c r="L37" i="6"/>
  <c r="L38" i="6"/>
  <c r="L39" i="6"/>
  <c r="L40" i="6"/>
  <c r="L41" i="6"/>
  <c r="L42" i="6"/>
  <c r="L43" i="6"/>
  <c r="L44" i="6"/>
  <c r="L45" i="6"/>
  <c r="L46" i="6"/>
  <c r="L47" i="6"/>
  <c r="L48" i="6"/>
  <c r="L49" i="6"/>
  <c r="L50" i="6"/>
  <c r="L51" i="6"/>
  <c r="L52" i="6"/>
  <c r="L53" i="6"/>
  <c r="L54" i="6"/>
  <c r="L55" i="6"/>
  <c r="L56" i="6"/>
  <c r="L24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1" i="6"/>
  <c r="I42" i="6"/>
  <c r="I43" i="6"/>
  <c r="I44" i="6"/>
  <c r="I45" i="6"/>
  <c r="I46" i="6"/>
  <c r="I47" i="6"/>
  <c r="I48" i="6"/>
  <c r="I49" i="6"/>
  <c r="I50" i="6"/>
  <c r="I51" i="6"/>
  <c r="I52" i="6"/>
  <c r="I53" i="6"/>
  <c r="I54" i="6"/>
  <c r="I55" i="6"/>
  <c r="I56" i="6"/>
  <c r="I24" i="6"/>
  <c r="R5" i="6"/>
  <c r="R6" i="6"/>
  <c r="R7" i="6"/>
  <c r="R8" i="6"/>
  <c r="R9" i="6"/>
  <c r="R10" i="6"/>
  <c r="R11" i="6"/>
  <c r="R12" i="6"/>
  <c r="R13" i="6"/>
  <c r="R14" i="6"/>
  <c r="R15" i="6"/>
  <c r="R16" i="6"/>
  <c r="R17" i="6"/>
  <c r="R18" i="6"/>
  <c r="R4" i="6"/>
  <c r="O5" i="6"/>
  <c r="O6" i="6"/>
  <c r="O7" i="6"/>
  <c r="O8" i="6"/>
  <c r="O9" i="6"/>
  <c r="O10" i="6"/>
  <c r="O11" i="6"/>
  <c r="O12" i="6"/>
  <c r="O13" i="6"/>
  <c r="O14" i="6"/>
  <c r="O15" i="6"/>
  <c r="O16" i="6"/>
  <c r="O17" i="6"/>
  <c r="O18" i="6"/>
  <c r="O4" i="6"/>
  <c r="L5" i="6"/>
  <c r="L6" i="6"/>
  <c r="L7" i="6"/>
  <c r="L8" i="6"/>
  <c r="L9" i="6"/>
  <c r="L10" i="6"/>
  <c r="L11" i="6"/>
  <c r="L12" i="6"/>
  <c r="L13" i="6"/>
  <c r="L14" i="6"/>
  <c r="L15" i="6"/>
  <c r="L16" i="6"/>
  <c r="L17" i="6"/>
  <c r="L18" i="6"/>
  <c r="L4" i="6"/>
  <c r="T70" i="6" l="1"/>
  <c r="Q70" i="6"/>
  <c r="N70" i="6"/>
  <c r="K70" i="6"/>
  <c r="H70" i="6"/>
  <c r="T78" i="6"/>
  <c r="Q78" i="6"/>
  <c r="P78" i="6" s="1"/>
  <c r="N78" i="6"/>
  <c r="K78" i="6"/>
  <c r="H78" i="6"/>
  <c r="T77" i="6"/>
  <c r="Q77" i="6"/>
  <c r="P77" i="6" s="1"/>
  <c r="N77" i="6"/>
  <c r="M77" i="6" s="1"/>
  <c r="K77" i="6"/>
  <c r="J77" i="6" s="1"/>
  <c r="H77" i="6"/>
  <c r="G77" i="6" s="1"/>
  <c r="T76" i="6"/>
  <c r="Q76" i="6"/>
  <c r="N76" i="6"/>
  <c r="K76" i="6"/>
  <c r="H76" i="6"/>
  <c r="T75" i="6"/>
  <c r="S75" i="6" s="1"/>
  <c r="Q75" i="6"/>
  <c r="P75" i="6" s="1"/>
  <c r="N75" i="6"/>
  <c r="K75" i="6"/>
  <c r="J75" i="6" s="1"/>
  <c r="H75" i="6"/>
  <c r="T74" i="6"/>
  <c r="Q74" i="6"/>
  <c r="N74" i="6"/>
  <c r="K74" i="6"/>
  <c r="H74" i="6"/>
  <c r="T73" i="6"/>
  <c r="Q73" i="6"/>
  <c r="N73" i="6"/>
  <c r="K73" i="6"/>
  <c r="H73" i="6"/>
  <c r="T72" i="6"/>
  <c r="S72" i="6" s="1"/>
  <c r="Q72" i="6"/>
  <c r="P72" i="6" s="1"/>
  <c r="N72" i="6"/>
  <c r="M72" i="6" s="1"/>
  <c r="K72" i="6"/>
  <c r="J72" i="6" s="1"/>
  <c r="H72" i="6"/>
  <c r="G72" i="6" s="1"/>
  <c r="T71" i="6"/>
  <c r="S71" i="6" s="1"/>
  <c r="Q71" i="6"/>
  <c r="P71" i="6" s="1"/>
  <c r="N71" i="6"/>
  <c r="M71" i="6" s="1"/>
  <c r="K71" i="6"/>
  <c r="J71" i="6" s="1"/>
  <c r="H71" i="6"/>
  <c r="G71" i="6" s="1"/>
  <c r="T69" i="6"/>
  <c r="S69" i="6" s="1"/>
  <c r="Q69" i="6"/>
  <c r="P69" i="6" s="1"/>
  <c r="N69" i="6"/>
  <c r="M69" i="6" s="1"/>
  <c r="K69" i="6"/>
  <c r="J69" i="6" s="1"/>
  <c r="H69" i="6"/>
  <c r="G69" i="6" s="1"/>
  <c r="T68" i="6"/>
  <c r="Q68" i="6"/>
  <c r="N68" i="6"/>
  <c r="K68" i="6"/>
  <c r="H68" i="6"/>
  <c r="K79" i="6" l="1"/>
  <c r="H79" i="6"/>
  <c r="N79" i="6"/>
  <c r="M78" i="6" s="1"/>
  <c r="Q79" i="6"/>
  <c r="T79" i="6"/>
  <c r="S78" i="6" s="1"/>
  <c r="P70" i="6" l="1"/>
  <c r="S70" i="6"/>
  <c r="M70" i="6"/>
  <c r="I84" i="6"/>
  <c r="L84" i="6"/>
  <c r="O84" i="6"/>
  <c r="R84" i="6"/>
  <c r="J78" i="6" l="1"/>
  <c r="J70" i="6"/>
  <c r="G78" i="6"/>
  <c r="G70" i="6"/>
  <c r="P73" i="6"/>
  <c r="P76" i="6"/>
  <c r="P74" i="6"/>
  <c r="M74" i="6"/>
  <c r="M75" i="6"/>
  <c r="M76" i="6"/>
  <c r="M73" i="6"/>
  <c r="J73" i="6"/>
  <c r="J74" i="6"/>
  <c r="J76" i="6"/>
  <c r="G74" i="6"/>
  <c r="G75" i="6"/>
  <c r="G73" i="6"/>
  <c r="G76" i="6"/>
  <c r="S76" i="6"/>
  <c r="S74" i="6"/>
  <c r="S73" i="6"/>
  <c r="S77" i="6"/>
  <c r="M68" i="6"/>
  <c r="J68" i="6"/>
  <c r="G68" i="6"/>
  <c r="S68" i="6"/>
  <c r="P68" i="6"/>
  <c r="J79" i="6" l="1"/>
  <c r="P79" i="6"/>
  <c r="S79" i="6"/>
  <c r="M79" i="6"/>
  <c r="G79" i="6"/>
  <c r="R5" i="5"/>
  <c r="O5" i="5"/>
  <c r="L5" i="5"/>
  <c r="I5" i="5"/>
  <c r="F5" i="5"/>
  <c r="R62" i="6" l="1"/>
  <c r="R63" i="6"/>
  <c r="R65" i="6" s="1"/>
  <c r="O62" i="6"/>
  <c r="O63" i="6"/>
  <c r="O65" i="6" s="1"/>
  <c r="L63" i="6"/>
  <c r="L65" i="6" s="1"/>
  <c r="I63" i="6"/>
  <c r="I65" i="6" s="1"/>
  <c r="I62" i="6"/>
  <c r="R64" i="6" l="1"/>
  <c r="I64" i="6"/>
  <c r="O64" i="6"/>
  <c r="L64" i="6"/>
  <c r="S61" i="6"/>
  <c r="P61" i="6"/>
  <c r="M61" i="6"/>
  <c r="J61" i="6"/>
  <c r="G61" i="6"/>
</calcChain>
</file>

<file path=xl/sharedStrings.xml><?xml version="1.0" encoding="utf-8"?>
<sst xmlns="http://schemas.openxmlformats.org/spreadsheetml/2006/main" count="515" uniqueCount="125">
  <si>
    <t>L.LABBE</t>
  </si>
  <si>
    <t>ORANGERIE</t>
  </si>
  <si>
    <t>MAG 2</t>
  </si>
  <si>
    <t>OSIRIS</t>
  </si>
  <si>
    <t>ERASME</t>
  </si>
  <si>
    <t>MAG 3</t>
  </si>
  <si>
    <t>ST EX</t>
  </si>
  <si>
    <t>ULYSSE</t>
  </si>
  <si>
    <t>P.SIVADON</t>
  </si>
  <si>
    <t>HERMES</t>
  </si>
  <si>
    <t>UHCD</t>
  </si>
  <si>
    <t>GALILEE</t>
  </si>
  <si>
    <t>Horaires</t>
  </si>
  <si>
    <t>CL 1</t>
  </si>
  <si>
    <t>CL 2</t>
  </si>
  <si>
    <t>F.ROSEAU</t>
  </si>
  <si>
    <t>UNITES
PREVUES</t>
  </si>
  <si>
    <t>9h-10h30</t>
  </si>
  <si>
    <t>10h30-12h</t>
  </si>
  <si>
    <t>13h30-15h</t>
  </si>
  <si>
    <t>15h-16-30</t>
  </si>
  <si>
    <t>lundi</t>
  </si>
  <si>
    <t>mardi</t>
  </si>
  <si>
    <t>mercredi</t>
  </si>
  <si>
    <t>jeudi</t>
  </si>
  <si>
    <t>vendredi</t>
  </si>
  <si>
    <t>UNITES</t>
  </si>
  <si>
    <t>LUNDI 23 mars</t>
  </si>
  <si>
    <t>MARDI 24 mars</t>
  </si>
  <si>
    <t>MERCREDI 25 mars</t>
  </si>
  <si>
    <t>JEUDI 26 mars</t>
  </si>
  <si>
    <t>VENDREDI 27 mars</t>
  </si>
  <si>
    <t>LUNDI</t>
  </si>
  <si>
    <t>MARDI</t>
  </si>
  <si>
    <t>MERCREDI</t>
  </si>
  <si>
    <t>JEUDI</t>
  </si>
  <si>
    <t>VENDREDI</t>
  </si>
  <si>
    <t>présent</t>
  </si>
  <si>
    <t>absent</t>
  </si>
  <si>
    <t>total :</t>
  </si>
  <si>
    <t>Début …</t>
  </si>
  <si>
    <t>% absences :</t>
  </si>
  <si>
    <t>Patients :</t>
  </si>
  <si>
    <t>Prévus :</t>
  </si>
  <si>
    <t>Participants :</t>
  </si>
  <si>
    <t>Désistements :</t>
  </si>
  <si>
    <t xml:space="preserve">motifs </t>
  </si>
  <si>
    <t>Enf. malade</t>
  </si>
  <si>
    <t>Motifs absences :</t>
  </si>
  <si>
    <t>Garde enfants</t>
  </si>
  <si>
    <t>Eviction M.T</t>
  </si>
  <si>
    <t>A. Maladie</t>
  </si>
  <si>
    <t>Accident travail</t>
  </si>
  <si>
    <t>R.T.T</t>
  </si>
  <si>
    <t>Congés payés</t>
  </si>
  <si>
    <t>Motifs Abs</t>
  </si>
  <si>
    <r>
      <t xml:space="preserve">Gestion des absences-présences des soignants / Nombre de patients participants : </t>
    </r>
    <r>
      <rPr>
        <b/>
        <sz val="18"/>
        <color rgb="FF0070C0"/>
        <rFont val="Calibri"/>
        <family val="2"/>
        <scheme val="minor"/>
      </rPr>
      <t>23 mars- 27 mars</t>
    </r>
  </si>
  <si>
    <t>Nb mobilisés :</t>
  </si>
  <si>
    <t>Nb présent :</t>
  </si>
  <si>
    <t>Nb Absent :</t>
  </si>
  <si>
    <t>NTP</t>
  </si>
  <si>
    <t>Autre affect.</t>
  </si>
  <si>
    <t>Sans nouvelle</t>
  </si>
  <si>
    <t>Non appelé</t>
  </si>
  <si>
    <t>Motifs :</t>
  </si>
  <si>
    <t>Légendes</t>
  </si>
  <si>
    <t>Soignants :</t>
  </si>
  <si>
    <t xml:space="preserve">E </t>
  </si>
  <si>
    <t>Educateur spécialisé</t>
  </si>
  <si>
    <t>P</t>
  </si>
  <si>
    <t>Psychomotricien</t>
  </si>
  <si>
    <t>Eviction suite avis Médecin du Travail</t>
  </si>
  <si>
    <t>Ne travaille pas (cf Octime)</t>
  </si>
  <si>
    <t>Temps de travail en demi-journée, jour de distanciation …</t>
  </si>
  <si>
    <t>??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</si>
  <si>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</si>
  <si>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</si>
  <si>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</si>
  <si>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</si>
  <si>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</si>
  <si>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</si>
  <si>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</si>
  <si>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</si>
  <si>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</si>
  <si>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</si>
  <si>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</si>
  <si>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 xml:space="preserve">l </t>
  </si>
  <si>
    <t xml:space="preserve">m 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</si>
  <si>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</si>
  <si>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</si>
  <si>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</si>
  <si>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</si>
  <si>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</si>
  <si>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</si>
  <si>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</si>
  <si>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</si>
  <si>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</si>
  <si>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</si>
  <si>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</si>
  <si>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</si>
  <si>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</si>
  <si>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</si>
  <si>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dd</t>
  </si>
  <si>
    <t>ee</t>
  </si>
  <si>
    <t>ff</t>
  </si>
  <si>
    <t>gg</t>
  </si>
  <si>
    <t>rr</t>
  </si>
  <si>
    <t>tt</t>
  </si>
  <si>
    <t>unité1</t>
  </si>
  <si>
    <t>unité2</t>
  </si>
  <si>
    <t>unité3</t>
  </si>
  <si>
    <t>unité4</t>
  </si>
  <si>
    <t>unité5</t>
  </si>
  <si>
    <t>unité6</t>
  </si>
  <si>
    <t>unité7</t>
  </si>
  <si>
    <t>unité8</t>
  </si>
  <si>
    <t>unité9</t>
  </si>
  <si>
    <t>unité10</t>
  </si>
  <si>
    <t>unité11</t>
  </si>
  <si>
    <t>unité12</t>
  </si>
  <si>
    <t>unité13</t>
  </si>
  <si>
    <t>unité14</t>
  </si>
  <si>
    <t>unité15</t>
  </si>
  <si>
    <r>
      <t xml:space="preserve"> </t>
    </r>
    <r>
      <rPr>
        <b/>
        <i/>
        <sz val="24"/>
        <color rgb="FF0070C0"/>
        <rFont val="Calibri"/>
        <family val="2"/>
        <scheme val="minor"/>
      </rPr>
      <t>Semaine du 23/03 AU 27/03</t>
    </r>
  </si>
  <si>
    <t>noms soignants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</si>
</sst>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&quot; mobillisés&quot;"/>
    <numFmt numFmtId="165" formatCode="0&quot; soignants-&quot;"/>
    <numFmt numFmtId="166" formatCode="0&quot; /33&quot;"/>
  </numFmts>
  <fonts count="3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sz val="12"/>
      <color rgb="FF7030A0"/>
      <name val="Calibri"/>
      <family val="2"/>
      <scheme val="minor"/>
    </font>
    <font>
      <b/>
      <sz val="16"/>
      <color rgb="FF0070C0"/>
      <name val="Calibri"/>
      <family val="2"/>
      <scheme val="minor"/>
    </font>
    <font>
      <b/>
      <sz val="24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2"/>
      <color rgb="FF0070C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i/>
      <sz val="12"/>
      <color rgb="FF7030A0"/>
      <name val="Calibri"/>
      <family val="2"/>
      <scheme val="minor"/>
    </font>
    <font>
      <sz val="12"/>
      <color rgb="FF7030A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sz val="14"/>
      <color rgb="FF7030A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24"/>
      <color rgb="FF0070C0"/>
      <name val="Calibri"/>
      <family val="2"/>
      <scheme val="minor"/>
    </font>
    <font>
      <b/>
      <i/>
      <sz val="16"/>
      <color rgb="FF0070C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8"/>
      <color rgb="FF0070C0"/>
      <name val="Calibri"/>
      <family val="2"/>
      <scheme val="minor"/>
    </font>
    <font>
      <b/>
      <i/>
      <sz val="20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1" fillId="0" borderId="0" xfId="0" applyFont="1"/>
    <xf numFmtId="0" fontId="4" fillId="0" borderId="0" xfId="0" applyFont="1" applyAlignment="1">
      <alignment horizontal="center" vertical="center"/>
    </xf>
    <xf numFmtId="0" fontId="1" fillId="0" borderId="0" xfId="0" applyFont="1" applyBorder="1"/>
    <xf numFmtId="0" fontId="5" fillId="0" borderId="0" xfId="0" applyFont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1" fillId="7" borderId="0" xfId="0" applyFont="1" applyFill="1" applyBorder="1" applyAlignment="1">
      <alignment vertical="center"/>
    </xf>
    <xf numFmtId="0" fontId="1" fillId="7" borderId="0" xfId="0" applyFont="1" applyFill="1" applyBorder="1"/>
    <xf numFmtId="0" fontId="4" fillId="7" borderId="0" xfId="0" applyFont="1" applyFill="1" applyBorder="1" applyAlignment="1">
      <alignment horizontal="center" vertical="center"/>
    </xf>
    <xf numFmtId="164" fontId="3" fillId="7" borderId="0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textRotation="60"/>
    </xf>
    <xf numFmtId="0" fontId="12" fillId="0" borderId="0" xfId="0" applyFont="1" applyBorder="1" applyAlignment="1">
      <alignment vertical="center"/>
    </xf>
    <xf numFmtId="0" fontId="12" fillId="0" borderId="0" xfId="0" applyFont="1"/>
    <xf numFmtId="0" fontId="10" fillId="0" borderId="0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0" fillId="0" borderId="0" xfId="0" applyFont="1"/>
    <xf numFmtId="0" fontId="17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4" fillId="0" borderId="0" xfId="0" applyFont="1" applyBorder="1"/>
    <xf numFmtId="0" fontId="18" fillId="0" borderId="1" xfId="0" applyFont="1" applyBorder="1" applyAlignment="1">
      <alignment vertical="center"/>
    </xf>
    <xf numFmtId="0" fontId="18" fillId="0" borderId="2" xfId="0" applyFont="1" applyBorder="1" applyAlignment="1">
      <alignment vertical="center"/>
    </xf>
    <xf numFmtId="0" fontId="18" fillId="0" borderId="11" xfId="0" applyFont="1" applyBorder="1" applyAlignment="1">
      <alignment vertical="center"/>
    </xf>
    <xf numFmtId="0" fontId="18" fillId="0" borderId="3" xfId="0" applyFont="1" applyBorder="1" applyAlignment="1">
      <alignment vertical="center"/>
    </xf>
    <xf numFmtId="0" fontId="19" fillId="0" borderId="2" xfId="0" applyFont="1" applyBorder="1" applyAlignment="1">
      <alignment vertical="center"/>
    </xf>
    <xf numFmtId="0" fontId="10" fillId="5" borderId="0" xfId="0" applyFont="1" applyFill="1" applyBorder="1" applyAlignment="1">
      <alignment textRotation="60"/>
    </xf>
    <xf numFmtId="0" fontId="1" fillId="5" borderId="0" xfId="0" applyFont="1" applyFill="1" applyBorder="1" applyAlignment="1">
      <alignment horizontal="center"/>
    </xf>
    <xf numFmtId="0" fontId="12" fillId="5" borderId="0" xfId="0" applyFont="1" applyFill="1" applyBorder="1"/>
    <xf numFmtId="0" fontId="1" fillId="5" borderId="0" xfId="0" applyFont="1" applyFill="1" applyBorder="1"/>
    <xf numFmtId="0" fontId="10" fillId="5" borderId="0" xfId="0" applyFont="1" applyFill="1" applyAlignment="1">
      <alignment textRotation="60"/>
    </xf>
    <xf numFmtId="0" fontId="1" fillId="5" borderId="0" xfId="0" applyFont="1" applyFill="1" applyAlignment="1">
      <alignment horizontal="center"/>
    </xf>
    <xf numFmtId="0" fontId="12" fillId="5" borderId="0" xfId="0" applyFont="1" applyFill="1"/>
    <xf numFmtId="0" fontId="0" fillId="0" borderId="1" xfId="0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2" fillId="0" borderId="0" xfId="0" applyFont="1" applyBorder="1" applyAlignment="1"/>
    <xf numFmtId="0" fontId="11" fillId="0" borderId="0" xfId="0" applyFont="1" applyBorder="1" applyAlignment="1"/>
    <xf numFmtId="0" fontId="4" fillId="7" borderId="0" xfId="0" applyFont="1" applyFill="1" applyBorder="1" applyAlignment="1"/>
    <xf numFmtId="0" fontId="27" fillId="0" borderId="0" xfId="0" applyFont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Border="1" applyAlignment="1">
      <alignment vertical="center"/>
    </xf>
    <xf numFmtId="0" fontId="13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1" fillId="0" borderId="1" xfId="0" applyFont="1" applyBorder="1" applyAlignment="1">
      <alignment horizontal="right" vertical="center"/>
    </xf>
    <xf numFmtId="0" fontId="0" fillId="0" borderId="8" xfId="0" applyBorder="1" applyAlignment="1">
      <alignment vertical="center"/>
    </xf>
    <xf numFmtId="10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0" fillId="0" borderId="8" xfId="0" applyFont="1" applyBorder="1" applyAlignment="1">
      <alignment vertical="center"/>
    </xf>
    <xf numFmtId="9" fontId="0" fillId="0" borderId="1" xfId="0" applyNumberFormat="1" applyBorder="1" applyAlignment="1">
      <alignment horizontal="center" vertical="center"/>
    </xf>
    <xf numFmtId="9" fontId="0" fillId="0" borderId="10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65" fontId="11" fillId="6" borderId="14" xfId="0" applyNumberFormat="1" applyFont="1" applyFill="1" applyBorder="1" applyAlignment="1">
      <alignment horizontal="center" vertical="center"/>
    </xf>
    <xf numFmtId="164" fontId="3" fillId="6" borderId="15" xfId="0" applyNumberFormat="1" applyFont="1" applyFill="1" applyBorder="1" applyAlignment="1">
      <alignment horizontal="center" vertical="center"/>
    </xf>
    <xf numFmtId="165" fontId="11" fillId="2" borderId="14" xfId="0" applyNumberFormat="1" applyFont="1" applyFill="1" applyBorder="1" applyAlignment="1">
      <alignment horizontal="center" vertical="center"/>
    </xf>
    <xf numFmtId="164" fontId="3" fillId="2" borderId="15" xfId="0" applyNumberFormat="1" applyFont="1" applyFill="1" applyBorder="1" applyAlignment="1">
      <alignment horizontal="center" vertical="center"/>
    </xf>
    <xf numFmtId="165" fontId="11" fillId="3" borderId="14" xfId="0" applyNumberFormat="1" applyFont="1" applyFill="1" applyBorder="1" applyAlignment="1">
      <alignment horizontal="center" vertical="center"/>
    </xf>
    <xf numFmtId="164" fontId="3" fillId="3" borderId="15" xfId="0" applyNumberFormat="1" applyFont="1" applyFill="1" applyBorder="1" applyAlignment="1">
      <alignment horizontal="center" vertical="center"/>
    </xf>
    <xf numFmtId="165" fontId="11" fillId="4" borderId="14" xfId="0" applyNumberFormat="1" applyFont="1" applyFill="1" applyBorder="1" applyAlignment="1">
      <alignment horizontal="center" vertical="center"/>
    </xf>
    <xf numFmtId="164" fontId="3" fillId="4" borderId="15" xfId="0" applyNumberFormat="1" applyFont="1" applyFill="1" applyBorder="1" applyAlignment="1">
      <alignment horizontal="center" vertical="center"/>
    </xf>
    <xf numFmtId="165" fontId="11" fillId="5" borderId="14" xfId="0" applyNumberFormat="1" applyFont="1" applyFill="1" applyBorder="1" applyAlignment="1">
      <alignment horizontal="center" vertical="center"/>
    </xf>
    <xf numFmtId="164" fontId="3" fillId="5" borderId="15" xfId="0" applyNumberFormat="1" applyFont="1" applyFill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25" fillId="0" borderId="0" xfId="0" applyFont="1" applyBorder="1" applyAlignment="1">
      <alignment horizontal="center" vertical="center"/>
    </xf>
    <xf numFmtId="9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9" fontId="0" fillId="0" borderId="7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8" fillId="0" borderId="8" xfId="0" applyFont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13" xfId="0" applyBorder="1" applyAlignment="1">
      <alignment vertical="center"/>
    </xf>
    <xf numFmtId="10" fontId="0" fillId="0" borderId="18" xfId="0" applyNumberFormat="1" applyBorder="1" applyAlignment="1">
      <alignment horizontal="center" vertical="center"/>
    </xf>
    <xf numFmtId="0" fontId="0" fillId="0" borderId="16" xfId="0" applyBorder="1" applyAlignment="1">
      <alignment vertical="center"/>
    </xf>
    <xf numFmtId="166" fontId="0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0" fillId="0" borderId="0" xfId="0" applyFont="1" applyAlignment="1">
      <alignment vertical="center"/>
    </xf>
    <xf numFmtId="0" fontId="30" fillId="0" borderId="1" xfId="0" applyFont="1" applyBorder="1" applyAlignment="1">
      <alignment horizontal="right" vertical="center"/>
    </xf>
    <xf numFmtId="0" fontId="30" fillId="0" borderId="1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30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horizontal="left" vertical="center"/>
    </xf>
    <xf numFmtId="0" fontId="10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9" fillId="0" borderId="1" xfId="0" applyFont="1" applyBorder="1" applyAlignment="1">
      <alignment vertical="center"/>
    </xf>
    <xf numFmtId="0" fontId="1" fillId="7" borderId="10" xfId="0" applyFont="1" applyFill="1" applyBorder="1" applyAlignment="1">
      <alignment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textRotation="60"/>
    </xf>
    <xf numFmtId="0" fontId="10" fillId="0" borderId="5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4" fillId="6" borderId="0" xfId="0" applyFont="1" applyFill="1" applyBorder="1" applyAlignment="1">
      <alignment horizontal="center" vertical="center"/>
    </xf>
    <xf numFmtId="0" fontId="24" fillId="2" borderId="0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/>
    </xf>
    <xf numFmtId="0" fontId="24" fillId="8" borderId="0" xfId="0" applyFont="1" applyFill="1" applyBorder="1" applyAlignment="1">
      <alignment horizontal="center" vertical="center"/>
    </xf>
    <xf numFmtId="0" fontId="24" fillId="5" borderId="0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 wrapText="1"/>
    </xf>
    <xf numFmtId="0" fontId="2" fillId="6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 wrapText="1"/>
    </xf>
    <xf numFmtId="0" fontId="2" fillId="5" borderId="0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30" fillId="0" borderId="8" xfId="0" applyFont="1" applyBorder="1" applyAlignment="1">
      <alignment horizontal="left" vertical="center"/>
    </xf>
    <xf numFmtId="0" fontId="30" fillId="0" borderId="12" xfId="0" applyFont="1" applyBorder="1" applyAlignment="1">
      <alignment horizontal="left" vertical="center"/>
    </xf>
    <xf numFmtId="0" fontId="30" fillId="0" borderId="9" xfId="0" applyFont="1" applyBorder="1" applyAlignment="1">
      <alignment horizontal="left" vertical="center"/>
    </xf>
    <xf numFmtId="0" fontId="20" fillId="3" borderId="0" xfId="0" applyFont="1" applyFill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0" fillId="9" borderId="1" xfId="0" applyNumberFormat="1" applyFont="1" applyFill="1" applyBorder="1" applyAlignment="1">
      <alignment horizontal="center" vertical="center"/>
    </xf>
    <xf numFmtId="166" fontId="0" fillId="9" borderId="1" xfId="0" applyNumberFormat="1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9" fontId="0" fillId="9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15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7030A0"/>
      </font>
    </dxf>
    <dxf>
      <font>
        <color rgb="FFFF0000"/>
      </font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FF00"/>
    <pageSetUpPr fitToPage="1"/>
  </sheetPr>
  <dimension ref="C1:AC84"/>
  <sheetViews>
    <sheetView topLeftCell="A58" zoomScale="85" zoomScaleNormal="85" zoomScaleSheetLayoutView="40" workbookViewId="0">
      <selection activeCell="E51" sqref="E51:E54"/>
    </sheetView>
  </sheetViews>
  <sheetFormatPr baseColWidth="10" defaultColWidth="11.5703125" defaultRowHeight="15.75" x14ac:dyDescent="0.25"/>
  <cols>
    <col min="1" max="1" width="4.28515625" style="1" customWidth="1"/>
    <col min="2" max="2" width="4.85546875" style="1" customWidth="1"/>
    <col min="3" max="3" width="8.140625" style="1" customWidth="1"/>
    <col min="4" max="4" width="11.28515625" style="13" bestFit="1" customWidth="1"/>
    <col min="5" max="5" width="11.85546875" style="8" customWidth="1"/>
    <col min="6" max="6" width="20.28515625" style="15" customWidth="1"/>
    <col min="7" max="7" width="1.28515625" style="10" customWidth="1"/>
    <col min="8" max="8" width="11.85546875" style="8" customWidth="1"/>
    <col min="9" max="9" width="20.28515625" style="15" customWidth="1"/>
    <col min="10" max="10" width="1.28515625" style="10" customWidth="1"/>
    <col min="11" max="11" width="11.85546875" style="8" customWidth="1"/>
    <col min="12" max="12" width="20.28515625" style="15" customWidth="1"/>
    <col min="13" max="13" width="1.28515625" style="10" customWidth="1"/>
    <col min="14" max="14" width="11.85546875" style="8" customWidth="1"/>
    <col min="15" max="15" width="20.28515625" style="15" customWidth="1"/>
    <col min="16" max="16" width="1.28515625" style="10" customWidth="1"/>
    <col min="17" max="17" width="11.85546875" style="8" customWidth="1"/>
    <col min="18" max="18" width="20.28515625" style="15" customWidth="1"/>
    <col min="19" max="19" width="3.85546875" style="1" customWidth="1"/>
    <col min="20" max="20" width="15.7109375" style="1" bestFit="1" customWidth="1"/>
    <col min="21" max="33" width="11.5703125" style="1" customWidth="1"/>
    <col min="34" max="16384" width="11.5703125" style="1"/>
  </cols>
  <sheetData>
    <row r="1" spans="3:26" ht="16.149999999999999" customHeight="1" x14ac:dyDescent="0.25">
      <c r="D1" s="118" t="s">
        <v>123</v>
      </c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6"/>
      <c r="T1" s="6"/>
      <c r="U1" s="6"/>
      <c r="V1" s="17"/>
      <c r="W1" s="6"/>
      <c r="X1" s="6"/>
      <c r="Y1" s="6"/>
      <c r="Z1" s="6"/>
    </row>
    <row r="2" spans="3:26" ht="6" customHeight="1" x14ac:dyDescent="0.25"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7"/>
      <c r="T2" s="7"/>
      <c r="U2" s="7"/>
      <c r="V2" s="18"/>
      <c r="W2" s="7"/>
      <c r="X2" s="7"/>
      <c r="Y2" s="7"/>
      <c r="Z2" s="7"/>
    </row>
    <row r="3" spans="3:26" ht="5.45" customHeight="1" x14ac:dyDescent="0.25"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7"/>
      <c r="T3" s="7"/>
      <c r="U3" s="7"/>
      <c r="V3" s="18"/>
      <c r="W3" s="7"/>
      <c r="X3" s="7"/>
      <c r="Y3" s="7"/>
      <c r="Z3" s="7"/>
    </row>
    <row r="4" spans="3:26" s="2" customFormat="1" ht="24" customHeight="1" x14ac:dyDescent="0.25">
      <c r="D4" s="115" t="s">
        <v>12</v>
      </c>
      <c r="E4" s="120" t="s">
        <v>27</v>
      </c>
      <c r="F4" s="120"/>
      <c r="G4" s="5"/>
      <c r="H4" s="121" t="s">
        <v>28</v>
      </c>
      <c r="I4" s="121"/>
      <c r="J4" s="5"/>
      <c r="K4" s="122" t="s">
        <v>29</v>
      </c>
      <c r="L4" s="122"/>
      <c r="M4" s="5"/>
      <c r="N4" s="123" t="s">
        <v>30</v>
      </c>
      <c r="O4" s="123"/>
      <c r="P4" s="5"/>
      <c r="Q4" s="124" t="s">
        <v>31</v>
      </c>
      <c r="R4" s="124"/>
    </row>
    <row r="5" spans="3:26" s="2" customFormat="1" ht="15" customHeight="1" x14ac:dyDescent="0.25">
      <c r="D5" s="115"/>
      <c r="E5" s="125" t="s">
        <v>16</v>
      </c>
      <c r="F5" s="73">
        <f>COUNTBLANK('Tableau de bord'!F24:F56)-33</f>
        <v>-9</v>
      </c>
      <c r="G5" s="11"/>
      <c r="H5" s="127" t="s">
        <v>16</v>
      </c>
      <c r="I5" s="75">
        <f>COUNTBLANK('Tableau de bord'!I24:I56)-33</f>
        <v>-15</v>
      </c>
      <c r="J5" s="11"/>
      <c r="K5" s="129" t="s">
        <v>16</v>
      </c>
      <c r="L5" s="77">
        <f>COUNTBLANK('Tableau de bord'!L24:L56)-33</f>
        <v>-10</v>
      </c>
      <c r="M5" s="11"/>
      <c r="N5" s="131" t="s">
        <v>16</v>
      </c>
      <c r="O5" s="79">
        <f>COUNTBLANK('Tableau de bord'!O24:O56)-33</f>
        <v>-15</v>
      </c>
      <c r="P5" s="11"/>
      <c r="Q5" s="133" t="s">
        <v>16</v>
      </c>
      <c r="R5" s="81">
        <f>COUNTBLANK('Tableau de bord'!R24:R56)-33</f>
        <v>-11</v>
      </c>
    </row>
    <row r="6" spans="3:26" s="4" customFormat="1" ht="15" customHeight="1" x14ac:dyDescent="0.25">
      <c r="D6" s="115"/>
      <c r="E6" s="126"/>
      <c r="F6" s="74">
        <f>SUMPRODUCT((F7:F84&lt;&gt;"")/COUNTIF(F7:F84,F7:F84&amp;""))</f>
        <v>4</v>
      </c>
      <c r="G6" s="12"/>
      <c r="H6" s="128"/>
      <c r="I6" s="76">
        <f>SUMPRODUCT((I7:I84&lt;&gt;"")/COUNTIF(I7:I84,I7:I84&amp;""))</f>
        <v>0</v>
      </c>
      <c r="J6" s="12"/>
      <c r="K6" s="130"/>
      <c r="L6" s="78">
        <f>SUMPRODUCT((L7:L84&lt;&gt;"")/COUNTIF(L7:L84,L7:L84&amp;""))</f>
        <v>0</v>
      </c>
      <c r="M6" s="12"/>
      <c r="N6" s="132"/>
      <c r="O6" s="80">
        <f>SUMPRODUCT((O7:O84&lt;&gt;"")/COUNTIF(O7:O84,O7:O84&amp;""))</f>
        <v>0</v>
      </c>
      <c r="P6" s="12"/>
      <c r="Q6" s="134"/>
      <c r="R6" s="82">
        <f>SUMPRODUCT((R7:R84&lt;&gt;"")/COUNTIF(R7:R84,R7:R84&amp;""))</f>
        <v>0</v>
      </c>
    </row>
    <row r="7" spans="3:26" ht="15.6" customHeight="1" x14ac:dyDescent="0.25">
      <c r="D7" s="135" t="s">
        <v>17</v>
      </c>
      <c r="E7" s="39" t="s">
        <v>109</v>
      </c>
      <c r="F7" s="27" t="s">
        <v>81</v>
      </c>
      <c r="G7" s="9"/>
      <c r="H7" s="39"/>
      <c r="I7" s="27"/>
      <c r="J7" s="9"/>
      <c r="K7" s="39"/>
      <c r="L7" s="27"/>
      <c r="M7" s="9"/>
      <c r="N7" s="39"/>
      <c r="O7" s="27"/>
      <c r="P7" s="9"/>
      <c r="Q7" s="39"/>
      <c r="R7" s="27"/>
    </row>
    <row r="8" spans="3:26" ht="18.75" x14ac:dyDescent="0.25">
      <c r="D8" s="135"/>
      <c r="E8" s="40"/>
      <c r="F8" s="24"/>
      <c r="G8" s="9"/>
      <c r="H8" s="40"/>
      <c r="I8" s="24"/>
      <c r="J8" s="9"/>
      <c r="K8" s="40"/>
      <c r="L8" s="24"/>
      <c r="M8" s="9"/>
      <c r="N8" s="40"/>
      <c r="O8" s="24"/>
      <c r="P8" s="9"/>
      <c r="Q8" s="40"/>
      <c r="R8" s="24"/>
    </row>
    <row r="9" spans="3:26" ht="15.6" customHeight="1" x14ac:dyDescent="0.25">
      <c r="D9" s="116" t="s">
        <v>18</v>
      </c>
      <c r="E9" s="40" t="s">
        <v>108</v>
      </c>
      <c r="F9" s="24" t="s">
        <v>83</v>
      </c>
      <c r="G9" s="9"/>
      <c r="H9" s="40"/>
      <c r="I9" s="24"/>
      <c r="J9" s="9"/>
      <c r="K9" s="40"/>
      <c r="L9" s="24"/>
      <c r="M9" s="9"/>
      <c r="N9" s="40"/>
      <c r="O9" s="24"/>
      <c r="P9" s="9"/>
      <c r="Q9" s="40"/>
      <c r="R9" s="24"/>
    </row>
    <row r="10" spans="3:26" ht="18.75" x14ac:dyDescent="0.25">
      <c r="D10" s="136"/>
      <c r="E10" s="40"/>
      <c r="F10" s="24"/>
      <c r="G10" s="9"/>
      <c r="H10" s="40"/>
      <c r="I10" s="24"/>
      <c r="J10" s="9"/>
      <c r="K10" s="40"/>
      <c r="L10" s="24"/>
      <c r="M10" s="9"/>
      <c r="N10" s="40"/>
      <c r="O10" s="24"/>
      <c r="P10" s="9"/>
      <c r="Q10" s="40"/>
      <c r="R10" s="24"/>
    </row>
    <row r="11" spans="3:26" ht="18.75" x14ac:dyDescent="0.25">
      <c r="C11" s="3"/>
      <c r="D11" s="116" t="s">
        <v>19</v>
      </c>
      <c r="E11" s="40" t="s">
        <v>110</v>
      </c>
      <c r="F11" s="24" t="s">
        <v>106</v>
      </c>
      <c r="G11" s="9"/>
      <c r="H11" s="40"/>
      <c r="I11" s="24"/>
      <c r="J11" s="9"/>
      <c r="K11" s="40"/>
      <c r="L11" s="24"/>
      <c r="M11" s="9"/>
      <c r="N11" s="40"/>
      <c r="O11" s="24"/>
      <c r="P11" s="9"/>
      <c r="Q11" s="40"/>
      <c r="R11" s="24"/>
    </row>
    <row r="12" spans="3:26" ht="18" customHeight="1" x14ac:dyDescent="0.25">
      <c r="C12" s="3"/>
      <c r="D12" s="117"/>
      <c r="E12" s="40"/>
      <c r="F12" s="24"/>
      <c r="G12" s="9"/>
      <c r="H12" s="40"/>
      <c r="I12" s="24"/>
      <c r="J12" s="9"/>
      <c r="K12" s="40"/>
      <c r="L12" s="24"/>
      <c r="M12" s="9"/>
      <c r="N12" s="40"/>
      <c r="O12" s="24"/>
      <c r="P12" s="9"/>
      <c r="Q12" s="40"/>
      <c r="R12" s="24"/>
    </row>
    <row r="13" spans="3:26" ht="18.75" x14ac:dyDescent="0.25">
      <c r="C13" s="3"/>
      <c r="D13" s="137" t="s">
        <v>20</v>
      </c>
      <c r="E13" s="41" t="s">
        <v>111</v>
      </c>
      <c r="F13" s="25" t="s">
        <v>90</v>
      </c>
      <c r="G13" s="9"/>
      <c r="H13" s="40"/>
      <c r="I13" s="25"/>
      <c r="J13" s="9"/>
      <c r="K13" s="40"/>
      <c r="L13" s="25"/>
      <c r="M13" s="9"/>
      <c r="N13" s="40"/>
      <c r="O13" s="25"/>
      <c r="P13" s="9"/>
      <c r="Q13" s="44"/>
      <c r="R13" s="25"/>
    </row>
    <row r="14" spans="3:26" ht="18.75" x14ac:dyDescent="0.25">
      <c r="C14" s="3"/>
      <c r="D14" s="137"/>
      <c r="E14" s="42"/>
      <c r="F14" s="26"/>
      <c r="G14" s="9"/>
      <c r="H14" s="43"/>
      <c r="I14" s="26"/>
      <c r="J14" s="9"/>
      <c r="K14" s="43"/>
      <c r="L14" s="26"/>
      <c r="M14" s="9"/>
      <c r="N14" s="43"/>
      <c r="O14" s="26"/>
      <c r="P14" s="9"/>
      <c r="Q14" s="45"/>
      <c r="R14" s="26"/>
    </row>
    <row r="15" spans="3:26" ht="19.899999999999999" customHeight="1" x14ac:dyDescent="0.25">
      <c r="C15" s="3"/>
      <c r="D15" s="16"/>
      <c r="E15" s="46"/>
      <c r="F15" s="47"/>
      <c r="G15" s="48"/>
      <c r="H15" s="46"/>
      <c r="I15" s="47"/>
      <c r="J15" s="48"/>
      <c r="K15" s="46"/>
      <c r="L15" s="47"/>
      <c r="M15" s="48"/>
      <c r="N15" s="46"/>
      <c r="O15" s="47"/>
      <c r="P15" s="48"/>
      <c r="Q15" s="46"/>
      <c r="R15" s="14"/>
    </row>
    <row r="16" spans="3:26" ht="18.75" x14ac:dyDescent="0.25">
      <c r="C16" s="23" t="s">
        <v>40</v>
      </c>
      <c r="D16" s="105" t="s">
        <v>17</v>
      </c>
      <c r="E16" s="112"/>
      <c r="F16" s="25"/>
      <c r="G16" s="9"/>
      <c r="H16" s="112"/>
      <c r="I16" s="25"/>
      <c r="J16" s="9"/>
      <c r="K16" s="112"/>
      <c r="L16" s="25"/>
      <c r="M16" s="109"/>
      <c r="N16" s="112"/>
      <c r="O16" s="25"/>
      <c r="P16" s="9"/>
      <c r="Q16" s="112"/>
      <c r="R16" s="25"/>
    </row>
    <row r="17" spans="3:18" ht="18.75" x14ac:dyDescent="0.25">
      <c r="C17" s="3"/>
      <c r="D17" s="105" t="s">
        <v>18</v>
      </c>
      <c r="E17" s="112"/>
      <c r="F17" s="25"/>
      <c r="G17" s="9"/>
      <c r="H17" s="112"/>
      <c r="I17" s="25"/>
      <c r="J17" s="9"/>
      <c r="K17" s="112"/>
      <c r="L17" s="25"/>
      <c r="M17" s="9"/>
      <c r="N17" s="112"/>
      <c r="O17" s="25"/>
      <c r="P17" s="9"/>
      <c r="Q17" s="112"/>
      <c r="R17" s="25"/>
    </row>
    <row r="18" spans="3:18" ht="18.75" x14ac:dyDescent="0.25">
      <c r="C18" s="3"/>
      <c r="D18" s="105" t="s">
        <v>19</v>
      </c>
      <c r="E18" s="112"/>
      <c r="F18" s="25"/>
      <c r="G18" s="9"/>
      <c r="H18" s="112"/>
      <c r="I18" s="25"/>
      <c r="J18" s="9"/>
      <c r="K18" s="112"/>
      <c r="L18" s="28"/>
      <c r="M18" s="9"/>
      <c r="N18" s="112"/>
      <c r="O18" s="25"/>
      <c r="P18" s="9"/>
      <c r="Q18" s="112"/>
      <c r="R18" s="25"/>
    </row>
    <row r="19" spans="3:18" ht="18.75" x14ac:dyDescent="0.25">
      <c r="C19" s="3"/>
      <c r="D19" s="105" t="s">
        <v>20</v>
      </c>
      <c r="E19" s="112"/>
      <c r="F19" s="24"/>
      <c r="G19" s="9"/>
      <c r="H19" s="112"/>
      <c r="I19" s="24"/>
      <c r="J19" s="9"/>
      <c r="K19" s="112"/>
      <c r="L19" s="24"/>
      <c r="M19" s="9"/>
      <c r="N19" s="112"/>
      <c r="O19" s="24"/>
      <c r="P19" s="9"/>
      <c r="Q19" s="112"/>
      <c r="R19" s="24"/>
    </row>
    <row r="20" spans="3:18" ht="7.9" customHeight="1" x14ac:dyDescent="0.25">
      <c r="C20" s="3"/>
      <c r="D20" s="29"/>
      <c r="E20" s="30"/>
      <c r="F20" s="31"/>
      <c r="G20" s="32"/>
      <c r="H20" s="30"/>
      <c r="I20" s="31"/>
      <c r="J20" s="32"/>
      <c r="K20" s="30"/>
      <c r="L20" s="31"/>
      <c r="M20" s="32"/>
      <c r="N20" s="30"/>
      <c r="O20" s="31"/>
      <c r="P20" s="32"/>
      <c r="Q20" s="30"/>
      <c r="R20" s="31"/>
    </row>
    <row r="21" spans="3:18" ht="18.75" x14ac:dyDescent="0.25">
      <c r="C21" s="3"/>
      <c r="D21" s="105" t="s">
        <v>17</v>
      </c>
      <c r="E21" s="112"/>
      <c r="F21" s="25"/>
      <c r="G21" s="9"/>
      <c r="H21" s="112"/>
      <c r="I21" s="25"/>
      <c r="J21" s="9"/>
      <c r="K21" s="112"/>
      <c r="L21" s="25"/>
      <c r="M21" s="109"/>
      <c r="N21" s="112"/>
      <c r="O21" s="25"/>
      <c r="P21" s="9"/>
      <c r="Q21" s="112"/>
      <c r="R21" s="25"/>
    </row>
    <row r="22" spans="3:18" ht="18.75" x14ac:dyDescent="0.25">
      <c r="D22" s="105" t="s">
        <v>18</v>
      </c>
      <c r="E22" s="112"/>
      <c r="F22" s="25"/>
      <c r="G22" s="9"/>
      <c r="H22" s="112"/>
      <c r="I22" s="25"/>
      <c r="J22" s="9"/>
      <c r="K22" s="112"/>
      <c r="L22" s="25"/>
      <c r="M22" s="9"/>
      <c r="N22" s="112"/>
      <c r="O22" s="25"/>
      <c r="P22" s="9"/>
      <c r="Q22" s="112"/>
      <c r="R22" s="25"/>
    </row>
    <row r="23" spans="3:18" ht="18.75" x14ac:dyDescent="0.25">
      <c r="D23" s="105" t="s">
        <v>19</v>
      </c>
      <c r="E23" s="112"/>
      <c r="F23" s="25"/>
      <c r="G23" s="9"/>
      <c r="H23" s="112"/>
      <c r="I23" s="25"/>
      <c r="J23" s="9"/>
      <c r="K23" s="112"/>
      <c r="L23" s="28"/>
      <c r="M23" s="9"/>
      <c r="N23" s="112"/>
      <c r="O23" s="25"/>
      <c r="P23" s="9"/>
      <c r="Q23" s="112"/>
      <c r="R23" s="25"/>
    </row>
    <row r="24" spans="3:18" ht="18.75" x14ac:dyDescent="0.25">
      <c r="D24" s="105" t="s">
        <v>20</v>
      </c>
      <c r="E24" s="112"/>
      <c r="F24" s="24"/>
      <c r="G24" s="9"/>
      <c r="H24" s="112"/>
      <c r="I24" s="24"/>
      <c r="J24" s="9"/>
      <c r="K24" s="112"/>
      <c r="L24" s="24"/>
      <c r="M24" s="9"/>
      <c r="N24" s="112"/>
      <c r="O24" s="24"/>
      <c r="P24" s="9"/>
      <c r="Q24" s="112"/>
      <c r="R24" s="24"/>
    </row>
    <row r="25" spans="3:18" ht="7.9" customHeight="1" x14ac:dyDescent="0.25">
      <c r="D25" s="33"/>
      <c r="E25" s="34"/>
      <c r="F25" s="35"/>
      <c r="G25" s="32"/>
      <c r="H25" s="34"/>
      <c r="I25" s="35"/>
      <c r="J25" s="32"/>
      <c r="K25" s="34"/>
      <c r="L25" s="35"/>
      <c r="M25" s="32"/>
      <c r="N25" s="34"/>
      <c r="O25" s="35"/>
      <c r="P25" s="32"/>
      <c r="Q25" s="34"/>
      <c r="R25" s="35"/>
    </row>
    <row r="26" spans="3:18" ht="18.75" x14ac:dyDescent="0.25">
      <c r="D26" s="105" t="s">
        <v>17</v>
      </c>
      <c r="E26" s="112"/>
      <c r="F26" s="25"/>
      <c r="G26" s="9"/>
      <c r="H26" s="112"/>
      <c r="I26" s="24"/>
      <c r="J26" s="9"/>
      <c r="K26" s="112"/>
      <c r="L26" s="25"/>
      <c r="M26" s="109"/>
      <c r="N26" s="112"/>
      <c r="O26" s="25"/>
      <c r="P26" s="9"/>
      <c r="Q26" s="112"/>
      <c r="R26" s="25"/>
    </row>
    <row r="27" spans="3:18" ht="18.75" x14ac:dyDescent="0.25">
      <c r="D27" s="105" t="s">
        <v>18</v>
      </c>
      <c r="E27" s="112"/>
      <c r="F27" s="25"/>
      <c r="G27" s="9"/>
      <c r="H27" s="112"/>
      <c r="I27" s="25"/>
      <c r="J27" s="9"/>
      <c r="K27" s="112"/>
      <c r="L27" s="25"/>
      <c r="M27" s="9"/>
      <c r="N27" s="112"/>
      <c r="O27" s="25"/>
      <c r="P27" s="9"/>
      <c r="Q27" s="112"/>
      <c r="R27" s="25"/>
    </row>
    <row r="28" spans="3:18" ht="18.75" x14ac:dyDescent="0.25">
      <c r="D28" s="105" t="s">
        <v>19</v>
      </c>
      <c r="E28" s="112"/>
      <c r="F28" s="25"/>
      <c r="G28" s="9"/>
      <c r="H28" s="112"/>
      <c r="I28" s="25"/>
      <c r="J28" s="9"/>
      <c r="K28" s="112"/>
      <c r="L28" s="28"/>
      <c r="M28" s="9"/>
      <c r="N28" s="112"/>
      <c r="O28" s="25"/>
      <c r="P28" s="9"/>
      <c r="Q28" s="112"/>
      <c r="R28" s="25"/>
    </row>
    <row r="29" spans="3:18" ht="18.75" x14ac:dyDescent="0.25">
      <c r="D29" s="105" t="s">
        <v>20</v>
      </c>
      <c r="E29" s="112"/>
      <c r="F29" s="24"/>
      <c r="G29" s="9"/>
      <c r="H29" s="112"/>
      <c r="I29" s="24"/>
      <c r="J29" s="9"/>
      <c r="K29" s="112"/>
      <c r="L29" s="24"/>
      <c r="M29" s="9"/>
      <c r="N29" s="112"/>
      <c r="O29" s="24"/>
      <c r="P29" s="9"/>
      <c r="Q29" s="112"/>
      <c r="R29" s="24"/>
    </row>
    <row r="30" spans="3:18" ht="7.9" customHeight="1" x14ac:dyDescent="0.25">
      <c r="D30" s="33"/>
      <c r="E30" s="34"/>
      <c r="F30" s="35"/>
      <c r="G30" s="32"/>
      <c r="H30" s="34"/>
      <c r="I30" s="35"/>
      <c r="J30" s="32"/>
      <c r="K30" s="34"/>
      <c r="L30" s="35"/>
      <c r="M30" s="32"/>
      <c r="N30" s="34"/>
      <c r="O30" s="35"/>
      <c r="P30" s="32"/>
      <c r="Q30" s="34"/>
      <c r="R30" s="35"/>
    </row>
    <row r="31" spans="3:18" ht="18.75" x14ac:dyDescent="0.25">
      <c r="D31" s="105" t="s">
        <v>17</v>
      </c>
      <c r="E31" s="112"/>
      <c r="F31" s="25"/>
      <c r="G31" s="9"/>
      <c r="H31" s="112"/>
      <c r="I31" s="25"/>
      <c r="J31" s="9"/>
      <c r="K31" s="112"/>
      <c r="L31" s="25"/>
      <c r="M31" s="109"/>
      <c r="N31" s="112"/>
      <c r="O31" s="25"/>
      <c r="P31" s="9"/>
      <c r="Q31" s="112"/>
      <c r="R31" s="25"/>
    </row>
    <row r="32" spans="3:18" ht="18.75" x14ac:dyDescent="0.25">
      <c r="D32" s="105" t="s">
        <v>18</v>
      </c>
      <c r="E32" s="112"/>
      <c r="F32" s="25"/>
      <c r="G32" s="9"/>
      <c r="H32" s="112"/>
      <c r="I32" s="25"/>
      <c r="J32" s="9"/>
      <c r="K32" s="112"/>
      <c r="L32" s="25"/>
      <c r="M32" s="9"/>
      <c r="N32" s="112"/>
      <c r="O32" s="25"/>
      <c r="P32" s="9"/>
      <c r="Q32" s="112"/>
      <c r="R32" s="25"/>
    </row>
    <row r="33" spans="4:29" ht="18.75" x14ac:dyDescent="0.25">
      <c r="D33" s="105" t="s">
        <v>19</v>
      </c>
      <c r="E33" s="112"/>
      <c r="F33" s="25"/>
      <c r="G33" s="9"/>
      <c r="H33" s="112"/>
      <c r="I33" s="25"/>
      <c r="J33" s="9"/>
      <c r="K33" s="112"/>
      <c r="L33" s="25"/>
      <c r="M33" s="9"/>
      <c r="N33" s="112"/>
      <c r="O33" s="25"/>
      <c r="P33" s="9"/>
      <c r="Q33" s="112"/>
      <c r="R33" s="25"/>
    </row>
    <row r="34" spans="4:29" ht="18.75" x14ac:dyDescent="0.25">
      <c r="D34" s="105" t="s">
        <v>20</v>
      </c>
      <c r="E34" s="112"/>
      <c r="F34" s="24"/>
      <c r="G34" s="9"/>
      <c r="H34" s="112"/>
      <c r="I34" s="24"/>
      <c r="J34" s="9"/>
      <c r="K34" s="112"/>
      <c r="L34" s="108"/>
      <c r="M34" s="9"/>
      <c r="N34" s="112"/>
      <c r="O34" s="24"/>
      <c r="P34" s="9"/>
      <c r="Q34" s="112"/>
      <c r="R34" s="24"/>
    </row>
    <row r="35" spans="4:29" ht="7.9" customHeight="1" x14ac:dyDescent="0.25">
      <c r="D35" s="33"/>
      <c r="E35" s="34"/>
      <c r="F35" s="35"/>
      <c r="G35" s="32"/>
      <c r="H35" s="34"/>
      <c r="I35" s="35"/>
      <c r="J35" s="32"/>
      <c r="K35" s="34"/>
      <c r="L35" s="35"/>
      <c r="M35" s="32"/>
      <c r="N35" s="34"/>
      <c r="O35" s="35"/>
      <c r="P35" s="32"/>
      <c r="Q35" s="34"/>
      <c r="R35" s="35"/>
      <c r="T35"/>
      <c r="U35"/>
      <c r="V35" s="19"/>
      <c r="W35"/>
      <c r="X35"/>
      <c r="Y35"/>
      <c r="Z35"/>
      <c r="AA35"/>
      <c r="AB35"/>
      <c r="AC35"/>
    </row>
    <row r="36" spans="4:29" ht="18.75" x14ac:dyDescent="0.25">
      <c r="D36" s="105" t="s">
        <v>17</v>
      </c>
      <c r="E36" s="112"/>
      <c r="F36" s="25"/>
      <c r="G36" s="9"/>
      <c r="H36" s="112"/>
      <c r="I36" s="25"/>
      <c r="J36" s="9"/>
      <c r="K36" s="112"/>
      <c r="L36" s="25"/>
      <c r="M36" s="109"/>
      <c r="N36" s="112"/>
      <c r="O36" s="25"/>
      <c r="P36" s="9"/>
      <c r="Q36" s="112"/>
      <c r="R36" s="25"/>
      <c r="T36"/>
      <c r="U36"/>
      <c r="V36" s="19"/>
      <c r="W36"/>
      <c r="X36"/>
      <c r="Y36"/>
      <c r="Z36"/>
      <c r="AA36"/>
      <c r="AB36"/>
      <c r="AC36"/>
    </row>
    <row r="37" spans="4:29" ht="18.75" x14ac:dyDescent="0.25">
      <c r="D37" s="105" t="s">
        <v>18</v>
      </c>
      <c r="E37" s="112"/>
      <c r="F37" s="25"/>
      <c r="G37" s="9"/>
      <c r="H37" s="112"/>
      <c r="I37" s="25"/>
      <c r="J37" s="9"/>
      <c r="K37" s="112"/>
      <c r="L37" s="25"/>
      <c r="M37" s="9"/>
      <c r="N37" s="112"/>
      <c r="O37" s="25"/>
      <c r="P37" s="9"/>
      <c r="Q37" s="112"/>
      <c r="R37" s="25"/>
      <c r="T37"/>
      <c r="U37"/>
      <c r="V37" s="19"/>
      <c r="W37"/>
      <c r="X37"/>
      <c r="Y37"/>
      <c r="Z37"/>
      <c r="AA37"/>
      <c r="AB37"/>
      <c r="AC37"/>
    </row>
    <row r="38" spans="4:29" ht="18.75" x14ac:dyDescent="0.25">
      <c r="D38" s="105" t="s">
        <v>19</v>
      </c>
      <c r="E38" s="112"/>
      <c r="F38" s="25"/>
      <c r="G38" s="9"/>
      <c r="H38" s="112"/>
      <c r="I38" s="25"/>
      <c r="J38" s="9"/>
      <c r="K38" s="112"/>
      <c r="L38" s="25"/>
      <c r="M38" s="9"/>
      <c r="N38" s="112"/>
      <c r="O38" s="25"/>
      <c r="P38" s="9"/>
      <c r="Q38" s="112"/>
      <c r="R38" s="25"/>
      <c r="T38"/>
      <c r="U38"/>
      <c r="V38" s="19"/>
      <c r="W38"/>
      <c r="X38"/>
      <c r="Y38"/>
      <c r="Z38"/>
      <c r="AA38"/>
      <c r="AB38"/>
      <c r="AC38"/>
    </row>
    <row r="39" spans="4:29" ht="18.75" x14ac:dyDescent="0.25">
      <c r="D39" s="105" t="s">
        <v>20</v>
      </c>
      <c r="E39" s="112"/>
      <c r="F39" s="24"/>
      <c r="G39" s="9"/>
      <c r="H39" s="112"/>
      <c r="I39" s="24"/>
      <c r="J39" s="9"/>
      <c r="K39" s="112"/>
      <c r="L39" s="108"/>
      <c r="M39" s="9"/>
      <c r="N39" s="112"/>
      <c r="O39" s="24"/>
      <c r="P39" s="9"/>
      <c r="Q39" s="112"/>
      <c r="R39" s="24"/>
      <c r="T39"/>
      <c r="U39"/>
      <c r="V39" s="19"/>
      <c r="W39"/>
      <c r="X39"/>
      <c r="Y39"/>
      <c r="Z39"/>
      <c r="AA39"/>
      <c r="AB39"/>
      <c r="AC39"/>
    </row>
    <row r="40" spans="4:29" ht="7.9" customHeight="1" x14ac:dyDescent="0.25">
      <c r="D40" s="33"/>
      <c r="E40" s="34"/>
      <c r="F40" s="35"/>
      <c r="G40" s="32"/>
      <c r="H40" s="34"/>
      <c r="I40" s="35"/>
      <c r="J40" s="32"/>
      <c r="K40" s="34"/>
      <c r="L40" s="35"/>
      <c r="M40" s="32"/>
      <c r="N40" s="34"/>
      <c r="O40" s="35"/>
      <c r="P40" s="32"/>
      <c r="Q40" s="34"/>
      <c r="R40" s="35"/>
      <c r="T40"/>
      <c r="U40"/>
      <c r="V40" s="19"/>
      <c r="W40"/>
      <c r="X40"/>
      <c r="Y40"/>
      <c r="Z40"/>
      <c r="AA40"/>
      <c r="AB40"/>
      <c r="AC40"/>
    </row>
    <row r="41" spans="4:29" ht="18.75" x14ac:dyDescent="0.25">
      <c r="D41" s="107" t="s">
        <v>17</v>
      </c>
      <c r="E41" s="112"/>
      <c r="F41" s="25"/>
      <c r="G41" s="9"/>
      <c r="H41" s="112"/>
      <c r="I41" s="25"/>
      <c r="J41" s="9"/>
      <c r="K41" s="112"/>
      <c r="L41" s="25"/>
      <c r="M41" s="109"/>
      <c r="N41" s="112"/>
      <c r="O41" s="25"/>
      <c r="P41" s="9"/>
      <c r="Q41" s="112"/>
      <c r="R41" s="25"/>
      <c r="T41"/>
      <c r="U41"/>
      <c r="V41" s="19"/>
      <c r="W41"/>
      <c r="X41"/>
      <c r="Y41"/>
      <c r="Z41"/>
      <c r="AA41"/>
      <c r="AB41"/>
      <c r="AC41"/>
    </row>
    <row r="42" spans="4:29" ht="18.75" x14ac:dyDescent="0.25">
      <c r="D42" s="105" t="s">
        <v>18</v>
      </c>
      <c r="E42" s="112"/>
      <c r="F42" s="25"/>
      <c r="G42" s="9"/>
      <c r="H42" s="112"/>
      <c r="I42" s="25"/>
      <c r="J42" s="9"/>
      <c r="K42" s="112"/>
      <c r="L42" s="25"/>
      <c r="M42" s="9"/>
      <c r="N42" s="112"/>
      <c r="O42" s="25"/>
      <c r="P42" s="9"/>
      <c r="Q42" s="112"/>
      <c r="R42" s="25"/>
      <c r="T42"/>
      <c r="U42"/>
      <c r="V42" s="19"/>
      <c r="W42"/>
      <c r="X42"/>
      <c r="Y42"/>
      <c r="Z42"/>
      <c r="AA42"/>
      <c r="AB42"/>
      <c r="AC42"/>
    </row>
    <row r="43" spans="4:29" ht="18.75" x14ac:dyDescent="0.25">
      <c r="D43" s="105" t="s">
        <v>19</v>
      </c>
      <c r="E43" s="112"/>
      <c r="F43" s="25"/>
      <c r="G43" s="9"/>
      <c r="H43" s="112"/>
      <c r="I43" s="25"/>
      <c r="J43" s="9"/>
      <c r="K43" s="112"/>
      <c r="L43" s="28"/>
      <c r="M43" s="9"/>
      <c r="N43" s="112"/>
      <c r="O43" s="25"/>
      <c r="P43" s="9"/>
      <c r="Q43" s="112"/>
      <c r="R43" s="25"/>
      <c r="T43"/>
      <c r="U43"/>
      <c r="V43" s="19"/>
      <c r="W43"/>
      <c r="X43"/>
      <c r="Y43"/>
      <c r="Z43"/>
      <c r="AA43"/>
      <c r="AB43"/>
      <c r="AC43"/>
    </row>
    <row r="44" spans="4:29" ht="18.75" x14ac:dyDescent="0.25">
      <c r="D44" s="105" t="s">
        <v>20</v>
      </c>
      <c r="E44" s="112"/>
      <c r="F44" s="24"/>
      <c r="G44" s="9"/>
      <c r="H44" s="112"/>
      <c r="I44" s="24"/>
      <c r="J44" s="9"/>
      <c r="K44" s="112"/>
      <c r="L44" s="108"/>
      <c r="M44" s="9"/>
      <c r="N44" s="112"/>
      <c r="O44" s="24"/>
      <c r="P44" s="9"/>
      <c r="Q44" s="112"/>
      <c r="R44" s="24"/>
      <c r="T44"/>
      <c r="U44"/>
      <c r="V44" s="19"/>
      <c r="W44"/>
      <c r="X44"/>
      <c r="Y44"/>
      <c r="Z44"/>
      <c r="AA44"/>
      <c r="AB44"/>
      <c r="AC44"/>
    </row>
    <row r="45" spans="4:29" ht="7.9" customHeight="1" x14ac:dyDescent="0.25">
      <c r="D45" s="33"/>
      <c r="E45" s="34"/>
      <c r="F45" s="35"/>
      <c r="G45" s="32"/>
      <c r="H45" s="34"/>
      <c r="I45" s="35"/>
      <c r="J45" s="32"/>
      <c r="K45" s="34"/>
      <c r="L45" s="35"/>
      <c r="M45" s="32"/>
      <c r="N45" s="34"/>
      <c r="O45" s="35"/>
      <c r="P45" s="32"/>
      <c r="Q45" s="34"/>
      <c r="R45" s="35"/>
      <c r="T45"/>
      <c r="U45"/>
      <c r="V45" s="19"/>
      <c r="W45"/>
      <c r="X45"/>
      <c r="Y45"/>
      <c r="Z45"/>
      <c r="AA45"/>
      <c r="AB45"/>
      <c r="AC45"/>
    </row>
    <row r="46" spans="4:29" ht="18.75" x14ac:dyDescent="0.25">
      <c r="D46" s="107" t="s">
        <v>17</v>
      </c>
      <c r="E46" s="112"/>
      <c r="F46" s="25"/>
      <c r="G46" s="9"/>
      <c r="H46" s="112"/>
      <c r="I46" s="25"/>
      <c r="J46" s="9"/>
      <c r="K46" s="112"/>
      <c r="L46" s="25"/>
      <c r="M46" s="109"/>
      <c r="N46" s="112"/>
      <c r="O46" s="25"/>
      <c r="P46" s="9"/>
      <c r="Q46" s="112"/>
      <c r="R46" s="25"/>
      <c r="T46"/>
      <c r="U46"/>
      <c r="V46" s="19"/>
      <c r="W46"/>
      <c r="X46"/>
      <c r="Y46"/>
      <c r="Z46"/>
      <c r="AA46"/>
      <c r="AB46"/>
      <c r="AC46"/>
    </row>
    <row r="47" spans="4:29" ht="18.75" x14ac:dyDescent="0.25">
      <c r="D47" s="105" t="s">
        <v>18</v>
      </c>
      <c r="E47" s="112"/>
      <c r="F47" s="25"/>
      <c r="G47" s="9"/>
      <c r="H47" s="112"/>
      <c r="I47" s="25"/>
      <c r="J47" s="9"/>
      <c r="K47" s="112"/>
      <c r="L47" s="25"/>
      <c r="M47" s="9"/>
      <c r="N47" s="112"/>
      <c r="O47" s="25"/>
      <c r="P47" s="9"/>
      <c r="Q47" s="112"/>
      <c r="R47" s="25"/>
      <c r="T47"/>
      <c r="U47"/>
      <c r="V47" s="19"/>
      <c r="W47"/>
      <c r="X47"/>
      <c r="Y47"/>
      <c r="Z47"/>
      <c r="AA47"/>
      <c r="AB47"/>
      <c r="AC47"/>
    </row>
    <row r="48" spans="4:29" ht="18.75" x14ac:dyDescent="0.25">
      <c r="D48" s="105" t="s">
        <v>19</v>
      </c>
      <c r="E48" s="112"/>
      <c r="F48" s="25"/>
      <c r="G48" s="9"/>
      <c r="H48" s="112"/>
      <c r="I48" s="25"/>
      <c r="J48" s="9"/>
      <c r="K48" s="112"/>
      <c r="L48" s="25"/>
      <c r="M48" s="9"/>
      <c r="N48" s="112"/>
      <c r="O48" s="25"/>
      <c r="P48" s="9"/>
      <c r="Q48" s="112"/>
      <c r="R48" s="25"/>
    </row>
    <row r="49" spans="4:18" ht="18.75" x14ac:dyDescent="0.25">
      <c r="D49" s="105" t="s">
        <v>20</v>
      </c>
      <c r="E49" s="112"/>
      <c r="F49" s="24"/>
      <c r="G49" s="9"/>
      <c r="H49" s="112"/>
      <c r="I49" s="24"/>
      <c r="J49" s="9"/>
      <c r="K49" s="112"/>
      <c r="L49" s="108"/>
      <c r="M49" s="9"/>
      <c r="N49" s="112"/>
      <c r="O49" s="24"/>
      <c r="P49" s="9"/>
      <c r="Q49" s="112"/>
      <c r="R49" s="24"/>
    </row>
    <row r="50" spans="4:18" ht="7.9" customHeight="1" x14ac:dyDescent="0.25">
      <c r="D50" s="33"/>
      <c r="E50" s="34"/>
      <c r="F50" s="35"/>
      <c r="G50" s="32"/>
      <c r="H50" s="34"/>
      <c r="I50" s="35"/>
      <c r="J50" s="32"/>
      <c r="K50" s="34"/>
      <c r="L50" s="35"/>
      <c r="M50" s="32"/>
      <c r="N50" s="34"/>
      <c r="O50" s="35"/>
      <c r="P50" s="32"/>
      <c r="Q50" s="34"/>
      <c r="R50" s="35"/>
    </row>
    <row r="51" spans="4:18" ht="18.75" x14ac:dyDescent="0.25">
      <c r="D51" s="107" t="s">
        <v>17</v>
      </c>
      <c r="E51" s="112"/>
      <c r="F51" s="25"/>
      <c r="G51" s="9"/>
      <c r="H51" s="112"/>
      <c r="I51" s="25"/>
      <c r="J51" s="9"/>
      <c r="K51" s="112"/>
      <c r="L51" s="25"/>
      <c r="M51" s="109"/>
      <c r="N51" s="112"/>
      <c r="O51" s="25"/>
      <c r="P51" s="9"/>
      <c r="Q51" s="112"/>
      <c r="R51" s="25"/>
    </row>
    <row r="52" spans="4:18" ht="18.75" x14ac:dyDescent="0.25">
      <c r="D52" s="105" t="s">
        <v>18</v>
      </c>
      <c r="E52" s="112"/>
      <c r="F52" s="25"/>
      <c r="G52" s="9"/>
      <c r="H52" s="112"/>
      <c r="I52" s="25"/>
      <c r="J52" s="9"/>
      <c r="K52" s="112"/>
      <c r="L52" s="25"/>
      <c r="M52" s="9"/>
      <c r="N52" s="112"/>
      <c r="O52" s="25"/>
      <c r="P52" s="9"/>
      <c r="Q52" s="112"/>
      <c r="R52" s="25"/>
    </row>
    <row r="53" spans="4:18" ht="18.75" x14ac:dyDescent="0.25">
      <c r="D53" s="105" t="s">
        <v>19</v>
      </c>
      <c r="E53" s="112"/>
      <c r="F53" s="25"/>
      <c r="G53" s="9"/>
      <c r="H53" s="112"/>
      <c r="I53" s="25"/>
      <c r="J53" s="9"/>
      <c r="K53" s="112"/>
      <c r="L53" s="25"/>
      <c r="M53" s="9"/>
      <c r="N53" s="112"/>
      <c r="O53" s="25"/>
      <c r="P53" s="9"/>
      <c r="Q53" s="112"/>
      <c r="R53" s="25"/>
    </row>
    <row r="54" spans="4:18" ht="18.75" x14ac:dyDescent="0.25">
      <c r="D54" s="105" t="s">
        <v>20</v>
      </c>
      <c r="E54" s="112"/>
      <c r="F54" s="24"/>
      <c r="G54" s="9"/>
      <c r="H54" s="112"/>
      <c r="I54" s="24"/>
      <c r="J54" s="9"/>
      <c r="K54" s="112"/>
      <c r="L54" s="108"/>
      <c r="M54" s="9"/>
      <c r="N54" s="112"/>
      <c r="O54" s="24"/>
      <c r="P54" s="9"/>
      <c r="Q54" s="112"/>
      <c r="R54" s="24"/>
    </row>
    <row r="55" spans="4:18" ht="7.9" customHeight="1" x14ac:dyDescent="0.25">
      <c r="D55" s="33"/>
      <c r="E55" s="34"/>
      <c r="F55" s="35"/>
      <c r="G55" s="32"/>
      <c r="H55" s="34"/>
      <c r="I55" s="35"/>
      <c r="J55" s="32"/>
      <c r="K55" s="34"/>
      <c r="L55" s="35"/>
      <c r="M55" s="32"/>
      <c r="N55" s="34"/>
      <c r="O55" s="35"/>
      <c r="P55" s="32"/>
      <c r="Q55" s="34"/>
      <c r="R55" s="35"/>
    </row>
    <row r="56" spans="4:18" ht="18.75" x14ac:dyDescent="0.25">
      <c r="D56" s="107" t="s">
        <v>17</v>
      </c>
      <c r="E56" s="112"/>
      <c r="F56" s="25"/>
      <c r="G56" s="9"/>
      <c r="H56" s="112"/>
      <c r="I56" s="25"/>
      <c r="J56" s="9"/>
      <c r="K56" s="112"/>
      <c r="L56" s="25"/>
      <c r="M56" s="109"/>
      <c r="N56" s="112"/>
      <c r="O56" s="25"/>
      <c r="P56" s="9"/>
      <c r="Q56" s="112"/>
      <c r="R56" s="25"/>
    </row>
    <row r="57" spans="4:18" ht="18.75" x14ac:dyDescent="0.25">
      <c r="D57" s="105" t="s">
        <v>18</v>
      </c>
      <c r="E57" s="112"/>
      <c r="F57" s="25"/>
      <c r="G57" s="9"/>
      <c r="H57" s="112"/>
      <c r="I57" s="25"/>
      <c r="J57" s="9"/>
      <c r="K57" s="112"/>
      <c r="L57" s="25"/>
      <c r="M57" s="9"/>
      <c r="N57" s="112"/>
      <c r="O57" s="25"/>
      <c r="P57" s="9"/>
      <c r="Q57" s="112"/>
      <c r="R57" s="25"/>
    </row>
    <row r="58" spans="4:18" ht="18.75" x14ac:dyDescent="0.25">
      <c r="D58" s="105" t="s">
        <v>19</v>
      </c>
      <c r="E58" s="112"/>
      <c r="F58" s="25"/>
      <c r="G58" s="9"/>
      <c r="H58" s="112"/>
      <c r="I58" s="25"/>
      <c r="J58" s="9"/>
      <c r="K58" s="112"/>
      <c r="L58" s="25"/>
      <c r="M58" s="9"/>
      <c r="N58" s="112"/>
      <c r="O58" s="25"/>
      <c r="P58" s="9"/>
      <c r="Q58" s="112"/>
      <c r="R58" s="25"/>
    </row>
    <row r="59" spans="4:18" ht="18.75" x14ac:dyDescent="0.25">
      <c r="D59" s="105" t="s">
        <v>20</v>
      </c>
      <c r="E59" s="112"/>
      <c r="F59" s="24"/>
      <c r="G59" s="9"/>
      <c r="H59" s="112"/>
      <c r="I59" s="24"/>
      <c r="J59" s="9"/>
      <c r="K59" s="112"/>
      <c r="L59" s="108"/>
      <c r="M59" s="9"/>
      <c r="N59" s="112"/>
      <c r="O59" s="24"/>
      <c r="P59" s="9"/>
      <c r="Q59" s="112"/>
      <c r="R59" s="24"/>
    </row>
    <row r="60" spans="4:18" ht="7.9" customHeight="1" x14ac:dyDescent="0.25">
      <c r="D60" s="33"/>
      <c r="E60" s="34"/>
      <c r="F60" s="35"/>
      <c r="G60" s="32"/>
      <c r="H60" s="34"/>
      <c r="I60" s="35"/>
      <c r="J60" s="32"/>
      <c r="K60" s="34"/>
      <c r="L60" s="35"/>
      <c r="M60" s="32"/>
      <c r="N60" s="34"/>
      <c r="O60" s="35"/>
      <c r="P60" s="32"/>
      <c r="Q60" s="34"/>
      <c r="R60" s="35"/>
    </row>
    <row r="61" spans="4:18" ht="18.75" x14ac:dyDescent="0.25">
      <c r="D61" s="107" t="s">
        <v>17</v>
      </c>
      <c r="E61" s="112"/>
      <c r="F61" s="25"/>
      <c r="G61" s="9"/>
      <c r="H61" s="112"/>
      <c r="I61" s="25"/>
      <c r="J61" s="9"/>
      <c r="K61" s="112"/>
      <c r="L61" s="25"/>
      <c r="M61" s="109"/>
      <c r="N61" s="112"/>
      <c r="O61" s="25"/>
      <c r="P61" s="9"/>
      <c r="Q61" s="112"/>
      <c r="R61" s="25"/>
    </row>
    <row r="62" spans="4:18" ht="18.75" x14ac:dyDescent="0.25">
      <c r="D62" s="105" t="s">
        <v>18</v>
      </c>
      <c r="E62" s="112"/>
      <c r="F62" s="25"/>
      <c r="G62" s="9"/>
      <c r="H62" s="112"/>
      <c r="I62" s="25"/>
      <c r="J62" s="9"/>
      <c r="K62" s="112"/>
      <c r="L62" s="25"/>
      <c r="M62" s="9"/>
      <c r="N62" s="112"/>
      <c r="O62" s="25"/>
      <c r="P62" s="9"/>
      <c r="Q62" s="112"/>
      <c r="R62" s="25"/>
    </row>
    <row r="63" spans="4:18" ht="18.75" x14ac:dyDescent="0.25">
      <c r="D63" s="105" t="s">
        <v>19</v>
      </c>
      <c r="E63" s="112"/>
      <c r="F63" s="25"/>
      <c r="G63" s="9"/>
      <c r="H63" s="112"/>
      <c r="I63" s="24"/>
      <c r="J63" s="9"/>
      <c r="K63" s="112"/>
      <c r="L63" s="25"/>
      <c r="M63" s="9"/>
      <c r="N63" s="112"/>
      <c r="O63" s="25"/>
      <c r="P63" s="9"/>
      <c r="Q63" s="112"/>
      <c r="R63" s="25"/>
    </row>
    <row r="64" spans="4:18" ht="18.75" x14ac:dyDescent="0.25">
      <c r="D64" s="105" t="s">
        <v>20</v>
      </c>
      <c r="E64" s="112"/>
      <c r="F64" s="24"/>
      <c r="G64" s="9"/>
      <c r="H64" s="112"/>
      <c r="I64" s="24"/>
      <c r="J64" s="9"/>
      <c r="K64" s="112"/>
      <c r="L64" s="108"/>
      <c r="M64" s="9"/>
      <c r="N64" s="112"/>
      <c r="O64" s="24"/>
      <c r="P64" s="9"/>
      <c r="Q64" s="112"/>
      <c r="R64" s="24"/>
    </row>
    <row r="65" spans="4:18" ht="7.9" customHeight="1" x14ac:dyDescent="0.25">
      <c r="D65" s="33"/>
      <c r="E65" s="34"/>
      <c r="F65" s="35"/>
      <c r="G65" s="32"/>
      <c r="H65" s="34"/>
      <c r="I65" s="35"/>
      <c r="J65" s="32"/>
      <c r="K65" s="34"/>
      <c r="L65" s="35"/>
      <c r="M65" s="32"/>
      <c r="N65" s="34"/>
      <c r="O65" s="35"/>
      <c r="P65" s="32"/>
      <c r="Q65" s="34"/>
      <c r="R65" s="35"/>
    </row>
    <row r="66" spans="4:18" ht="18.75" x14ac:dyDescent="0.25">
      <c r="D66" s="107" t="s">
        <v>17</v>
      </c>
      <c r="E66" s="112"/>
      <c r="F66" s="25"/>
      <c r="G66" s="9"/>
      <c r="H66" s="112"/>
      <c r="I66" s="25"/>
      <c r="J66" s="9"/>
      <c r="K66" s="112"/>
      <c r="L66" s="25"/>
      <c r="M66" s="109"/>
      <c r="N66" s="112"/>
      <c r="O66" s="25"/>
      <c r="P66" s="9"/>
      <c r="Q66" s="112"/>
      <c r="R66" s="25"/>
    </row>
    <row r="67" spans="4:18" ht="18.75" x14ac:dyDescent="0.25">
      <c r="D67" s="105" t="s">
        <v>18</v>
      </c>
      <c r="E67" s="112"/>
      <c r="F67" s="25"/>
      <c r="G67" s="9"/>
      <c r="H67" s="112"/>
      <c r="I67" s="25"/>
      <c r="J67" s="9"/>
      <c r="K67" s="112"/>
      <c r="L67" s="25"/>
      <c r="M67" s="9"/>
      <c r="N67" s="112"/>
      <c r="O67" s="25"/>
      <c r="P67" s="9"/>
      <c r="Q67" s="112"/>
      <c r="R67" s="25"/>
    </row>
    <row r="68" spans="4:18" ht="18.75" x14ac:dyDescent="0.25">
      <c r="D68" s="105" t="s">
        <v>19</v>
      </c>
      <c r="E68" s="112"/>
      <c r="F68" s="25"/>
      <c r="G68" s="9"/>
      <c r="H68" s="112"/>
      <c r="I68" s="24"/>
      <c r="J68" s="9"/>
      <c r="K68" s="112"/>
      <c r="L68" s="25"/>
      <c r="M68" s="9"/>
      <c r="N68" s="112"/>
      <c r="O68" s="25"/>
      <c r="P68" s="9"/>
      <c r="Q68" s="112"/>
      <c r="R68" s="25"/>
    </row>
    <row r="69" spans="4:18" ht="18.75" x14ac:dyDescent="0.25">
      <c r="D69" s="105" t="s">
        <v>20</v>
      </c>
      <c r="E69" s="112"/>
      <c r="F69" s="24"/>
      <c r="G69" s="9"/>
      <c r="H69" s="112"/>
      <c r="I69" s="24"/>
      <c r="J69" s="9"/>
      <c r="K69" s="112"/>
      <c r="L69" s="108"/>
      <c r="M69" s="9"/>
      <c r="N69" s="112"/>
      <c r="O69" s="24"/>
      <c r="P69" s="9"/>
      <c r="Q69" s="112"/>
      <c r="R69" s="24"/>
    </row>
    <row r="70" spans="4:18" ht="7.9" customHeight="1" x14ac:dyDescent="0.25">
      <c r="D70" s="33"/>
      <c r="E70" s="34"/>
      <c r="F70" s="35"/>
      <c r="G70" s="32"/>
      <c r="H70" s="34"/>
      <c r="I70" s="35"/>
      <c r="J70" s="32"/>
      <c r="K70" s="34"/>
      <c r="L70" s="35"/>
      <c r="M70" s="32"/>
      <c r="N70" s="34"/>
      <c r="O70" s="35"/>
      <c r="P70" s="32"/>
      <c r="Q70" s="34"/>
      <c r="R70" s="35"/>
    </row>
    <row r="71" spans="4:18" ht="18.75" x14ac:dyDescent="0.25">
      <c r="D71" s="107" t="s">
        <v>17</v>
      </c>
      <c r="E71" s="112"/>
      <c r="F71" s="25"/>
      <c r="G71" s="9"/>
      <c r="H71" s="112"/>
      <c r="I71" s="25"/>
      <c r="J71" s="9"/>
      <c r="K71" s="112"/>
      <c r="L71" s="25"/>
      <c r="M71" s="109"/>
      <c r="N71" s="112"/>
      <c r="O71" s="25"/>
      <c r="P71" s="9"/>
      <c r="Q71" s="112"/>
      <c r="R71" s="25"/>
    </row>
    <row r="72" spans="4:18" ht="18.75" x14ac:dyDescent="0.25">
      <c r="D72" s="105" t="s">
        <v>18</v>
      </c>
      <c r="E72" s="112"/>
      <c r="F72" s="25"/>
      <c r="G72" s="9"/>
      <c r="H72" s="112"/>
      <c r="I72" s="25"/>
      <c r="J72" s="9"/>
      <c r="K72" s="112"/>
      <c r="L72" s="25"/>
      <c r="M72" s="9"/>
      <c r="N72" s="112"/>
      <c r="O72" s="25"/>
      <c r="P72" s="9"/>
      <c r="Q72" s="112"/>
      <c r="R72" s="25"/>
    </row>
    <row r="73" spans="4:18" ht="18.75" x14ac:dyDescent="0.25">
      <c r="D73" s="105" t="s">
        <v>19</v>
      </c>
      <c r="E73" s="112"/>
      <c r="F73" s="25"/>
      <c r="G73" s="9"/>
      <c r="H73" s="112"/>
      <c r="I73" s="25"/>
      <c r="J73" s="9"/>
      <c r="K73" s="112"/>
      <c r="L73" s="25"/>
      <c r="M73" s="9"/>
      <c r="N73" s="112"/>
      <c r="O73" s="25"/>
      <c r="P73" s="9"/>
      <c r="Q73" s="112"/>
      <c r="R73" s="25"/>
    </row>
    <row r="74" spans="4:18" ht="18.75" x14ac:dyDescent="0.25">
      <c r="D74" s="105" t="s">
        <v>20</v>
      </c>
      <c r="E74" s="112"/>
      <c r="F74" s="24"/>
      <c r="G74" s="9"/>
      <c r="H74" s="112"/>
      <c r="I74" s="24"/>
      <c r="J74" s="9"/>
      <c r="K74" s="112"/>
      <c r="L74" s="108"/>
      <c r="M74" s="9"/>
      <c r="N74" s="112"/>
      <c r="O74" s="24"/>
      <c r="P74" s="9"/>
      <c r="Q74" s="112"/>
      <c r="R74" s="24"/>
    </row>
    <row r="75" spans="4:18" ht="7.9" customHeight="1" x14ac:dyDescent="0.25">
      <c r="D75" s="33"/>
      <c r="E75" s="34"/>
      <c r="F75" s="35"/>
      <c r="G75" s="32"/>
      <c r="H75" s="34"/>
      <c r="I75" s="35"/>
      <c r="J75" s="32"/>
      <c r="K75" s="34"/>
      <c r="L75" s="35"/>
      <c r="M75" s="32"/>
      <c r="N75" s="34"/>
      <c r="O75" s="35"/>
      <c r="P75" s="32"/>
      <c r="Q75" s="34"/>
      <c r="R75" s="35"/>
    </row>
    <row r="76" spans="4:18" ht="18.75" x14ac:dyDescent="0.25">
      <c r="D76" s="107" t="s">
        <v>17</v>
      </c>
      <c r="E76" s="113"/>
      <c r="F76" s="25"/>
      <c r="G76" s="9"/>
      <c r="H76" s="112"/>
      <c r="I76" s="25"/>
      <c r="J76" s="9"/>
      <c r="K76" s="113"/>
      <c r="L76" s="25"/>
      <c r="M76" s="109"/>
      <c r="N76" s="112"/>
      <c r="O76" s="25"/>
      <c r="P76" s="9"/>
      <c r="Q76" s="112"/>
      <c r="R76" s="25"/>
    </row>
    <row r="77" spans="4:18" ht="18.75" x14ac:dyDescent="0.25">
      <c r="D77" s="105" t="s">
        <v>18</v>
      </c>
      <c r="E77" s="114"/>
      <c r="F77" s="25"/>
      <c r="G77" s="9"/>
      <c r="H77" s="112"/>
      <c r="I77" s="25"/>
      <c r="J77" s="9"/>
      <c r="K77" s="114"/>
      <c r="L77" s="25"/>
      <c r="M77" s="9"/>
      <c r="N77" s="112"/>
      <c r="O77" s="25"/>
      <c r="P77" s="9"/>
      <c r="Q77" s="112"/>
      <c r="R77" s="25"/>
    </row>
    <row r="78" spans="4:18" ht="18.75" x14ac:dyDescent="0.25">
      <c r="D78" s="105" t="s">
        <v>19</v>
      </c>
      <c r="E78" s="114"/>
      <c r="F78" s="25"/>
      <c r="G78" s="9"/>
      <c r="H78" s="112"/>
      <c r="I78" s="25"/>
      <c r="J78" s="9"/>
      <c r="K78" s="114"/>
      <c r="L78" s="25"/>
      <c r="M78" s="9"/>
      <c r="N78" s="112"/>
      <c r="O78" s="25"/>
      <c r="P78" s="9"/>
      <c r="Q78" s="112"/>
      <c r="R78" s="25"/>
    </row>
    <row r="79" spans="4:18" ht="18.75" x14ac:dyDescent="0.25">
      <c r="D79" s="105" t="s">
        <v>20</v>
      </c>
      <c r="E79" s="114"/>
      <c r="F79" s="24"/>
      <c r="G79" s="9"/>
      <c r="H79" s="112"/>
      <c r="I79" s="24"/>
      <c r="J79" s="9"/>
      <c r="K79" s="114"/>
      <c r="L79" s="108"/>
      <c r="M79" s="9"/>
      <c r="N79" s="112"/>
      <c r="O79" s="24"/>
      <c r="P79" s="9"/>
      <c r="Q79" s="112"/>
      <c r="R79" s="24"/>
    </row>
    <row r="80" spans="4:18" ht="7.9" customHeight="1" x14ac:dyDescent="0.25">
      <c r="D80" s="33"/>
      <c r="E80" s="34"/>
      <c r="F80" s="35"/>
      <c r="G80" s="32"/>
      <c r="H80" s="34"/>
      <c r="I80" s="35"/>
      <c r="J80" s="32"/>
      <c r="K80" s="34"/>
      <c r="L80" s="35"/>
      <c r="M80" s="32"/>
      <c r="N80" s="34"/>
      <c r="O80" s="35"/>
      <c r="P80" s="32"/>
      <c r="Q80" s="34"/>
      <c r="R80" s="35"/>
    </row>
    <row r="81" spans="4:18" ht="18.75" x14ac:dyDescent="0.25">
      <c r="D81" s="107" t="s">
        <v>17</v>
      </c>
      <c r="E81" s="112"/>
      <c r="F81" s="25"/>
      <c r="G81" s="9"/>
      <c r="H81" s="112"/>
      <c r="I81" s="25"/>
      <c r="J81" s="9"/>
      <c r="K81" s="112"/>
      <c r="L81" s="25"/>
      <c r="M81" s="109"/>
      <c r="N81" s="112"/>
      <c r="O81" s="25"/>
      <c r="P81" s="9"/>
      <c r="Q81" s="112"/>
      <c r="R81" s="25"/>
    </row>
    <row r="82" spans="4:18" ht="18.75" x14ac:dyDescent="0.25">
      <c r="D82" s="105" t="s">
        <v>18</v>
      </c>
      <c r="E82" s="112"/>
      <c r="F82" s="25"/>
      <c r="G82" s="9"/>
      <c r="H82" s="112"/>
      <c r="I82" s="25"/>
      <c r="J82" s="9"/>
      <c r="K82" s="112"/>
      <c r="L82" s="25"/>
      <c r="M82" s="9"/>
      <c r="N82" s="112"/>
      <c r="O82" s="25"/>
      <c r="P82" s="9"/>
      <c r="Q82" s="112"/>
      <c r="R82" s="25"/>
    </row>
    <row r="83" spans="4:18" ht="18.75" x14ac:dyDescent="0.25">
      <c r="D83" s="105" t="s">
        <v>19</v>
      </c>
      <c r="E83" s="112"/>
      <c r="F83" s="25"/>
      <c r="G83" s="9"/>
      <c r="H83" s="112"/>
      <c r="I83" s="25"/>
      <c r="J83" s="9"/>
      <c r="K83" s="112"/>
      <c r="L83" s="25"/>
      <c r="M83" s="9"/>
      <c r="N83" s="112"/>
      <c r="O83" s="25"/>
      <c r="P83" s="9"/>
      <c r="Q83" s="112"/>
      <c r="R83" s="25"/>
    </row>
    <row r="84" spans="4:18" ht="18.75" x14ac:dyDescent="0.25">
      <c r="D84" s="106" t="s">
        <v>20</v>
      </c>
      <c r="E84" s="112"/>
      <c r="F84" s="24"/>
      <c r="G84" s="9"/>
      <c r="H84" s="112"/>
      <c r="I84" s="24"/>
      <c r="J84" s="9"/>
      <c r="K84" s="112"/>
      <c r="L84" s="108"/>
      <c r="M84" s="9"/>
      <c r="N84" s="112"/>
      <c r="O84" s="24"/>
      <c r="P84" s="9"/>
      <c r="Q84" s="112"/>
      <c r="R84" s="24"/>
    </row>
  </sheetData>
  <sortState ref="T20:AC33">
    <sortCondition ref="T20:T33"/>
  </sortState>
  <mergeCells count="87">
    <mergeCell ref="H41:H44"/>
    <mergeCell ref="K41:K44"/>
    <mergeCell ref="N41:N44"/>
    <mergeCell ref="Q46:Q49"/>
    <mergeCell ref="E41:E44"/>
    <mergeCell ref="E46:E49"/>
    <mergeCell ref="K46:K49"/>
    <mergeCell ref="N46:N49"/>
    <mergeCell ref="H46:H49"/>
    <mergeCell ref="Q41:Q44"/>
    <mergeCell ref="Q31:Q34"/>
    <mergeCell ref="E36:E39"/>
    <mergeCell ref="H36:H39"/>
    <mergeCell ref="E31:E34"/>
    <mergeCell ref="H31:H34"/>
    <mergeCell ref="K31:K34"/>
    <mergeCell ref="N31:N34"/>
    <mergeCell ref="K36:K39"/>
    <mergeCell ref="N36:N39"/>
    <mergeCell ref="Q36:Q39"/>
    <mergeCell ref="E26:E29"/>
    <mergeCell ref="K26:K29"/>
    <mergeCell ref="N26:N29"/>
    <mergeCell ref="Q26:Q29"/>
    <mergeCell ref="H26:H29"/>
    <mergeCell ref="E21:E24"/>
    <mergeCell ref="H21:H24"/>
    <mergeCell ref="K21:K24"/>
    <mergeCell ref="N21:N24"/>
    <mergeCell ref="Q21:Q24"/>
    <mergeCell ref="D13:D14"/>
    <mergeCell ref="E16:E19"/>
    <mergeCell ref="H16:H19"/>
    <mergeCell ref="K16:K19"/>
    <mergeCell ref="Q16:Q19"/>
    <mergeCell ref="N16:N19"/>
    <mergeCell ref="D4:D6"/>
    <mergeCell ref="D11:D12"/>
    <mergeCell ref="D1:R2"/>
    <mergeCell ref="D3:R3"/>
    <mergeCell ref="E4:F4"/>
    <mergeCell ref="H4:I4"/>
    <mergeCell ref="K4:L4"/>
    <mergeCell ref="N4:O4"/>
    <mergeCell ref="Q4:R4"/>
    <mergeCell ref="E5:E6"/>
    <mergeCell ref="H5:H6"/>
    <mergeCell ref="K5:K6"/>
    <mergeCell ref="N5:N6"/>
    <mergeCell ref="Q5:Q6"/>
    <mergeCell ref="D7:D8"/>
    <mergeCell ref="D9:D10"/>
    <mergeCell ref="E51:E54"/>
    <mergeCell ref="H51:H54"/>
    <mergeCell ref="K51:K54"/>
    <mergeCell ref="N51:N54"/>
    <mergeCell ref="Q51:Q54"/>
    <mergeCell ref="E56:E59"/>
    <mergeCell ref="H56:H59"/>
    <mergeCell ref="K56:K59"/>
    <mergeCell ref="N56:N59"/>
    <mergeCell ref="Q56:Q59"/>
    <mergeCell ref="E61:E64"/>
    <mergeCell ref="H61:H64"/>
    <mergeCell ref="K61:K64"/>
    <mergeCell ref="N61:N64"/>
    <mergeCell ref="Q61:Q64"/>
    <mergeCell ref="E66:E69"/>
    <mergeCell ref="H66:H69"/>
    <mergeCell ref="K66:K69"/>
    <mergeCell ref="N66:N69"/>
    <mergeCell ref="Q66:Q69"/>
    <mergeCell ref="E71:E74"/>
    <mergeCell ref="H71:H74"/>
    <mergeCell ref="K71:K74"/>
    <mergeCell ref="N71:N74"/>
    <mergeCell ref="Q71:Q74"/>
    <mergeCell ref="E76:E79"/>
    <mergeCell ref="H76:H79"/>
    <mergeCell ref="K76:K79"/>
    <mergeCell ref="N76:N79"/>
    <mergeCell ref="Q76:Q79"/>
    <mergeCell ref="E81:E84"/>
    <mergeCell ref="H81:H84"/>
    <mergeCell ref="K81:K84"/>
    <mergeCell ref="N81:N84"/>
    <mergeCell ref="Q81:Q84"/>
  </mergeCells>
  <dataValidations count="1">
    <dataValidation type="list" allowBlank="1" showInputMessage="1" showErrorMessage="1" sqref="G7:G14 J7:J14 M7:M14 P7:P14 P16:P19 G16:G19 J16:J19 M16:M19 P21:P24 G21:G24 J21:J24 M21:M24 P26:P29 G26:G29 J26:J29 M26:M29 P31:P34 G31:G34 J31:J34 M31:M34 P36:P39 G36:G39 J36:J39 M36:M39 P41:P44 G41:G44 J41:J44 M41:M44 P46:P49 G46:G49 J46:J49 M46:M49 P51:P54 G51:G54 J51:J54 M51:M54 P56:P59 G56:G59 J56:J59 M56:M59 P61:P64 G61:G64 J61:J64 M61:M64 P66:P69 G66:G69 J66:J69 M66:M69 P71:P74 G71:G74 J71:J74 M71:M74 P76:P79 G76:G79 J76:J79 M76:M79 P81:P84 G81:G84 J81:J84 M81:M84" xr:uid="{00000000-0002-0000-0000-000000000000}">
      <formula1>#REF!</formula1>
    </dataValidation>
  </dataValidations>
  <pageMargins left="0.26" right="0.15748031496062992" top="0.17" bottom="0.23" header="0.15748031496062992" footer="0.15748031496062992"/>
  <pageSetup paperSize="9" scale="81" fitToHeight="0" orientation="landscape" r:id="rId1"/>
  <headerFooter>
    <oddFooter>&amp;C&amp;"-,Italique"Fabienne BERAUD - Planning APA Plan blanc 2020 - &amp;D&amp;RPage &amp;P / &amp;N</oddFooter>
  </headerFooter>
  <rowBreaks count="2" manualBreakCount="2">
    <brk id="40" min="3" max="17" man="1"/>
    <brk id="75" min="3" max="17" man="1"/>
  </rowBreaks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xr:uid="{00000000-0002-0000-0000-000003000000}">
          <x14:formula1>
            <xm:f>'Tableau de bord'!$R$4:$R$18</xm:f>
          </x14:formula1>
          <xm:sqref>Q7:Q14 Q81:Q84 Q76:Q79 Q71:Q74 Q66:Q69 Q61:Q64 Q56:Q59 Q51:Q54 Q46:Q49 Q41:Q44 Q36:Q39 Q31:Q34 Q26:Q29 Q21:Q24 Q16:Q19</xm:sqref>
        </x14:dataValidation>
        <x14:dataValidation type="list" allowBlank="1" showInputMessage="1" showErrorMessage="1" xr:uid="{00000000-0002-0000-0000-000004000000}">
          <x14:formula1>
            <xm:f>'Tableau de bord'!$O$4:$O$18</xm:f>
          </x14:formula1>
          <xm:sqref>N7:N14 N81:N84 N76:N79 N71:N74 N66:N69 N61:N64 N56:N59 N51:N54 N46:N49 N41:N44 N36:N39 N31:N34 N26:N29 N21:N24 N16:N19</xm:sqref>
        </x14:dataValidation>
        <x14:dataValidation type="list" allowBlank="1" showInputMessage="1" showErrorMessage="1" xr:uid="{00000000-0002-0000-0000-000005000000}">
          <x14:formula1>
            <xm:f>'Tableau de bord'!$L$4:$L$18</xm:f>
          </x14:formula1>
          <xm:sqref>K7:K14 K81:K84 K76:K79 K71:K74 K66:K69 K61:K64 K56:K59 K51:K54 K46:K49 K41:K44 K36:K39 K31:K34 K26:K29 K21:K24 K16:K19</xm:sqref>
        </x14:dataValidation>
        <x14:dataValidation type="list" allowBlank="1" showInputMessage="1" showErrorMessage="1" xr:uid="{00000000-0002-0000-0000-000006000000}">
          <x14:formula1>
            <xm:f>'Tableau de bord'!$I$4:$I$18</xm:f>
          </x14:formula1>
          <xm:sqref>H7:H14 H81:H84 H76:H79 H71:H74 H66:H69 H61:H64 H56:H59 H51:H54 H46:H49 H41:H44 H36:H39 H31:H34 H26:H29 H21:H24 H16:H19</xm:sqref>
        </x14:dataValidation>
        <x14:dataValidation type="list" allowBlank="1" showInputMessage="1" showErrorMessage="1" xr:uid="{00000000-0002-0000-0000-000007000000}">
          <x14:formula1>
            <xm:f>'Tableau de bord'!$F$4:$F$18</xm:f>
          </x14:formula1>
          <xm:sqref>E7:E14 E81:E84 E76:E79 E71:E74 E66:E69 E61:E64 E56:E59 E51:E54 E46:E49 E41:E44 E36:E39 E31:E34 E26:E29 E21:E24 E16:E19</xm:sqref>
        </x14:dataValidation>
        <x14:dataValidation type="list" allowBlank="1" showInputMessage="1" showErrorMessage="1" xr:uid="{36FBC3F8-93E2-47BB-9B05-D523AB54BE75}">
          <x14:formula1>
            <xm:f>'Tableau de bord'!$F$24:$F$56</xm:f>
          </x14:formula1>
          <xm:sqref>F81:F84 F76:F79 F71:F74 F66:F69 F61:F64 F56:F59 F51:F54 F46:F49 F41:F44 F36:F39 F31:F34 F26:F29 F21:F24 F16:F19 F7:F14</xm:sqref>
        </x14:dataValidation>
        <x14:dataValidation type="list" allowBlank="1" showInputMessage="1" showErrorMessage="1" xr:uid="{B5E49059-5BB4-4216-9048-7D026D8460C9}">
          <x14:formula1>
            <xm:f>'Tableau de bord'!$R$24:$R$56</xm:f>
          </x14:formula1>
          <xm:sqref>R7:R14 R81:R84 R76:R79 R71:R74 R66:R69 R61:R64 R56:R59 R51:R54 R46:R49 R41:R44 R36:R39 R31:R34 R26:R29 R21:R24 R16:R19</xm:sqref>
        </x14:dataValidation>
        <x14:dataValidation type="list" allowBlank="1" showInputMessage="1" showErrorMessage="1" xr:uid="{795A3A08-168C-4FCB-85CA-98AAD38AEB26}">
          <x14:formula1>
            <xm:f>'Tableau de bord'!$I$24:$I$56</xm:f>
          </x14:formula1>
          <xm:sqref>I7:I14 I81:I84 I76:I79 I71:I74 I66:I69 I61:I64 I56:I59 I51:I54 I46:I49 I41:I44 I36:I39 I31:I34 I26:I29 I21:I24 I16:I19</xm:sqref>
        </x14:dataValidation>
        <x14:dataValidation type="list" allowBlank="1" showInputMessage="1" showErrorMessage="1" xr:uid="{7E408D90-4EDE-4270-A367-9A2E08B31639}">
          <x14:formula1>
            <xm:f>'Tableau de bord'!$L$24:$L$56</xm:f>
          </x14:formula1>
          <xm:sqref>L7:L14 L81:L84 L76:L79 L71:L74 L66:L69 L61:L64 L56:L59 L51:L54 L46:L49 L41:L44 L36:L39 L31:L34 L26:L29 L21:L24 L16:L19</xm:sqref>
        </x14:dataValidation>
        <x14:dataValidation type="list" allowBlank="1" showInputMessage="1" showErrorMessage="1" xr:uid="{7CD3E395-5746-4D1A-9E04-689DEDCFF33B}">
          <x14:formula1>
            <xm:f>'Tableau de bord'!$O$24:$O$56</xm:f>
          </x14:formula1>
          <xm:sqref>O7:O14 O81:O84 O76:O79 O71:O74 O66:O69 O61:O64 O56:O59 O51:O54 O46:O49 O41:O44 O36:O39 O31:O34 O26:O29 O21:O24 O16:O19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580B7-DE3F-4617-9605-FEC3D73A62E5}">
  <sheetPr codeName="Feuil2">
    <tabColor theme="7" tint="-0.249977111117893"/>
    <pageSetUpPr fitToPage="1"/>
  </sheetPr>
  <dimension ref="B2:V93"/>
  <sheetViews>
    <sheetView tabSelected="1" topLeftCell="A49" zoomScaleNormal="100" workbookViewId="0">
      <selection activeCell="G62" sqref="G62"/>
    </sheetView>
  </sheetViews>
  <sheetFormatPr baseColWidth="10" defaultColWidth="11.5703125" defaultRowHeight="15" x14ac:dyDescent="0.25"/>
  <cols>
    <col min="1" max="1" width="11.5703125" style="57"/>
    <col min="2" max="2" width="11.5703125" style="57" hidden="1" customWidth="1"/>
    <col min="3" max="3" width="13.5703125" style="57" customWidth="1"/>
    <col min="4" max="4" width="3.7109375" style="49" bestFit="1" customWidth="1"/>
    <col min="5" max="5" width="17.28515625" style="57" customWidth="1"/>
    <col min="6" max="6" width="12.28515625" style="57" hidden="1" customWidth="1"/>
    <col min="7" max="7" width="8.140625" style="57" customWidth="1"/>
    <col min="8" max="8" width="15.42578125" style="57" customWidth="1"/>
    <col min="9" max="9" width="17.28515625" style="57" hidden="1" customWidth="1"/>
    <col min="10" max="10" width="8.7109375" style="57" bestFit="1" customWidth="1"/>
    <col min="11" max="11" width="15.42578125" style="57" customWidth="1"/>
    <col min="12" max="12" width="17.28515625" style="57" hidden="1" customWidth="1"/>
    <col min="13" max="13" width="12.7109375" style="57" bestFit="1" customWidth="1"/>
    <col min="14" max="14" width="15.42578125" style="57" customWidth="1"/>
    <col min="15" max="15" width="12.28515625" style="57" hidden="1" customWidth="1"/>
    <col min="16" max="16" width="8.140625" style="57" bestFit="1" customWidth="1"/>
    <col min="17" max="17" width="15.42578125" style="57" customWidth="1"/>
    <col min="18" max="18" width="17.28515625" style="57" hidden="1" customWidth="1"/>
    <col min="19" max="19" width="12.5703125" style="57" bestFit="1" customWidth="1"/>
    <col min="20" max="20" width="15.42578125" style="57" customWidth="1"/>
    <col min="21" max="21" width="0.7109375" style="57" customWidth="1"/>
    <col min="22" max="22" width="14.140625" style="57" hidden="1" customWidth="1"/>
    <col min="23" max="16384" width="11.5703125" style="57"/>
  </cols>
  <sheetData>
    <row r="2" spans="5:19" ht="15.6" hidden="1" customHeight="1" x14ac:dyDescent="0.25">
      <c r="E2" s="56" t="s">
        <v>26</v>
      </c>
      <c r="G2" s="58"/>
      <c r="H2" s="58"/>
      <c r="S2" s="2"/>
    </row>
    <row r="3" spans="5:19" ht="15.6" hidden="1" customHeight="1" x14ac:dyDescent="0.25">
      <c r="F3" s="54" t="s">
        <v>21</v>
      </c>
      <c r="G3" s="58"/>
      <c r="H3" s="58"/>
      <c r="I3" s="54" t="s">
        <v>22</v>
      </c>
      <c r="L3" s="54" t="s">
        <v>23</v>
      </c>
      <c r="O3" s="54" t="s">
        <v>24</v>
      </c>
      <c r="R3" s="54" t="s">
        <v>25</v>
      </c>
      <c r="S3" s="2"/>
    </row>
    <row r="4" spans="5:19" ht="15.6" hidden="1" customHeight="1" x14ac:dyDescent="0.25">
      <c r="E4" s="57" t="s">
        <v>13</v>
      </c>
      <c r="F4" s="54" t="s">
        <v>108</v>
      </c>
      <c r="G4" s="58"/>
      <c r="H4" s="58"/>
      <c r="I4" s="54" t="s">
        <v>108</v>
      </c>
      <c r="L4" s="54" t="str">
        <f>IF(COUNTIF('Planning 23mars'!K$7:K$81,$E4)=2,"",$E4)</f>
        <v>CL 1</v>
      </c>
      <c r="O4" s="54" t="str">
        <f>IF(COUNTIF('Planning 23mars'!N$7:N$81,$E4)=2,"",$E4)</f>
        <v>CL 1</v>
      </c>
      <c r="R4" s="54" t="str">
        <f>IF(COUNTIF('Planning 23mars'!Q$7:Q$81,$E4)=2,"",$E4)</f>
        <v>CL 1</v>
      </c>
      <c r="S4" s="4"/>
    </row>
    <row r="5" spans="5:19" ht="15.6" hidden="1" customHeight="1" x14ac:dyDescent="0.25">
      <c r="E5" s="57" t="s">
        <v>14</v>
      </c>
      <c r="F5" s="54" t="s">
        <v>109</v>
      </c>
      <c r="G5" s="58"/>
      <c r="H5" s="58"/>
      <c r="I5" s="54" t="s">
        <v>109</v>
      </c>
      <c r="L5" s="54" t="str">
        <f>IF(COUNTIF('Planning 23mars'!K$7:K$81,$E5)=2,"",$E5)</f>
        <v>CL 2</v>
      </c>
      <c r="O5" s="54" t="str">
        <f>IF(COUNTIF('Planning 23mars'!N$7:N$81,$E5)=2,"",$E5)</f>
        <v>CL 2</v>
      </c>
      <c r="R5" s="54" t="str">
        <f>IF(COUNTIF('Planning 23mars'!Q$7:Q$81,$E5)=2,"",$E5)</f>
        <v>CL 2</v>
      </c>
      <c r="S5" s="59"/>
    </row>
    <row r="6" spans="5:19" ht="15.6" hidden="1" customHeight="1" x14ac:dyDescent="0.25">
      <c r="E6" s="57" t="s">
        <v>4</v>
      </c>
      <c r="F6" s="54" t="s">
        <v>110</v>
      </c>
      <c r="G6" s="58"/>
      <c r="H6" s="58"/>
      <c r="I6" s="54" t="s">
        <v>110</v>
      </c>
      <c r="L6" s="54" t="str">
        <f>IF(COUNTIF('Planning 23mars'!K$7:K$81,$E6)=2,"",$E6)</f>
        <v>ERASME</v>
      </c>
      <c r="O6" s="54" t="str">
        <f>IF(COUNTIF('Planning 23mars'!N$7:N$81,$E6)=2,"",$E6)</f>
        <v>ERASME</v>
      </c>
      <c r="R6" s="54" t="str">
        <f>IF(COUNTIF('Planning 23mars'!Q$7:Q$81,$E6)=2,"",$E6)</f>
        <v>ERASME</v>
      </c>
      <c r="S6" s="59"/>
    </row>
    <row r="7" spans="5:19" ht="15.6" hidden="1" customHeight="1" x14ac:dyDescent="0.25">
      <c r="E7" s="57" t="s">
        <v>15</v>
      </c>
      <c r="F7" s="54" t="s">
        <v>111</v>
      </c>
      <c r="G7" s="58"/>
      <c r="H7" s="58"/>
      <c r="I7" s="54" t="s">
        <v>111</v>
      </c>
      <c r="L7" s="54" t="str">
        <f>IF(COUNTIF('Planning 23mars'!K$7:K$81,$E7)=2,"",$E7)</f>
        <v>F.ROSEAU</v>
      </c>
      <c r="O7" s="54" t="str">
        <f>IF(COUNTIF('Planning 23mars'!N$7:N$81,$E7)=2,"",$E7)</f>
        <v>F.ROSEAU</v>
      </c>
      <c r="R7" s="54" t="str">
        <f>IF(COUNTIF('Planning 23mars'!Q$7:Q$81,$E7)=2,"",$E7)</f>
        <v>F.ROSEAU</v>
      </c>
      <c r="S7" s="59"/>
    </row>
    <row r="8" spans="5:19" ht="15.6" hidden="1" customHeight="1" x14ac:dyDescent="0.25">
      <c r="E8" s="57" t="s">
        <v>11</v>
      </c>
      <c r="F8" s="54" t="s">
        <v>112</v>
      </c>
      <c r="G8" s="58"/>
      <c r="H8" s="58"/>
      <c r="I8" s="54" t="s">
        <v>112</v>
      </c>
      <c r="L8" s="54" t="str">
        <f>IF(COUNTIF('Planning 23mars'!K$7:K$81,$E8)=2,"",$E8)</f>
        <v>GALILEE</v>
      </c>
      <c r="O8" s="54" t="str">
        <f>IF(COUNTIF('Planning 23mars'!N$7:N$81,$E8)=2,"",$E8)</f>
        <v>GALILEE</v>
      </c>
      <c r="R8" s="54" t="str">
        <f>IF(COUNTIF('Planning 23mars'!Q$7:Q$81,$E8)=2,"",$E8)</f>
        <v>GALILEE</v>
      </c>
      <c r="S8" s="59"/>
    </row>
    <row r="9" spans="5:19" ht="15.6" hidden="1" customHeight="1" x14ac:dyDescent="0.25">
      <c r="E9" s="57" t="s">
        <v>9</v>
      </c>
      <c r="F9" s="54" t="s">
        <v>113</v>
      </c>
      <c r="G9" s="58"/>
      <c r="H9" s="58"/>
      <c r="I9" s="54" t="s">
        <v>113</v>
      </c>
      <c r="L9" s="54" t="str">
        <f>IF(COUNTIF('Planning 23mars'!K$7:K$81,$E9)=2,"",$E9)</f>
        <v>HERMES</v>
      </c>
      <c r="O9" s="54" t="str">
        <f>IF(COUNTIF('Planning 23mars'!N$7:N$81,$E9)=2,"",$E9)</f>
        <v>HERMES</v>
      </c>
      <c r="R9" s="54" t="str">
        <f>IF(COUNTIF('Planning 23mars'!Q$7:Q$81,$E9)=2,"",$E9)</f>
        <v>HERMES</v>
      </c>
      <c r="S9" s="59"/>
    </row>
    <row r="10" spans="5:19" ht="15.6" hidden="1" customHeight="1" x14ac:dyDescent="0.25">
      <c r="E10" s="57" t="s">
        <v>0</v>
      </c>
      <c r="F10" s="54" t="s">
        <v>114</v>
      </c>
      <c r="G10" s="58"/>
      <c r="H10" s="58"/>
      <c r="I10" s="54" t="s">
        <v>114</v>
      </c>
      <c r="L10" s="54" t="str">
        <f>IF(COUNTIF('Planning 23mars'!K$7:K$81,$E10)=2,"",$E10)</f>
        <v>L.LABBE</v>
      </c>
      <c r="O10" s="54" t="str">
        <f>IF(COUNTIF('Planning 23mars'!N$7:N$81,$E10)=2,"",$E10)</f>
        <v>L.LABBE</v>
      </c>
      <c r="R10" s="54" t="str">
        <f>IF(COUNTIF('Planning 23mars'!Q$7:Q$81,$E10)=2,"",$E10)</f>
        <v>L.LABBE</v>
      </c>
      <c r="S10" s="59"/>
    </row>
    <row r="11" spans="5:19" ht="15.6" hidden="1" customHeight="1" x14ac:dyDescent="0.25">
      <c r="E11" s="57" t="s">
        <v>2</v>
      </c>
      <c r="F11" s="54" t="s">
        <v>115</v>
      </c>
      <c r="G11" s="58"/>
      <c r="H11" s="58"/>
      <c r="I11" s="54" t="s">
        <v>115</v>
      </c>
      <c r="L11" s="54" t="str">
        <f>IF(COUNTIF('Planning 23mars'!K$7:K$81,$E11)=2,"",$E11)</f>
        <v>MAG 2</v>
      </c>
      <c r="O11" s="54" t="str">
        <f>IF(COUNTIF('Planning 23mars'!N$7:N$81,$E11)=2,"",$E11)</f>
        <v>MAG 2</v>
      </c>
      <c r="R11" s="54" t="str">
        <f>IF(COUNTIF('Planning 23mars'!Q$7:Q$81,$E11)=2,"",$E11)</f>
        <v>MAG 2</v>
      </c>
      <c r="S11" s="59"/>
    </row>
    <row r="12" spans="5:19" ht="15.6" hidden="1" customHeight="1" x14ac:dyDescent="0.25">
      <c r="E12" s="57" t="s">
        <v>5</v>
      </c>
      <c r="F12" s="54" t="s">
        <v>116</v>
      </c>
      <c r="G12" s="58"/>
      <c r="H12" s="58"/>
      <c r="I12" s="54" t="s">
        <v>116</v>
      </c>
      <c r="L12" s="54" t="str">
        <f>IF(COUNTIF('Planning 23mars'!K$7:K$81,$E12)=2,"",$E12)</f>
        <v>MAG 3</v>
      </c>
      <c r="O12" s="54" t="str">
        <f>IF(COUNTIF('Planning 23mars'!N$7:N$81,$E12)=2,"",$E12)</f>
        <v>MAG 3</v>
      </c>
      <c r="R12" s="54" t="str">
        <f>IF(COUNTIF('Planning 23mars'!Q$7:Q$81,$E12)=2,"",$E12)</f>
        <v>MAG 3</v>
      </c>
      <c r="S12" s="59"/>
    </row>
    <row r="13" spans="5:19" ht="15.6" hidden="1" customHeight="1" x14ac:dyDescent="0.25">
      <c r="E13" s="57" t="s">
        <v>1</v>
      </c>
      <c r="F13" s="54" t="s">
        <v>117</v>
      </c>
      <c r="G13" s="58"/>
      <c r="H13" s="58"/>
      <c r="I13" s="54" t="s">
        <v>117</v>
      </c>
      <c r="L13" s="54" t="str">
        <f>IF(COUNTIF('Planning 23mars'!K$7:K$81,$E13)=2,"",$E13)</f>
        <v>ORANGERIE</v>
      </c>
      <c r="O13" s="54" t="str">
        <f>IF(COUNTIF('Planning 23mars'!N$7:N$81,$E13)=2,"",$E13)</f>
        <v>ORANGERIE</v>
      </c>
      <c r="R13" s="54" t="str">
        <f>IF(COUNTIF('Planning 23mars'!Q$7:Q$81,$E13)=2,"",$E13)</f>
        <v>ORANGERIE</v>
      </c>
      <c r="S13" s="59"/>
    </row>
    <row r="14" spans="5:19" ht="15.6" hidden="1" customHeight="1" x14ac:dyDescent="0.25">
      <c r="E14" s="57" t="s">
        <v>3</v>
      </c>
      <c r="F14" s="54" t="s">
        <v>118</v>
      </c>
      <c r="G14" s="58"/>
      <c r="H14" s="58"/>
      <c r="I14" s="54" t="s">
        <v>118</v>
      </c>
      <c r="L14" s="54" t="str">
        <f>IF(COUNTIF('Planning 23mars'!K$7:K$81,$E14)=2,"",$E14)</f>
        <v>OSIRIS</v>
      </c>
      <c r="O14" s="54" t="str">
        <f>IF(COUNTIF('Planning 23mars'!N$7:N$81,$E14)=2,"",$E14)</f>
        <v>OSIRIS</v>
      </c>
      <c r="R14" s="54" t="str">
        <f>IF(COUNTIF('Planning 23mars'!Q$7:Q$81,$E14)=2,"",$E14)</f>
        <v>OSIRIS</v>
      </c>
      <c r="S14" s="59"/>
    </row>
    <row r="15" spans="5:19" ht="15.6" hidden="1" customHeight="1" x14ac:dyDescent="0.25">
      <c r="E15" s="57" t="s">
        <v>8</v>
      </c>
      <c r="F15" s="54" t="s">
        <v>119</v>
      </c>
      <c r="G15" s="58"/>
      <c r="H15" s="58"/>
      <c r="I15" s="54" t="s">
        <v>119</v>
      </c>
      <c r="L15" s="54" t="str">
        <f>IF(COUNTIF('Planning 23mars'!K$7:K$81,$E15)=2,"",$E15)</f>
        <v>P.SIVADON</v>
      </c>
      <c r="O15" s="54" t="str">
        <f>IF(COUNTIF('Planning 23mars'!N$7:N$81,$E15)=2,"",$E15)</f>
        <v>P.SIVADON</v>
      </c>
      <c r="R15" s="54" t="str">
        <f>IF(COUNTIF('Planning 23mars'!Q$7:Q$81,$E15)=2,"",$E15)</f>
        <v>P.SIVADON</v>
      </c>
      <c r="S15" s="59"/>
    </row>
    <row r="16" spans="5:19" ht="15.6" hidden="1" customHeight="1" x14ac:dyDescent="0.25">
      <c r="E16" s="57" t="s">
        <v>6</v>
      </c>
      <c r="F16" s="54" t="s">
        <v>120</v>
      </c>
      <c r="G16" s="58"/>
      <c r="H16" s="58"/>
      <c r="I16" s="54" t="s">
        <v>120</v>
      </c>
      <c r="L16" s="54" t="str">
        <f>IF(COUNTIF('Planning 23mars'!K$7:K$81,$E16)=2,"",$E16)</f>
        <v>ST EX</v>
      </c>
      <c r="O16" s="54" t="str">
        <f>IF(COUNTIF('Planning 23mars'!N$7:N$81,$E16)=2,"",$E16)</f>
        <v>ST EX</v>
      </c>
      <c r="R16" s="54" t="str">
        <f>IF(COUNTIF('Planning 23mars'!Q$7:Q$81,$E16)=2,"",$E16)</f>
        <v>ST EX</v>
      </c>
      <c r="S16" s="59"/>
    </row>
    <row r="17" spans="2:22" ht="15.6" hidden="1" customHeight="1" x14ac:dyDescent="0.25">
      <c r="E17" s="57" t="s">
        <v>10</v>
      </c>
      <c r="F17" s="54" t="s">
        <v>121</v>
      </c>
      <c r="G17" s="58"/>
      <c r="H17" s="58"/>
      <c r="I17" s="54" t="s">
        <v>121</v>
      </c>
      <c r="L17" s="54" t="str">
        <f>IF(COUNTIF('Planning 23mars'!K$7:K$81,$E17)=2,"",$E17)</f>
        <v>UHCD</v>
      </c>
      <c r="O17" s="54" t="str">
        <f>IF(COUNTIF('Planning 23mars'!N$7:N$81,$E17)=2,"",$E17)</f>
        <v>UHCD</v>
      </c>
      <c r="R17" s="54" t="str">
        <f>IF(COUNTIF('Planning 23mars'!Q$7:Q$81,$E17)=2,"",$E17)</f>
        <v>UHCD</v>
      </c>
      <c r="S17" s="59"/>
    </row>
    <row r="18" spans="2:22" ht="15.6" hidden="1" customHeight="1" x14ac:dyDescent="0.25">
      <c r="E18" s="57" t="s">
        <v>7</v>
      </c>
      <c r="F18" s="54" t="s">
        <v>122</v>
      </c>
      <c r="G18" s="58"/>
      <c r="H18" s="58"/>
      <c r="I18" s="54" t="s">
        <v>122</v>
      </c>
      <c r="L18" s="54" t="str">
        <f>IF(COUNTIF('Planning 23mars'!K$7:K$81,$E18)=2,"",$E18)</f>
        <v>ULYSSE</v>
      </c>
      <c r="O18" s="54" t="str">
        <f>IF(COUNTIF('Planning 23mars'!N$7:N$81,$E18)=2,"",$E18)</f>
        <v>ULYSSE</v>
      </c>
      <c r="R18" s="54" t="str">
        <f>IF(COUNTIF('Planning 23mars'!Q$7:Q$81,$E18)=2,"",$E18)</f>
        <v>ULYSSE</v>
      </c>
      <c r="S18" s="59"/>
    </row>
    <row r="19" spans="2:22" ht="15.6" hidden="1" customHeight="1" x14ac:dyDescent="0.25"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</row>
    <row r="20" spans="2:22" ht="24" customHeight="1" x14ac:dyDescent="0.25">
      <c r="E20" s="143"/>
      <c r="F20" s="143"/>
      <c r="G20" s="143"/>
      <c r="H20" s="143"/>
      <c r="I20" s="143"/>
      <c r="J20" s="143"/>
      <c r="K20" s="143"/>
      <c r="L20" s="143"/>
      <c r="M20" s="143"/>
      <c r="N20" s="143"/>
      <c r="O20" s="143"/>
      <c r="P20" s="143"/>
      <c r="Q20" s="143"/>
      <c r="R20" s="143"/>
      <c r="S20" s="143"/>
      <c r="T20" s="143"/>
    </row>
    <row r="21" spans="2:22" ht="15.6" customHeight="1" x14ac:dyDescent="0.25">
      <c r="E21" s="142" t="s">
        <v>56</v>
      </c>
      <c r="F21" s="142"/>
      <c r="G21" s="142"/>
      <c r="H21" s="142"/>
      <c r="I21" s="142"/>
      <c r="J21" s="142"/>
      <c r="K21" s="142"/>
      <c r="L21" s="142"/>
      <c r="M21" s="142"/>
      <c r="N21" s="142"/>
      <c r="O21" s="142"/>
      <c r="P21" s="142"/>
      <c r="Q21" s="142"/>
      <c r="R21" s="142"/>
      <c r="S21" s="142"/>
      <c r="T21" s="142"/>
    </row>
    <row r="22" spans="2:22" ht="15.6" customHeight="1" x14ac:dyDescent="0.25">
      <c r="E22" s="142"/>
      <c r="F22" s="142"/>
      <c r="G22" s="142"/>
      <c r="H22" s="142"/>
      <c r="I22" s="142"/>
      <c r="J22" s="142"/>
      <c r="K22" s="142"/>
      <c r="L22" s="142"/>
      <c r="M22" s="142"/>
      <c r="N22" s="142"/>
      <c r="O22" s="142"/>
      <c r="P22" s="142"/>
      <c r="Q22" s="142"/>
      <c r="R22" s="142"/>
      <c r="S22" s="142"/>
      <c r="T22" s="142"/>
    </row>
    <row r="23" spans="2:22" ht="18.75" x14ac:dyDescent="0.25">
      <c r="E23" s="56" t="s">
        <v>124</v>
      </c>
      <c r="F23" s="20" t="s">
        <v>32</v>
      </c>
      <c r="G23" s="50" t="s">
        <v>32</v>
      </c>
      <c r="H23" s="71" t="s">
        <v>55</v>
      </c>
      <c r="I23" s="20" t="s">
        <v>33</v>
      </c>
      <c r="J23" s="50" t="s">
        <v>33</v>
      </c>
      <c r="K23" s="71" t="s">
        <v>55</v>
      </c>
      <c r="L23" s="20" t="s">
        <v>34</v>
      </c>
      <c r="M23" s="50" t="s">
        <v>34</v>
      </c>
      <c r="N23" s="71" t="s">
        <v>55</v>
      </c>
      <c r="O23" s="20" t="s">
        <v>35</v>
      </c>
      <c r="P23" s="50" t="s">
        <v>35</v>
      </c>
      <c r="Q23" s="71" t="s">
        <v>55</v>
      </c>
      <c r="R23" s="20" t="s">
        <v>36</v>
      </c>
      <c r="S23" s="50" t="s">
        <v>36</v>
      </c>
      <c r="T23" s="71" t="s">
        <v>55</v>
      </c>
    </row>
    <row r="24" spans="2:22" ht="15.75" x14ac:dyDescent="0.25">
      <c r="D24" s="49">
        <v>1</v>
      </c>
      <c r="E24" s="60" t="s">
        <v>75</v>
      </c>
      <c r="F24" s="56" t="str">
        <f>CHOOSE(MATCH(G24,{"présent";"absent"},0),IF(COUNTIF('Planning 23mars'!F$7:F$84,$E24)=4,"saturé",$E24),IF(COUNTIF('Planning 23mars'!F$7:F$84,$E24)=0,"",$E24))</f>
        <v>a</v>
      </c>
      <c r="G24" s="40" t="s">
        <v>37</v>
      </c>
      <c r="H24" s="40"/>
      <c r="I24" s="21" t="str">
        <f>CHOOSE(MATCH(J24,{"présent";"absent"},0),IF(COUNTIF('Planning 23mars'!I$7:I$84,$E24)=4,"saturé",$E24),IF(COUNTIF('Planning 23mars'!I$7:I$84,$E24)=0,"",$E24))</f>
        <v>a</v>
      </c>
      <c r="J24" s="40" t="s">
        <v>37</v>
      </c>
      <c r="K24" s="40"/>
      <c r="L24" s="21" t="str">
        <f>CHOOSE(MATCH(M24,{"présent";"absent"},0),IF(COUNTIF('Planning 23mars'!L$7:L$84,$E24)=4,"saturé",$E24),IF(COUNTIF('Planning 23mars'!L$7:L$84,$E24)=0,"",$E24))</f>
        <v/>
      </c>
      <c r="M24" s="40" t="s">
        <v>38</v>
      </c>
      <c r="N24" s="40" t="s">
        <v>60</v>
      </c>
      <c r="O24" s="21" t="str">
        <f>CHOOSE(MATCH(P24,{"présent";"absent"},0),IF(COUNTIF('Planning 23mars'!O$7:O$84,$E24)=4,"saturé",$E24),IF(COUNTIF('Planning 23mars'!O$7:O$84,$E24)=0,"",$E24))</f>
        <v>a</v>
      </c>
      <c r="P24" s="40" t="s">
        <v>37</v>
      </c>
      <c r="Q24" s="40"/>
      <c r="R24" s="21" t="str">
        <f>CHOOSE(MATCH(S24,{"présent";"absent"},0),IF(COUNTIF('Planning 23mars'!R$7:R$84,$E24)=4,"saturé",$E24),IF(COUNTIF('Planning 23mars'!R$7:R$84,$E24)=0,"",$E24))</f>
        <v>a</v>
      </c>
      <c r="S24" s="40" t="s">
        <v>37</v>
      </c>
      <c r="T24" s="61"/>
      <c r="V24" s="62" t="s">
        <v>46</v>
      </c>
    </row>
    <row r="25" spans="2:22" ht="15.75" x14ac:dyDescent="0.25">
      <c r="B25" s="110" t="s">
        <v>37</v>
      </c>
      <c r="D25" s="49">
        <v>2</v>
      </c>
      <c r="E25" s="60" t="s">
        <v>76</v>
      </c>
      <c r="F25" s="56" t="str">
        <f>CHOOSE(MATCH(G25,{"présent";"absent"},0),IF(COUNTIF('Planning 23mars'!F$7:F$84,$E25)=4,"saturé",$E25),IF(COUNTIF('Planning 23mars'!F$7:F$84,$E25)=0,"",$E25))</f>
        <v/>
      </c>
      <c r="G25" s="40" t="s">
        <v>38</v>
      </c>
      <c r="H25" s="40" t="s">
        <v>50</v>
      </c>
      <c r="I25" s="21" t="str">
        <f>CHOOSE(MATCH(J25,{"présent";"absent"},0),IF(COUNTIF('Planning 23mars'!I$7:I$84,$E25)=4,"saturé",$E25),IF(COUNTIF('Planning 23mars'!I$7:I$84,$E25)=0,"",$E25))</f>
        <v/>
      </c>
      <c r="J25" s="40" t="s">
        <v>38</v>
      </c>
      <c r="K25" s="40" t="s">
        <v>50</v>
      </c>
      <c r="L25" s="21" t="str">
        <f>CHOOSE(MATCH(M25,{"présent";"absent"},0),IF(COUNTIF('Planning 23mars'!L$7:L$84,$E25)=4,"saturé",$E25),IF(COUNTIF('Planning 23mars'!L$7:L$84,$E25)=0,"",$E25))</f>
        <v/>
      </c>
      <c r="M25" s="40" t="s">
        <v>38</v>
      </c>
      <c r="N25" s="40" t="s">
        <v>50</v>
      </c>
      <c r="O25" s="21" t="str">
        <f>CHOOSE(MATCH(P25,{"présent";"absent"},0),IF(COUNTIF('Planning 23mars'!O$7:O$84,$E25)=4,"saturé",$E25),IF(COUNTIF('Planning 23mars'!O$7:O$84,$E25)=0,"",$E25))</f>
        <v/>
      </c>
      <c r="P25" s="40" t="s">
        <v>38</v>
      </c>
      <c r="Q25" s="40" t="s">
        <v>50</v>
      </c>
      <c r="R25" s="21" t="str">
        <f>CHOOSE(MATCH(S25,{"présent";"absent"},0),IF(COUNTIF('Planning 23mars'!R$7:R$84,$E25)=4,"saturé",$E25),IF(COUNTIF('Planning 23mars'!R$7:R$84,$E25)=0,"",$E25))</f>
        <v/>
      </c>
      <c r="S25" s="40" t="s">
        <v>38</v>
      </c>
      <c r="T25" s="61" t="s">
        <v>50</v>
      </c>
      <c r="V25" s="63" t="s">
        <v>51</v>
      </c>
    </row>
    <row r="26" spans="2:22" ht="15.75" x14ac:dyDescent="0.25">
      <c r="B26" s="111" t="s">
        <v>38</v>
      </c>
      <c r="D26" s="49">
        <v>3</v>
      </c>
      <c r="E26" s="60" t="s">
        <v>77</v>
      </c>
      <c r="F26" s="56" t="str">
        <f>CHOOSE(MATCH(G26,{"présent";"absent"},0),IF(COUNTIF('Planning 23mars'!F$7:F$84,$E26)=4,"saturé",$E26),IF(COUNTIF('Planning 23mars'!F$7:F$84,$E26)=0,"",$E26))</f>
        <v/>
      </c>
      <c r="G26" s="40" t="s">
        <v>38</v>
      </c>
      <c r="H26" s="40" t="s">
        <v>60</v>
      </c>
      <c r="I26" s="21" t="str">
        <f>CHOOSE(MATCH(J26,{"présent";"absent"},0),IF(COUNTIF('Planning 23mars'!I$7:I$84,$E26)=4,"saturé",$E26),IF(COUNTIF('Planning 23mars'!I$7:I$84,$E26)=0,"",$E26))</f>
        <v>c</v>
      </c>
      <c r="J26" s="40" t="s">
        <v>37</v>
      </c>
      <c r="K26" s="40"/>
      <c r="L26" s="21" t="str">
        <f>CHOOSE(MATCH(M26,{"présent";"absent"},0),IF(COUNTIF('Planning 23mars'!L$7:L$84,$E26)=4,"saturé",$E26),IF(COUNTIF('Planning 23mars'!L$7:L$84,$E26)=0,"",$E26))</f>
        <v/>
      </c>
      <c r="M26" s="40" t="s">
        <v>38</v>
      </c>
      <c r="N26" s="40" t="s">
        <v>63</v>
      </c>
      <c r="O26" s="21" t="str">
        <f>CHOOSE(MATCH(P26,{"présent";"absent"},0),IF(COUNTIF('Planning 23mars'!O$7:O$84,$E26)=4,"saturé",$E26),IF(COUNTIF('Planning 23mars'!O$7:O$84,$E26)=0,"",$E26))</f>
        <v>c</v>
      </c>
      <c r="P26" s="40" t="s">
        <v>37</v>
      </c>
      <c r="Q26" s="40"/>
      <c r="R26" s="21" t="str">
        <f>CHOOSE(MATCH(S26,{"présent";"absent"},0),IF(COUNTIF('Planning 23mars'!R$7:R$84,$E26)=4,"saturé",$E26),IF(COUNTIF('Planning 23mars'!R$7:R$84,$E26)=0,"",$E26))</f>
        <v/>
      </c>
      <c r="S26" s="40" t="s">
        <v>38</v>
      </c>
      <c r="T26" s="61" t="s">
        <v>60</v>
      </c>
      <c r="V26" s="63" t="s">
        <v>52</v>
      </c>
    </row>
    <row r="27" spans="2:22" ht="15.75" x14ac:dyDescent="0.25">
      <c r="B27" s="67" t="s">
        <v>74</v>
      </c>
      <c r="D27" s="49">
        <v>4</v>
      </c>
      <c r="E27" s="60" t="s">
        <v>78</v>
      </c>
      <c r="F27" s="56" t="str">
        <f>CHOOSE(MATCH(G27,{"présent";"absent"},0),IF(COUNTIF('Planning 23mars'!F$7:F$84,$E27)=4,"saturé",$E27),IF(COUNTIF('Planning 23mars'!F$7:F$84,$E27)=0,"",$E27))</f>
        <v/>
      </c>
      <c r="G27" s="40" t="s">
        <v>38</v>
      </c>
      <c r="H27" s="40" t="s">
        <v>50</v>
      </c>
      <c r="I27" s="21" t="str">
        <f>CHOOSE(MATCH(J27,{"présent";"absent"},0),IF(COUNTIF('Planning 23mars'!I$7:I$84,$E27)=4,"saturé",$E27),IF(COUNTIF('Planning 23mars'!I$7:I$84,$E27)=0,"",$E27))</f>
        <v/>
      </c>
      <c r="J27" s="40" t="s">
        <v>38</v>
      </c>
      <c r="K27" s="40" t="s">
        <v>50</v>
      </c>
      <c r="L27" s="21" t="str">
        <f>CHOOSE(MATCH(M27,{"présent";"absent"},0),IF(COUNTIF('Planning 23mars'!L$7:L$84,$E27)=4,"saturé",$E27),IF(COUNTIF('Planning 23mars'!L$7:L$84,$E27)=0,"",$E27))</f>
        <v/>
      </c>
      <c r="M27" s="40" t="s">
        <v>38</v>
      </c>
      <c r="N27" s="40" t="s">
        <v>50</v>
      </c>
      <c r="O27" s="21" t="str">
        <f>CHOOSE(MATCH(P27,{"présent";"absent"},0),IF(COUNTIF('Planning 23mars'!O$7:O$84,$E27)=4,"saturé",$E27),IF(COUNTIF('Planning 23mars'!O$7:O$84,$E27)=0,"",$E27))</f>
        <v/>
      </c>
      <c r="P27" s="40" t="s">
        <v>38</v>
      </c>
      <c r="Q27" s="40" t="s">
        <v>50</v>
      </c>
      <c r="R27" s="21" t="str">
        <f>CHOOSE(MATCH(S27,{"présent";"absent"},0),IF(COUNTIF('Planning 23mars'!R$7:R$84,$E27)=4,"saturé",$E27),IF(COUNTIF('Planning 23mars'!R$7:R$84,$E27)=0,"",$E27))</f>
        <v/>
      </c>
      <c r="S27" s="40" t="s">
        <v>38</v>
      </c>
      <c r="T27" s="61" t="s">
        <v>50</v>
      </c>
      <c r="V27" s="63" t="s">
        <v>61</v>
      </c>
    </row>
    <row r="28" spans="2:22" ht="15.75" x14ac:dyDescent="0.25">
      <c r="D28" s="49">
        <v>5</v>
      </c>
      <c r="E28" s="60" t="s">
        <v>79</v>
      </c>
      <c r="F28" s="56" t="str">
        <f>CHOOSE(MATCH(G28,{"présent";"absent"},0),IF(COUNTIF('Planning 23mars'!F$7:F$84,$E28)=4,"saturé",$E28),IF(COUNTIF('Planning 23mars'!F$7:F$84,$E28)=0,"",$E28))</f>
        <v/>
      </c>
      <c r="G28" s="40" t="s">
        <v>38</v>
      </c>
      <c r="H28" s="40" t="s">
        <v>61</v>
      </c>
      <c r="I28" s="21" t="str">
        <f>CHOOSE(MATCH(J28,{"présent";"absent"},0),IF(COUNTIF('Planning 23mars'!I$7:I$84,$E28)=4,"saturé",$E28),IF(COUNTIF('Planning 23mars'!I$7:I$84,$E28)=0,"",$E28))</f>
        <v>e</v>
      </c>
      <c r="J28" s="40" t="s">
        <v>37</v>
      </c>
      <c r="K28" s="40"/>
      <c r="L28" s="21" t="str">
        <f>CHOOSE(MATCH(M28,{"présent";"absent"},0),IF(COUNTIF('Planning 23mars'!L$7:L$84,$E28)=4,"saturé",$E28),IF(COUNTIF('Planning 23mars'!L$7:L$84,$E28)=0,"",$E28))</f>
        <v>e</v>
      </c>
      <c r="M28" s="40" t="s">
        <v>37</v>
      </c>
      <c r="N28" s="40"/>
      <c r="O28" s="21" t="str">
        <f>CHOOSE(MATCH(P28,{"présent";"absent"},0),IF(COUNTIF('Planning 23mars'!O$7:O$84,$E28)=4,"saturé",$E28),IF(COUNTIF('Planning 23mars'!O$7:O$84,$E28)=0,"",$E28))</f>
        <v>e</v>
      </c>
      <c r="P28" s="40" t="s">
        <v>37</v>
      </c>
      <c r="Q28" s="40"/>
      <c r="R28" s="21" t="str">
        <f>CHOOSE(MATCH(S28,{"présent";"absent"},0),IF(COUNTIF('Planning 23mars'!R$7:R$84,$E28)=4,"saturé",$E28),IF(COUNTIF('Planning 23mars'!R$7:R$84,$E28)=0,"",$E28))</f>
        <v>e</v>
      </c>
      <c r="S28" s="40" t="s">
        <v>37</v>
      </c>
      <c r="T28" s="61"/>
      <c r="V28" s="63" t="s">
        <v>54</v>
      </c>
    </row>
    <row r="29" spans="2:22" ht="15.75" x14ac:dyDescent="0.25">
      <c r="D29" s="49">
        <v>6</v>
      </c>
      <c r="E29" s="60" t="s">
        <v>80</v>
      </c>
      <c r="F29" s="56" t="str">
        <f>CHOOSE(MATCH(G29,{"présent";"absent"},0),IF(COUNTIF('Planning 23mars'!F$7:F$84,$E29)=4,"saturé",$E29),IF(COUNTIF('Planning 23mars'!F$7:F$84,$E29)=0,"",$E29))</f>
        <v/>
      </c>
      <c r="G29" s="40" t="s">
        <v>38</v>
      </c>
      <c r="H29" s="40" t="s">
        <v>60</v>
      </c>
      <c r="I29" s="21" t="str">
        <f>CHOOSE(MATCH(J29,{"présent";"absent"},0),IF(COUNTIF('Planning 23mars'!I$7:I$84,$E29)=4,"saturé",$E29),IF(COUNTIF('Planning 23mars'!I$7:I$84,$E29)=0,"",$E29))</f>
        <v>f</v>
      </c>
      <c r="J29" s="40" t="s">
        <v>37</v>
      </c>
      <c r="K29" s="40"/>
      <c r="L29" s="21" t="str">
        <f>CHOOSE(MATCH(M29,{"présent";"absent"},0),IF(COUNTIF('Planning 23mars'!L$7:L$84,$E29)=4,"saturé",$E29),IF(COUNTIF('Planning 23mars'!L$7:L$84,$E29)=0,"",$E29))</f>
        <v>f</v>
      </c>
      <c r="M29" s="40" t="s">
        <v>37</v>
      </c>
      <c r="N29" s="40"/>
      <c r="O29" s="21" t="str">
        <f>CHOOSE(MATCH(P29,{"présent";"absent"},0),IF(COUNTIF('Planning 23mars'!O$7:O$84,$E29)=4,"saturé",$E29),IF(COUNTIF('Planning 23mars'!O$7:O$84,$E29)=0,"",$E29))</f>
        <v/>
      </c>
      <c r="P29" s="40" t="s">
        <v>38</v>
      </c>
      <c r="Q29" s="40" t="s">
        <v>60</v>
      </c>
      <c r="R29" s="21" t="str">
        <f>CHOOSE(MATCH(S29,{"présent";"absent"},0),IF(COUNTIF('Planning 23mars'!R$7:R$84,$E29)=4,"saturé",$E29),IF(COUNTIF('Planning 23mars'!R$7:R$84,$E29)=0,"",$E29))</f>
        <v/>
      </c>
      <c r="S29" s="40" t="s">
        <v>38</v>
      </c>
      <c r="T29" s="61" t="s">
        <v>60</v>
      </c>
      <c r="V29" s="63" t="s">
        <v>47</v>
      </c>
    </row>
    <row r="30" spans="2:22" ht="15.75" x14ac:dyDescent="0.25">
      <c r="D30" s="49">
        <v>7</v>
      </c>
      <c r="E30" s="60" t="s">
        <v>81</v>
      </c>
      <c r="F30" s="56" t="str">
        <f>CHOOSE(MATCH(G30,{"présent";"absent"},0),IF(COUNTIF('Planning 23mars'!F$7:F$84,$E30)=4,"saturé",$E30),IF(COUNTIF('Planning 23mars'!F$7:F$84,$E30)=0,"",$E30))</f>
        <v>g</v>
      </c>
      <c r="G30" s="40" t="s">
        <v>37</v>
      </c>
      <c r="H30" s="40"/>
      <c r="I30" s="21" t="str">
        <f>CHOOSE(MATCH(J30,{"présent";"absent"},0),IF(COUNTIF('Planning 23mars'!I$7:I$84,$E30)=4,"saturé",$E30),IF(COUNTIF('Planning 23mars'!I$7:I$84,$E30)=0,"",$E30))</f>
        <v>g</v>
      </c>
      <c r="J30" s="40" t="s">
        <v>37</v>
      </c>
      <c r="K30" s="40" t="s">
        <v>50</v>
      </c>
      <c r="L30" s="21" t="str">
        <f>CHOOSE(MATCH(M30,{"présent";"absent"},0),IF(COUNTIF('Planning 23mars'!L$7:L$84,$E30)=4,"saturé",$E30),IF(COUNTIF('Planning 23mars'!L$7:L$84,$E30)=0,"",$E30))</f>
        <v/>
      </c>
      <c r="M30" s="40" t="s">
        <v>38</v>
      </c>
      <c r="N30" s="40" t="s">
        <v>50</v>
      </c>
      <c r="O30" s="21" t="str">
        <f>CHOOSE(MATCH(P30,{"présent";"absent"},0),IF(COUNTIF('Planning 23mars'!O$7:O$84,$E30)=4,"saturé",$E30),IF(COUNTIF('Planning 23mars'!O$7:O$84,$E30)=0,"",$E30))</f>
        <v/>
      </c>
      <c r="P30" s="40" t="s">
        <v>38</v>
      </c>
      <c r="Q30" s="40" t="s">
        <v>50</v>
      </c>
      <c r="R30" s="21" t="str">
        <f>CHOOSE(MATCH(S30,{"présent";"absent"},0),IF(COUNTIF('Planning 23mars'!R$7:R$84,$E30)=4,"saturé",$E30),IF(COUNTIF('Planning 23mars'!R$7:R$84,$E30)=0,"",$E30))</f>
        <v/>
      </c>
      <c r="S30" s="40" t="s">
        <v>38</v>
      </c>
      <c r="T30" s="61" t="s">
        <v>50</v>
      </c>
      <c r="V30" s="63" t="s">
        <v>50</v>
      </c>
    </row>
    <row r="31" spans="2:22" ht="15.75" x14ac:dyDescent="0.25">
      <c r="D31" s="49">
        <v>8</v>
      </c>
      <c r="E31" s="60" t="s">
        <v>82</v>
      </c>
      <c r="F31" s="56" t="str">
        <f>CHOOSE(MATCH(G31,{"présent";"absent"},0),IF(COUNTIF('Planning 23mars'!F$7:F$84,$E31)=4,"saturé",$E31),IF(COUNTIF('Planning 23mars'!F$7:F$84,$E31)=0,"",$E31))</f>
        <v/>
      </c>
      <c r="G31" s="40" t="s">
        <v>38</v>
      </c>
      <c r="H31" s="40" t="s">
        <v>60</v>
      </c>
      <c r="I31" s="21" t="str">
        <f>CHOOSE(MATCH(J31,{"présent";"absent"},0),IF(COUNTIF('Planning 23mars'!I$7:I$84,$E31)=4,"saturé",$E31),IF(COUNTIF('Planning 23mars'!I$7:I$84,$E31)=0,"",$E31))</f>
        <v>h</v>
      </c>
      <c r="J31" s="40" t="s">
        <v>37</v>
      </c>
      <c r="K31" s="40"/>
      <c r="L31" s="21" t="str">
        <f>CHOOSE(MATCH(M31,{"présent";"absent"},0),IF(COUNTIF('Planning 23mars'!L$7:L$84,$E31)=4,"saturé",$E31),IF(COUNTIF('Planning 23mars'!L$7:L$84,$E31)=0,"",$E31))</f>
        <v/>
      </c>
      <c r="M31" s="40" t="s">
        <v>38</v>
      </c>
      <c r="N31" s="40" t="s">
        <v>60</v>
      </c>
      <c r="O31" s="21" t="str">
        <f>CHOOSE(MATCH(P31,{"présent";"absent"},0),IF(COUNTIF('Planning 23mars'!O$7:O$84,$E31)=4,"saturé",$E31),IF(COUNTIF('Planning 23mars'!O$7:O$84,$E31)=0,"",$E31))</f>
        <v>h</v>
      </c>
      <c r="P31" s="40" t="s">
        <v>37</v>
      </c>
      <c r="Q31" s="40"/>
      <c r="R31" s="21" t="str">
        <f>CHOOSE(MATCH(S31,{"présent";"absent"},0),IF(COUNTIF('Planning 23mars'!R$7:R$84,$E31)=4,"saturé",$E31),IF(COUNTIF('Planning 23mars'!R$7:R$84,$E31)=0,"",$E31))</f>
        <v/>
      </c>
      <c r="S31" s="40" t="s">
        <v>38</v>
      </c>
      <c r="T31" s="61" t="s">
        <v>60</v>
      </c>
      <c r="V31" s="63" t="s">
        <v>49</v>
      </c>
    </row>
    <row r="32" spans="2:22" ht="15.75" x14ac:dyDescent="0.25">
      <c r="D32" s="49">
        <v>9</v>
      </c>
      <c r="E32" s="60" t="s">
        <v>83</v>
      </c>
      <c r="F32" s="56" t="str">
        <f>CHOOSE(MATCH(G32,{"présent";"absent"},0),IF(COUNTIF('Planning 23mars'!F$7:F$84,$E32)=4,"saturé",$E32),IF(COUNTIF('Planning 23mars'!F$7:F$84,$E32)=0,"",$E32))</f>
        <v>i</v>
      </c>
      <c r="G32" s="40" t="s">
        <v>37</v>
      </c>
      <c r="H32" s="40"/>
      <c r="I32" s="21" t="str">
        <f>CHOOSE(MATCH(J32,{"présent";"absent"},0),IF(COUNTIF('Planning 23mars'!I$7:I$84,$E32)=4,"saturé",$E32),IF(COUNTIF('Planning 23mars'!I$7:I$84,$E32)=0,"",$E32))</f>
        <v>i</v>
      </c>
      <c r="J32" s="40" t="s">
        <v>37</v>
      </c>
      <c r="K32" s="40"/>
      <c r="L32" s="21" t="str">
        <f>CHOOSE(MATCH(M32,{"présent";"absent"},0),IF(COUNTIF('Planning 23mars'!L$7:L$84,$E32)=4,"saturé",$E32),IF(COUNTIF('Planning 23mars'!L$7:L$84,$E32)=0,"",$E32))</f>
        <v>i</v>
      </c>
      <c r="M32" s="40" t="s">
        <v>37</v>
      </c>
      <c r="N32" s="40"/>
      <c r="O32" s="21" t="str">
        <f>CHOOSE(MATCH(P32,{"présent";"absent"},0),IF(COUNTIF('Planning 23mars'!O$7:O$84,$E32)=4,"saturé",$E32),IF(COUNTIF('Planning 23mars'!O$7:O$84,$E32)=0,"",$E32))</f>
        <v>i</v>
      </c>
      <c r="P32" s="40" t="s">
        <v>37</v>
      </c>
      <c r="Q32" s="40"/>
      <c r="R32" s="21" t="str">
        <f>CHOOSE(MATCH(S32,{"présent";"absent"},0),IF(COUNTIF('Planning 23mars'!R$7:R$84,$E32)=4,"saturé",$E32),IF(COUNTIF('Planning 23mars'!R$7:R$84,$E32)=0,"",$E32))</f>
        <v>i</v>
      </c>
      <c r="S32" s="40" t="s">
        <v>37</v>
      </c>
      <c r="T32" s="61"/>
      <c r="V32" s="63" t="s">
        <v>63</v>
      </c>
    </row>
    <row r="33" spans="4:22" ht="15.75" x14ac:dyDescent="0.25">
      <c r="D33" s="49">
        <v>10</v>
      </c>
      <c r="E33" s="60" t="s">
        <v>84</v>
      </c>
      <c r="F33" s="56" t="str">
        <f>CHOOSE(MATCH(G33,{"présent";"absent"},0),IF(COUNTIF('Planning 23mars'!F$7:F$84,$E33)=4,"saturé",$E33),IF(COUNTIF('Planning 23mars'!F$7:F$84,$E33)=0,"",$E33))</f>
        <v/>
      </c>
      <c r="G33" s="40" t="s">
        <v>38</v>
      </c>
      <c r="H33" s="40" t="s">
        <v>60</v>
      </c>
      <c r="I33" s="21" t="str">
        <f>CHOOSE(MATCH(J33,{"présent";"absent"},0),IF(COUNTIF('Planning 23mars'!I$7:I$84,$E33)=4,"saturé",$E33),IF(COUNTIF('Planning 23mars'!I$7:I$84,$E33)=0,"",$E33))</f>
        <v>j</v>
      </c>
      <c r="J33" s="40" t="s">
        <v>37</v>
      </c>
      <c r="K33" s="40"/>
      <c r="L33" s="21" t="str">
        <f>CHOOSE(MATCH(M33,{"présent";"absent"},0),IF(COUNTIF('Planning 23mars'!L$7:L$84,$E33)=4,"saturé",$E33),IF(COUNTIF('Planning 23mars'!L$7:L$84,$E33)=0,"",$E33))</f>
        <v/>
      </c>
      <c r="M33" s="40" t="s">
        <v>38</v>
      </c>
      <c r="N33" s="40" t="s">
        <v>60</v>
      </c>
      <c r="O33" s="21" t="str">
        <f>CHOOSE(MATCH(P33,{"présent";"absent"},0),IF(COUNTIF('Planning 23mars'!O$7:O$84,$E33)=4,"saturé",$E33),IF(COUNTIF('Planning 23mars'!O$7:O$84,$E33)=0,"",$E33))</f>
        <v>j</v>
      </c>
      <c r="P33" s="40" t="s">
        <v>37</v>
      </c>
      <c r="Q33" s="40"/>
      <c r="R33" s="21" t="str">
        <f>CHOOSE(MATCH(S33,{"présent";"absent"},0),IF(COUNTIF('Planning 23mars'!R$7:R$84,$E33)=4,"saturé",$E33),IF(COUNTIF('Planning 23mars'!R$7:R$84,$E33)=0,"",$E33))</f>
        <v/>
      </c>
      <c r="S33" s="40" t="s">
        <v>38</v>
      </c>
      <c r="T33" s="61" t="s">
        <v>60</v>
      </c>
      <c r="V33" s="63" t="s">
        <v>60</v>
      </c>
    </row>
    <row r="34" spans="4:22" ht="15.75" x14ac:dyDescent="0.25">
      <c r="D34" s="49">
        <v>11</v>
      </c>
      <c r="E34" s="60" t="s">
        <v>85</v>
      </c>
      <c r="F34" s="56" t="str">
        <f>CHOOSE(MATCH(G34,{"présent";"absent"},0),IF(COUNTIF('Planning 23mars'!F$7:F$84,$E34)=4,"saturé",$E34),IF(COUNTIF('Planning 23mars'!F$7:F$84,$E34)=0,"",$E34))</f>
        <v>k</v>
      </c>
      <c r="G34" s="40" t="s">
        <v>37</v>
      </c>
      <c r="H34" s="40"/>
      <c r="I34" s="21" t="str">
        <f>CHOOSE(MATCH(J34,{"présent";"absent"},0),IF(COUNTIF('Planning 23mars'!I$7:I$84,$E34)=4,"saturé",$E34),IF(COUNTIF('Planning 23mars'!I$7:I$84,$E34)=0,"",$E34))</f>
        <v>k</v>
      </c>
      <c r="J34" s="40" t="s">
        <v>37</v>
      </c>
      <c r="K34" s="40"/>
      <c r="L34" s="21" t="str">
        <f>CHOOSE(MATCH(M34,{"présent";"absent"},0),IF(COUNTIF('Planning 23mars'!L$7:L$84,$E34)=4,"saturé",$E34),IF(COUNTIF('Planning 23mars'!L$7:L$84,$E34)=0,"",$E34))</f>
        <v>k</v>
      </c>
      <c r="M34" s="40" t="s">
        <v>37</v>
      </c>
      <c r="N34" s="40"/>
      <c r="O34" s="21" t="str">
        <f>CHOOSE(MATCH(P34,{"présent";"absent"},0),IF(COUNTIF('Planning 23mars'!O$7:O$84,$E34)=4,"saturé",$E34),IF(COUNTIF('Planning 23mars'!O$7:O$84,$E34)=0,"",$E34))</f>
        <v>k</v>
      </c>
      <c r="P34" s="40" t="s">
        <v>37</v>
      </c>
      <c r="Q34" s="40"/>
      <c r="R34" s="21" t="str">
        <f>CHOOSE(MATCH(S34,{"présent";"absent"},0),IF(COUNTIF('Planning 23mars'!R$7:R$84,$E34)=4,"saturé",$E34),IF(COUNTIF('Planning 23mars'!R$7:R$84,$E34)=0,"",$E34))</f>
        <v>k</v>
      </c>
      <c r="S34" s="40" t="s">
        <v>37</v>
      </c>
      <c r="T34" s="61"/>
      <c r="V34" s="63" t="s">
        <v>53</v>
      </c>
    </row>
    <row r="35" spans="4:22" ht="15.75" x14ac:dyDescent="0.25">
      <c r="D35" s="49">
        <v>12</v>
      </c>
      <c r="E35" s="60" t="s">
        <v>86</v>
      </c>
      <c r="F35" s="56" t="str">
        <f>CHOOSE(MATCH(G35,{"présent";"absent"},0),IF(COUNTIF('Planning 23mars'!F$7:F$84,$E35)=4,"saturé",$E35),IF(COUNTIF('Planning 23mars'!F$7:F$84,$E35)=0,"",$E35))</f>
        <v/>
      </c>
      <c r="G35" s="40" t="s">
        <v>38</v>
      </c>
      <c r="H35" s="40" t="s">
        <v>49</v>
      </c>
      <c r="I35" s="21" t="str">
        <f>CHOOSE(MATCH(J35,{"présent";"absent"},0),IF(COUNTIF('Planning 23mars'!I$7:I$84,$E35)=4,"saturé",$E35),IF(COUNTIF('Planning 23mars'!I$7:I$84,$E35)=0,"",$E35))</f>
        <v/>
      </c>
      <c r="J35" s="40" t="s">
        <v>38</v>
      </c>
      <c r="K35" s="40" t="s">
        <v>49</v>
      </c>
      <c r="L35" s="21" t="str">
        <f>CHOOSE(MATCH(M35,{"présent";"absent"},0),IF(COUNTIF('Planning 23mars'!L$7:L$84,$E35)=4,"saturé",$E35),IF(COUNTIF('Planning 23mars'!L$7:L$84,$E35)=0,"",$E35))</f>
        <v/>
      </c>
      <c r="M35" s="40" t="s">
        <v>38</v>
      </c>
      <c r="N35" s="40" t="s">
        <v>49</v>
      </c>
      <c r="O35" s="21" t="str">
        <f>CHOOSE(MATCH(P35,{"présent";"absent"},0),IF(COUNTIF('Planning 23mars'!O$7:O$84,$E35)=4,"saturé",$E35),IF(COUNTIF('Planning 23mars'!O$7:O$84,$E35)=0,"",$E35))</f>
        <v/>
      </c>
      <c r="P35" s="40" t="s">
        <v>38</v>
      </c>
      <c r="Q35" s="40" t="s">
        <v>49</v>
      </c>
      <c r="R35" s="21" t="str">
        <f>CHOOSE(MATCH(S35,{"présent";"absent"},0),IF(COUNTIF('Planning 23mars'!R$7:R$84,$E35)=4,"saturé",$E35),IF(COUNTIF('Planning 23mars'!R$7:R$84,$E35)=0,"",$E35))</f>
        <v/>
      </c>
      <c r="S35" s="40" t="s">
        <v>38</v>
      </c>
      <c r="T35" s="61" t="s">
        <v>49</v>
      </c>
      <c r="V35" s="63" t="s">
        <v>62</v>
      </c>
    </row>
    <row r="36" spans="4:22" ht="15.75" x14ac:dyDescent="0.25">
      <c r="D36" s="49">
        <v>13</v>
      </c>
      <c r="E36" s="60" t="s">
        <v>87</v>
      </c>
      <c r="F36" s="56" t="str">
        <f>CHOOSE(MATCH(G36,{"présent";"absent"},0),IF(COUNTIF('Planning 23mars'!F$7:F$84,$E36)=4,"saturé",$E36),IF(COUNTIF('Planning 23mars'!F$7:F$84,$E36)=0,"",$E36))</f>
        <v xml:space="preserve">m </v>
      </c>
      <c r="G36" s="40" t="s">
        <v>37</v>
      </c>
      <c r="H36" s="40"/>
      <c r="I36" s="21" t="str">
        <f>CHOOSE(MATCH(J36,{"présent";"absent"},0),IF(COUNTIF('Planning 23mars'!I$7:I$84,$E36)=4,"saturé",$E36),IF(COUNTIF('Planning 23mars'!I$7:I$84,$E36)=0,"",$E36))</f>
        <v xml:space="preserve">m </v>
      </c>
      <c r="J36" s="40" t="s">
        <v>37</v>
      </c>
      <c r="K36" s="40"/>
      <c r="L36" s="21" t="str">
        <f>CHOOSE(MATCH(M36,{"présent";"absent"},0),IF(COUNTIF('Planning 23mars'!L$7:L$84,$E36)=4,"saturé",$E36),IF(COUNTIF('Planning 23mars'!L$7:L$84,$E36)=0,"",$E36))</f>
        <v xml:space="preserve">m </v>
      </c>
      <c r="M36" s="40" t="s">
        <v>37</v>
      </c>
      <c r="N36" s="40"/>
      <c r="O36" s="21" t="str">
        <f>CHOOSE(MATCH(P36,{"présent";"absent"},0),IF(COUNTIF('Planning 23mars'!O$7:O$84,$E36)=4,"saturé",$E36),IF(COUNTIF('Planning 23mars'!O$7:O$84,$E36)=0,"",$E36))</f>
        <v xml:space="preserve">m </v>
      </c>
      <c r="P36" s="40" t="s">
        <v>37</v>
      </c>
      <c r="Q36" s="40"/>
      <c r="R36" s="21" t="str">
        <f>CHOOSE(MATCH(S36,{"présent";"absent"},0),IF(COUNTIF('Planning 23mars'!R$7:R$84,$E36)=4,"saturé",$E36),IF(COUNTIF('Planning 23mars'!R$7:R$84,$E36)=0,"",$E36))</f>
        <v xml:space="preserve">m </v>
      </c>
      <c r="S36" s="40" t="s">
        <v>37</v>
      </c>
      <c r="T36" s="61"/>
      <c r="V36" s="63"/>
    </row>
    <row r="37" spans="4:22" ht="15.75" x14ac:dyDescent="0.25">
      <c r="D37" s="49">
        <v>14</v>
      </c>
      <c r="E37" s="60" t="s">
        <v>88</v>
      </c>
      <c r="F37" s="56" t="str">
        <f>CHOOSE(MATCH(G37,{"présent";"absent"},0),IF(COUNTIF('Planning 23mars'!F$7:F$84,$E37)=4,"saturé",$E37),IF(COUNTIF('Planning 23mars'!F$7:F$84,$E37)=0,"",$E37))</f>
        <v/>
      </c>
      <c r="G37" s="40" t="s">
        <v>38</v>
      </c>
      <c r="H37" s="40" t="s">
        <v>50</v>
      </c>
      <c r="I37" s="21" t="str">
        <f>CHOOSE(MATCH(J37,{"présent";"absent"},0),IF(COUNTIF('Planning 23mars'!I$7:I$84,$E37)=4,"saturé",$E37),IF(COUNTIF('Planning 23mars'!I$7:I$84,$E37)=0,"",$E37))</f>
        <v/>
      </c>
      <c r="J37" s="40" t="s">
        <v>38</v>
      </c>
      <c r="K37" s="40" t="s">
        <v>60</v>
      </c>
      <c r="L37" s="21" t="str">
        <f>CHOOSE(MATCH(M37,{"présent";"absent"},0),IF(COUNTIF('Planning 23mars'!L$7:L$84,$E37)=4,"saturé",$E37),IF(COUNTIF('Planning 23mars'!L$7:L$84,$E37)=0,"",$E37))</f>
        <v/>
      </c>
      <c r="M37" s="40" t="s">
        <v>38</v>
      </c>
      <c r="N37" s="40" t="s">
        <v>50</v>
      </c>
      <c r="O37" s="21" t="str">
        <f>CHOOSE(MATCH(P37,{"présent";"absent"},0),IF(COUNTIF('Planning 23mars'!O$7:O$84,$E37)=4,"saturé",$E37),IF(COUNTIF('Planning 23mars'!O$7:O$84,$E37)=0,"",$E37))</f>
        <v/>
      </c>
      <c r="P37" s="40" t="s">
        <v>38</v>
      </c>
      <c r="Q37" s="40" t="s">
        <v>50</v>
      </c>
      <c r="R37" s="21" t="str">
        <f>CHOOSE(MATCH(S37,{"présent";"absent"},0),IF(COUNTIF('Planning 23mars'!R$7:R$84,$E37)=4,"saturé",$E37),IF(COUNTIF('Planning 23mars'!R$7:R$84,$E37)=0,"",$E37))</f>
        <v/>
      </c>
      <c r="S37" s="40" t="s">
        <v>38</v>
      </c>
      <c r="T37" s="61" t="s">
        <v>50</v>
      </c>
      <c r="V37" s="63"/>
    </row>
    <row r="38" spans="4:22" ht="15.75" x14ac:dyDescent="0.25">
      <c r="D38" s="49">
        <v>15</v>
      </c>
      <c r="E38" s="60" t="s">
        <v>89</v>
      </c>
      <c r="F38" s="56" t="str">
        <f>CHOOSE(MATCH(G38,{"présent";"absent"},0),IF(COUNTIF('Planning 23mars'!F$7:F$84,$E38)=4,"saturé",$E38),IF(COUNTIF('Planning 23mars'!F$7:F$84,$E38)=0,"",$E38))</f>
        <v/>
      </c>
      <c r="G38" s="40" t="s">
        <v>38</v>
      </c>
      <c r="H38" s="40" t="s">
        <v>61</v>
      </c>
      <c r="I38" s="21" t="str">
        <f>CHOOSE(MATCH(J38,{"présent";"absent"},0),IF(COUNTIF('Planning 23mars'!I$7:I$84,$E38)=4,"saturé",$E38),IF(COUNTIF('Planning 23mars'!I$7:I$84,$E38)=0,"",$E38))</f>
        <v/>
      </c>
      <c r="J38" s="40" t="s">
        <v>38</v>
      </c>
      <c r="K38" s="40" t="s">
        <v>61</v>
      </c>
      <c r="L38" s="21" t="str">
        <f>CHOOSE(MATCH(M38,{"présent";"absent"},0),IF(COUNTIF('Planning 23mars'!L$7:L$84,$E38)=4,"saturé",$E38),IF(COUNTIF('Planning 23mars'!L$7:L$84,$E38)=0,"",$E38))</f>
        <v/>
      </c>
      <c r="M38" s="40" t="s">
        <v>38</v>
      </c>
      <c r="N38" s="40" t="s">
        <v>61</v>
      </c>
      <c r="O38" s="21" t="str">
        <f>CHOOSE(MATCH(P38,{"présent";"absent"},0),IF(COUNTIF('Planning 23mars'!O$7:O$84,$E38)=4,"saturé",$E38),IF(COUNTIF('Planning 23mars'!O$7:O$84,$E38)=0,"",$E38))</f>
        <v/>
      </c>
      <c r="P38" s="40" t="s">
        <v>38</v>
      </c>
      <c r="Q38" s="40" t="s">
        <v>61</v>
      </c>
      <c r="R38" s="21" t="str">
        <f>CHOOSE(MATCH(S38,{"présent";"absent"},0),IF(COUNTIF('Planning 23mars'!R$7:R$84,$E38)=4,"saturé",$E38),IF(COUNTIF('Planning 23mars'!R$7:R$84,$E38)=0,"",$E38))</f>
        <v/>
      </c>
      <c r="S38" s="40" t="s">
        <v>38</v>
      </c>
      <c r="T38" s="61" t="s">
        <v>61</v>
      </c>
      <c r="V38" s="63"/>
    </row>
    <row r="39" spans="4:22" ht="15.75" x14ac:dyDescent="0.25">
      <c r="D39" s="49">
        <v>16</v>
      </c>
      <c r="E39" s="60" t="s">
        <v>90</v>
      </c>
      <c r="F39" s="56" t="str">
        <f>CHOOSE(MATCH(G39,{"présent";"absent"},0),IF(COUNTIF('Planning 23mars'!F$7:F$84,$E39)=4,"saturé",$E39),IF(COUNTIF('Planning 23mars'!F$7:F$84,$E39)=0,"",$E39))</f>
        <v>p</v>
      </c>
      <c r="G39" s="40" t="s">
        <v>37</v>
      </c>
      <c r="H39" s="40"/>
      <c r="I39" s="21" t="str">
        <f>CHOOSE(MATCH(J39,{"présent";"absent"},0),IF(COUNTIF('Planning 23mars'!I$7:I$84,$E39)=4,"saturé",$E39),IF(COUNTIF('Planning 23mars'!I$7:I$84,$E39)=0,"",$E39))</f>
        <v>p</v>
      </c>
      <c r="J39" s="40" t="s">
        <v>37</v>
      </c>
      <c r="K39" s="40"/>
      <c r="L39" s="21" t="str">
        <f>CHOOSE(MATCH(M39,{"présent";"absent"},0),IF(COUNTIF('Planning 23mars'!L$7:L$84,$E39)=4,"saturé",$E39),IF(COUNTIF('Planning 23mars'!L$7:L$84,$E39)=0,"",$E39))</f>
        <v>p</v>
      </c>
      <c r="M39" s="40" t="s">
        <v>37</v>
      </c>
      <c r="N39" s="40"/>
      <c r="O39" s="21" t="str">
        <f>CHOOSE(MATCH(P39,{"présent";"absent"},0),IF(COUNTIF('Planning 23mars'!O$7:O$84,$E39)=4,"saturé",$E39),IF(COUNTIF('Planning 23mars'!O$7:O$84,$E39)=0,"",$E39))</f>
        <v>p</v>
      </c>
      <c r="P39" s="40" t="s">
        <v>37</v>
      </c>
      <c r="Q39" s="40"/>
      <c r="R39" s="21" t="str">
        <f>CHOOSE(MATCH(S39,{"présent";"absent"},0),IF(COUNTIF('Planning 23mars'!R$7:R$84,$E39)=4,"saturé",$E39),IF(COUNTIF('Planning 23mars'!R$7:R$84,$E39)=0,"",$E39))</f>
        <v/>
      </c>
      <c r="S39" s="40" t="s">
        <v>38</v>
      </c>
      <c r="T39" s="61" t="s">
        <v>60</v>
      </c>
      <c r="V39" s="63"/>
    </row>
    <row r="40" spans="4:22" ht="15.75" x14ac:dyDescent="0.25">
      <c r="D40" s="49">
        <v>17</v>
      </c>
      <c r="E40" s="60" t="s">
        <v>91</v>
      </c>
      <c r="F40" s="56" t="str">
        <f>CHOOSE(MATCH(G40,{"présent";"absent"},0),IF(COUNTIF('Planning 23mars'!F$7:F$84,$E40)=4,"saturé",$E40),IF(COUNTIF('Planning 23mars'!F$7:F$84,$E40)=0,"",$E40))</f>
        <v/>
      </c>
      <c r="G40" s="40" t="s">
        <v>38</v>
      </c>
      <c r="H40" s="40" t="s">
        <v>60</v>
      </c>
      <c r="I40" s="21" t="str">
        <f>CHOOSE(MATCH(J40,{"présent";"absent"},0),IF(COUNTIF('Planning 23mars'!I$7:I$84,$E40)=4,"saturé",$E40),IF(COUNTIF('Planning 23mars'!I$7:I$84,$E40)=0,"",$E40))</f>
        <v>q</v>
      </c>
      <c r="J40" s="40" t="s">
        <v>37</v>
      </c>
      <c r="K40" s="40"/>
      <c r="L40" s="21" t="str">
        <f>CHOOSE(MATCH(M40,{"présent";"absent"},0),IF(COUNTIF('Planning 23mars'!L$7:L$84,$E40)=4,"saturé",$E40),IF(COUNTIF('Planning 23mars'!L$7:L$84,$E40)=0,"",$E40))</f>
        <v/>
      </c>
      <c r="M40" s="40" t="s">
        <v>38</v>
      </c>
      <c r="N40" s="40" t="s">
        <v>60</v>
      </c>
      <c r="O40" s="21" t="str">
        <f>CHOOSE(MATCH(P40,{"présent";"absent"},0),IF(COUNTIF('Planning 23mars'!O$7:O$84,$E40)=4,"saturé",$E40),IF(COUNTIF('Planning 23mars'!O$7:O$84,$E40)=0,"",$E40))</f>
        <v>q</v>
      </c>
      <c r="P40" s="40" t="s">
        <v>37</v>
      </c>
      <c r="Q40" s="40"/>
      <c r="R40" s="21" t="str">
        <f>CHOOSE(MATCH(S40,{"présent";"absent"},0),IF(COUNTIF('Planning 23mars'!R$7:R$84,$E40)=4,"saturé",$E40),IF(COUNTIF('Planning 23mars'!R$7:R$84,$E40)=0,"",$E40))</f>
        <v/>
      </c>
      <c r="S40" s="40" t="s">
        <v>38</v>
      </c>
      <c r="T40" s="61" t="s">
        <v>60</v>
      </c>
      <c r="V40" s="63"/>
    </row>
    <row r="41" spans="4:22" ht="15.75" x14ac:dyDescent="0.25">
      <c r="D41" s="49">
        <v>18</v>
      </c>
      <c r="E41" s="60" t="s">
        <v>92</v>
      </c>
      <c r="F41" s="56" t="str">
        <f>CHOOSE(MATCH(G41,{"présent";"absent"},0),IF(COUNTIF('Planning 23mars'!F$7:F$84,$E41)=4,"saturé",$E41),IF(COUNTIF('Planning 23mars'!F$7:F$84,$E41)=0,"",$E41))</f>
        <v/>
      </c>
      <c r="G41" s="40" t="s">
        <v>38</v>
      </c>
      <c r="H41" s="40" t="s">
        <v>62</v>
      </c>
      <c r="I41" s="21" t="str">
        <f>CHOOSE(MATCH(J41,{"présent";"absent"},0),IF(COUNTIF('Planning 23mars'!I$7:I$84,$E41)=4,"saturé",$E41),IF(COUNTIF('Planning 23mars'!I$7:I$84,$E41)=0,"",$E41))</f>
        <v/>
      </c>
      <c r="J41" s="40" t="s">
        <v>38</v>
      </c>
      <c r="K41" s="40" t="s">
        <v>62</v>
      </c>
      <c r="L41" s="21" t="str">
        <f>CHOOSE(MATCH(M41,{"présent";"absent"},0),IF(COUNTIF('Planning 23mars'!L$7:L$84,$E41)=4,"saturé",$E41),IF(COUNTIF('Planning 23mars'!L$7:L$84,$E41)=0,"",$E41))</f>
        <v/>
      </c>
      <c r="M41" s="40" t="s">
        <v>38</v>
      </c>
      <c r="N41" s="40" t="s">
        <v>62</v>
      </c>
      <c r="O41" s="21" t="str">
        <f>CHOOSE(MATCH(P41,{"présent";"absent"},0),IF(COUNTIF('Planning 23mars'!O$7:O$84,$E41)=4,"saturé",$E41),IF(COUNTIF('Planning 23mars'!O$7:O$84,$E41)=0,"",$E41))</f>
        <v/>
      </c>
      <c r="P41" s="40" t="s">
        <v>38</v>
      </c>
      <c r="Q41" s="40" t="s">
        <v>60</v>
      </c>
      <c r="R41" s="21" t="str">
        <f>CHOOSE(MATCH(S41,{"présent";"absent"},0),IF(COUNTIF('Planning 23mars'!R$7:R$84,$E41)=4,"saturé",$E41),IF(COUNTIF('Planning 23mars'!R$7:R$84,$E41)=0,"",$E41))</f>
        <v/>
      </c>
      <c r="S41" s="40" t="s">
        <v>38</v>
      </c>
      <c r="T41" s="61" t="s">
        <v>62</v>
      </c>
      <c r="V41" s="63"/>
    </row>
    <row r="42" spans="4:22" ht="15.75" x14ac:dyDescent="0.25">
      <c r="D42" s="49">
        <v>19</v>
      </c>
      <c r="E42" s="60" t="s">
        <v>93</v>
      </c>
      <c r="F42" s="56" t="str">
        <f>CHOOSE(MATCH(G42,{"présent";"absent"},0),IF(COUNTIF('Planning 23mars'!F$7:F$84,$E42)=4,"saturé",$E42),IF(COUNTIF('Planning 23mars'!F$7:F$84,$E42)=0,"",$E42))</f>
        <v/>
      </c>
      <c r="G42" s="40" t="s">
        <v>38</v>
      </c>
      <c r="H42" s="40" t="s">
        <v>51</v>
      </c>
      <c r="I42" s="21" t="str">
        <f>CHOOSE(MATCH(J42,{"présent";"absent"},0),IF(COUNTIF('Planning 23mars'!I$7:I$84,$E42)=4,"saturé",$E42),IF(COUNTIF('Planning 23mars'!I$7:I$84,$E42)=0,"",$E42))</f>
        <v/>
      </c>
      <c r="J42" s="40" t="s">
        <v>38</v>
      </c>
      <c r="K42" s="40" t="s">
        <v>51</v>
      </c>
      <c r="L42" s="21" t="str">
        <f>CHOOSE(MATCH(M42,{"présent";"absent"},0),IF(COUNTIF('Planning 23mars'!L$7:L$84,$E42)=4,"saturé",$E42),IF(COUNTIF('Planning 23mars'!L$7:L$84,$E42)=0,"",$E42))</f>
        <v/>
      </c>
      <c r="M42" s="40" t="s">
        <v>38</v>
      </c>
      <c r="N42" s="40" t="s">
        <v>51</v>
      </c>
      <c r="O42" s="21" t="str">
        <f>CHOOSE(MATCH(P42,{"présent";"absent"},0),IF(COUNTIF('Planning 23mars'!O$7:O$84,$E42)=4,"saturé",$E42),IF(COUNTIF('Planning 23mars'!O$7:O$84,$E42)=0,"",$E42))</f>
        <v>s</v>
      </c>
      <c r="P42" s="40" t="s">
        <v>37</v>
      </c>
      <c r="Q42" s="40"/>
      <c r="R42" s="21" t="str">
        <f>CHOOSE(MATCH(S42,{"présent";"absent"},0),IF(COUNTIF('Planning 23mars'!R$7:R$84,$E42)=4,"saturé",$E42),IF(COUNTIF('Planning 23mars'!R$7:R$84,$E42)=0,"",$E42))</f>
        <v>s</v>
      </c>
      <c r="S42" s="40" t="s">
        <v>37</v>
      </c>
      <c r="T42" s="61"/>
    </row>
    <row r="43" spans="4:22" ht="15.75" x14ac:dyDescent="0.25">
      <c r="D43" s="49">
        <v>20</v>
      </c>
      <c r="E43" s="60" t="s">
        <v>94</v>
      </c>
      <c r="F43" s="56" t="str">
        <f>CHOOSE(MATCH(G43,{"présent";"absent"},0),IF(COUNTIF('Planning 23mars'!F$7:F$84,$E43)=4,"saturé",$E43),IF(COUNTIF('Planning 23mars'!F$7:F$84,$E43)=0,"",$E43))</f>
        <v/>
      </c>
      <c r="G43" s="40" t="s">
        <v>38</v>
      </c>
      <c r="H43" s="40" t="s">
        <v>50</v>
      </c>
      <c r="I43" s="21" t="str">
        <f>CHOOSE(MATCH(J43,{"présent";"absent"},0),IF(COUNTIF('Planning 23mars'!I$7:I$84,$E43)=4,"saturé",$E43),IF(COUNTIF('Planning 23mars'!I$7:I$84,$E43)=0,"",$E43))</f>
        <v/>
      </c>
      <c r="J43" s="40" t="s">
        <v>38</v>
      </c>
      <c r="K43" s="40" t="s">
        <v>50</v>
      </c>
      <c r="L43" s="21" t="str">
        <f>CHOOSE(MATCH(M43,{"présent";"absent"},0),IF(COUNTIF('Planning 23mars'!L$7:L$84,$E43)=4,"saturé",$E43),IF(COUNTIF('Planning 23mars'!L$7:L$84,$E43)=0,"",$E43))</f>
        <v/>
      </c>
      <c r="M43" s="40" t="s">
        <v>38</v>
      </c>
      <c r="N43" s="40" t="s">
        <v>50</v>
      </c>
      <c r="O43" s="21" t="str">
        <f>CHOOSE(MATCH(P43,{"présent";"absent"},0),IF(COUNTIF('Planning 23mars'!O$7:O$84,$E43)=4,"saturé",$E43),IF(COUNTIF('Planning 23mars'!O$7:O$84,$E43)=0,"",$E43))</f>
        <v/>
      </c>
      <c r="P43" s="40" t="s">
        <v>38</v>
      </c>
      <c r="Q43" s="40" t="s">
        <v>50</v>
      </c>
      <c r="R43" s="21" t="str">
        <f>CHOOSE(MATCH(S43,{"présent";"absent"},0),IF(COUNTIF('Planning 23mars'!R$7:R$84,$E43)=4,"saturé",$E43),IF(COUNTIF('Planning 23mars'!R$7:R$84,$E43)=0,"",$E43))</f>
        <v/>
      </c>
      <c r="S43" s="40" t="s">
        <v>38</v>
      </c>
      <c r="T43" s="61" t="s">
        <v>50</v>
      </c>
    </row>
    <row r="44" spans="4:22" ht="15.75" x14ac:dyDescent="0.25">
      <c r="D44" s="49">
        <v>21</v>
      </c>
      <c r="E44" s="60" t="s">
        <v>95</v>
      </c>
      <c r="F44" s="56" t="str">
        <f>CHOOSE(MATCH(G44,{"présent";"absent"},0),IF(COUNTIF('Planning 23mars'!F$7:F$84,$E44)=4,"saturé",$E44),IF(COUNTIF('Planning 23mars'!F$7:F$84,$E44)=0,"",$E44))</f>
        <v>u</v>
      </c>
      <c r="G44" s="40" t="s">
        <v>37</v>
      </c>
      <c r="H44" s="40"/>
      <c r="I44" s="21" t="str">
        <f>CHOOSE(MATCH(J44,{"présent";"absent"},0),IF(COUNTIF('Planning 23mars'!I$7:I$84,$E44)=4,"saturé",$E44),IF(COUNTIF('Planning 23mars'!I$7:I$84,$E44)=0,"",$E44))</f>
        <v>u</v>
      </c>
      <c r="J44" s="40" t="s">
        <v>37</v>
      </c>
      <c r="K44" s="40"/>
      <c r="L44" s="21" t="str">
        <f>CHOOSE(MATCH(M44,{"présent";"absent"},0),IF(COUNTIF('Planning 23mars'!L$7:L$84,$E44)=4,"saturé",$E44),IF(COUNTIF('Planning 23mars'!L$7:L$84,$E44)=0,"",$E44))</f>
        <v>u</v>
      </c>
      <c r="M44" s="40" t="s">
        <v>37</v>
      </c>
      <c r="N44" s="40"/>
      <c r="O44" s="21" t="str">
        <f>CHOOSE(MATCH(P44,{"présent";"absent"},0),IF(COUNTIF('Planning 23mars'!O$7:O$84,$E44)=4,"saturé",$E44),IF(COUNTIF('Planning 23mars'!O$7:O$84,$E44)=0,"",$E44))</f>
        <v/>
      </c>
      <c r="P44" s="40" t="s">
        <v>38</v>
      </c>
      <c r="Q44" s="40" t="s">
        <v>60</v>
      </c>
      <c r="R44" s="21" t="str">
        <f>CHOOSE(MATCH(S44,{"présent";"absent"},0),IF(COUNTIF('Planning 23mars'!R$7:R$84,$E44)=4,"saturé",$E44),IF(COUNTIF('Planning 23mars'!R$7:R$84,$E44)=0,"",$E44))</f>
        <v>u</v>
      </c>
      <c r="S44" s="40" t="s">
        <v>37</v>
      </c>
      <c r="T44" s="61"/>
    </row>
    <row r="45" spans="4:22" ht="15.75" x14ac:dyDescent="0.25">
      <c r="D45" s="49">
        <v>22</v>
      </c>
      <c r="E45" s="60" t="s">
        <v>96</v>
      </c>
      <c r="F45" s="56" t="str">
        <f>CHOOSE(MATCH(G45,{"présent";"absent"},0),IF(COUNTIF('Planning 23mars'!F$7:F$84,$E45)=4,"saturé",$E45),IF(COUNTIF('Planning 23mars'!F$7:F$84,$E45)=0,"",$E45))</f>
        <v/>
      </c>
      <c r="G45" s="40" t="s">
        <v>38</v>
      </c>
      <c r="H45" s="40" t="s">
        <v>50</v>
      </c>
      <c r="I45" s="21" t="str">
        <f>CHOOSE(MATCH(J45,{"présent";"absent"},0),IF(COUNTIF('Planning 23mars'!I$7:I$84,$E45)=4,"saturé",$E45),IF(COUNTIF('Planning 23mars'!I$7:I$84,$E45)=0,"",$E45))</f>
        <v/>
      </c>
      <c r="J45" s="40" t="s">
        <v>38</v>
      </c>
      <c r="K45" s="40" t="s">
        <v>50</v>
      </c>
      <c r="L45" s="21" t="str">
        <f>CHOOSE(MATCH(M45,{"présent";"absent"},0),IF(COUNTIF('Planning 23mars'!L$7:L$84,$E45)=4,"saturé",$E45),IF(COUNTIF('Planning 23mars'!L$7:L$84,$E45)=0,"",$E45))</f>
        <v/>
      </c>
      <c r="M45" s="40" t="s">
        <v>38</v>
      </c>
      <c r="N45" s="40" t="s">
        <v>50</v>
      </c>
      <c r="O45" s="21" t="str">
        <f>CHOOSE(MATCH(P45,{"présent";"absent"},0),IF(COUNTIF('Planning 23mars'!O$7:O$84,$E45)=4,"saturé",$E45),IF(COUNTIF('Planning 23mars'!O$7:O$84,$E45)=0,"",$E45))</f>
        <v/>
      </c>
      <c r="P45" s="40" t="s">
        <v>38</v>
      </c>
      <c r="Q45" s="40" t="s">
        <v>50</v>
      </c>
      <c r="R45" s="21" t="str">
        <f>CHOOSE(MATCH(S45,{"présent";"absent"},0),IF(COUNTIF('Planning 23mars'!R$7:R$84,$E45)=4,"saturé",$E45),IF(COUNTIF('Planning 23mars'!R$7:R$84,$E45)=0,"",$E45))</f>
        <v/>
      </c>
      <c r="S45" s="40" t="s">
        <v>38</v>
      </c>
      <c r="T45" s="61" t="s">
        <v>50</v>
      </c>
    </row>
    <row r="46" spans="4:22" ht="15.75" x14ac:dyDescent="0.25">
      <c r="D46" s="49">
        <v>23</v>
      </c>
      <c r="E46" s="60" t="s">
        <v>97</v>
      </c>
      <c r="F46" s="56" t="str">
        <f>CHOOSE(MATCH(G46,{"présent";"absent"},0),IF(COUNTIF('Planning 23mars'!F$7:F$84,$E46)=4,"saturé",$E46),IF(COUNTIF('Planning 23mars'!F$7:F$84,$E46)=0,"",$E46))</f>
        <v/>
      </c>
      <c r="G46" s="40" t="s">
        <v>38</v>
      </c>
      <c r="H46" s="40" t="s">
        <v>50</v>
      </c>
      <c r="I46" s="21" t="str">
        <f>CHOOSE(MATCH(J46,{"présent";"absent"},0),IF(COUNTIF('Planning 23mars'!I$7:I$84,$E46)=4,"saturé",$E46),IF(COUNTIF('Planning 23mars'!I$7:I$84,$E46)=0,"",$E46))</f>
        <v/>
      </c>
      <c r="J46" s="40" t="s">
        <v>38</v>
      </c>
      <c r="K46" s="40" t="s">
        <v>50</v>
      </c>
      <c r="L46" s="21" t="str">
        <f>CHOOSE(MATCH(M46,{"présent";"absent"},0),IF(COUNTIF('Planning 23mars'!L$7:L$84,$E46)=4,"saturé",$E46),IF(COUNTIF('Planning 23mars'!L$7:L$84,$E46)=0,"",$E46))</f>
        <v/>
      </c>
      <c r="M46" s="40" t="s">
        <v>38</v>
      </c>
      <c r="N46" s="40" t="s">
        <v>50</v>
      </c>
      <c r="O46" s="21" t="str">
        <f>CHOOSE(MATCH(P46,{"présent";"absent"},0),IF(COUNTIF('Planning 23mars'!O$7:O$84,$E46)=4,"saturé",$E46),IF(COUNTIF('Planning 23mars'!O$7:O$84,$E46)=0,"",$E46))</f>
        <v/>
      </c>
      <c r="P46" s="40" t="s">
        <v>38</v>
      </c>
      <c r="Q46" s="40" t="s">
        <v>50</v>
      </c>
      <c r="R46" s="21" t="str">
        <f>CHOOSE(MATCH(S46,{"présent";"absent"},0),IF(COUNTIF('Planning 23mars'!R$7:R$84,$E46)=4,"saturé",$E46),IF(COUNTIF('Planning 23mars'!R$7:R$84,$E46)=0,"",$E46))</f>
        <v/>
      </c>
      <c r="S46" s="40" t="s">
        <v>38</v>
      </c>
      <c r="T46" s="61" t="s">
        <v>50</v>
      </c>
    </row>
    <row r="47" spans="4:22" ht="15.75" x14ac:dyDescent="0.25">
      <c r="D47" s="49">
        <v>24</v>
      </c>
      <c r="E47" s="60" t="s">
        <v>98</v>
      </c>
      <c r="F47" s="56" t="str">
        <f>CHOOSE(MATCH(G47,{"présent";"absent"},0),IF(COUNTIF('Planning 23mars'!F$7:F$84,$E47)=4,"saturé",$E47),IF(COUNTIF('Planning 23mars'!F$7:F$84,$E47)=0,"",$E47))</f>
        <v/>
      </c>
      <c r="G47" s="40" t="s">
        <v>38</v>
      </c>
      <c r="H47" s="40" t="s">
        <v>50</v>
      </c>
      <c r="I47" s="21" t="str">
        <f>CHOOSE(MATCH(J47,{"présent";"absent"},0),IF(COUNTIF('Planning 23mars'!I$7:I$84,$E47)=4,"saturé",$E47),IF(COUNTIF('Planning 23mars'!I$7:I$84,$E47)=0,"",$E47))</f>
        <v/>
      </c>
      <c r="J47" s="40" t="s">
        <v>38</v>
      </c>
      <c r="K47" s="40" t="s">
        <v>50</v>
      </c>
      <c r="L47" s="21" t="str">
        <f>CHOOSE(MATCH(M47,{"présent";"absent"},0),IF(COUNTIF('Planning 23mars'!L$7:L$84,$E47)=4,"saturé",$E47),IF(COUNTIF('Planning 23mars'!L$7:L$84,$E47)=0,"",$E47))</f>
        <v/>
      </c>
      <c r="M47" s="40" t="s">
        <v>38</v>
      </c>
      <c r="N47" s="40" t="s">
        <v>50</v>
      </c>
      <c r="O47" s="21" t="str">
        <f>CHOOSE(MATCH(P47,{"présent";"absent"},0),IF(COUNTIF('Planning 23mars'!O$7:O$84,$E47)=4,"saturé",$E47),IF(COUNTIF('Planning 23mars'!O$7:O$84,$E47)=0,"",$E47))</f>
        <v/>
      </c>
      <c r="P47" s="40" t="s">
        <v>38</v>
      </c>
      <c r="Q47" s="40" t="s">
        <v>50</v>
      </c>
      <c r="R47" s="21" t="str">
        <f>CHOOSE(MATCH(S47,{"présent";"absent"},0),IF(COUNTIF('Planning 23mars'!R$7:R$84,$E47)=4,"saturé",$E47),IF(COUNTIF('Planning 23mars'!R$7:R$84,$E47)=0,"",$E47))</f>
        <v/>
      </c>
      <c r="S47" s="40" t="s">
        <v>38</v>
      </c>
      <c r="T47" s="61" t="s">
        <v>50</v>
      </c>
    </row>
    <row r="48" spans="4:22" ht="15.75" x14ac:dyDescent="0.25">
      <c r="D48" s="49">
        <v>25</v>
      </c>
      <c r="E48" s="60" t="s">
        <v>99</v>
      </c>
      <c r="F48" s="56" t="str">
        <f>CHOOSE(MATCH(G48,{"présent";"absent"},0),IF(COUNTIF('Planning 23mars'!F$7:F$84,$E48)=4,"saturé",$E48),IF(COUNTIF('Planning 23mars'!F$7:F$84,$E48)=0,"",$E48))</f>
        <v/>
      </c>
      <c r="G48" s="40" t="s">
        <v>38</v>
      </c>
      <c r="H48" s="40" t="s">
        <v>51</v>
      </c>
      <c r="I48" s="21" t="str">
        <f>CHOOSE(MATCH(J48,{"présent";"absent"},0),IF(COUNTIF('Planning 23mars'!I$7:I$84,$E48)=4,"saturé",$E48),IF(COUNTIF('Planning 23mars'!I$7:I$84,$E48)=0,"",$E48))</f>
        <v/>
      </c>
      <c r="J48" s="40" t="s">
        <v>38</v>
      </c>
      <c r="K48" s="40" t="s">
        <v>51</v>
      </c>
      <c r="L48" s="21" t="str">
        <f>CHOOSE(MATCH(M48,{"présent";"absent"},0),IF(COUNTIF('Planning 23mars'!L$7:L$84,$E48)=4,"saturé",$E48),IF(COUNTIF('Planning 23mars'!L$7:L$84,$E48)=0,"",$E48))</f>
        <v/>
      </c>
      <c r="M48" s="40" t="s">
        <v>38</v>
      </c>
      <c r="N48" s="40" t="s">
        <v>51</v>
      </c>
      <c r="O48" s="21" t="str">
        <f>CHOOSE(MATCH(P48,{"présent";"absent"},0),IF(COUNTIF('Planning 23mars'!O$7:O$84,$E48)=4,"saturé",$E48),IF(COUNTIF('Planning 23mars'!O$7:O$84,$E48)=0,"",$E48))</f>
        <v>y</v>
      </c>
      <c r="P48" s="40" t="s">
        <v>37</v>
      </c>
      <c r="Q48" s="40"/>
      <c r="R48" s="21" t="str">
        <f>CHOOSE(MATCH(S48,{"présent";"absent"},0),IF(COUNTIF('Planning 23mars'!R$7:R$84,$E48)=4,"saturé",$E48),IF(COUNTIF('Planning 23mars'!R$7:R$84,$E48)=0,"",$E48))</f>
        <v>y</v>
      </c>
      <c r="S48" s="40" t="s">
        <v>37</v>
      </c>
      <c r="T48" s="61"/>
    </row>
    <row r="49" spans="3:20" ht="15.75" x14ac:dyDescent="0.25">
      <c r="D49" s="49">
        <v>26</v>
      </c>
      <c r="E49" s="60" t="s">
        <v>100</v>
      </c>
      <c r="F49" s="56" t="str">
        <f>CHOOSE(MATCH(G49,{"présent";"absent"},0),IF(COUNTIF('Planning 23mars'!F$7:F$84,$E49)=4,"saturé",$E49),IF(COUNTIF('Planning 23mars'!F$7:F$84,$E49)=0,"",$E49))</f>
        <v>z</v>
      </c>
      <c r="G49" s="40" t="s">
        <v>37</v>
      </c>
      <c r="H49" s="40"/>
      <c r="I49" s="21" t="str">
        <f>CHOOSE(MATCH(J49,{"présent";"absent"},0),IF(COUNTIF('Planning 23mars'!I$7:I$84,$E49)=4,"saturé",$E49),IF(COUNTIF('Planning 23mars'!I$7:I$84,$E49)=0,"",$E49))</f>
        <v>z</v>
      </c>
      <c r="J49" s="40" t="s">
        <v>37</v>
      </c>
      <c r="K49" s="40"/>
      <c r="L49" s="21" t="str">
        <f>CHOOSE(MATCH(M49,{"présent";"absent"},0),IF(COUNTIF('Planning 23mars'!L$7:L$84,$E49)=4,"saturé",$E49),IF(COUNTIF('Planning 23mars'!L$7:L$84,$E49)=0,"",$E49))</f>
        <v>z</v>
      </c>
      <c r="M49" s="40" t="s">
        <v>37</v>
      </c>
      <c r="N49" s="40"/>
      <c r="O49" s="21" t="str">
        <f>CHOOSE(MATCH(P49,{"présent";"absent"},0),IF(COUNTIF('Planning 23mars'!O$7:O$84,$E49)=4,"saturé",$E49),IF(COUNTIF('Planning 23mars'!O$7:O$84,$E49)=0,"",$E49))</f>
        <v>z</v>
      </c>
      <c r="P49" s="40" t="s">
        <v>37</v>
      </c>
      <c r="Q49" s="40"/>
      <c r="R49" s="21" t="str">
        <f>CHOOSE(MATCH(S49,{"présent";"absent"},0),IF(COUNTIF('Planning 23mars'!R$7:R$84,$E49)=4,"saturé",$E49),IF(COUNTIF('Planning 23mars'!R$7:R$84,$E49)=0,"",$E49))</f>
        <v>z</v>
      </c>
      <c r="S49" s="40" t="s">
        <v>37</v>
      </c>
      <c r="T49" s="61"/>
    </row>
    <row r="50" spans="3:20" ht="15.75" x14ac:dyDescent="0.25">
      <c r="D50" s="49">
        <v>27</v>
      </c>
      <c r="E50" s="60" t="s">
        <v>101</v>
      </c>
      <c r="F50" s="56" t="str">
        <f>CHOOSE(MATCH(G50,{"présent";"absent"},0),IF(COUNTIF('Planning 23mars'!F$7:F$84,$E50)=4,"saturé",$E50),IF(COUNTIF('Planning 23mars'!F$7:F$84,$E50)=0,"",$E50))</f>
        <v/>
      </c>
      <c r="G50" s="40" t="s">
        <v>38</v>
      </c>
      <c r="H50" s="40" t="s">
        <v>49</v>
      </c>
      <c r="I50" s="21" t="str">
        <f>CHOOSE(MATCH(J50,{"présent";"absent"},0),IF(COUNTIF('Planning 23mars'!I$7:I$84,$E50)=4,"saturé",$E50),IF(COUNTIF('Planning 23mars'!I$7:I$84,$E50)=0,"",$E50))</f>
        <v/>
      </c>
      <c r="J50" s="40" t="s">
        <v>38</v>
      </c>
      <c r="K50" s="40" t="s">
        <v>49</v>
      </c>
      <c r="L50" s="21" t="str">
        <f>CHOOSE(MATCH(M50,{"présent";"absent"},0),IF(COUNTIF('Planning 23mars'!L$7:L$84,$E50)=4,"saturé",$E50),IF(COUNTIF('Planning 23mars'!L$7:L$84,$E50)=0,"",$E50))</f>
        <v>aa</v>
      </c>
      <c r="M50" s="40" t="s">
        <v>37</v>
      </c>
      <c r="N50" s="40"/>
      <c r="O50" s="21" t="str">
        <f>CHOOSE(MATCH(P50,{"présent";"absent"},0),IF(COUNTIF('Planning 23mars'!O$7:O$84,$E50)=4,"saturé",$E50),IF(COUNTIF('Planning 23mars'!O$7:O$84,$E50)=0,"",$E50))</f>
        <v>aa</v>
      </c>
      <c r="P50" s="40" t="s">
        <v>37</v>
      </c>
      <c r="Q50" s="40"/>
      <c r="R50" s="21" t="str">
        <f>CHOOSE(MATCH(S50,{"présent";"absent"},0),IF(COUNTIF('Planning 23mars'!R$7:R$84,$E50)=4,"saturé",$E50),IF(COUNTIF('Planning 23mars'!R$7:R$84,$E50)=0,"",$E50))</f>
        <v>aa</v>
      </c>
      <c r="S50" s="40" t="s">
        <v>37</v>
      </c>
      <c r="T50" s="61"/>
    </row>
    <row r="51" spans="3:20" ht="15.75" x14ac:dyDescent="0.25">
      <c r="D51" s="49">
        <v>28</v>
      </c>
      <c r="E51" s="60" t="s">
        <v>107</v>
      </c>
      <c r="F51" s="56" t="str">
        <f>CHOOSE(MATCH(G51,{"présent";"absent"},0),IF(COUNTIF('Planning 23mars'!F$7:F$84,$E51)=4,"saturé",$E51),IF(COUNTIF('Planning 23mars'!F$7:F$84,$E51)=0,"",$E51))</f>
        <v/>
      </c>
      <c r="G51" s="40" t="s">
        <v>38</v>
      </c>
      <c r="H51" s="40" t="s">
        <v>63</v>
      </c>
      <c r="I51" s="21" t="str">
        <f>CHOOSE(MATCH(J51,{"présent";"absent"},0),IF(COUNTIF('Planning 23mars'!I$7:I$84,$E51)=4,"saturé",$E51),IF(COUNTIF('Planning 23mars'!I$7:I$84,$E51)=0,"",$E51))</f>
        <v>tt</v>
      </c>
      <c r="J51" s="40" t="s">
        <v>37</v>
      </c>
      <c r="K51" s="40"/>
      <c r="L51" s="21" t="str">
        <f>CHOOSE(MATCH(M51,{"présent";"absent"},0),IF(COUNTIF('Planning 23mars'!L$7:L$84,$E51)=4,"saturé",$E51),IF(COUNTIF('Planning 23mars'!L$7:L$84,$E51)=0,"",$E51))</f>
        <v/>
      </c>
      <c r="M51" s="40" t="s">
        <v>38</v>
      </c>
      <c r="N51" s="40" t="s">
        <v>60</v>
      </c>
      <c r="O51" s="21" t="str">
        <f>CHOOSE(MATCH(P51,{"présent";"absent"},0),IF(COUNTIF('Planning 23mars'!O$7:O$84,$E51)=4,"saturé",$E51),IF(COUNTIF('Planning 23mars'!O$7:O$84,$E51)=0,"",$E51))</f>
        <v>tt</v>
      </c>
      <c r="P51" s="40" t="s">
        <v>37</v>
      </c>
      <c r="Q51" s="40"/>
      <c r="R51" s="21" t="str">
        <f>CHOOSE(MATCH(S51,{"présent";"absent"},0),IF(COUNTIF('Planning 23mars'!R$7:R$84,$E51)=4,"saturé",$E51),IF(COUNTIF('Planning 23mars'!R$7:R$84,$E51)=0,"",$E51))</f>
        <v>tt</v>
      </c>
      <c r="S51" s="40" t="s">
        <v>37</v>
      </c>
      <c r="T51" s="61"/>
    </row>
    <row r="52" spans="3:20" ht="15.75" x14ac:dyDescent="0.25">
      <c r="D52" s="49">
        <v>29</v>
      </c>
      <c r="E52" s="60" t="s">
        <v>106</v>
      </c>
      <c r="F52" s="56" t="str">
        <f>CHOOSE(MATCH(G52,{"présent";"absent"},0),IF(COUNTIF('Planning 23mars'!F$7:F$84,$E52)=4,"saturé",$E52),IF(COUNTIF('Planning 23mars'!F$7:F$84,$E52)=0,"",$E52))</f>
        <v>rr</v>
      </c>
      <c r="G52" s="40" t="s">
        <v>37</v>
      </c>
      <c r="H52" s="40"/>
      <c r="I52" s="21" t="str">
        <f>CHOOSE(MATCH(J52,{"présent";"absent"},0),IF(COUNTIF('Planning 23mars'!I$7:I$84,$E52)=4,"saturé",$E52),IF(COUNTIF('Planning 23mars'!I$7:I$84,$E52)=0,"",$E52))</f>
        <v/>
      </c>
      <c r="J52" s="40" t="s">
        <v>38</v>
      </c>
      <c r="K52" s="40" t="s">
        <v>60</v>
      </c>
      <c r="L52" s="21" t="str">
        <f>CHOOSE(MATCH(M52,{"présent";"absent"},0),IF(COUNTIF('Planning 23mars'!L$7:L$84,$E52)=4,"saturé",$E52),IF(COUNTIF('Planning 23mars'!L$7:L$84,$E52)=0,"",$E52))</f>
        <v>rr</v>
      </c>
      <c r="M52" s="40" t="s">
        <v>37</v>
      </c>
      <c r="N52" s="40"/>
      <c r="O52" s="21" t="str">
        <f>CHOOSE(MATCH(P52,{"présent";"absent"},0),IF(COUNTIF('Planning 23mars'!O$7:O$84,$E52)=4,"saturé",$E52),IF(COUNTIF('Planning 23mars'!O$7:O$84,$E52)=0,"",$E52))</f>
        <v/>
      </c>
      <c r="P52" s="40" t="s">
        <v>38</v>
      </c>
      <c r="Q52" s="40" t="s">
        <v>60</v>
      </c>
      <c r="R52" s="21" t="str">
        <f>CHOOSE(MATCH(S52,{"présent";"absent"},0),IF(COUNTIF('Planning 23mars'!R$7:R$84,$E52)=4,"saturé",$E52),IF(COUNTIF('Planning 23mars'!R$7:R$84,$E52)=0,"",$E52))</f>
        <v/>
      </c>
      <c r="S52" s="40" t="s">
        <v>38</v>
      </c>
      <c r="T52" s="61" t="s">
        <v>60</v>
      </c>
    </row>
    <row r="53" spans="3:20" ht="15.75" x14ac:dyDescent="0.25">
      <c r="D53" s="49">
        <v>30</v>
      </c>
      <c r="E53" s="60" t="s">
        <v>102</v>
      </c>
      <c r="F53" s="56" t="str">
        <f>CHOOSE(MATCH(G53,{"présent";"absent"},0),IF(COUNTIF('Planning 23mars'!F$7:F$84,$E53)=4,"saturé",$E53),IF(COUNTIF('Planning 23mars'!F$7:F$84,$E53)=0,"",$E53))</f>
        <v/>
      </c>
      <c r="G53" s="40" t="s">
        <v>38</v>
      </c>
      <c r="H53" s="40" t="s">
        <v>49</v>
      </c>
      <c r="I53" s="21" t="str">
        <f>CHOOSE(MATCH(J53,{"présent";"absent"},0),IF(COUNTIF('Planning 23mars'!I$7:I$84,$E53)=4,"saturé",$E53),IF(COUNTIF('Planning 23mars'!I$7:I$84,$E53)=0,"",$E53))</f>
        <v/>
      </c>
      <c r="J53" s="40" t="s">
        <v>38</v>
      </c>
      <c r="K53" s="40" t="s">
        <v>49</v>
      </c>
      <c r="L53" s="21" t="str">
        <f>CHOOSE(MATCH(M53,{"présent";"absent"},0),IF(COUNTIF('Planning 23mars'!L$7:L$84,$E53)=4,"saturé",$E53),IF(COUNTIF('Planning 23mars'!L$7:L$84,$E53)=0,"",$E53))</f>
        <v/>
      </c>
      <c r="M53" s="40" t="s">
        <v>38</v>
      </c>
      <c r="N53" s="40" t="s">
        <v>49</v>
      </c>
      <c r="O53" s="21" t="str">
        <f>CHOOSE(MATCH(P53,{"présent";"absent"},0),IF(COUNTIF('Planning 23mars'!O$7:O$84,$E53)=4,"saturé",$E53),IF(COUNTIF('Planning 23mars'!O$7:O$84,$E53)=0,"",$E53))</f>
        <v/>
      </c>
      <c r="P53" s="40" t="s">
        <v>38</v>
      </c>
      <c r="Q53" s="40" t="s">
        <v>49</v>
      </c>
      <c r="R53" s="21" t="str">
        <f>CHOOSE(MATCH(S53,{"présent";"absent"},0),IF(COUNTIF('Planning 23mars'!R$7:R$84,$E53)=4,"saturé",$E53),IF(COUNTIF('Planning 23mars'!R$7:R$84,$E53)=0,"",$E53))</f>
        <v/>
      </c>
      <c r="S53" s="40" t="s">
        <v>38</v>
      </c>
      <c r="T53" s="61" t="s">
        <v>49</v>
      </c>
    </row>
    <row r="54" spans="3:20" ht="15.75" x14ac:dyDescent="0.25">
      <c r="D54" s="49">
        <v>31</v>
      </c>
      <c r="E54" s="60" t="s">
        <v>103</v>
      </c>
      <c r="F54" s="56" t="str">
        <f>CHOOSE(MATCH(G54,{"présent";"absent"},0),IF(COUNTIF('Planning 23mars'!F$7:F$84,$E54)=4,"saturé",$E54),IF(COUNTIF('Planning 23mars'!F$7:F$84,$E54)=0,"",$E54))</f>
        <v/>
      </c>
      <c r="G54" s="40" t="s">
        <v>38</v>
      </c>
      <c r="H54" s="40" t="s">
        <v>50</v>
      </c>
      <c r="I54" s="21" t="str">
        <f>CHOOSE(MATCH(J54,{"présent";"absent"},0),IF(COUNTIF('Planning 23mars'!I$7:I$84,$E54)=4,"saturé",$E54),IF(COUNTIF('Planning 23mars'!I$7:I$84,$E54)=0,"",$E54))</f>
        <v/>
      </c>
      <c r="J54" s="40" t="s">
        <v>38</v>
      </c>
      <c r="K54" s="40" t="s">
        <v>50</v>
      </c>
      <c r="L54" s="21" t="str">
        <f>CHOOSE(MATCH(M54,{"présent";"absent"},0),IF(COUNTIF('Planning 23mars'!L$7:L$84,$E54)=4,"saturé",$E54),IF(COUNTIF('Planning 23mars'!L$7:L$84,$E54)=0,"",$E54))</f>
        <v/>
      </c>
      <c r="M54" s="40" t="s">
        <v>38</v>
      </c>
      <c r="N54" s="40" t="s">
        <v>50</v>
      </c>
      <c r="O54" s="21" t="str">
        <f>CHOOSE(MATCH(P54,{"présent";"absent"},0),IF(COUNTIF('Planning 23mars'!O$7:O$84,$E54)=4,"saturé",$E54),IF(COUNTIF('Planning 23mars'!O$7:O$84,$E54)=0,"",$E54))</f>
        <v/>
      </c>
      <c r="P54" s="40" t="s">
        <v>38</v>
      </c>
      <c r="Q54" s="40" t="s">
        <v>50</v>
      </c>
      <c r="R54" s="21" t="str">
        <f>CHOOSE(MATCH(S54,{"présent";"absent"},0),IF(COUNTIF('Planning 23mars'!R$7:R$84,$E54)=4,"saturé",$E54),IF(COUNTIF('Planning 23mars'!R$7:R$84,$E54)=0,"",$E54))</f>
        <v/>
      </c>
      <c r="S54" s="40" t="s">
        <v>38</v>
      </c>
      <c r="T54" s="61" t="s">
        <v>50</v>
      </c>
    </row>
    <row r="55" spans="3:20" ht="15.75" x14ac:dyDescent="0.25">
      <c r="D55" s="49">
        <v>32</v>
      </c>
      <c r="E55" s="60" t="s">
        <v>104</v>
      </c>
      <c r="F55" s="56" t="str">
        <f>CHOOSE(MATCH(G55,{"présent";"absent"},0),IF(COUNTIF('Planning 23mars'!F$7:F$84,$E55)=4,"saturé",$E55),IF(COUNTIF('Planning 23mars'!F$7:F$84,$E55)=0,"",$E55))</f>
        <v/>
      </c>
      <c r="G55" s="40" t="s">
        <v>38</v>
      </c>
      <c r="H55" s="40" t="s">
        <v>50</v>
      </c>
      <c r="I55" s="21" t="str">
        <f>CHOOSE(MATCH(J55,{"présent";"absent"},0),IF(COUNTIF('Planning 23mars'!I$7:I$84,$E55)=4,"saturé",$E55),IF(COUNTIF('Planning 23mars'!I$7:I$84,$E55)=0,"",$E55))</f>
        <v/>
      </c>
      <c r="J55" s="40" t="s">
        <v>38</v>
      </c>
      <c r="K55" s="40" t="s">
        <v>50</v>
      </c>
      <c r="L55" s="21" t="str">
        <f>CHOOSE(MATCH(M55,{"présent";"absent"},0),IF(COUNTIF('Planning 23mars'!L$7:L$84,$E55)=4,"saturé",$E55),IF(COUNTIF('Planning 23mars'!L$7:L$84,$E55)=0,"",$E55))</f>
        <v/>
      </c>
      <c r="M55" s="40" t="s">
        <v>38</v>
      </c>
      <c r="N55" s="40" t="s">
        <v>50</v>
      </c>
      <c r="O55" s="21" t="str">
        <f>CHOOSE(MATCH(P55,{"présent";"absent"},0),IF(COUNTIF('Planning 23mars'!O$7:O$84,$E55)=4,"saturé",$E55),IF(COUNTIF('Planning 23mars'!O$7:O$84,$E55)=0,"",$E55))</f>
        <v/>
      </c>
      <c r="P55" s="40" t="s">
        <v>38</v>
      </c>
      <c r="Q55" s="40" t="s">
        <v>50</v>
      </c>
      <c r="R55" s="21" t="str">
        <f>CHOOSE(MATCH(S55,{"présent";"absent"},0),IF(COUNTIF('Planning 23mars'!R$7:R$84,$E55)=4,"saturé",$E55),IF(COUNTIF('Planning 23mars'!R$7:R$84,$E55)=0,"",$E55))</f>
        <v/>
      </c>
      <c r="S55" s="40" t="s">
        <v>38</v>
      </c>
      <c r="T55" s="61" t="s">
        <v>50</v>
      </c>
    </row>
    <row r="56" spans="3:20" ht="15.75" x14ac:dyDescent="0.25">
      <c r="C56" s="57">
        <f>COUNTA(E24:E56)</f>
        <v>33</v>
      </c>
      <c r="D56" s="49">
        <v>33</v>
      </c>
      <c r="E56" s="60" t="s">
        <v>105</v>
      </c>
      <c r="F56" s="56" t="str">
        <f>CHOOSE(MATCH(G56,{"présent";"absent"},0),IF(COUNTIF('Planning 23mars'!F$7:F$84,$E56)=4,"saturé",$E56),IF(COUNTIF('Planning 23mars'!F$7:F$84,$E56)=0,"",$E56))</f>
        <v/>
      </c>
      <c r="G56" s="40" t="s">
        <v>38</v>
      </c>
      <c r="H56" s="40" t="s">
        <v>51</v>
      </c>
      <c r="I56" s="21" t="str">
        <f>CHOOSE(MATCH(J56,{"présent";"absent"},0),IF(COUNTIF('Planning 23mars'!I$7:I$84,$E56)=4,"saturé",$E56),IF(COUNTIF('Planning 23mars'!I$7:I$84,$E56)=0,"",$E56))</f>
        <v/>
      </c>
      <c r="J56" s="40" t="s">
        <v>38</v>
      </c>
      <c r="K56" s="40" t="s">
        <v>51</v>
      </c>
      <c r="L56" s="21" t="str">
        <f>CHOOSE(MATCH(M56,{"présent";"absent"},0),IF(COUNTIF('Planning 23mars'!L$7:L$84,$E56)=4,"saturé",$E56),IF(COUNTIF('Planning 23mars'!L$7:L$84,$E56)=0,"",$E56))</f>
        <v/>
      </c>
      <c r="M56" s="40" t="s">
        <v>38</v>
      </c>
      <c r="N56" s="40" t="s">
        <v>51</v>
      </c>
      <c r="O56" s="21" t="str">
        <f>CHOOSE(MATCH(P56,{"présent";"absent"},0),IF(COUNTIF('Planning 23mars'!O$7:O$84,$E56)=4,"saturé",$E56),IF(COUNTIF('Planning 23mars'!O$7:O$84,$E56)=0,"",$E56))</f>
        <v/>
      </c>
      <c r="P56" s="40" t="s">
        <v>38</v>
      </c>
      <c r="Q56" s="40" t="s">
        <v>51</v>
      </c>
      <c r="R56" s="21" t="str">
        <f>CHOOSE(MATCH(S56,{"présent";"absent"},0),IF(COUNTIF('Planning 23mars'!R$7:R$84,$E56)=4,"saturé",$E56),IF(COUNTIF('Planning 23mars'!R$7:R$84,$E56)=0,"",$E56))</f>
        <v/>
      </c>
      <c r="S56" s="40" t="s">
        <v>38</v>
      </c>
      <c r="T56" s="61" t="s">
        <v>51</v>
      </c>
    </row>
    <row r="57" spans="3:20" ht="15.75" x14ac:dyDescent="0.25">
      <c r="E57" s="56"/>
      <c r="F57" s="63"/>
      <c r="G57" s="58"/>
      <c r="H57" s="58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59"/>
    </row>
    <row r="58" spans="3:20" ht="24" customHeight="1" x14ac:dyDescent="0.25">
      <c r="E58" s="143"/>
      <c r="F58" s="143"/>
      <c r="G58" s="143"/>
      <c r="H58" s="143"/>
      <c r="I58" s="143"/>
      <c r="J58" s="143"/>
      <c r="K58" s="143"/>
      <c r="L58" s="143"/>
      <c r="M58" s="143"/>
      <c r="N58" s="143"/>
      <c r="O58" s="143"/>
      <c r="P58" s="143"/>
      <c r="Q58" s="143"/>
      <c r="R58" s="143"/>
      <c r="S58" s="143"/>
      <c r="T58" s="143"/>
    </row>
    <row r="59" spans="3:20" ht="15.6" customHeight="1" x14ac:dyDescent="0.25">
      <c r="E59" s="142" t="s">
        <v>56</v>
      </c>
      <c r="F59" s="142"/>
      <c r="G59" s="142"/>
      <c r="H59" s="142"/>
      <c r="I59" s="142"/>
      <c r="J59" s="142"/>
      <c r="K59" s="142"/>
      <c r="L59" s="142"/>
      <c r="M59" s="142"/>
      <c r="N59" s="142"/>
      <c r="O59" s="142"/>
      <c r="P59" s="142"/>
      <c r="Q59" s="142"/>
      <c r="R59" s="142"/>
      <c r="S59" s="142"/>
      <c r="T59" s="142"/>
    </row>
    <row r="60" spans="3:20" ht="15.6" customHeight="1" x14ac:dyDescent="0.25">
      <c r="E60" s="142"/>
      <c r="F60" s="142"/>
      <c r="G60" s="142"/>
      <c r="H60" s="142"/>
      <c r="I60" s="142"/>
      <c r="J60" s="142"/>
      <c r="K60" s="142"/>
      <c r="L60" s="142"/>
      <c r="M60" s="142"/>
      <c r="N60" s="142"/>
      <c r="O60" s="142"/>
      <c r="P60" s="142"/>
      <c r="Q60" s="142"/>
      <c r="R60" s="142"/>
      <c r="S60" s="142"/>
      <c r="T60" s="142"/>
    </row>
    <row r="61" spans="3:20" ht="15.75" x14ac:dyDescent="0.25">
      <c r="E61" s="72" t="s">
        <v>57</v>
      </c>
      <c r="F61" s="90"/>
      <c r="G61" s="22">
        <f>'Planning 23mars'!$F$6</f>
        <v>4</v>
      </c>
      <c r="H61" s="92"/>
      <c r="I61" s="92"/>
      <c r="J61" s="22">
        <f>'Planning 23mars'!$I$6</f>
        <v>0</v>
      </c>
      <c r="K61" s="92"/>
      <c r="L61" s="92"/>
      <c r="M61" s="22">
        <f>'Planning 23mars'!$L$6</f>
        <v>0</v>
      </c>
      <c r="N61" s="92"/>
      <c r="O61" s="92"/>
      <c r="P61" s="22">
        <f>'Planning 23mars'!$O$6</f>
        <v>0</v>
      </c>
      <c r="Q61" s="92"/>
      <c r="R61" s="92"/>
      <c r="S61" s="22">
        <f>'Planning 23mars'!$R$6</f>
        <v>0</v>
      </c>
      <c r="T61" s="93"/>
    </row>
    <row r="62" spans="3:20" ht="15.75" x14ac:dyDescent="0.25">
      <c r="E62" s="37" t="s">
        <v>58</v>
      </c>
      <c r="F62" s="91" t="s">
        <v>37</v>
      </c>
      <c r="G62" s="145" t="str">
        <f>COUNTIF(G24:G56,"présent")&amp;"/"&amp;G64</f>
        <v>9/33</v>
      </c>
      <c r="H62" s="52"/>
      <c r="I62" s="52">
        <f t="shared" ref="I62:R62" si="0">COUNTIF(I24:I48,"présent")</f>
        <v>0</v>
      </c>
      <c r="J62" s="97" t="str">
        <f>COUNTIF(J24:J56,"présent")&amp;"/"&amp;J64</f>
        <v>15/33</v>
      </c>
      <c r="K62" s="52"/>
      <c r="L62" s="52">
        <f t="shared" si="0"/>
        <v>0</v>
      </c>
      <c r="M62" s="97" t="str">
        <f>COUNTIF(M24:M56,"présent")&amp;"/"&amp;M64</f>
        <v>10/33</v>
      </c>
      <c r="N62" s="52"/>
      <c r="O62" s="52">
        <f t="shared" si="0"/>
        <v>0</v>
      </c>
      <c r="P62" s="97" t="str">
        <f>COUNTIF(P24:P56,"présent")&amp;"/"&amp;P64</f>
        <v>15/33</v>
      </c>
      <c r="Q62" s="52"/>
      <c r="R62" s="52">
        <f t="shared" si="0"/>
        <v>0</v>
      </c>
      <c r="S62" s="97" t="str">
        <f>COUNTIF(S24:S56,"présent")&amp;"/"&amp;S64</f>
        <v>11/33</v>
      </c>
      <c r="T62" s="94"/>
    </row>
    <row r="63" spans="3:20" ht="15.75" x14ac:dyDescent="0.25">
      <c r="E63" s="38" t="s">
        <v>59</v>
      </c>
      <c r="F63" s="91" t="s">
        <v>38</v>
      </c>
      <c r="G63" s="146" t="str">
        <f>COUNTIF(G24:G56,"absent")&amp;"/"&amp;G64</f>
        <v>24/33</v>
      </c>
      <c r="H63" s="52"/>
      <c r="I63" s="52">
        <f t="shared" ref="I63:R63" si="1">COUNTIF(I24:I48,"absent")</f>
        <v>0</v>
      </c>
      <c r="J63" s="97" t="str">
        <f>COUNTIF(J24:J56,"absent")&amp;"/"&amp;J64</f>
        <v>18/33</v>
      </c>
      <c r="K63" s="52"/>
      <c r="L63" s="52">
        <f t="shared" si="1"/>
        <v>0</v>
      </c>
      <c r="M63" s="97" t="str">
        <f>COUNTIF(M24:M56,"absent")&amp;"/"&amp;M64</f>
        <v>23/33</v>
      </c>
      <c r="N63" s="52"/>
      <c r="O63" s="52">
        <f t="shared" si="1"/>
        <v>0</v>
      </c>
      <c r="P63" s="97" t="str">
        <f>COUNTIF(P24:P56,"absent")&amp;"/"&amp;P64</f>
        <v>18/33</v>
      </c>
      <c r="Q63" s="52"/>
      <c r="R63" s="52">
        <f t="shared" si="1"/>
        <v>0</v>
      </c>
      <c r="S63" s="97" t="str">
        <f>COUNTIF(S24:S56,"absent")&amp;"/"&amp;S64</f>
        <v>22/33</v>
      </c>
      <c r="T63" s="94"/>
    </row>
    <row r="64" spans="3:20" x14ac:dyDescent="0.25">
      <c r="E64" s="36" t="s">
        <v>39</v>
      </c>
      <c r="F64" s="91"/>
      <c r="G64" s="147">
        <f>COUNTA($E$24:$E$56)</f>
        <v>33</v>
      </c>
      <c r="H64" s="51"/>
      <c r="I64" s="51">
        <f t="shared" ref="I64:S64" si="2">SUM(I62:I63)</f>
        <v>0</v>
      </c>
      <c r="J64" s="36">
        <f>COUNTA($E$24:$E$56)</f>
        <v>33</v>
      </c>
      <c r="K64" s="51"/>
      <c r="L64" s="51">
        <f t="shared" si="2"/>
        <v>0</v>
      </c>
      <c r="M64" s="36">
        <f>COUNTA($E$24:$E$56)</f>
        <v>33</v>
      </c>
      <c r="N64" s="51"/>
      <c r="O64" s="51">
        <f t="shared" si="2"/>
        <v>0</v>
      </c>
      <c r="P64" s="36">
        <f>COUNTA($E$24:$E$56)</f>
        <v>33</v>
      </c>
      <c r="Q64" s="51"/>
      <c r="R64" s="51">
        <f t="shared" si="2"/>
        <v>0</v>
      </c>
      <c r="S64" s="36">
        <f>COUNTA($E$24:$E$56)</f>
        <v>33</v>
      </c>
      <c r="T64" s="94"/>
    </row>
    <row r="65" spans="5:20" x14ac:dyDescent="0.25">
      <c r="E65" s="36" t="s">
        <v>41</v>
      </c>
      <c r="F65" s="91"/>
      <c r="G65" s="148">
        <f>COUNTIF(G24:G56,"absent")/G64</f>
        <v>0.72727272727272729</v>
      </c>
      <c r="H65" s="95"/>
      <c r="I65" s="95">
        <f t="shared" ref="I65:R65" si="3">I63/25</f>
        <v>0</v>
      </c>
      <c r="J65" s="69">
        <f>COUNTIF(J24:J56,"absent")/J64</f>
        <v>0.54545454545454541</v>
      </c>
      <c r="K65" s="95"/>
      <c r="L65" s="95">
        <f t="shared" si="3"/>
        <v>0</v>
      </c>
      <c r="M65" s="69">
        <f>COUNTIF(M24:M56,"absent")/M64</f>
        <v>0.69696969696969702</v>
      </c>
      <c r="N65" s="95"/>
      <c r="O65" s="95">
        <f t="shared" si="3"/>
        <v>0</v>
      </c>
      <c r="P65" s="69">
        <f>COUNTIF(P24:P56,"absent")/P64</f>
        <v>0.54545454545454541</v>
      </c>
      <c r="Q65" s="95"/>
      <c r="R65" s="95">
        <f t="shared" si="3"/>
        <v>0</v>
      </c>
      <c r="S65" s="69">
        <f>COUNTIF(S24:S56,"absent")/S64</f>
        <v>0.66666666666666663</v>
      </c>
      <c r="T65" s="96"/>
    </row>
    <row r="66" spans="5:20" x14ac:dyDescent="0.25">
      <c r="T66" s="55"/>
    </row>
    <row r="67" spans="5:20" ht="18.75" x14ac:dyDescent="0.25">
      <c r="E67" s="60" t="s">
        <v>48</v>
      </c>
      <c r="G67" s="144" t="s">
        <v>32</v>
      </c>
      <c r="H67" s="144"/>
      <c r="I67" s="89"/>
      <c r="J67" s="144" t="s">
        <v>33</v>
      </c>
      <c r="K67" s="144"/>
      <c r="L67" s="89"/>
      <c r="M67" s="144" t="s">
        <v>34</v>
      </c>
      <c r="N67" s="144"/>
      <c r="O67" s="89"/>
      <c r="P67" s="144" t="s">
        <v>35</v>
      </c>
      <c r="Q67" s="144"/>
      <c r="R67" s="89"/>
      <c r="S67" s="144" t="s">
        <v>36</v>
      </c>
      <c r="T67" s="144"/>
    </row>
    <row r="68" spans="5:20" x14ac:dyDescent="0.25">
      <c r="E68" s="58" t="s">
        <v>51</v>
      </c>
      <c r="F68" s="65"/>
      <c r="G68" s="85">
        <f>IF(H68&lt;&gt;0,H68/H$79,"")</f>
        <v>0.125</v>
      </c>
      <c r="H68" s="86">
        <f>COUNTIF(H$24:H$56, "A. Maladie")</f>
        <v>3</v>
      </c>
      <c r="I68" s="51"/>
      <c r="J68" s="85">
        <f>IF(K68&lt;&gt;0,K68/K$79,"")</f>
        <v>0.15789473684210525</v>
      </c>
      <c r="K68" s="86">
        <f>COUNTIF(K$24:K$56, "A. Maladie")</f>
        <v>3</v>
      </c>
      <c r="L68" s="51"/>
      <c r="M68" s="85">
        <f>IF(N68&lt;&gt;0,N68/N$79,"")</f>
        <v>0.13043478260869565</v>
      </c>
      <c r="N68" s="86">
        <f>COUNTIF(N$24:N$56, "A. Maladie")</f>
        <v>3</v>
      </c>
      <c r="O68" s="51"/>
      <c r="P68" s="85">
        <f>IF(Q68&lt;&gt;0,Q68/Q$79,"")</f>
        <v>5.5555555555555552E-2</v>
      </c>
      <c r="Q68" s="86">
        <f>COUNTIF(Q$24:Q$56, "A. Maladie")</f>
        <v>1</v>
      </c>
      <c r="R68" s="51"/>
      <c r="S68" s="85">
        <f>IF(T68&lt;&gt;0,T68/T$79,"")</f>
        <v>4.5454545454545456E-2</v>
      </c>
      <c r="T68" s="86">
        <f>COUNTIF(T$24:T$56, "A. Maladie")</f>
        <v>1</v>
      </c>
    </row>
    <row r="69" spans="5:20" x14ac:dyDescent="0.25">
      <c r="E69" s="58" t="s">
        <v>52</v>
      </c>
      <c r="F69" s="65"/>
      <c r="G69" s="70" t="str">
        <f t="shared" ref="G69:G78" si="4">IF(H69&lt;&gt;0,H69/H$79,"")</f>
        <v/>
      </c>
      <c r="H69" s="53">
        <f>COUNTIF(H$24:H$56, "Accident travail")</f>
        <v>0</v>
      </c>
      <c r="I69" s="51"/>
      <c r="J69" s="70" t="str">
        <f t="shared" ref="J69:J78" si="5">IF(K69&lt;&gt;0,K69/K$79,"")</f>
        <v/>
      </c>
      <c r="K69" s="53">
        <f>COUNTIF(K$24:K$56, "Accident travail")</f>
        <v>0</v>
      </c>
      <c r="L69" s="51"/>
      <c r="M69" s="70" t="str">
        <f t="shared" ref="M69:M78" si="6">IF(N69&lt;&gt;0,N69/N$79,"")</f>
        <v/>
      </c>
      <c r="N69" s="53">
        <f>COUNTIF(N$24:N$56, "Accident travail")</f>
        <v>0</v>
      </c>
      <c r="O69" s="51"/>
      <c r="P69" s="70" t="str">
        <f t="shared" ref="P69:P78" si="7">IF(Q69&lt;&gt;0,Q69/Q$79,"")</f>
        <v/>
      </c>
      <c r="Q69" s="53">
        <f>COUNTIF(Q$24:Q$56, "Accident travail")</f>
        <v>0</v>
      </c>
      <c r="R69" s="51"/>
      <c r="S69" s="70" t="str">
        <f t="shared" ref="S69:S78" si="8">IF(T69&lt;&gt;0,T69/T$79,"")</f>
        <v/>
      </c>
      <c r="T69" s="53">
        <f>COUNTIF(T$24:T$56, "Accident travail")</f>
        <v>0</v>
      </c>
    </row>
    <row r="70" spans="5:20" x14ac:dyDescent="0.25">
      <c r="E70" s="58" t="s">
        <v>61</v>
      </c>
      <c r="F70" s="65"/>
      <c r="G70" s="70">
        <f t="shared" si="4"/>
        <v>8.3333333333333329E-2</v>
      </c>
      <c r="H70" s="53">
        <f>COUNTIF(H$24:H$56, "Autre affect.")</f>
        <v>2</v>
      </c>
      <c r="I70" s="51"/>
      <c r="J70" s="70">
        <f t="shared" si="5"/>
        <v>5.2631578947368418E-2</v>
      </c>
      <c r="K70" s="53">
        <f>COUNTIF(K$24:K$56, "Autre affect.")</f>
        <v>1</v>
      </c>
      <c r="L70" s="51"/>
      <c r="M70" s="70">
        <f t="shared" si="6"/>
        <v>4.3478260869565216E-2</v>
      </c>
      <c r="N70" s="53">
        <f>COUNTIF(N$24:N$56, "Autre affect.")</f>
        <v>1</v>
      </c>
      <c r="O70" s="51"/>
      <c r="P70" s="70">
        <f t="shared" si="7"/>
        <v>5.5555555555555552E-2</v>
      </c>
      <c r="Q70" s="53">
        <f>COUNTIF(Q$24:Q$56, "Autre affect.")</f>
        <v>1</v>
      </c>
      <c r="R70" s="51"/>
      <c r="S70" s="70">
        <f t="shared" si="8"/>
        <v>4.5454545454545456E-2</v>
      </c>
      <c r="T70" s="53">
        <f>COUNTIF(T$24:T$56, "Autre affect.")</f>
        <v>1</v>
      </c>
    </row>
    <row r="71" spans="5:20" x14ac:dyDescent="0.25">
      <c r="E71" s="58" t="s">
        <v>54</v>
      </c>
      <c r="F71" s="65"/>
      <c r="G71" s="70" t="str">
        <f t="shared" si="4"/>
        <v/>
      </c>
      <c r="H71" s="53">
        <f>COUNTIF(H$24:H$56, "Congés payés")</f>
        <v>0</v>
      </c>
      <c r="I71" s="51"/>
      <c r="J71" s="70" t="str">
        <f t="shared" si="5"/>
        <v/>
      </c>
      <c r="K71" s="53">
        <f>COUNTIF(K$24:K$56, "Congés payés")</f>
        <v>0</v>
      </c>
      <c r="L71" s="51"/>
      <c r="M71" s="70" t="str">
        <f t="shared" si="6"/>
        <v/>
      </c>
      <c r="N71" s="53">
        <f>COUNTIF(N$24:N$56, "Congés payés")</f>
        <v>0</v>
      </c>
      <c r="O71" s="51"/>
      <c r="P71" s="70" t="str">
        <f t="shared" si="7"/>
        <v/>
      </c>
      <c r="Q71" s="53">
        <f>COUNTIF(Q$24:Q$56, "Congés payés")</f>
        <v>0</v>
      </c>
      <c r="R71" s="51"/>
      <c r="S71" s="70" t="str">
        <f t="shared" si="8"/>
        <v/>
      </c>
      <c r="T71" s="53">
        <f>COUNTIF(T$24:T$56, "Congés payés")</f>
        <v>0</v>
      </c>
    </row>
    <row r="72" spans="5:20" x14ac:dyDescent="0.25">
      <c r="E72" s="58" t="s">
        <v>47</v>
      </c>
      <c r="F72" s="65"/>
      <c r="G72" s="70" t="str">
        <f t="shared" si="4"/>
        <v/>
      </c>
      <c r="H72" s="53">
        <f>COUNTIF(H$24:H$56, "Enf. malade")</f>
        <v>0</v>
      </c>
      <c r="I72" s="51"/>
      <c r="J72" s="70" t="str">
        <f t="shared" si="5"/>
        <v/>
      </c>
      <c r="K72" s="53">
        <f>COUNTIF(K$24:K$56, "Enf. malade")</f>
        <v>0</v>
      </c>
      <c r="L72" s="51"/>
      <c r="M72" s="70" t="str">
        <f t="shared" si="6"/>
        <v/>
      </c>
      <c r="N72" s="53">
        <f>COUNTIF(N$24:N$56, "Enf. malade")</f>
        <v>0</v>
      </c>
      <c r="O72" s="51"/>
      <c r="P72" s="70" t="str">
        <f t="shared" si="7"/>
        <v/>
      </c>
      <c r="Q72" s="53">
        <f>COUNTIF(Q$24:Q$56, "Enf. malade")</f>
        <v>0</v>
      </c>
      <c r="R72" s="51"/>
      <c r="S72" s="70" t="str">
        <f t="shared" si="8"/>
        <v/>
      </c>
      <c r="T72" s="53">
        <f>COUNTIF(T$24:T$56, "Enf. malade")</f>
        <v>0</v>
      </c>
    </row>
    <row r="73" spans="5:20" x14ac:dyDescent="0.25">
      <c r="E73" s="58" t="s">
        <v>50</v>
      </c>
      <c r="F73" s="65"/>
      <c r="G73" s="70">
        <f t="shared" si="4"/>
        <v>0.375</v>
      </c>
      <c r="H73" s="53">
        <f>COUNTIF(H$24:H$56, "Eviction M.T")</f>
        <v>9</v>
      </c>
      <c r="I73" s="51"/>
      <c r="J73" s="70">
        <f t="shared" si="5"/>
        <v>0.47368421052631576</v>
      </c>
      <c r="K73" s="53">
        <f>COUNTIF(K$24:K$56, "Eviction M.T")</f>
        <v>9</v>
      </c>
      <c r="L73" s="51"/>
      <c r="M73" s="70">
        <f t="shared" si="6"/>
        <v>0.43478260869565216</v>
      </c>
      <c r="N73" s="53">
        <f>COUNTIF(N$24:N$56, "Eviction M.T")</f>
        <v>10</v>
      </c>
      <c r="O73" s="51"/>
      <c r="P73" s="70">
        <f t="shared" si="7"/>
        <v>0.55555555555555558</v>
      </c>
      <c r="Q73" s="53">
        <f>COUNTIF(Q$24:Q$56, "Eviction M.T")</f>
        <v>10</v>
      </c>
      <c r="R73" s="51"/>
      <c r="S73" s="70">
        <f t="shared" si="8"/>
        <v>0.45454545454545453</v>
      </c>
      <c r="T73" s="53">
        <f>COUNTIF(T$24:T$56, "Eviction M.T")</f>
        <v>10</v>
      </c>
    </row>
    <row r="74" spans="5:20" x14ac:dyDescent="0.25">
      <c r="E74" s="58" t="s">
        <v>49</v>
      </c>
      <c r="F74" s="65"/>
      <c r="G74" s="70">
        <f t="shared" si="4"/>
        <v>0.125</v>
      </c>
      <c r="H74" s="53">
        <f>COUNTIF(H$24:H$56, "Garde enfants")</f>
        <v>3</v>
      </c>
      <c r="I74" s="51"/>
      <c r="J74" s="70">
        <f t="shared" si="5"/>
        <v>0.15789473684210525</v>
      </c>
      <c r="K74" s="53">
        <f>COUNTIF(K$24:K$56, "Garde enfants")</f>
        <v>3</v>
      </c>
      <c r="L74" s="51"/>
      <c r="M74" s="70">
        <f t="shared" si="6"/>
        <v>8.6956521739130432E-2</v>
      </c>
      <c r="N74" s="53">
        <f>COUNTIF(N$24:N$56, "Garde enfants")</f>
        <v>2</v>
      </c>
      <c r="O74" s="51"/>
      <c r="P74" s="70">
        <f t="shared" si="7"/>
        <v>0.1111111111111111</v>
      </c>
      <c r="Q74" s="53">
        <f>COUNTIF(Q$24:Q$56, "Garde enfants")</f>
        <v>2</v>
      </c>
      <c r="R74" s="51"/>
      <c r="S74" s="70">
        <f t="shared" si="8"/>
        <v>9.0909090909090912E-2</v>
      </c>
      <c r="T74" s="53">
        <f>COUNTIF(T$24:T$56, "Garde enfants")</f>
        <v>2</v>
      </c>
    </row>
    <row r="75" spans="5:20" x14ac:dyDescent="0.25">
      <c r="E75" s="58" t="s">
        <v>63</v>
      </c>
      <c r="F75" s="65"/>
      <c r="G75" s="70">
        <f t="shared" si="4"/>
        <v>4.1666666666666664E-2</v>
      </c>
      <c r="H75" s="53">
        <f>COUNTIF(H$24:H$56, "Non appelé")</f>
        <v>1</v>
      </c>
      <c r="I75" s="51"/>
      <c r="J75" s="70" t="str">
        <f t="shared" si="5"/>
        <v/>
      </c>
      <c r="K75" s="53">
        <f>COUNTIF(K$24:K$56, "Non appelé")</f>
        <v>0</v>
      </c>
      <c r="L75" s="51"/>
      <c r="M75" s="70">
        <f t="shared" si="6"/>
        <v>4.3478260869565216E-2</v>
      </c>
      <c r="N75" s="53">
        <f>COUNTIF(N$24:N$56, "Non appelé")</f>
        <v>1</v>
      </c>
      <c r="O75" s="51"/>
      <c r="P75" s="70" t="str">
        <f t="shared" si="7"/>
        <v/>
      </c>
      <c r="Q75" s="53">
        <f>COUNTIF(Q$24:Q$56, "Non appelé")</f>
        <v>0</v>
      </c>
      <c r="R75" s="51"/>
      <c r="S75" s="70" t="str">
        <f t="shared" si="8"/>
        <v/>
      </c>
      <c r="T75" s="53">
        <f>COUNTIF(T$24:T$56, "Non appelé")</f>
        <v>0</v>
      </c>
    </row>
    <row r="76" spans="5:20" x14ac:dyDescent="0.25">
      <c r="E76" s="58" t="s">
        <v>60</v>
      </c>
      <c r="F76" s="65"/>
      <c r="G76" s="70">
        <f t="shared" si="4"/>
        <v>0.20833333333333334</v>
      </c>
      <c r="H76" s="53">
        <f>COUNTIF(H$24:H$56, "NTP")</f>
        <v>5</v>
      </c>
      <c r="I76" s="51"/>
      <c r="J76" s="70">
        <f t="shared" si="5"/>
        <v>0.10526315789473684</v>
      </c>
      <c r="K76" s="53">
        <f>COUNTIF(K$24:K$56, "NTP")</f>
        <v>2</v>
      </c>
      <c r="L76" s="51"/>
      <c r="M76" s="70">
        <f t="shared" si="6"/>
        <v>0.21739130434782608</v>
      </c>
      <c r="N76" s="53">
        <f>COUNTIF(N$24:N$56, "NTP")</f>
        <v>5</v>
      </c>
      <c r="O76" s="51"/>
      <c r="P76" s="70">
        <f t="shared" si="7"/>
        <v>0.22222222222222221</v>
      </c>
      <c r="Q76" s="53">
        <f>COUNTIF(Q$24:Q$56, "NTP")</f>
        <v>4</v>
      </c>
      <c r="R76" s="51"/>
      <c r="S76" s="70">
        <f t="shared" si="8"/>
        <v>0.31818181818181818</v>
      </c>
      <c r="T76" s="53">
        <f>COUNTIF(T$24:T$56, "NTP")</f>
        <v>7</v>
      </c>
    </row>
    <row r="77" spans="5:20" ht="14.45" customHeight="1" x14ac:dyDescent="0.25">
      <c r="E77" s="58" t="s">
        <v>53</v>
      </c>
      <c r="F77" s="65"/>
      <c r="G77" s="70" t="str">
        <f t="shared" si="4"/>
        <v/>
      </c>
      <c r="H77" s="53">
        <f>COUNTIF(H$24:H$56, "R.T.T")</f>
        <v>0</v>
      </c>
      <c r="I77" s="51"/>
      <c r="J77" s="70" t="str">
        <f t="shared" si="5"/>
        <v/>
      </c>
      <c r="K77" s="53">
        <f>COUNTIF(K$24:K$56, "R.T.T")</f>
        <v>0</v>
      </c>
      <c r="L77" s="51"/>
      <c r="M77" s="70" t="str">
        <f t="shared" si="6"/>
        <v/>
      </c>
      <c r="N77" s="53">
        <f>COUNTIF(N$24:N$56, "R.T.T")</f>
        <v>0</v>
      </c>
      <c r="O77" s="51"/>
      <c r="P77" s="70" t="str">
        <f t="shared" si="7"/>
        <v/>
      </c>
      <c r="Q77" s="53">
        <f>COUNTIF(Q$24:Q$56, "R.T.T")</f>
        <v>0</v>
      </c>
      <c r="R77" s="51"/>
      <c r="S77" s="70" t="str">
        <f t="shared" si="8"/>
        <v/>
      </c>
      <c r="T77" s="53">
        <f>COUNTIF(T$24:T$56, "R.T.T")</f>
        <v>0</v>
      </c>
    </row>
    <row r="78" spans="5:20" ht="14.45" customHeight="1" x14ac:dyDescent="0.25">
      <c r="E78" s="58" t="s">
        <v>62</v>
      </c>
      <c r="F78" s="55"/>
      <c r="G78" s="87">
        <f t="shared" si="4"/>
        <v>4.1666666666666664E-2</v>
      </c>
      <c r="H78" s="88">
        <f>COUNTIF(H$24:H$56, "Sans nouvelle")</f>
        <v>1</v>
      </c>
      <c r="I78" s="51"/>
      <c r="J78" s="87">
        <f t="shared" si="5"/>
        <v>5.2631578947368418E-2</v>
      </c>
      <c r="K78" s="88">
        <f>COUNTIF(K$24:K$56, "Sans nouvelle")</f>
        <v>1</v>
      </c>
      <c r="L78" s="51"/>
      <c r="M78" s="87">
        <f t="shared" si="6"/>
        <v>4.3478260869565216E-2</v>
      </c>
      <c r="N78" s="88">
        <f>COUNTIF(N$24:N$56, "Sans nouvelle")</f>
        <v>1</v>
      </c>
      <c r="O78" s="51"/>
      <c r="P78" s="87" t="str">
        <f t="shared" si="7"/>
        <v/>
      </c>
      <c r="Q78" s="88">
        <f>COUNTIF(Q$24:Q$56, "Sans nouvelle")</f>
        <v>0</v>
      </c>
      <c r="R78" s="51"/>
      <c r="S78" s="87">
        <f t="shared" si="8"/>
        <v>4.5454545454545456E-2</v>
      </c>
      <c r="T78" s="88">
        <f>COUNTIF(T$24:T$56, "Sans nouvelle")</f>
        <v>1</v>
      </c>
    </row>
    <row r="79" spans="5:20" ht="16.899999999999999" customHeight="1" x14ac:dyDescent="0.25">
      <c r="G79" s="66">
        <f>SUM(G68:G78)</f>
        <v>0.99999999999999989</v>
      </c>
      <c r="H79" s="67">
        <f>SUM(H68:H78)</f>
        <v>24</v>
      </c>
      <c r="I79" s="67"/>
      <c r="J79" s="66">
        <f>SUM(J68:J78)</f>
        <v>1</v>
      </c>
      <c r="K79" s="67">
        <f>SUM(K68:K78)</f>
        <v>19</v>
      </c>
      <c r="L79" s="67"/>
      <c r="M79" s="66">
        <f>SUM(M68:M78)</f>
        <v>0.99999999999999989</v>
      </c>
      <c r="N79" s="67">
        <f>SUM(N68:N78)</f>
        <v>23</v>
      </c>
      <c r="O79" s="67"/>
      <c r="P79" s="66">
        <f>SUM(P68:P78)</f>
        <v>1</v>
      </c>
      <c r="Q79" s="67">
        <f>SUM(Q68:Q78)</f>
        <v>18</v>
      </c>
      <c r="R79" s="67"/>
      <c r="S79" s="66">
        <f>SUM(S68:S78)</f>
        <v>1</v>
      </c>
      <c r="T79" s="67">
        <f>SUM(T68:T78)</f>
        <v>22</v>
      </c>
    </row>
    <row r="80" spans="5:20" ht="16.899999999999999" customHeight="1" x14ac:dyDescent="0.25">
      <c r="G80" s="66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S80" s="67"/>
      <c r="T80" s="67"/>
    </row>
    <row r="81" spans="5:20" ht="18.75" x14ac:dyDescent="0.25">
      <c r="E81" s="84" t="s">
        <v>42</v>
      </c>
      <c r="F81" s="83"/>
      <c r="G81" s="50" t="s">
        <v>32</v>
      </c>
      <c r="H81" s="55"/>
      <c r="I81" s="55"/>
      <c r="J81" s="50" t="s">
        <v>33</v>
      </c>
      <c r="K81" s="55"/>
      <c r="L81" s="55"/>
      <c r="M81" s="50" t="s">
        <v>34</v>
      </c>
      <c r="N81" s="55"/>
      <c r="O81" s="55"/>
      <c r="P81" s="50" t="s">
        <v>35</v>
      </c>
      <c r="Q81" s="55"/>
      <c r="R81" s="55"/>
      <c r="S81" s="50" t="s">
        <v>36</v>
      </c>
      <c r="T81" s="55"/>
    </row>
    <row r="82" spans="5:20" ht="15.75" x14ac:dyDescent="0.25">
      <c r="E82" s="64" t="s">
        <v>43</v>
      </c>
      <c r="F82" s="65"/>
      <c r="G82" s="36">
        <f>G62*12</f>
        <v>147576</v>
      </c>
      <c r="I82" s="51"/>
      <c r="J82" s="36"/>
      <c r="L82" s="51"/>
      <c r="M82" s="36"/>
      <c r="O82" s="51"/>
      <c r="P82" s="36"/>
      <c r="R82" s="51"/>
      <c r="S82" s="36"/>
    </row>
    <row r="83" spans="5:20" ht="15.75" x14ac:dyDescent="0.25">
      <c r="E83" s="64" t="s">
        <v>44</v>
      </c>
      <c r="F83" s="65"/>
      <c r="G83" s="36"/>
      <c r="I83" s="51"/>
      <c r="J83" s="36"/>
      <c r="L83" s="51"/>
      <c r="M83" s="36"/>
      <c r="O83" s="51"/>
      <c r="P83" s="36"/>
      <c r="R83" s="51"/>
      <c r="S83" s="36"/>
    </row>
    <row r="84" spans="5:20" ht="15.75" x14ac:dyDescent="0.25">
      <c r="E84" s="64" t="s">
        <v>45</v>
      </c>
      <c r="F84" s="68"/>
      <c r="G84" s="22"/>
      <c r="I84" s="52">
        <f t="shared" ref="I84:R84" si="9">I82-I83</f>
        <v>0</v>
      </c>
      <c r="J84" s="22"/>
      <c r="L84" s="52">
        <f t="shared" si="9"/>
        <v>0</v>
      </c>
      <c r="M84" s="22"/>
      <c r="O84" s="52">
        <f t="shared" si="9"/>
        <v>0</v>
      </c>
      <c r="P84" s="22"/>
      <c r="R84" s="52">
        <f t="shared" si="9"/>
        <v>0</v>
      </c>
      <c r="S84" s="54"/>
    </row>
    <row r="85" spans="5:20" x14ac:dyDescent="0.25"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8"/>
      <c r="P85" s="58"/>
      <c r="Q85" s="58"/>
      <c r="R85" s="58"/>
      <c r="S85" s="58"/>
    </row>
    <row r="87" spans="5:20" ht="15.75" x14ac:dyDescent="0.25">
      <c r="E87" s="98" t="s">
        <v>65</v>
      </c>
      <c r="F87" s="99"/>
      <c r="G87" s="99"/>
      <c r="H87" s="99"/>
      <c r="I87" s="99"/>
      <c r="J87" s="99"/>
      <c r="K87" s="99"/>
      <c r="L87" s="99"/>
      <c r="M87" s="99"/>
      <c r="N87" s="99"/>
    </row>
    <row r="88" spans="5:20" x14ac:dyDescent="0.25">
      <c r="E88" s="100" t="s">
        <v>64</v>
      </c>
      <c r="F88" s="99"/>
      <c r="G88" s="138" t="s">
        <v>50</v>
      </c>
      <c r="H88" s="138"/>
      <c r="I88" s="101"/>
      <c r="J88" s="139" t="s">
        <v>71</v>
      </c>
      <c r="K88" s="140"/>
      <c r="L88" s="140"/>
      <c r="M88" s="140"/>
      <c r="N88" s="141"/>
    </row>
    <row r="89" spans="5:20" x14ac:dyDescent="0.25">
      <c r="E89" s="99"/>
      <c r="F89" s="99"/>
      <c r="G89" s="138" t="s">
        <v>63</v>
      </c>
      <c r="H89" s="138"/>
      <c r="I89" s="101"/>
      <c r="J89" s="139" t="s">
        <v>73</v>
      </c>
      <c r="K89" s="140"/>
      <c r="L89" s="140"/>
      <c r="M89" s="140"/>
      <c r="N89" s="141"/>
    </row>
    <row r="90" spans="5:20" x14ac:dyDescent="0.25">
      <c r="E90" s="99"/>
      <c r="F90" s="99"/>
      <c r="G90" s="138" t="s">
        <v>60</v>
      </c>
      <c r="H90" s="138"/>
      <c r="I90" s="101"/>
      <c r="J90" s="139" t="s">
        <v>72</v>
      </c>
      <c r="K90" s="140"/>
      <c r="L90" s="140"/>
      <c r="M90" s="140"/>
      <c r="N90" s="141"/>
    </row>
    <row r="91" spans="5:20" x14ac:dyDescent="0.25">
      <c r="E91" s="102"/>
      <c r="F91" s="102"/>
      <c r="G91" s="103"/>
      <c r="H91" s="103"/>
      <c r="I91" s="102"/>
      <c r="J91" s="104"/>
      <c r="K91" s="104"/>
      <c r="L91" s="104"/>
      <c r="M91" s="104"/>
      <c r="N91" s="104"/>
    </row>
    <row r="92" spans="5:20" x14ac:dyDescent="0.25">
      <c r="E92" s="100" t="s">
        <v>66</v>
      </c>
      <c r="F92" s="99"/>
      <c r="G92" s="138" t="s">
        <v>67</v>
      </c>
      <c r="H92" s="138"/>
      <c r="I92" s="101"/>
      <c r="J92" s="139" t="s">
        <v>68</v>
      </c>
      <c r="K92" s="140"/>
      <c r="L92" s="140"/>
      <c r="M92" s="140"/>
      <c r="N92" s="141"/>
    </row>
    <row r="93" spans="5:20" x14ac:dyDescent="0.25">
      <c r="E93" s="99"/>
      <c r="F93" s="99"/>
      <c r="G93" s="138" t="s">
        <v>69</v>
      </c>
      <c r="H93" s="138"/>
      <c r="I93" s="138"/>
      <c r="J93" s="139" t="s">
        <v>70</v>
      </c>
      <c r="K93" s="140"/>
      <c r="L93" s="140"/>
      <c r="M93" s="140"/>
      <c r="N93" s="141"/>
    </row>
  </sheetData>
  <sortState ref="D24:T56">
    <sortCondition ref="E24:E56"/>
  </sortState>
  <mergeCells count="19">
    <mergeCell ref="E21:T22"/>
    <mergeCell ref="E20:T20"/>
    <mergeCell ref="G67:H67"/>
    <mergeCell ref="J67:K67"/>
    <mergeCell ref="M67:N67"/>
    <mergeCell ref="P67:Q67"/>
    <mergeCell ref="S67:T67"/>
    <mergeCell ref="E58:T58"/>
    <mergeCell ref="E59:T60"/>
    <mergeCell ref="G92:H92"/>
    <mergeCell ref="G93:I93"/>
    <mergeCell ref="J92:N92"/>
    <mergeCell ref="J93:N93"/>
    <mergeCell ref="G88:H88"/>
    <mergeCell ref="G89:H89"/>
    <mergeCell ref="G90:H90"/>
    <mergeCell ref="J88:N88"/>
    <mergeCell ref="J89:N89"/>
    <mergeCell ref="J90:N90"/>
  </mergeCells>
  <phoneticPr fontId="31" type="noConversion"/>
  <conditionalFormatting sqref="E23 I23:J23 L23:M23 O23:P23 R23 E24:R56">
    <cfRule type="containsText" dxfId="14" priority="16" operator="containsText" text="saturé">
      <formula>NOT(ISERROR(SEARCH("saturé",E23)))</formula>
    </cfRule>
  </conditionalFormatting>
  <conditionalFormatting sqref="S24:S56">
    <cfRule type="containsText" dxfId="13" priority="15" operator="containsText" text="saturé">
      <formula>NOT(ISERROR(SEARCH("saturé",S24)))</formula>
    </cfRule>
  </conditionalFormatting>
  <conditionalFormatting sqref="G24:H56 J24:K56 M24:N56 P24:Q56 S24:S56">
    <cfRule type="containsText" dxfId="12" priority="13" operator="containsText" text="absent">
      <formula>NOT(ISERROR(SEARCH("absent",G24)))</formula>
    </cfRule>
    <cfRule type="containsText" dxfId="11" priority="14" operator="containsText" text="présent">
      <formula>NOT(ISERROR(SEARCH("présent",G24)))</formula>
    </cfRule>
  </conditionalFormatting>
  <conditionalFormatting sqref="J81">
    <cfRule type="containsText" dxfId="10" priority="12" operator="containsText" text="saturé">
      <formula>NOT(ISERROR(SEARCH("saturé",J81)))</formula>
    </cfRule>
  </conditionalFormatting>
  <conditionalFormatting sqref="M81">
    <cfRule type="containsText" dxfId="9" priority="11" operator="containsText" text="saturé">
      <formula>NOT(ISERROR(SEARCH("saturé",M81)))</formula>
    </cfRule>
  </conditionalFormatting>
  <conditionalFormatting sqref="P81">
    <cfRule type="containsText" dxfId="8" priority="10" operator="containsText" text="saturé">
      <formula>NOT(ISERROR(SEARCH("saturé",P81)))</formula>
    </cfRule>
  </conditionalFormatting>
  <conditionalFormatting sqref="J67">
    <cfRule type="containsText" dxfId="7" priority="9" operator="containsText" text="saturé">
      <formula>NOT(ISERROR(SEARCH("saturé",J67)))</formula>
    </cfRule>
  </conditionalFormatting>
  <conditionalFormatting sqref="M67">
    <cfRule type="containsText" dxfId="6" priority="8" operator="containsText" text="saturé">
      <formula>NOT(ISERROR(SEARCH("saturé",M67)))</formula>
    </cfRule>
  </conditionalFormatting>
  <conditionalFormatting sqref="P67">
    <cfRule type="containsText" dxfId="5" priority="7" operator="containsText" text="saturé">
      <formula>NOT(ISERROR(SEARCH("saturé",P67)))</formula>
    </cfRule>
  </conditionalFormatting>
  <conditionalFormatting sqref="G68:G78">
    <cfRule type="top10" dxfId="4" priority="5" rank="1"/>
  </conditionalFormatting>
  <conditionalFormatting sqref="J68:J78">
    <cfRule type="top10" dxfId="3" priority="4" rank="1"/>
  </conditionalFormatting>
  <conditionalFormatting sqref="M68:M78">
    <cfRule type="top10" dxfId="2" priority="3" rank="1"/>
  </conditionalFormatting>
  <conditionalFormatting sqref="P68:P78">
    <cfRule type="top10" dxfId="1" priority="2" rank="1"/>
  </conditionalFormatting>
  <conditionalFormatting sqref="S68:S78">
    <cfRule type="top10" dxfId="0" priority="1" rank="1"/>
  </conditionalFormatting>
  <dataValidations count="2">
    <dataValidation type="list" allowBlank="1" showInputMessage="1" showErrorMessage="1" sqref="P24:P56 M24:M56 G24:G56 J24:J56 S24:S57" xr:uid="{CD156CEF-65A1-4B73-AD74-5188B7456CFC}">
      <formula1>$B$25:$B$26</formula1>
    </dataValidation>
    <dataValidation type="list" allowBlank="1" showInputMessage="1" showErrorMessage="1" sqref="Q24:Q56 T24:T56 N24:N56 K24:K56 H24:H56" xr:uid="{E1D9C64D-49FF-417B-827B-CBC17697C132}">
      <formula1>$V$25:$V$35</formula1>
    </dataValidation>
  </dataValidations>
  <pageMargins left="0.27" right="0.22" top="0.32" bottom="0.37" header="0.26" footer="0.17"/>
  <pageSetup paperSize="9" fitToHeight="0" orientation="landscape" cellComments="atEnd" r:id="rId1"/>
  <headerFooter>
    <oddFooter>&amp;CFabienne BERAUD - Planning APA Plan blanc 2020 - &amp;D</oddFooter>
  </headerFooter>
  <rowBreaks count="1" manualBreakCount="1">
    <brk id="56" min="7" max="2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Planning 23mars</vt:lpstr>
      <vt:lpstr>Tableau de bord</vt:lpstr>
      <vt:lpstr>'Planning 23mars'!Impression_des_titres</vt:lpstr>
      <vt:lpstr>motifs</vt:lpstr>
      <vt:lpstr>preabs</vt:lpstr>
      <vt:lpstr>soignants</vt:lpstr>
      <vt:lpstr>'Planning 23mars'!Zone_d_impression</vt:lpstr>
      <vt:lpstr>'Tableau de bord'!Zone_d_impression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i5</dc:creator>
  <cp:lastModifiedBy>Eric</cp:lastModifiedBy>
  <cp:lastPrinted>2020-04-03T14:38:04Z</cp:lastPrinted>
  <dcterms:created xsi:type="dcterms:W3CDTF">2020-03-18T17:03:03Z</dcterms:created>
  <dcterms:modified xsi:type="dcterms:W3CDTF">2020-04-04T21:11:21Z</dcterms:modified>
</cp:coreProperties>
</file>