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0" yWindow="0" windowWidth="25440" windowHeight="15990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4" i="1" l="1"/>
  <c r="G25" i="1"/>
  <c r="G26" i="1"/>
  <c r="G27" i="1"/>
  <c r="G28" i="1"/>
  <c r="G29" i="1"/>
  <c r="G30" i="1"/>
  <c r="G31" i="1"/>
  <c r="G32" i="1"/>
  <c r="G23" i="1"/>
  <c r="AJ20" i="1"/>
  <c r="N11" i="1"/>
  <c r="X11" i="1"/>
  <c r="Y11" i="1"/>
  <c r="AA11" i="1"/>
  <c r="AB11" i="1"/>
  <c r="AC11" i="1"/>
  <c r="AD11" i="1"/>
  <c r="AE11" i="1"/>
  <c r="AF11" i="1"/>
  <c r="AG11" i="1"/>
  <c r="AJ11" i="1"/>
  <c r="N12" i="1"/>
  <c r="X12" i="1"/>
  <c r="Y12" i="1"/>
  <c r="AA12" i="1"/>
  <c r="AB12" i="1"/>
  <c r="AC12" i="1"/>
  <c r="AD12" i="1"/>
  <c r="AE12" i="1"/>
  <c r="AF12" i="1"/>
  <c r="AG12" i="1"/>
  <c r="AJ12" i="1"/>
  <c r="N13" i="1"/>
  <c r="X13" i="1"/>
  <c r="Y13" i="1"/>
  <c r="AA13" i="1"/>
  <c r="AB13" i="1"/>
  <c r="AC13" i="1"/>
  <c r="AD13" i="1"/>
  <c r="AE13" i="1"/>
  <c r="AF13" i="1"/>
  <c r="AG13" i="1"/>
  <c r="AJ13" i="1"/>
  <c r="N14" i="1"/>
  <c r="X14" i="1"/>
  <c r="Y14" i="1"/>
  <c r="AA14" i="1"/>
  <c r="AB14" i="1"/>
  <c r="AC14" i="1"/>
  <c r="AD14" i="1"/>
  <c r="AE14" i="1"/>
  <c r="AF14" i="1"/>
  <c r="AG14" i="1"/>
  <c r="AJ14" i="1"/>
  <c r="N15" i="1"/>
  <c r="X15" i="1"/>
  <c r="Y15" i="1"/>
  <c r="AA15" i="1"/>
  <c r="AB15" i="1"/>
  <c r="AC15" i="1"/>
  <c r="AD15" i="1"/>
  <c r="AE15" i="1"/>
  <c r="AF15" i="1"/>
  <c r="AG15" i="1"/>
  <c r="AJ15" i="1"/>
  <c r="N16" i="1"/>
  <c r="X16" i="1"/>
  <c r="Y16" i="1"/>
  <c r="AA16" i="1"/>
  <c r="AB16" i="1"/>
  <c r="AC16" i="1"/>
  <c r="AD16" i="1"/>
  <c r="AE16" i="1"/>
  <c r="AF16" i="1"/>
  <c r="AG16" i="1"/>
  <c r="AJ16" i="1"/>
  <c r="N17" i="1"/>
  <c r="X17" i="1"/>
  <c r="Y17" i="1"/>
  <c r="AA17" i="1"/>
  <c r="AB17" i="1"/>
  <c r="AC17" i="1"/>
  <c r="AD17" i="1"/>
  <c r="AE17" i="1"/>
  <c r="AF17" i="1"/>
  <c r="AG17" i="1"/>
  <c r="AJ17" i="1"/>
  <c r="N18" i="1"/>
  <c r="X18" i="1"/>
  <c r="Y18" i="1"/>
  <c r="AA18" i="1"/>
  <c r="AB18" i="1"/>
  <c r="AC18" i="1"/>
  <c r="AD18" i="1"/>
  <c r="AE18" i="1"/>
  <c r="AF18" i="1"/>
  <c r="AG18" i="1"/>
  <c r="AJ18" i="1"/>
  <c r="N10" i="1"/>
  <c r="X10" i="1"/>
  <c r="Y10" i="1"/>
  <c r="AA10" i="1"/>
  <c r="AB10" i="1"/>
  <c r="AC10" i="1"/>
  <c r="AD10" i="1"/>
  <c r="AE10" i="1"/>
  <c r="AF10" i="1"/>
  <c r="AG10" i="1"/>
  <c r="AJ10" i="1"/>
  <c r="N9" i="1"/>
  <c r="X9" i="1"/>
  <c r="Y9" i="1"/>
  <c r="AA9" i="1"/>
  <c r="AB9" i="1"/>
  <c r="AC9" i="1"/>
  <c r="AD9" i="1"/>
  <c r="AE9" i="1"/>
  <c r="AF9" i="1"/>
  <c r="AG9" i="1"/>
  <c r="AJ9" i="1"/>
  <c r="Z18" i="1"/>
  <c r="Z17" i="1"/>
  <c r="Z16" i="1"/>
  <c r="Z15" i="1"/>
  <c r="Z14" i="1"/>
  <c r="Z13" i="1"/>
  <c r="Z12" i="1"/>
  <c r="Z11" i="1"/>
  <c r="Z10" i="1"/>
  <c r="Z9" i="1"/>
  <c r="AH9" i="1"/>
  <c r="AH10" i="1"/>
  <c r="AH11" i="1"/>
  <c r="AH12" i="1"/>
  <c r="AH13" i="1"/>
  <c r="AH14" i="1"/>
  <c r="AH15" i="1"/>
  <c r="AH16" i="1"/>
  <c r="AH17" i="1"/>
  <c r="AH18" i="1"/>
  <c r="AI9" i="1"/>
  <c r="AI10" i="1"/>
  <c r="AI11" i="1"/>
  <c r="AI12" i="1"/>
  <c r="AI13" i="1"/>
  <c r="AI14" i="1"/>
  <c r="AI15" i="1"/>
  <c r="AI16" i="1"/>
  <c r="AI17" i="1"/>
  <c r="AI18" i="1"/>
  <c r="B9" i="1"/>
  <c r="B10" i="1"/>
  <c r="B11" i="1"/>
  <c r="B12" i="1"/>
  <c r="B13" i="1"/>
  <c r="B14" i="1"/>
  <c r="B15" i="1"/>
  <c r="B16" i="1"/>
  <c r="B17" i="1"/>
  <c r="B18" i="1"/>
  <c r="C24" i="1"/>
  <c r="D24" i="1"/>
  <c r="E24" i="1"/>
  <c r="C25" i="1"/>
  <c r="D25" i="1"/>
  <c r="E25" i="1"/>
  <c r="C26" i="1"/>
  <c r="D26" i="1"/>
  <c r="E26" i="1"/>
  <c r="C27" i="1"/>
  <c r="D27" i="1"/>
  <c r="E27" i="1"/>
  <c r="C28" i="1"/>
  <c r="D28" i="1"/>
  <c r="E28" i="1"/>
  <c r="C29" i="1"/>
  <c r="D29" i="1"/>
  <c r="E29" i="1"/>
  <c r="C30" i="1"/>
  <c r="D30" i="1"/>
  <c r="E30" i="1"/>
  <c r="C31" i="1"/>
  <c r="D31" i="1"/>
  <c r="E31" i="1"/>
  <c r="C32" i="1"/>
  <c r="D32" i="1"/>
  <c r="E32" i="1"/>
  <c r="E23" i="1"/>
  <c r="D23" i="1"/>
  <c r="C23" i="1"/>
</calcChain>
</file>

<file path=xl/sharedStrings.xml><?xml version="1.0" encoding="utf-8"?>
<sst xmlns="http://schemas.openxmlformats.org/spreadsheetml/2006/main" count="32" uniqueCount="30">
  <si>
    <t>TROUS N°</t>
  </si>
  <si>
    <t>Rang</t>
  </si>
  <si>
    <t>Index</t>
  </si>
  <si>
    <t>Score Brut</t>
  </si>
  <si>
    <t>Score Net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</si>
  <si>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</si>
  <si>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</si>
  <si>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</si>
  <si>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</si>
  <si>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</si>
  <si>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</si>
  <si>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</si>
  <si>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</si>
  <si>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</si>
  <si>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</si>
  <si>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DEPARTAGE</t>
  </si>
  <si>
    <t>Tot des 9 dt</t>
  </si>
  <si>
    <t>Tot des 6 dt</t>
  </si>
  <si>
    <t>Tot des 3 dt</t>
  </si>
  <si>
    <t>Score 1-9</t>
  </si>
  <si>
    <t>Score 10-18</t>
  </si>
  <si>
    <t>Clt</t>
  </si>
  <si>
    <t>RESULTATS EN BRUT</t>
  </si>
  <si>
    <t>DEPARTAGE en Brut</t>
  </si>
  <si>
    <t xml:space="preserve">Nom et Prénom </t>
  </si>
  <si>
    <t>Nom et Prénom</t>
  </si>
  <si>
    <t>18/9/6/3</t>
  </si>
  <si>
    <t>18/17/16/15/14/13</t>
  </si>
  <si>
    <t>12/11/10/9/8/7</t>
  </si>
  <si>
    <t>6/5/4/3/2/1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</si>
</sst>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FF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color theme="1"/>
      <name val="Arial Black"/>
      <family val="2"/>
    </font>
    <font>
      <sz val="10"/>
      <color theme="1"/>
      <name val="Arial Black"/>
      <family val="2"/>
    </font>
    <font>
      <b/>
      <sz val="12"/>
      <color theme="1"/>
      <name val="Arial Black"/>
      <family val="2"/>
    </font>
    <font>
      <sz val="10"/>
      <color theme="1"/>
      <name val="Courier New"/>
      <family val="3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3">
    <xf numFmtId="0" fontId="0" fillId="0" borderId="0" xfId="0"/>
    <xf numFmtId="164" fontId="0" fillId="0" borderId="1" xfId="0" applyNumberFormat="1" applyBorder="1" applyAlignment="1">
      <alignment horizontal="center"/>
    </xf>
    <xf numFmtId="1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/>
    </xf>
    <xf numFmtId="1" fontId="0" fillId="0" borderId="1" xfId="0" applyNumberFormat="1" applyBorder="1" applyAlignment="1">
      <alignment horizontal="center"/>
    </xf>
    <xf numFmtId="1" fontId="0" fillId="0" borderId="1" xfId="0" applyNumberFormat="1" applyBorder="1" applyAlignment="1"/>
    <xf numFmtId="1" fontId="0" fillId="0" borderId="1" xfId="0" applyNumberFormat="1" applyBorder="1" applyAlignment="1">
      <alignment horizontal="right"/>
    </xf>
    <xf numFmtId="0" fontId="0" fillId="0" borderId="1" xfId="0" applyNumberFormat="1" applyBorder="1" applyAlignment="1"/>
    <xf numFmtId="165" fontId="0" fillId="0" borderId="1" xfId="0" applyNumberFormat="1" applyBorder="1" applyAlignment="1"/>
    <xf numFmtId="165" fontId="0" fillId="0" borderId="0" xfId="0" applyNumberFormat="1"/>
    <xf numFmtId="49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164" fontId="0" fillId="0" borderId="0" xfId="0" applyNumberFormat="1"/>
    <xf numFmtId="0" fontId="2" fillId="0" borderId="0" xfId="0" applyFont="1"/>
    <xf numFmtId="0" fontId="0" fillId="0" borderId="2" xfId="0" applyBorder="1" applyAlignment="1">
      <alignment horizontal="left" vertical="center"/>
    </xf>
    <xf numFmtId="164" fontId="0" fillId="0" borderId="2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1" fontId="0" fillId="0" borderId="2" xfId="0" applyNumberFormat="1" applyBorder="1" applyAlignment="1"/>
    <xf numFmtId="0" fontId="5" fillId="0" borderId="0" xfId="0" applyFont="1" applyAlignment="1">
      <alignment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1" fontId="1" fillId="0" borderId="1" xfId="0" applyNumberFormat="1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8" fillId="0" borderId="1" xfId="0" applyNumberFormat="1" applyFont="1" applyBorder="1" applyAlignment="1">
      <alignment horizontal="center" wrapText="1"/>
    </xf>
    <xf numFmtId="0" fontId="0" fillId="0" borderId="1" xfId="0" applyFont="1" applyFill="1" applyBorder="1" applyAlignment="1" applyProtection="1">
      <alignment horizontal="left" vertical="center"/>
    </xf>
    <xf numFmtId="164" fontId="0" fillId="0" borderId="1" xfId="0" applyNumberFormat="1" applyFont="1" applyFill="1" applyBorder="1" applyAlignment="1" applyProtection="1">
      <alignment horizontal="center" vertical="center"/>
    </xf>
    <xf numFmtId="0" fontId="5" fillId="0" borderId="0" xfId="0" applyFont="1" applyAlignment="1">
      <alignment horizontal="center"/>
    </xf>
    <xf numFmtId="164" fontId="0" fillId="0" borderId="2" xfId="0" applyNumberFormat="1" applyFont="1" applyFill="1" applyBorder="1" applyAlignment="1" applyProtection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64" fontId="5" fillId="0" borderId="0" xfId="0" applyNumberFormat="1" applyFont="1" applyAlignment="1">
      <alignment vertical="center"/>
    </xf>
    <xf numFmtId="164" fontId="6" fillId="0" borderId="3" xfId="0" applyNumberFormat="1" applyFont="1" applyFill="1" applyBorder="1" applyAlignment="1" applyProtection="1">
      <alignment horizontal="center" vertical="center"/>
    </xf>
    <xf numFmtId="164" fontId="8" fillId="0" borderId="1" xfId="0" applyNumberFormat="1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1" fontId="9" fillId="0" borderId="1" xfId="0" applyNumberFormat="1" applyFont="1" applyFill="1" applyBorder="1" applyAlignment="1" applyProtection="1">
      <alignment horizontal="center" vertical="center"/>
    </xf>
    <xf numFmtId="164" fontId="6" fillId="0" borderId="6" xfId="0" applyNumberFormat="1" applyFont="1" applyFill="1" applyBorder="1" applyAlignment="1" applyProtection="1">
      <alignment horizontal="center" vertical="center" wrapText="1"/>
    </xf>
    <xf numFmtId="164" fontId="6" fillId="0" borderId="8" xfId="0" applyNumberFormat="1" applyFont="1" applyFill="1" applyBorder="1" applyAlignment="1" applyProtection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" fontId="9" fillId="0" borderId="2" xfId="0" applyNumberFormat="1" applyFont="1" applyFill="1" applyBorder="1" applyAlignment="1" applyProtection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49" fontId="7" fillId="0" borderId="6" xfId="0" quotePrefix="1" applyNumberFormat="1" applyFont="1" applyBorder="1" applyAlignment="1">
      <alignment horizontal="center" vertical="center" wrapText="1"/>
    </xf>
    <xf numFmtId="49" fontId="7" fillId="0" borderId="7" xfId="0" quotePrefix="1" applyNumberFormat="1" applyFont="1" applyBorder="1" applyAlignment="1">
      <alignment horizontal="center" vertical="center" wrapText="1"/>
    </xf>
    <xf numFmtId="49" fontId="7" fillId="0" borderId="8" xfId="0" quotePrefix="1" applyNumberFormat="1" applyFont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right"/>
    </xf>
    <xf numFmtId="1" fontId="11" fillId="0" borderId="2" xfId="0" applyNumberFormat="1" applyFont="1" applyFill="1" applyBorder="1" applyAlignment="1" applyProtection="1">
      <alignment horizontal="right" vertical="center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AJ32"/>
  <sheetViews>
    <sheetView tabSelected="1" topLeftCell="A7" workbookViewId="0">
      <selection activeCell="Y27" sqref="Y27"/>
    </sheetView>
  </sheetViews>
  <sheetFormatPr baseColWidth="10" defaultRowHeight="15.75" x14ac:dyDescent="0.25"/>
  <cols>
    <col min="2" max="2" width="6" customWidth="1"/>
    <col min="3" max="3" width="14.125" bestFit="1" customWidth="1"/>
    <col min="4" max="4" width="6.375" style="12" bestFit="1" customWidth="1"/>
    <col min="5" max="6" width="3.5" style="3" customWidth="1"/>
    <col min="7" max="11" width="2.5" style="3" bestFit="1" customWidth="1"/>
    <col min="12" max="13" width="3.125" style="3" customWidth="1"/>
    <col min="14" max="14" width="6.625" style="3" customWidth="1"/>
    <col min="15" max="22" width="3.125" style="3" customWidth="1"/>
    <col min="23" max="23" width="3.875" style="3" bestFit="1" customWidth="1"/>
    <col min="24" max="24" width="6.5" style="3" customWidth="1"/>
    <col min="25" max="25" width="6.5" style="13" customWidth="1"/>
    <col min="26" max="26" width="6.5" style="14" customWidth="1"/>
    <col min="27" max="27" width="6.125" customWidth="1"/>
    <col min="28" max="28" width="6.375" customWidth="1"/>
    <col min="29" max="29" width="6.625" customWidth="1"/>
    <col min="30" max="30" width="11.5" customWidth="1"/>
    <col min="31" max="31" width="14" customWidth="1"/>
    <col min="32" max="33" width="12.375" bestFit="1" customWidth="1"/>
    <col min="34" max="34" width="10.125" bestFit="1" customWidth="1"/>
    <col min="35" max="35" width="7.125" style="10" bestFit="1" customWidth="1"/>
    <col min="36" max="36" width="47.875" style="11" customWidth="1"/>
    <col min="37" max="40" width="2.875" customWidth="1"/>
  </cols>
  <sheetData>
    <row r="4" spans="2:36" x14ac:dyDescent="0.25">
      <c r="B4" s="3">
        <v>1</v>
      </c>
      <c r="C4" s="3">
        <v>2</v>
      </c>
      <c r="D4" s="3">
        <v>3</v>
      </c>
      <c r="E4" s="3">
        <v>4</v>
      </c>
      <c r="F4" s="3">
        <v>5</v>
      </c>
      <c r="G4" s="3">
        <v>6</v>
      </c>
      <c r="H4" s="3">
        <v>7</v>
      </c>
      <c r="I4" s="3">
        <v>8</v>
      </c>
      <c r="J4" s="3">
        <v>9</v>
      </c>
      <c r="K4" s="3">
        <v>10</v>
      </c>
      <c r="L4" s="3">
        <v>11</v>
      </c>
      <c r="M4" s="3">
        <v>12</v>
      </c>
      <c r="N4" s="3">
        <v>13</v>
      </c>
      <c r="O4" s="3">
        <v>14</v>
      </c>
      <c r="P4" s="3">
        <v>15</v>
      </c>
      <c r="Q4" s="3">
        <v>16</v>
      </c>
      <c r="R4" s="3">
        <v>17</v>
      </c>
      <c r="S4" s="3">
        <v>18</v>
      </c>
      <c r="T4" s="3">
        <v>19</v>
      </c>
      <c r="U4" s="3">
        <v>20</v>
      </c>
      <c r="V4" s="3">
        <v>21</v>
      </c>
      <c r="W4" s="3">
        <v>22</v>
      </c>
      <c r="X4" s="3">
        <v>23</v>
      </c>
      <c r="Y4" s="3">
        <v>24</v>
      </c>
      <c r="Z4" s="3">
        <v>25</v>
      </c>
      <c r="AA4" s="3">
        <v>26</v>
      </c>
      <c r="AB4" s="3">
        <v>27</v>
      </c>
      <c r="AC4" s="3">
        <v>28</v>
      </c>
      <c r="AD4" s="3">
        <v>29</v>
      </c>
      <c r="AE4" s="3">
        <v>30</v>
      </c>
      <c r="AF4" s="3">
        <v>32</v>
      </c>
      <c r="AG4" s="3">
        <v>34</v>
      </c>
      <c r="AH4" s="3">
        <v>36</v>
      </c>
      <c r="AI4" s="3">
        <v>37</v>
      </c>
      <c r="AJ4" s="3">
        <v>39</v>
      </c>
    </row>
    <row r="6" spans="2:36" ht="16.5" thickBot="1" x14ac:dyDescent="0.3"/>
    <row r="7" spans="2:36" s="25" customFormat="1" ht="16.5" thickBot="1" x14ac:dyDescent="0.3">
      <c r="B7" s="49" t="s">
        <v>1</v>
      </c>
      <c r="C7" s="49" t="s">
        <v>24</v>
      </c>
      <c r="D7" s="51" t="s">
        <v>2</v>
      </c>
      <c r="E7" s="55" t="s">
        <v>0</v>
      </c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7"/>
      <c r="X7" s="53" t="s">
        <v>20</v>
      </c>
      <c r="Y7" s="53" t="s">
        <v>3</v>
      </c>
      <c r="Z7" s="53" t="s">
        <v>4</v>
      </c>
      <c r="AA7" s="58" t="s">
        <v>15</v>
      </c>
      <c r="AB7" s="59"/>
      <c r="AC7" s="59"/>
      <c r="AD7" s="59"/>
      <c r="AE7" s="59"/>
      <c r="AF7" s="59"/>
      <c r="AG7" s="59"/>
      <c r="AH7" s="59"/>
      <c r="AI7" s="59"/>
      <c r="AJ7" s="60"/>
    </row>
    <row r="8" spans="2:36" s="25" customFormat="1" ht="48" thickBot="1" x14ac:dyDescent="0.3">
      <c r="B8" s="50"/>
      <c r="C8" s="50"/>
      <c r="D8" s="52"/>
      <c r="E8" s="21">
        <v>1</v>
      </c>
      <c r="F8" s="21">
        <v>2</v>
      </c>
      <c r="G8" s="21">
        <v>3</v>
      </c>
      <c r="H8" s="21">
        <v>4</v>
      </c>
      <c r="I8" s="21">
        <v>5</v>
      </c>
      <c r="J8" s="21">
        <v>6</v>
      </c>
      <c r="K8" s="21">
        <v>7</v>
      </c>
      <c r="L8" s="21">
        <v>8</v>
      </c>
      <c r="M8" s="21">
        <v>9</v>
      </c>
      <c r="N8" s="22" t="s">
        <v>19</v>
      </c>
      <c r="O8" s="21">
        <v>10</v>
      </c>
      <c r="P8" s="21">
        <v>11</v>
      </c>
      <c r="Q8" s="21">
        <v>12</v>
      </c>
      <c r="R8" s="21">
        <v>13</v>
      </c>
      <c r="S8" s="21">
        <v>14</v>
      </c>
      <c r="T8" s="21">
        <v>15</v>
      </c>
      <c r="U8" s="21">
        <v>16</v>
      </c>
      <c r="V8" s="21">
        <v>17</v>
      </c>
      <c r="W8" s="21">
        <v>18</v>
      </c>
      <c r="X8" s="54"/>
      <c r="Y8" s="54"/>
      <c r="Z8" s="54"/>
      <c r="AA8" s="23" t="s">
        <v>16</v>
      </c>
      <c r="AB8" s="23" t="s">
        <v>17</v>
      </c>
      <c r="AC8" s="23" t="s">
        <v>18</v>
      </c>
      <c r="AD8" s="23" t="s">
        <v>26</v>
      </c>
      <c r="AE8" s="24" t="s">
        <v>27</v>
      </c>
      <c r="AF8" s="24" t="s">
        <v>28</v>
      </c>
      <c r="AG8" s="24" t="s">
        <v>29</v>
      </c>
      <c r="AH8" s="23"/>
      <c r="AI8" s="23"/>
      <c r="AJ8" s="23"/>
    </row>
    <row r="9" spans="2:36" ht="19.5" x14ac:dyDescent="0.4">
      <c r="B9" s="18">
        <f>RANK(AI9,$AI$9:$AI$18,1)</f>
        <v>3</v>
      </c>
      <c r="C9" s="16" t="s">
        <v>5</v>
      </c>
      <c r="D9" s="17">
        <v>24.5</v>
      </c>
      <c r="E9" s="18">
        <v>5</v>
      </c>
      <c r="F9" s="5">
        <v>4</v>
      </c>
      <c r="G9" s="5">
        <v>4</v>
      </c>
      <c r="H9" s="5">
        <v>5</v>
      </c>
      <c r="I9" s="5">
        <v>6</v>
      </c>
      <c r="J9" s="5">
        <v>6</v>
      </c>
      <c r="K9" s="5">
        <v>4</v>
      </c>
      <c r="L9" s="5">
        <v>5</v>
      </c>
      <c r="M9" s="5">
        <v>4</v>
      </c>
      <c r="N9" s="26">
        <f>SUM(E9:M9)</f>
        <v>43</v>
      </c>
      <c r="O9" s="5">
        <v>4</v>
      </c>
      <c r="P9" s="5">
        <v>5</v>
      </c>
      <c r="Q9" s="5">
        <v>4</v>
      </c>
      <c r="R9" s="5">
        <v>4</v>
      </c>
      <c r="S9" s="5">
        <v>6</v>
      </c>
      <c r="T9" s="5">
        <v>5</v>
      </c>
      <c r="U9" s="5">
        <v>8</v>
      </c>
      <c r="V9" s="5">
        <v>9</v>
      </c>
      <c r="W9" s="5">
        <v>10</v>
      </c>
      <c r="X9" s="27">
        <f>SUM(O9:W9)</f>
        <v>55</v>
      </c>
      <c r="Y9" s="28">
        <f>N9+X9</f>
        <v>98</v>
      </c>
      <c r="Z9" s="38">
        <f>Y9-D9</f>
        <v>73.5</v>
      </c>
      <c r="AA9" s="18">
        <f>SUM(O9:W9)</f>
        <v>55</v>
      </c>
      <c r="AB9" s="5">
        <f>SUM(R9:W9)</f>
        <v>42</v>
      </c>
      <c r="AC9" s="5">
        <f>SUM(U9:W9)</f>
        <v>27</v>
      </c>
      <c r="AD9" s="6">
        <f t="shared" ref="AD9:AD18" si="0">((Y9*1000+AA9)*100+AB9)*100+AC9</f>
        <v>980554227</v>
      </c>
      <c r="AE9" s="19">
        <f>((((W9*100+V9)*100+U9)*100+T9)*100+S9)*100+R9</f>
        <v>100908050604</v>
      </c>
      <c r="AF9" s="6">
        <f>((((Q9*100+P9)*100+O9)*100+M9)*100+L9)*100+K9</f>
        <v>40504040504</v>
      </c>
      <c r="AG9" s="6">
        <f>((((J9*100+I9)*100+H9)*100+G9)*100+F9)*100+E9</f>
        <v>60605040405</v>
      </c>
      <c r="AH9" s="8">
        <f>RANK(AD9,$AD$9:$AD$18,1)+RANK(AE9,$AE$9:$AE$18,1)/1000+RANK(AF9,$AF$9:$AF$18,1)/1000000</f>
        <v>1.0050009999999998</v>
      </c>
      <c r="AI9" s="9">
        <f>RANK(AH9,$AH$9:$AH$18,1)+RANK(AG9,$AG$9:$AG$18,1)/1000</f>
        <v>1.0049999999999999</v>
      </c>
      <c r="AJ9" s="7" t="str">
        <f>TEXT(AD9,"0000000000")&amp;TEXT(AE9,"000000000000")&amp;TEXT(AF9,"000000000000")&amp;TEXT(AG9,"000000000000")</f>
        <v>0980554227100908050604040504040504060605040405</v>
      </c>
    </row>
    <row r="10" spans="2:36" ht="19.5" x14ac:dyDescent="0.4">
      <c r="B10" s="5">
        <f t="shared" ref="B10:B18" si="1">RANK(AI10,$AI$9:$AI$18,1)</f>
        <v>4</v>
      </c>
      <c r="C10" s="4" t="s">
        <v>6</v>
      </c>
      <c r="D10" s="1">
        <v>24.5</v>
      </c>
      <c r="E10" s="5">
        <v>4</v>
      </c>
      <c r="F10" s="5">
        <v>5</v>
      </c>
      <c r="G10" s="5">
        <v>4</v>
      </c>
      <c r="H10" s="5">
        <v>5</v>
      </c>
      <c r="I10" s="5">
        <v>6</v>
      </c>
      <c r="J10" s="5">
        <v>6</v>
      </c>
      <c r="K10" s="5">
        <v>4</v>
      </c>
      <c r="L10" s="5">
        <v>5</v>
      </c>
      <c r="M10" s="5">
        <v>4</v>
      </c>
      <c r="N10" s="26">
        <f t="shared" ref="N10:N18" si="2">SUM(E10:M10)</f>
        <v>43</v>
      </c>
      <c r="O10" s="5">
        <v>4</v>
      </c>
      <c r="P10" s="5">
        <v>5</v>
      </c>
      <c r="Q10" s="5">
        <v>4</v>
      </c>
      <c r="R10" s="5">
        <v>4</v>
      </c>
      <c r="S10" s="5">
        <v>6</v>
      </c>
      <c r="T10" s="5">
        <v>5</v>
      </c>
      <c r="U10" s="5">
        <v>8</v>
      </c>
      <c r="V10" s="5">
        <v>9</v>
      </c>
      <c r="W10" s="5">
        <v>10</v>
      </c>
      <c r="X10" s="26">
        <f t="shared" ref="X10:X18" si="3">SUM(O10:W10)</f>
        <v>55</v>
      </c>
      <c r="Y10" s="28">
        <f t="shared" ref="Y10:Y18" si="4">N10+X10</f>
        <v>98</v>
      </c>
      <c r="Z10" s="38">
        <f>Y10-D10</f>
        <v>73.5</v>
      </c>
      <c r="AA10" s="5">
        <f t="shared" ref="AA10:AA18" si="5">SUM(O10:W10)</f>
        <v>55</v>
      </c>
      <c r="AB10" s="5">
        <f t="shared" ref="AB10:AB18" si="6">SUM(R10:W10)</f>
        <v>42</v>
      </c>
      <c r="AC10" s="5">
        <f t="shared" ref="AC10:AC18" si="7">SUM(U10:W10)</f>
        <v>27</v>
      </c>
      <c r="AD10" s="6">
        <f t="shared" si="0"/>
        <v>980554227</v>
      </c>
      <c r="AE10" s="6">
        <f t="shared" ref="AE10:AE18" si="8">((((W10*100+V10)*100+U10)*100+T10)*100+S10)*100+R10</f>
        <v>100908050604</v>
      </c>
      <c r="AF10" s="6">
        <f t="shared" ref="AF10:AF18" si="9">((((Q10*100+P10)*100+O10)*100+M10)*100+L10)*100+K10</f>
        <v>40504040504</v>
      </c>
      <c r="AG10" s="6">
        <f t="shared" ref="AG10:AG18" si="10">((((J10*100+I10)*100+H10)*100+G10)*100+F10)*100+E10</f>
        <v>60605040504</v>
      </c>
      <c r="AH10" s="8">
        <f>RANK(AD10,$AD$9:$AD$18,1)+RANK(AE10,$AE$9:$AE$18,1)/1000+RANK(AF10,$AF$9:$AF$18,1)/1000000</f>
        <v>1.0050009999999998</v>
      </c>
      <c r="AI10" s="9">
        <f>RANK(AH10,$AH$9:$AH$18,1)+RANK(AG10,$AG$9:$AG$18,1)/1000</f>
        <v>1.0069999999999999</v>
      </c>
      <c r="AJ10" s="7" t="str">
        <f>TEXT(AD10,"0000000000")&amp;TEXT(AE10,"000000000000")&amp;TEXT(AF10,"000000000000")&amp;TEXT(AG10,"000000000000")</f>
        <v>0980554227100908050604040504040504060605040504</v>
      </c>
    </row>
    <row r="11" spans="2:36" ht="19.5" x14ac:dyDescent="0.4">
      <c r="B11" s="5">
        <f t="shared" si="1"/>
        <v>5</v>
      </c>
      <c r="C11" s="4" t="s">
        <v>7</v>
      </c>
      <c r="D11" s="1">
        <v>21.1</v>
      </c>
      <c r="E11" s="5">
        <v>4</v>
      </c>
      <c r="F11" s="5">
        <v>4</v>
      </c>
      <c r="G11" s="5">
        <v>5</v>
      </c>
      <c r="H11" s="5">
        <v>5</v>
      </c>
      <c r="I11" s="5">
        <v>6</v>
      </c>
      <c r="J11" s="5">
        <v>6</v>
      </c>
      <c r="K11" s="5">
        <v>4</v>
      </c>
      <c r="L11" s="5">
        <v>5</v>
      </c>
      <c r="M11" s="5">
        <v>4</v>
      </c>
      <c r="N11" s="26">
        <f>SUM(E11:M11)</f>
        <v>43</v>
      </c>
      <c r="O11" s="5">
        <v>4</v>
      </c>
      <c r="P11" s="5">
        <v>5</v>
      </c>
      <c r="Q11" s="5">
        <v>4</v>
      </c>
      <c r="R11" s="5">
        <v>4</v>
      </c>
      <c r="S11" s="5">
        <v>6</v>
      </c>
      <c r="T11" s="5">
        <v>5</v>
      </c>
      <c r="U11" s="5">
        <v>8</v>
      </c>
      <c r="V11" s="5">
        <v>9</v>
      </c>
      <c r="W11" s="5">
        <v>10</v>
      </c>
      <c r="X11" s="26">
        <f>SUM(O11:W11)</f>
        <v>55</v>
      </c>
      <c r="Y11" s="28">
        <f t="shared" si="4"/>
        <v>98</v>
      </c>
      <c r="Z11" s="38">
        <f t="shared" ref="Z11:Z18" si="11">Y11-D11</f>
        <v>76.900000000000006</v>
      </c>
      <c r="AA11" s="5">
        <f t="shared" si="5"/>
        <v>55</v>
      </c>
      <c r="AB11" s="5">
        <f t="shared" si="6"/>
        <v>42</v>
      </c>
      <c r="AC11" s="5">
        <f t="shared" si="7"/>
        <v>27</v>
      </c>
      <c r="AD11" s="6">
        <f t="shared" si="0"/>
        <v>980554227</v>
      </c>
      <c r="AE11" s="6">
        <f t="shared" si="8"/>
        <v>100908050604</v>
      </c>
      <c r="AF11" s="6">
        <f t="shared" si="9"/>
        <v>40504040504</v>
      </c>
      <c r="AG11" s="6">
        <f t="shared" si="10"/>
        <v>60605050404</v>
      </c>
      <c r="AH11" s="8">
        <f>RANK(AD11,$AD$9:$AD$18,1)+RANK(AE11,$AE$9:$AE$18,1)/1000+RANK(AF11,$AF$9:$AF$18,1)/1000000</f>
        <v>1.0050009999999998</v>
      </c>
      <c r="AI11" s="9">
        <f>RANK(AH11,$AH$9:$AH$18,1)+RANK(AG11,$AG$9:$AG$18,1)/1000</f>
        <v>1.01</v>
      </c>
      <c r="AJ11" s="7" t="str">
        <f>TEXT(AD11,"0000000000")&amp;TEXT(AE11,"000000000000")&amp;TEXT(AF11,"000000000000")&amp;TEXT(AG11,"000000000000")</f>
        <v>0980554227100908050604040504040504060605050404</v>
      </c>
    </row>
    <row r="12" spans="2:36" ht="19.5" x14ac:dyDescent="0.4">
      <c r="B12" s="5">
        <f t="shared" si="1"/>
        <v>1</v>
      </c>
      <c r="C12" s="4" t="s">
        <v>8</v>
      </c>
      <c r="D12" s="1">
        <v>22</v>
      </c>
      <c r="E12" s="5">
        <v>5</v>
      </c>
      <c r="F12" s="5">
        <v>5</v>
      </c>
      <c r="G12" s="5">
        <v>4</v>
      </c>
      <c r="H12" s="5">
        <v>4</v>
      </c>
      <c r="I12" s="5">
        <v>6</v>
      </c>
      <c r="J12" s="5">
        <v>6</v>
      </c>
      <c r="K12" s="5">
        <v>4</v>
      </c>
      <c r="L12" s="5">
        <v>5</v>
      </c>
      <c r="M12" s="5">
        <v>4</v>
      </c>
      <c r="N12" s="26">
        <f t="shared" ref="N12" si="12">SUM(E12:M12)</f>
        <v>43</v>
      </c>
      <c r="O12" s="5">
        <v>4</v>
      </c>
      <c r="P12" s="5">
        <v>5</v>
      </c>
      <c r="Q12" s="5">
        <v>4</v>
      </c>
      <c r="R12" s="5">
        <v>4</v>
      </c>
      <c r="S12" s="5">
        <v>6</v>
      </c>
      <c r="T12" s="5">
        <v>5</v>
      </c>
      <c r="U12" s="5">
        <v>8</v>
      </c>
      <c r="V12" s="5">
        <v>9</v>
      </c>
      <c r="W12" s="5">
        <v>10</v>
      </c>
      <c r="X12" s="26">
        <f t="shared" ref="X12" si="13">SUM(O12:W12)</f>
        <v>55</v>
      </c>
      <c r="Y12" s="28">
        <f t="shared" si="4"/>
        <v>98</v>
      </c>
      <c r="Z12" s="38">
        <f t="shared" si="11"/>
        <v>76</v>
      </c>
      <c r="AA12" s="5">
        <f t="shared" si="5"/>
        <v>55</v>
      </c>
      <c r="AB12" s="5">
        <f t="shared" si="6"/>
        <v>42</v>
      </c>
      <c r="AC12" s="5">
        <f t="shared" si="7"/>
        <v>27</v>
      </c>
      <c r="AD12" s="6">
        <f t="shared" si="0"/>
        <v>980554227</v>
      </c>
      <c r="AE12" s="6">
        <f t="shared" si="8"/>
        <v>100908050604</v>
      </c>
      <c r="AF12" s="6">
        <f t="shared" si="9"/>
        <v>40504040504</v>
      </c>
      <c r="AG12" s="6">
        <f t="shared" si="10"/>
        <v>60604040505</v>
      </c>
      <c r="AH12" s="8">
        <f>RANK(AD12,$AD$9:$AD$18,1)+RANK(AE12,$AE$9:$AE$18,1)/1000+RANK(AF12,$AF$9:$AF$18,1)/1000000</f>
        <v>1.0050009999999998</v>
      </c>
      <c r="AI12" s="9">
        <f>RANK(AH12,$AH$9:$AH$18,1)+RANK(AG12,$AG$9:$AG$18,1)/1000</f>
        <v>1.0009999999999999</v>
      </c>
      <c r="AJ12" s="7" t="str">
        <f>TEXT(AD12,"0000000000")&amp;TEXT(AE12,"000000000000")&amp;TEXT(AF12,"000000000000")&amp;TEXT(AG12,"000000000000")</f>
        <v>0980554227100908050604040504040504060604040505</v>
      </c>
    </row>
    <row r="13" spans="2:36" ht="19.5" x14ac:dyDescent="0.4">
      <c r="B13" s="5">
        <f t="shared" si="1"/>
        <v>2</v>
      </c>
      <c r="C13" s="4" t="s">
        <v>9</v>
      </c>
      <c r="D13" s="1">
        <v>23.5</v>
      </c>
      <c r="E13" s="5">
        <v>5</v>
      </c>
      <c r="F13" s="5">
        <v>4</v>
      </c>
      <c r="G13" s="5">
        <v>5</v>
      </c>
      <c r="H13" s="5">
        <v>4</v>
      </c>
      <c r="I13" s="5">
        <v>6</v>
      </c>
      <c r="J13" s="5">
        <v>6</v>
      </c>
      <c r="K13" s="5">
        <v>4</v>
      </c>
      <c r="L13" s="5">
        <v>5</v>
      </c>
      <c r="M13" s="5">
        <v>4</v>
      </c>
      <c r="N13" s="26">
        <f t="shared" si="2"/>
        <v>43</v>
      </c>
      <c r="O13" s="5">
        <v>4</v>
      </c>
      <c r="P13" s="5">
        <v>5</v>
      </c>
      <c r="Q13" s="5">
        <v>4</v>
      </c>
      <c r="R13" s="5">
        <v>4</v>
      </c>
      <c r="S13" s="5">
        <v>6</v>
      </c>
      <c r="T13" s="5">
        <v>5</v>
      </c>
      <c r="U13" s="5">
        <v>8</v>
      </c>
      <c r="V13" s="5">
        <v>9</v>
      </c>
      <c r="W13" s="5">
        <v>10</v>
      </c>
      <c r="X13" s="26">
        <f t="shared" si="3"/>
        <v>55</v>
      </c>
      <c r="Y13" s="28">
        <f t="shared" si="4"/>
        <v>98</v>
      </c>
      <c r="Z13" s="38">
        <f t="shared" si="11"/>
        <v>74.5</v>
      </c>
      <c r="AA13" s="5">
        <f t="shared" si="5"/>
        <v>55</v>
      </c>
      <c r="AB13" s="5">
        <f t="shared" si="6"/>
        <v>42</v>
      </c>
      <c r="AC13" s="5">
        <f t="shared" si="7"/>
        <v>27</v>
      </c>
      <c r="AD13" s="6">
        <f t="shared" si="0"/>
        <v>980554227</v>
      </c>
      <c r="AE13" s="6">
        <f t="shared" si="8"/>
        <v>100908050604</v>
      </c>
      <c r="AF13" s="6">
        <f t="shared" si="9"/>
        <v>40504040504</v>
      </c>
      <c r="AG13" s="6">
        <f t="shared" si="10"/>
        <v>60604050405</v>
      </c>
      <c r="AH13" s="8">
        <f>RANK(AD13,$AD$9:$AD$18,1)+RANK(AE13,$AE$9:$AE$18,1)/1000+RANK(AF13,$AF$9:$AF$18,1)/1000000</f>
        <v>1.0050009999999998</v>
      </c>
      <c r="AI13" s="9">
        <f>RANK(AH13,$AH$9:$AH$18,1)+RANK(AG13,$AG$9:$AG$18,1)/1000</f>
        <v>1.002</v>
      </c>
      <c r="AJ13" s="7" t="str">
        <f>TEXT(AD13,"0000000000")&amp;TEXT(AE13,"000000000000")&amp;TEXT(AF13,"000000000000")&amp;TEXT(AG13,"000000000000")</f>
        <v>0980554227100908050604040504040504060604050405</v>
      </c>
    </row>
    <row r="14" spans="2:36" ht="19.5" x14ac:dyDescent="0.4">
      <c r="B14" s="5">
        <f t="shared" si="1"/>
        <v>6</v>
      </c>
      <c r="C14" s="4" t="s">
        <v>10</v>
      </c>
      <c r="D14" s="1">
        <v>18.600000000000001</v>
      </c>
      <c r="E14" s="5">
        <v>6</v>
      </c>
      <c r="F14" s="5">
        <v>4</v>
      </c>
      <c r="G14" s="5">
        <v>5</v>
      </c>
      <c r="H14" s="5">
        <v>4</v>
      </c>
      <c r="I14" s="5">
        <v>6</v>
      </c>
      <c r="J14" s="5">
        <v>6</v>
      </c>
      <c r="K14" s="5">
        <v>4</v>
      </c>
      <c r="L14" s="5">
        <v>5</v>
      </c>
      <c r="M14" s="5">
        <v>4</v>
      </c>
      <c r="N14" s="26">
        <f t="shared" si="2"/>
        <v>44</v>
      </c>
      <c r="O14" s="5">
        <v>4</v>
      </c>
      <c r="P14" s="5">
        <v>5</v>
      </c>
      <c r="Q14" s="5">
        <v>4</v>
      </c>
      <c r="R14" s="5">
        <v>4</v>
      </c>
      <c r="S14" s="5">
        <v>6</v>
      </c>
      <c r="T14" s="5">
        <v>5</v>
      </c>
      <c r="U14" s="5">
        <v>8</v>
      </c>
      <c r="V14" s="5">
        <v>9</v>
      </c>
      <c r="W14" s="5">
        <v>10</v>
      </c>
      <c r="X14" s="26">
        <f t="shared" si="3"/>
        <v>55</v>
      </c>
      <c r="Y14" s="28">
        <f t="shared" si="4"/>
        <v>99</v>
      </c>
      <c r="Z14" s="38">
        <f t="shared" si="11"/>
        <v>80.400000000000006</v>
      </c>
      <c r="AA14" s="5">
        <f t="shared" si="5"/>
        <v>55</v>
      </c>
      <c r="AB14" s="5">
        <f t="shared" si="6"/>
        <v>42</v>
      </c>
      <c r="AC14" s="5">
        <f t="shared" si="7"/>
        <v>27</v>
      </c>
      <c r="AD14" s="6">
        <f t="shared" si="0"/>
        <v>990554227</v>
      </c>
      <c r="AE14" s="6">
        <f t="shared" si="8"/>
        <v>100908050604</v>
      </c>
      <c r="AF14" s="6">
        <f t="shared" si="9"/>
        <v>40504040504</v>
      </c>
      <c r="AG14" s="6">
        <f t="shared" si="10"/>
        <v>60604050406</v>
      </c>
      <c r="AH14" s="8">
        <f>RANK(AD14,$AD$9:$AD$18,1)+RANK(AE14,$AE$9:$AE$18,1)/1000+RANK(AF14,$AF$9:$AF$18,1)/1000000</f>
        <v>6.005001</v>
      </c>
      <c r="AI14" s="9">
        <f>RANK(AH14,$AH$9:$AH$18,1)+RANK(AG14,$AG$9:$AG$18,1)/1000</f>
        <v>6.0039999999999996</v>
      </c>
      <c r="AJ14" s="7" t="str">
        <f>TEXT(AD14,"0000000000")&amp;TEXT(AE14,"000000000000")&amp;TEXT(AF14,"000000000000")&amp;TEXT(AG14,"000000000000")</f>
        <v>0990554227100908050604040504040504060604050406</v>
      </c>
    </row>
    <row r="15" spans="2:36" ht="19.5" x14ac:dyDescent="0.4">
      <c r="B15" s="5">
        <f t="shared" si="1"/>
        <v>7</v>
      </c>
      <c r="C15" s="4" t="s">
        <v>11</v>
      </c>
      <c r="D15" s="1">
        <v>15.4</v>
      </c>
      <c r="E15" s="5">
        <v>5</v>
      </c>
      <c r="F15" s="5">
        <v>4</v>
      </c>
      <c r="G15" s="5">
        <v>5</v>
      </c>
      <c r="H15" s="5">
        <v>4</v>
      </c>
      <c r="I15" s="5">
        <v>6</v>
      </c>
      <c r="J15" s="5">
        <v>6</v>
      </c>
      <c r="K15" s="5">
        <v>4</v>
      </c>
      <c r="L15" s="5">
        <v>15</v>
      </c>
      <c r="M15" s="5">
        <v>10</v>
      </c>
      <c r="N15" s="26">
        <f t="shared" si="2"/>
        <v>59</v>
      </c>
      <c r="O15" s="5">
        <v>4</v>
      </c>
      <c r="P15" s="5">
        <v>5</v>
      </c>
      <c r="Q15" s="5">
        <v>4</v>
      </c>
      <c r="R15" s="5">
        <v>4</v>
      </c>
      <c r="S15" s="5">
        <v>6</v>
      </c>
      <c r="T15" s="5">
        <v>5</v>
      </c>
      <c r="U15" s="5">
        <v>6</v>
      </c>
      <c r="V15" s="5">
        <v>6</v>
      </c>
      <c r="W15" s="5">
        <v>4</v>
      </c>
      <c r="X15" s="26">
        <f t="shared" si="3"/>
        <v>44</v>
      </c>
      <c r="Y15" s="28">
        <f t="shared" si="4"/>
        <v>103</v>
      </c>
      <c r="Z15" s="38">
        <f t="shared" si="11"/>
        <v>87.6</v>
      </c>
      <c r="AA15" s="5">
        <f t="shared" si="5"/>
        <v>44</v>
      </c>
      <c r="AB15" s="5">
        <f t="shared" si="6"/>
        <v>31</v>
      </c>
      <c r="AC15" s="5">
        <f t="shared" si="7"/>
        <v>16</v>
      </c>
      <c r="AD15" s="6">
        <f t="shared" si="0"/>
        <v>1030443116</v>
      </c>
      <c r="AE15" s="6">
        <f t="shared" si="8"/>
        <v>40606050604</v>
      </c>
      <c r="AF15" s="6">
        <f t="shared" si="9"/>
        <v>40504101504</v>
      </c>
      <c r="AG15" s="6">
        <f t="shared" si="10"/>
        <v>60604050405</v>
      </c>
      <c r="AH15" s="8">
        <f>RANK(AD15,$AD$9:$AD$18,1)+RANK(AE15,$AE$9:$AE$18,1)/1000+RANK(AF15,$AF$9:$AF$18,1)/1000000</f>
        <v>7.0010070000000004</v>
      </c>
      <c r="AI15" s="9">
        <f>RANK(AH15,$AH$9:$AH$18,1)+RANK(AG15,$AG$9:$AG$18,1)/1000</f>
        <v>7.0019999999999998</v>
      </c>
      <c r="AJ15" s="7" t="str">
        <f>TEXT(AD15,"0000000000")&amp;TEXT(AE15,"000000000000")&amp;TEXT(AF15,"000000000000")&amp;TEXT(AG15,"000000000000")</f>
        <v>1030443116040606050604040504101504060604050405</v>
      </c>
    </row>
    <row r="16" spans="2:36" ht="19.5" x14ac:dyDescent="0.4">
      <c r="B16" s="5">
        <f t="shared" si="1"/>
        <v>8</v>
      </c>
      <c r="C16" s="4" t="s">
        <v>12</v>
      </c>
      <c r="D16" s="1">
        <v>22.7</v>
      </c>
      <c r="E16" s="5">
        <v>4</v>
      </c>
      <c r="F16" s="5">
        <v>5</v>
      </c>
      <c r="G16" s="5">
        <v>4</v>
      </c>
      <c r="H16" s="5">
        <v>5</v>
      </c>
      <c r="I16" s="5">
        <v>6</v>
      </c>
      <c r="J16" s="5">
        <v>6</v>
      </c>
      <c r="K16" s="5">
        <v>4</v>
      </c>
      <c r="L16" s="5">
        <v>15</v>
      </c>
      <c r="M16" s="5">
        <v>10</v>
      </c>
      <c r="N16" s="26">
        <f t="shared" si="2"/>
        <v>59</v>
      </c>
      <c r="O16" s="5">
        <v>4</v>
      </c>
      <c r="P16" s="5">
        <v>5</v>
      </c>
      <c r="Q16" s="5">
        <v>4</v>
      </c>
      <c r="R16" s="5">
        <v>4</v>
      </c>
      <c r="S16" s="5">
        <v>6</v>
      </c>
      <c r="T16" s="5">
        <v>5</v>
      </c>
      <c r="U16" s="5">
        <v>6</v>
      </c>
      <c r="V16" s="5">
        <v>6</v>
      </c>
      <c r="W16" s="5">
        <v>6</v>
      </c>
      <c r="X16" s="26">
        <f t="shared" si="3"/>
        <v>46</v>
      </c>
      <c r="Y16" s="28">
        <f t="shared" si="4"/>
        <v>105</v>
      </c>
      <c r="Z16" s="38">
        <f t="shared" si="11"/>
        <v>82.3</v>
      </c>
      <c r="AA16" s="5">
        <f t="shared" si="5"/>
        <v>46</v>
      </c>
      <c r="AB16" s="5">
        <f t="shared" si="6"/>
        <v>33</v>
      </c>
      <c r="AC16" s="5">
        <f t="shared" si="7"/>
        <v>18</v>
      </c>
      <c r="AD16" s="6">
        <f t="shared" si="0"/>
        <v>1050463318</v>
      </c>
      <c r="AE16" s="6">
        <f t="shared" si="8"/>
        <v>60606050604</v>
      </c>
      <c r="AF16" s="6">
        <f t="shared" si="9"/>
        <v>40504101504</v>
      </c>
      <c r="AG16" s="6">
        <f t="shared" si="10"/>
        <v>60605040504</v>
      </c>
      <c r="AH16" s="8">
        <f>RANK(AD16,$AD$9:$AD$18,1)+RANK(AE16,$AE$9:$AE$18,1)/1000+RANK(AF16,$AF$9:$AF$18,1)/1000000</f>
        <v>8.0020070000000008</v>
      </c>
      <c r="AI16" s="9">
        <f>RANK(AH16,$AH$9:$AH$18,1)+RANK(AG16,$AG$9:$AG$18,1)/1000</f>
        <v>8.0069999999999997</v>
      </c>
      <c r="AJ16" s="7" t="str">
        <f>TEXT(AD16,"0000000000")&amp;TEXT(AE16,"000000000000")&amp;TEXT(AF16,"000000000000")&amp;TEXT(AG16,"000000000000")</f>
        <v>1050463318060606050604040504101504060605040504</v>
      </c>
    </row>
    <row r="17" spans="2:36" ht="19.5" x14ac:dyDescent="0.4">
      <c r="B17" s="5">
        <f t="shared" si="1"/>
        <v>9</v>
      </c>
      <c r="C17" s="4" t="s">
        <v>13</v>
      </c>
      <c r="D17" s="1">
        <v>20.399999999999999</v>
      </c>
      <c r="E17" s="5">
        <v>5</v>
      </c>
      <c r="F17" s="5">
        <v>4</v>
      </c>
      <c r="G17" s="5">
        <v>4</v>
      </c>
      <c r="H17" s="5">
        <v>5</v>
      </c>
      <c r="I17" s="5">
        <v>6</v>
      </c>
      <c r="J17" s="5">
        <v>6</v>
      </c>
      <c r="K17" s="5">
        <v>4</v>
      </c>
      <c r="L17" s="5">
        <v>15</v>
      </c>
      <c r="M17" s="5">
        <v>10</v>
      </c>
      <c r="N17" s="26">
        <f t="shared" si="2"/>
        <v>59</v>
      </c>
      <c r="O17" s="5">
        <v>4</v>
      </c>
      <c r="P17" s="5">
        <v>5</v>
      </c>
      <c r="Q17" s="5">
        <v>4</v>
      </c>
      <c r="R17" s="5">
        <v>4</v>
      </c>
      <c r="S17" s="5">
        <v>6</v>
      </c>
      <c r="T17" s="5">
        <v>5</v>
      </c>
      <c r="U17" s="5">
        <v>6</v>
      </c>
      <c r="V17" s="5">
        <v>7</v>
      </c>
      <c r="W17" s="5">
        <v>8</v>
      </c>
      <c r="X17" s="26">
        <f t="shared" si="3"/>
        <v>49</v>
      </c>
      <c r="Y17" s="28">
        <f t="shared" si="4"/>
        <v>108</v>
      </c>
      <c r="Z17" s="38">
        <f t="shared" si="11"/>
        <v>87.6</v>
      </c>
      <c r="AA17" s="5">
        <f t="shared" si="5"/>
        <v>49</v>
      </c>
      <c r="AB17" s="5">
        <f t="shared" si="6"/>
        <v>36</v>
      </c>
      <c r="AC17" s="5">
        <f t="shared" si="7"/>
        <v>21</v>
      </c>
      <c r="AD17" s="6">
        <f t="shared" si="0"/>
        <v>1080493621</v>
      </c>
      <c r="AE17" s="6">
        <f t="shared" si="8"/>
        <v>80706050604</v>
      </c>
      <c r="AF17" s="6">
        <f t="shared" si="9"/>
        <v>40504101504</v>
      </c>
      <c r="AG17" s="6">
        <f t="shared" si="10"/>
        <v>60605040405</v>
      </c>
      <c r="AH17" s="8">
        <f>RANK(AD17,$AD$9:$AD$18,1)+RANK(AE17,$AE$9:$AE$18,1)/1000+RANK(AF17,$AF$9:$AF$18,1)/1000000</f>
        <v>9.0030070000000002</v>
      </c>
      <c r="AI17" s="9">
        <f>RANK(AH17,$AH$9:$AH$18,1)+RANK(AG17,$AG$9:$AG$18,1)/1000</f>
        <v>9.0050000000000008</v>
      </c>
      <c r="AJ17" s="7" t="str">
        <f>TEXT(AD17,"0000000000")&amp;TEXT(AE17,"000000000000")&amp;TEXT(AF17,"000000000000")&amp;TEXT(AG17,"000000000000")</f>
        <v>1080493621080706050604040504101504060605040405</v>
      </c>
    </row>
    <row r="18" spans="2:36" ht="19.5" x14ac:dyDescent="0.4">
      <c r="B18" s="5">
        <f t="shared" si="1"/>
        <v>10</v>
      </c>
      <c r="C18" s="4" t="s">
        <v>14</v>
      </c>
      <c r="D18" s="1">
        <v>23.9</v>
      </c>
      <c r="E18" s="5">
        <v>4</v>
      </c>
      <c r="F18" s="5">
        <v>5</v>
      </c>
      <c r="G18" s="5">
        <v>4</v>
      </c>
      <c r="H18" s="5">
        <v>5</v>
      </c>
      <c r="I18" s="5">
        <v>6</v>
      </c>
      <c r="J18" s="5">
        <v>6</v>
      </c>
      <c r="K18" s="5">
        <v>4</v>
      </c>
      <c r="L18" s="5">
        <v>15</v>
      </c>
      <c r="M18" s="5">
        <v>10</v>
      </c>
      <c r="N18" s="26">
        <f t="shared" si="2"/>
        <v>59</v>
      </c>
      <c r="O18" s="5">
        <v>4</v>
      </c>
      <c r="P18" s="5">
        <v>5</v>
      </c>
      <c r="Q18" s="5">
        <v>4</v>
      </c>
      <c r="R18" s="5">
        <v>4</v>
      </c>
      <c r="S18" s="5">
        <v>6</v>
      </c>
      <c r="T18" s="5">
        <v>5</v>
      </c>
      <c r="U18" s="5">
        <v>6</v>
      </c>
      <c r="V18" s="5">
        <v>8</v>
      </c>
      <c r="W18" s="5">
        <v>9</v>
      </c>
      <c r="X18" s="26">
        <f t="shared" si="3"/>
        <v>51</v>
      </c>
      <c r="Y18" s="28">
        <f t="shared" si="4"/>
        <v>110</v>
      </c>
      <c r="Z18" s="38">
        <f t="shared" si="11"/>
        <v>86.1</v>
      </c>
      <c r="AA18" s="5">
        <f t="shared" si="5"/>
        <v>51</v>
      </c>
      <c r="AB18" s="5">
        <f t="shared" si="6"/>
        <v>38</v>
      </c>
      <c r="AC18" s="5">
        <f t="shared" si="7"/>
        <v>23</v>
      </c>
      <c r="AD18" s="6">
        <f t="shared" si="0"/>
        <v>1100513823</v>
      </c>
      <c r="AE18" s="6">
        <f t="shared" si="8"/>
        <v>90806050604</v>
      </c>
      <c r="AF18" s="6">
        <f t="shared" si="9"/>
        <v>40504101504</v>
      </c>
      <c r="AG18" s="6">
        <f t="shared" si="10"/>
        <v>60605040504</v>
      </c>
      <c r="AH18" s="8">
        <f>RANK(AD18,$AD$9:$AD$18,1)+RANK(AE18,$AE$9:$AE$18,1)/1000+RANK(AF18,$AF$9:$AF$18,1)/1000000</f>
        <v>10.004007</v>
      </c>
      <c r="AI18" s="9">
        <f>RANK(AH18,$AH$9:$AH$18,1)+RANK(AG18,$AG$9:$AG$18,1)/1000</f>
        <v>10.007</v>
      </c>
      <c r="AJ18" s="7" t="str">
        <f>TEXT(AD18,"0000000000")&amp;TEXT(AE18,"000000000000")&amp;TEXT(AF18,"000000000000")&amp;TEXT(AG18,"000000000000")</f>
        <v>1100513823090806050604040504101504060605040504</v>
      </c>
    </row>
    <row r="19" spans="2:36" x14ac:dyDescent="0.25"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2:36" ht="16.5" thickBot="1" x14ac:dyDescent="0.3">
      <c r="AH20" s="2"/>
      <c r="AI20" s="11"/>
      <c r="AJ20" s="61">
        <f>COLUMN()</f>
        <v>36</v>
      </c>
    </row>
    <row r="21" spans="2:36" ht="20.25" thickBot="1" x14ac:dyDescent="0.45">
      <c r="B21" s="39" t="s">
        <v>22</v>
      </c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1"/>
      <c r="AH21" s="2"/>
      <c r="AI21" s="11"/>
      <c r="AJ21"/>
    </row>
    <row r="22" spans="2:36" s="20" customFormat="1" ht="38.1" customHeight="1" thickBot="1" x14ac:dyDescent="0.3">
      <c r="B22" s="33" t="s">
        <v>21</v>
      </c>
      <c r="C22" s="23" t="s">
        <v>25</v>
      </c>
      <c r="D22" s="37" t="s">
        <v>2</v>
      </c>
      <c r="E22" s="43" t="s">
        <v>3</v>
      </c>
      <c r="F22" s="44"/>
      <c r="G22" s="45" t="s">
        <v>23</v>
      </c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7"/>
      <c r="V22" s="34"/>
      <c r="W22" s="34"/>
      <c r="X22" s="34"/>
      <c r="Y22" s="35"/>
      <c r="Z22" s="36"/>
    </row>
    <row r="23" spans="2:36" x14ac:dyDescent="0.25">
      <c r="B23" s="18">
        <v>1</v>
      </c>
      <c r="C23" s="29" t="str">
        <f>IF(COUNT($B23),(VLOOKUP($B23,$B$9:$AJ$18,2,FALSE)),"")</f>
        <v>Joueur 4</v>
      </c>
      <c r="D23" s="32">
        <f>IF(COUNT($B23),(VLOOKUP($B23,$B$9:$AJ$18,3,FALSE)),"")</f>
        <v>22</v>
      </c>
      <c r="E23" s="48">
        <f>IF(COUNT($B23),(VLOOKUP($B23,$B$9:$AJ$18,24,FALSE)),"")</f>
        <v>98</v>
      </c>
      <c r="F23" s="48"/>
      <c r="G23" s="62" t="str">
        <f>IF(COUNT($B23),(VLOOKUP($B23,$B$9:$AJ$18,35,FALSE)),"")</f>
        <v>0980554227100908050604040504040504060604040505</v>
      </c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31"/>
      <c r="W23" s="31"/>
      <c r="AF23" s="2"/>
      <c r="AI23"/>
      <c r="AJ23"/>
    </row>
    <row r="24" spans="2:36" x14ac:dyDescent="0.25">
      <c r="B24" s="5">
        <v>2</v>
      </c>
      <c r="C24" s="29" t="str">
        <f>IF(COUNT($B24),(VLOOKUP($B24,$B$9:$AJ$18,2,FALSE)),"")</f>
        <v>Joueur 5</v>
      </c>
      <c r="D24" s="30">
        <f>IF(COUNT($B24),(VLOOKUP($B24,$B$9:$AJ$18,3,FALSE)),"")</f>
        <v>23.5</v>
      </c>
      <c r="E24" s="42">
        <f>IF(COUNT($B24),(VLOOKUP($B24,$B$9:$AJ$18,24,FALSE)),"")</f>
        <v>98</v>
      </c>
      <c r="F24" s="42"/>
      <c r="G24" s="62" t="str">
        <f t="shared" ref="G24:G32" si="14">IF(COUNT($B24),(VLOOKUP($B24,$B$9:$AJ$18,35,FALSE)),"")</f>
        <v>0980554227100908050604040504040504060604050405</v>
      </c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AC24" s="15"/>
      <c r="AI24"/>
      <c r="AJ24"/>
    </row>
    <row r="25" spans="2:36" x14ac:dyDescent="0.25">
      <c r="B25" s="5">
        <v>3</v>
      </c>
      <c r="C25" s="29" t="str">
        <f>IF(COUNT($B25),(VLOOKUP($B25,$B$9:$AJ$18,2,FALSE)),"")</f>
        <v>Joueur 1</v>
      </c>
      <c r="D25" s="30">
        <f>IF(COUNT($B25),(VLOOKUP($B25,$B$9:$AJ$18,3,FALSE)),"")</f>
        <v>24.5</v>
      </c>
      <c r="E25" s="42">
        <f>IF(COUNT($B25),(VLOOKUP($B25,$B$9:$AJ$18,24,FALSE)),"")</f>
        <v>98</v>
      </c>
      <c r="F25" s="42"/>
      <c r="G25" s="62" t="str">
        <f t="shared" si="14"/>
        <v>0980554227100908050604040504040504060605040405</v>
      </c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AI25"/>
      <c r="AJ25"/>
    </row>
    <row r="26" spans="2:36" x14ac:dyDescent="0.25">
      <c r="B26" s="5">
        <v>4</v>
      </c>
      <c r="C26" s="29" t="str">
        <f>IF(COUNT($B26),(VLOOKUP($B26,$B$9:$AJ$18,2,FALSE)),"")</f>
        <v>Joueur 2</v>
      </c>
      <c r="D26" s="30">
        <f>IF(COUNT($B26),(VLOOKUP($B26,$B$9:$AJ$18,3,FALSE)),"")</f>
        <v>24.5</v>
      </c>
      <c r="E26" s="42">
        <f>IF(COUNT($B26),(VLOOKUP($B26,$B$9:$AJ$18,24,FALSE)),"")</f>
        <v>98</v>
      </c>
      <c r="F26" s="42"/>
      <c r="G26" s="62" t="str">
        <f t="shared" si="14"/>
        <v>0980554227100908050604040504040504060605040504</v>
      </c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AI26"/>
      <c r="AJ26"/>
    </row>
    <row r="27" spans="2:36" x14ac:dyDescent="0.25">
      <c r="B27" s="5">
        <v>5</v>
      </c>
      <c r="C27" s="29" t="str">
        <f>IF(COUNT($B27),(VLOOKUP($B27,$B$9:$AJ$18,2,FALSE)),"")</f>
        <v>Joueur 3</v>
      </c>
      <c r="D27" s="30">
        <f>IF(COUNT($B27),(VLOOKUP($B27,$B$9:$AJ$18,3,FALSE)),"")</f>
        <v>21.1</v>
      </c>
      <c r="E27" s="42">
        <f>IF(COUNT($B27),(VLOOKUP($B27,$B$9:$AJ$18,24,FALSE)),"")</f>
        <v>98</v>
      </c>
      <c r="F27" s="42"/>
      <c r="G27" s="62" t="str">
        <f t="shared" si="14"/>
        <v>0980554227100908050604040504040504060605050404</v>
      </c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AI27"/>
      <c r="AJ27"/>
    </row>
    <row r="28" spans="2:36" x14ac:dyDescent="0.25">
      <c r="B28" s="5">
        <v>6</v>
      </c>
      <c r="C28" s="29" t="str">
        <f>IF(COUNT($B28),(VLOOKUP($B28,$B$9:$AJ$18,2,FALSE)),"")</f>
        <v>Joueur 6</v>
      </c>
      <c r="D28" s="30">
        <f>IF(COUNT($B28),(VLOOKUP($B28,$B$9:$AJ$18,3,FALSE)),"")</f>
        <v>18.600000000000001</v>
      </c>
      <c r="E28" s="42">
        <f>IF(COUNT($B28),(VLOOKUP($B28,$B$9:$AJ$18,24,FALSE)),"")</f>
        <v>99</v>
      </c>
      <c r="F28" s="42"/>
      <c r="G28" s="62" t="str">
        <f t="shared" si="14"/>
        <v>0990554227100908050604040504040504060604050406</v>
      </c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AI28"/>
      <c r="AJ28"/>
    </row>
    <row r="29" spans="2:36" x14ac:dyDescent="0.25">
      <c r="B29" s="5">
        <v>7</v>
      </c>
      <c r="C29" s="29" t="str">
        <f>IF(COUNT($B29),(VLOOKUP($B29,$B$9:$AJ$18,2,FALSE)),"")</f>
        <v>Joueur 7</v>
      </c>
      <c r="D29" s="30">
        <f>IF(COUNT($B29),(VLOOKUP($B29,$B$9:$AJ$18,3,FALSE)),"")</f>
        <v>15.4</v>
      </c>
      <c r="E29" s="42">
        <f>IF(COUNT($B29),(VLOOKUP($B29,$B$9:$AJ$18,24,FALSE)),"")</f>
        <v>103</v>
      </c>
      <c r="F29" s="42"/>
      <c r="G29" s="62" t="str">
        <f t="shared" si="14"/>
        <v>1030443116040606050604040504101504060604050405</v>
      </c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AI29"/>
      <c r="AJ29"/>
    </row>
    <row r="30" spans="2:36" x14ac:dyDescent="0.25">
      <c r="B30" s="5">
        <v>8</v>
      </c>
      <c r="C30" s="29" t="str">
        <f>IF(COUNT($B30),(VLOOKUP($B30,$B$9:$AJ$18,2,FALSE)),"")</f>
        <v>Joueur 8</v>
      </c>
      <c r="D30" s="30">
        <f>IF(COUNT($B30),(VLOOKUP($B30,$B$9:$AJ$18,3,FALSE)),"")</f>
        <v>22.7</v>
      </c>
      <c r="E30" s="42">
        <f>IF(COUNT($B30),(VLOOKUP($B30,$B$9:$AJ$18,24,FALSE)),"")</f>
        <v>105</v>
      </c>
      <c r="F30" s="42"/>
      <c r="G30" s="62" t="str">
        <f t="shared" si="14"/>
        <v>1050463318060606050604040504101504060605040504</v>
      </c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AI30"/>
      <c r="AJ30"/>
    </row>
    <row r="31" spans="2:36" x14ac:dyDescent="0.25">
      <c r="B31" s="5">
        <v>9</v>
      </c>
      <c r="C31" s="29" t="str">
        <f>IF(COUNT($B31),(VLOOKUP($B31,$B$9:$AJ$18,2,FALSE)),"")</f>
        <v>Joueur 9</v>
      </c>
      <c r="D31" s="30">
        <f>IF(COUNT($B31),(VLOOKUP($B31,$B$9:$AJ$18,3,FALSE)),"")</f>
        <v>20.399999999999999</v>
      </c>
      <c r="E31" s="42">
        <f>IF(COUNT($B31),(VLOOKUP($B31,$B$9:$AJ$18,24,FALSE)),"")</f>
        <v>108</v>
      </c>
      <c r="F31" s="42"/>
      <c r="G31" s="62" t="str">
        <f t="shared" si="14"/>
        <v>1080493621080706050604040504101504060605040405</v>
      </c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</row>
    <row r="32" spans="2:36" x14ac:dyDescent="0.25">
      <c r="B32" s="5">
        <v>10</v>
      </c>
      <c r="C32" s="29" t="str">
        <f>IF(COUNT($B32),(VLOOKUP($B32,$B$9:$AJ$18,2,FALSE)),"")</f>
        <v>Joueur 10</v>
      </c>
      <c r="D32" s="30">
        <f>IF(COUNT($B32),(VLOOKUP($B32,$B$9:$AJ$18,3,FALSE)),"")</f>
        <v>23.9</v>
      </c>
      <c r="E32" s="42">
        <f>IF(COUNT($B32),(VLOOKUP($B32,$B$9:$AJ$18,24,FALSE)),"")</f>
        <v>110</v>
      </c>
      <c r="F32" s="42"/>
      <c r="G32" s="62" t="str">
        <f t="shared" si="14"/>
        <v>1100513823090806050604040504101504060605040504</v>
      </c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</row>
  </sheetData>
  <mergeCells count="31">
    <mergeCell ref="Z7:Z8"/>
    <mergeCell ref="AA7:AJ7"/>
    <mergeCell ref="B7:B8"/>
    <mergeCell ref="C7:C8"/>
    <mergeCell ref="D7:D8"/>
    <mergeCell ref="X7:X8"/>
    <mergeCell ref="Y7:Y8"/>
    <mergeCell ref="E7:W7"/>
    <mergeCell ref="G26:U26"/>
    <mergeCell ref="E27:F27"/>
    <mergeCell ref="G27:U27"/>
    <mergeCell ref="E23:F23"/>
    <mergeCell ref="G23:U23"/>
    <mergeCell ref="E24:F24"/>
    <mergeCell ref="G24:U24"/>
    <mergeCell ref="B21:U21"/>
    <mergeCell ref="E31:F31"/>
    <mergeCell ref="G31:U31"/>
    <mergeCell ref="E32:F32"/>
    <mergeCell ref="G32:U32"/>
    <mergeCell ref="E22:F22"/>
    <mergeCell ref="G22:U22"/>
    <mergeCell ref="E28:F28"/>
    <mergeCell ref="G28:U28"/>
    <mergeCell ref="E29:F29"/>
    <mergeCell ref="G29:U29"/>
    <mergeCell ref="E30:F30"/>
    <mergeCell ref="G30:U30"/>
    <mergeCell ref="E25:F25"/>
    <mergeCell ref="G25:U25"/>
    <mergeCell ref="E26:F2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Automed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EL ABBASSY</dc:creator>
  <cp:lastModifiedBy>Eric</cp:lastModifiedBy>
  <dcterms:created xsi:type="dcterms:W3CDTF">2015-11-22T10:53:19Z</dcterms:created>
  <dcterms:modified xsi:type="dcterms:W3CDTF">2015-11-22T21:55:13Z</dcterms:modified>
</cp:coreProperties>
</file>