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11"/>
  <workbookPr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A2DB5E1E-8345-453A-8863-EF33A8619396}" xr6:coauthVersionLast="47" xr6:coauthVersionMax="47" xr10:uidLastSave="{00000000-0000-0000-0000-000000000000}"/>
  <bookViews>
    <workbookView xWindow="3090" yWindow="2520" windowWidth="30615" windowHeight="15435" xr2:uid="{67167044-5023-4D43-87D1-FD744FC5789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" i="1" l="1"/>
  <c r="D7" i="1"/>
  <c r="Y8" i="1"/>
  <c r="X8" i="1"/>
  <c r="W8" i="1"/>
  <c r="V8" i="1"/>
  <c r="U8" i="1"/>
  <c r="T8" i="1"/>
  <c r="S8" i="1"/>
  <c r="AA16" i="1" a="1"/>
  <c r="AA16" i="1" s="1"/>
  <c r="Z16" i="1"/>
  <c r="Y16" i="1"/>
  <c r="X16" i="1"/>
  <c r="W16" i="1"/>
  <c r="V16" i="1"/>
  <c r="U16" i="1"/>
  <c r="T16" i="1"/>
  <c r="S16" i="1"/>
  <c r="AA15" i="1" a="1"/>
  <c r="AA15" i="1" s="1"/>
  <c r="Z15" i="1"/>
  <c r="Y15" i="1"/>
  <c r="X15" i="1"/>
  <c r="W15" i="1"/>
  <c r="V15" i="1"/>
  <c r="U15" i="1"/>
  <c r="T15" i="1"/>
  <c r="S15" i="1"/>
  <c r="AA14" i="1" a="1"/>
  <c r="AA14" i="1" s="1"/>
  <c r="Z14" i="1"/>
  <c r="Y14" i="1"/>
  <c r="X14" i="1"/>
  <c r="W14" i="1"/>
  <c r="V14" i="1"/>
  <c r="U14" i="1"/>
  <c r="T14" i="1"/>
  <c r="S14" i="1"/>
  <c r="AA13" i="1" a="1"/>
  <c r="AA13" i="1" s="1"/>
  <c r="Z13" i="1"/>
  <c r="Y13" i="1"/>
  <c r="X13" i="1"/>
  <c r="W13" i="1"/>
  <c r="V13" i="1"/>
  <c r="U13" i="1"/>
  <c r="T13" i="1"/>
  <c r="S13" i="1"/>
  <c r="AA12" i="1" a="1"/>
  <c r="AA12" i="1" s="1"/>
  <c r="Z12" i="1"/>
  <c r="Y12" i="1"/>
  <c r="X12" i="1"/>
  <c r="W12" i="1"/>
  <c r="V12" i="1"/>
  <c r="U12" i="1"/>
  <c r="T12" i="1"/>
  <c r="S12" i="1"/>
  <c r="Y11" i="1"/>
  <c r="X11" i="1"/>
  <c r="W11" i="1"/>
  <c r="V11" i="1"/>
  <c r="U11" i="1"/>
  <c r="T11" i="1"/>
  <c r="S11" i="1"/>
  <c r="T10" i="1"/>
  <c r="U10" i="1"/>
  <c r="V10" i="1"/>
  <c r="W10" i="1"/>
  <c r="X10" i="1"/>
  <c r="Y10" i="1"/>
  <c r="S10" i="1"/>
  <c r="T9" i="1"/>
  <c r="AA10" i="1" s="1" a="1"/>
  <c r="AA10" i="1" s="1"/>
  <c r="Z10" i="1" s="1"/>
  <c r="Y9" i="1"/>
  <c r="X9" i="1"/>
  <c r="W9" i="1"/>
  <c r="V9" i="1"/>
  <c r="U9" i="1"/>
  <c r="S9" i="1"/>
  <c r="F8" i="1"/>
  <c r="G8" i="1"/>
  <c r="H8" i="1"/>
  <c r="I8" i="1"/>
  <c r="J8" i="1"/>
  <c r="K8" i="1"/>
  <c r="E8" i="1"/>
  <c r="L15" i="1"/>
  <c r="M15" i="1" s="1"/>
  <c r="L17" i="1"/>
  <c r="M17" i="1" s="1"/>
  <c r="L16" i="1"/>
  <c r="M16" i="1" s="1"/>
  <c r="L14" i="1"/>
  <c r="M14" i="1" s="1"/>
  <c r="L13" i="1"/>
  <c r="M13" i="1" s="1"/>
  <c r="L12" i="1"/>
  <c r="M12" i="1" s="1"/>
  <c r="L11" i="1"/>
  <c r="M11" i="1" s="1"/>
  <c r="L10" i="1"/>
  <c r="M10" i="1" s="1"/>
  <c r="L9" i="1"/>
  <c r="M9" i="1" s="1"/>
  <c r="AA11" i="1" l="1" a="1"/>
  <c r="AA11" i="1" s="1"/>
  <c r="Z11" i="1" s="1"/>
  <c r="R8" i="1"/>
  <c r="R9" i="1" a="1"/>
  <c r="R9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<sst xmlns="http://schemas.openxmlformats.org/spreadsheetml/2006/main" count="28" uniqueCount="25">
  <si>
    <t>YAOURT</t>
  </si>
  <si>
    <t>RESTANT</t>
  </si>
  <si>
    <t>DISTRIBUÉ</t>
  </si>
  <si>
    <t>PRODUIT REÇU</t>
  </si>
  <si>
    <t xml:space="preserve">   </t>
  </si>
  <si>
    <t>ŒUF</t>
  </si>
  <si>
    <t>FRUIT</t>
  </si>
  <si>
    <t>lait</t>
  </si>
  <si>
    <t>CAFE</t>
  </si>
  <si>
    <t>EAU 50CL</t>
  </si>
  <si>
    <t>BOUILLON</t>
  </si>
  <si>
    <t>SUCRE POUDRE</t>
  </si>
  <si>
    <t>FRUIT SIROP</t>
  </si>
  <si>
    <t>POMME DE TERRE</t>
  </si>
  <si>
    <t>NAVETS</t>
  </si>
  <si>
    <t>OIGNONS</t>
  </si>
  <si>
    <t>ENDIVES</t>
  </si>
  <si>
    <t>FAMILLES</t>
  </si>
  <si>
    <t xml:space="preserve"> Nbr Familles</t>
  </si>
  <si>
    <t>Nbr Personnes</t>
  </si>
  <si>
    <t>RÉPARTITION au POIDS</t>
  </si>
  <si>
    <t>RÉPARTITION à l'UNITE</t>
  </si>
  <si>
    <t>CAROTTES</t>
  </si>
  <si>
    <t>Quantité
en stock</t>
  </si>
  <si>
    <t>Qté par personne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</si>
</sst>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0&quot; FAM&quot;"/>
    <numFmt numFmtId="165" formatCode="0&quot; PERS&quot;"/>
    <numFmt numFmtId="166" formatCode="0.0&quot; kg&quot;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0" fontId="3" fillId="0" borderId="2" xfId="0" applyFont="1" applyBorder="1" applyAlignment="1">
      <alignment horizontal="center" vertical="center"/>
    </xf>
    <xf numFmtId="0" fontId="3" fillId="6" borderId="15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7" fillId="9" borderId="14" xfId="0" applyFont="1" applyFill="1" applyBorder="1" applyAlignment="1">
      <alignment horizontal="center" vertical="center"/>
    </xf>
    <xf numFmtId="0" fontId="7" fillId="6" borderId="18" xfId="0" applyFont="1" applyFill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166" fontId="0" fillId="10" borderId="1" xfId="0" applyNumberForma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0" fillId="0" borderId="26" xfId="0" applyBorder="1"/>
    <xf numFmtId="0" fontId="0" fillId="0" borderId="28" xfId="0" applyBorder="1"/>
    <xf numFmtId="166" fontId="0" fillId="10" borderId="29" xfId="0" applyNumberFormat="1" applyFill="1" applyBorder="1" applyAlignment="1">
      <alignment horizontal="center" vertical="center"/>
    </xf>
    <xf numFmtId="164" fontId="3" fillId="5" borderId="31" xfId="0" applyNumberFormat="1" applyFont="1" applyFill="1" applyBorder="1" applyAlignment="1">
      <alignment horizontal="center" vertical="center"/>
    </xf>
    <xf numFmtId="165" fontId="3" fillId="5" borderId="31" xfId="0" applyNumberFormat="1" applyFont="1" applyFill="1" applyBorder="1" applyAlignment="1">
      <alignment horizontal="center" vertical="center"/>
    </xf>
    <xf numFmtId="0" fontId="6" fillId="4" borderId="32" xfId="0" applyFont="1" applyFill="1" applyBorder="1" applyAlignment="1">
      <alignment horizontal="center" vertical="center"/>
    </xf>
    <xf numFmtId="0" fontId="6" fillId="4" borderId="33" xfId="0" applyFont="1" applyFill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0" fillId="5" borderId="0" xfId="0" applyFill="1"/>
    <xf numFmtId="0" fontId="0" fillId="5" borderId="11" xfId="0" applyFill="1" applyBorder="1"/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166" fontId="0" fillId="0" borderId="35" xfId="0" applyNumberFormat="1" applyBorder="1" applyAlignment="1">
      <alignment horizontal="center"/>
    </xf>
    <xf numFmtId="166" fontId="0" fillId="0" borderId="36" xfId="0" applyNumberFormat="1" applyBorder="1" applyAlignment="1">
      <alignment horizontal="center"/>
    </xf>
    <xf numFmtId="166" fontId="0" fillId="0" borderId="37" xfId="0" applyNumberFormat="1" applyBorder="1" applyAlignment="1">
      <alignment horizontal="center"/>
    </xf>
    <xf numFmtId="166" fontId="0" fillId="0" borderId="2" xfId="0" applyNumberFormat="1" applyBorder="1" applyAlignment="1">
      <alignment horizontal="center"/>
    </xf>
    <xf numFmtId="166" fontId="0" fillId="0" borderId="27" xfId="0" applyNumberFormat="1" applyBorder="1" applyAlignment="1">
      <alignment horizontal="center"/>
    </xf>
    <xf numFmtId="166" fontId="0" fillId="0" borderId="26" xfId="0" applyNumberFormat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66" fontId="0" fillId="0" borderId="28" xfId="0" applyNumberFormat="1" applyBorder="1" applyAlignment="1">
      <alignment horizontal="center"/>
    </xf>
    <xf numFmtId="166" fontId="0" fillId="0" borderId="29" xfId="0" applyNumberFormat="1" applyBorder="1" applyAlignment="1">
      <alignment horizontal="center"/>
    </xf>
    <xf numFmtId="166" fontId="0" fillId="0" borderId="30" xfId="0" applyNumberFormat="1" applyBorder="1" applyAlignment="1">
      <alignment horizontal="center"/>
    </xf>
    <xf numFmtId="166" fontId="0" fillId="0" borderId="34" xfId="0" applyNumberFormat="1" applyBorder="1" applyAlignment="1">
      <alignment horizontal="center"/>
    </xf>
    <xf numFmtId="0" fontId="5" fillId="8" borderId="7" xfId="0" applyFont="1" applyFill="1" applyBorder="1" applyAlignment="1">
      <alignment horizontal="center" vertical="center"/>
    </xf>
    <xf numFmtId="0" fontId="5" fillId="8" borderId="8" xfId="0" applyFont="1" applyFill="1" applyBorder="1" applyAlignment="1">
      <alignment horizontal="center" vertical="center"/>
    </xf>
    <xf numFmtId="0" fontId="1" fillId="8" borderId="8" xfId="0" applyFont="1" applyFill="1" applyBorder="1" applyAlignment="1">
      <alignment horizontal="center" vertical="center"/>
    </xf>
    <xf numFmtId="0" fontId="1" fillId="8" borderId="9" xfId="0" applyFont="1" applyFill="1" applyBorder="1" applyAlignment="1">
      <alignment horizontal="center" vertical="center"/>
    </xf>
    <xf numFmtId="0" fontId="1" fillId="8" borderId="10" xfId="0" applyFont="1" applyFill="1" applyBorder="1" applyAlignment="1">
      <alignment horizontal="center" vertical="center"/>
    </xf>
    <xf numFmtId="0" fontId="1" fillId="8" borderId="0" xfId="0" applyFont="1" applyFill="1" applyAlignment="1">
      <alignment horizontal="center" vertical="center"/>
    </xf>
    <xf numFmtId="0" fontId="1" fillId="8" borderId="11" xfId="0" applyFont="1" applyFill="1" applyBorder="1" applyAlignment="1">
      <alignment horizontal="center" vertical="center"/>
    </xf>
    <xf numFmtId="0" fontId="1" fillId="8" borderId="12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/>
    </xf>
    <xf numFmtId="0" fontId="4" fillId="7" borderId="10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/>
    </xf>
    <xf numFmtId="0" fontId="4" fillId="7" borderId="6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4" fillId="7" borderId="41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 vertical="center" wrapText="1"/>
    </xf>
    <xf numFmtId="0" fontId="4" fillId="7" borderId="42" xfId="0" applyFont="1" applyFill="1" applyBorder="1" applyAlignment="1">
      <alignment horizontal="center" vertical="center" wrapText="1"/>
    </xf>
    <xf numFmtId="0" fontId="4" fillId="7" borderId="43" xfId="0" applyFont="1" applyFill="1" applyBorder="1" applyAlignment="1">
      <alignment horizontal="center" vertical="center" wrapText="1"/>
    </xf>
    <xf numFmtId="0" fontId="4" fillId="7" borderId="44" xfId="0" applyFon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1" defaultTableStyle="TableStyleMedium2" defaultPivotStyle="PivotStyleLight16">
    <tableStyle name="Invisible" pivot="0" table="0" count="0" xr9:uid="{5473A7F2-6C7E-49E2-83F2-A732EA63615A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693964</xdr:colOff>
      <xdr:row>18</xdr:row>
      <xdr:rowOff>163287</xdr:rowOff>
    </xdr:from>
    <xdr:to>
      <xdr:col>26</xdr:col>
      <xdr:colOff>244928</xdr:colOff>
      <xdr:row>26</xdr:row>
      <xdr:rowOff>163287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2659A3A6-4621-49FB-8442-A0328E40D9FD}"/>
            </a:ext>
          </a:extLst>
        </xdr:cNvPr>
        <xdr:cNvSpPr txBox="1"/>
      </xdr:nvSpPr>
      <xdr:spPr>
        <a:xfrm>
          <a:off x="21199928" y="5225144"/>
          <a:ext cx="7021286" cy="1524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voila j'ai mis des valeur au hasard</a:t>
          </a:r>
          <a:r>
            <a:rPr lang="fr-FR" sz="1100" baseline="0"/>
            <a:t>, Dans l'ideal il faudrait qu"au fur et a mesure des distributions je  puis voir le total restant et le total distribué</a:t>
          </a:r>
          <a:endParaRPr lang="fr-FR" sz="1100"/>
        </a:p>
      </xdr:txBody>
    </xdr:sp>
    <xdr:clientData/>
  </xdr:twoCellAnchor>
  <xdr:twoCellAnchor editAs="oneCell">
    <xdr:from>
      <xdr:col>14</xdr:col>
      <xdr:colOff>1401536</xdr:colOff>
      <xdr:row>16</xdr:row>
      <xdr:rowOff>258536</xdr:rowOff>
    </xdr:from>
    <xdr:to>
      <xdr:col>20</xdr:col>
      <xdr:colOff>234703</xdr:colOff>
      <xdr:row>42</xdr:row>
      <xdr:rowOff>71513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7C6015FA-CD55-B68B-F9A9-827B1D77D9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403286" y="4857750"/>
          <a:ext cx="5609524" cy="48476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E4339-0054-4BE9-BD95-C245F4AC9A25}">
  <dimension ref="B1:AA17"/>
  <sheetViews>
    <sheetView tabSelected="1" topLeftCell="C1" zoomScale="70" zoomScaleNormal="70" workbookViewId="0">
      <selection activeCell="Q10" sqref="Q10"/>
    </sheetView>
  </sheetViews>
  <sheetFormatPr baseColWidth="10" defaultRowHeight="15" x14ac:dyDescent="0.25"/>
  <cols>
    <col min="2" max="2" width="42.5703125" style="1" customWidth="1"/>
    <col min="3" max="3" width="31.5703125" style="1" customWidth="1"/>
    <col min="4" max="4" width="29" style="1" customWidth="1"/>
    <col min="5" max="11" width="7.42578125" style="1" customWidth="1"/>
    <col min="12" max="12" width="15.85546875" style="1" customWidth="1"/>
    <col min="13" max="13" width="16.5703125" style="1" customWidth="1"/>
    <col min="15" max="15" width="26.42578125" customWidth="1"/>
    <col min="16" max="17" width="17.140625" customWidth="1"/>
    <col min="18" max="18" width="12.7109375" bestFit="1" customWidth="1"/>
    <col min="19" max="25" width="14.140625" customWidth="1"/>
    <col min="26" max="26" width="13.42578125" customWidth="1"/>
    <col min="27" max="27" width="14.7109375" customWidth="1"/>
  </cols>
  <sheetData>
    <row r="1" spans="2:27" x14ac:dyDescent="0.25">
      <c r="B1" s="1" t="s">
        <v>4</v>
      </c>
    </row>
    <row r="3" spans="2:27" ht="15.75" thickBot="1" x14ac:dyDescent="0.3"/>
    <row r="4" spans="2:27" ht="15.75" thickBot="1" x14ac:dyDescent="0.3">
      <c r="B4" s="51" t="s">
        <v>21</v>
      </c>
      <c r="C4" s="52"/>
      <c r="D4" s="53"/>
      <c r="E4" s="53"/>
      <c r="F4" s="53"/>
      <c r="G4" s="53"/>
      <c r="H4" s="53"/>
      <c r="I4" s="53"/>
      <c r="J4" s="53"/>
      <c r="K4" s="53"/>
      <c r="L4" s="53"/>
      <c r="M4" s="54"/>
    </row>
    <row r="5" spans="2:27" ht="15.75" thickBot="1" x14ac:dyDescent="0.3">
      <c r="B5" s="55"/>
      <c r="C5" s="56"/>
      <c r="D5" s="56"/>
      <c r="E5" s="57"/>
      <c r="F5" s="57"/>
      <c r="G5" s="57"/>
      <c r="H5" s="57"/>
      <c r="I5" s="57"/>
      <c r="J5" s="57"/>
      <c r="K5" s="57"/>
      <c r="L5" s="57"/>
      <c r="M5" s="58"/>
      <c r="O5" s="51" t="s">
        <v>20</v>
      </c>
      <c r="P5" s="52"/>
      <c r="Q5" s="52"/>
      <c r="R5" s="53"/>
      <c r="S5" s="53"/>
      <c r="T5" s="53"/>
      <c r="U5" s="53"/>
      <c r="V5" s="53"/>
      <c r="W5" s="53"/>
      <c r="X5" s="53"/>
      <c r="Y5" s="53"/>
      <c r="Z5" s="53"/>
      <c r="AA5" s="54"/>
    </row>
    <row r="6" spans="2:27" ht="34.15" customHeight="1" thickBot="1" x14ac:dyDescent="0.3">
      <c r="B6" s="59" t="s">
        <v>3</v>
      </c>
      <c r="C6" s="70" t="s">
        <v>17</v>
      </c>
      <c r="D6" s="71"/>
      <c r="E6" s="8">
        <v>100</v>
      </c>
      <c r="F6" s="2">
        <v>37</v>
      </c>
      <c r="G6" s="2">
        <v>26</v>
      </c>
      <c r="H6" s="2">
        <v>17</v>
      </c>
      <c r="I6" s="2">
        <v>14</v>
      </c>
      <c r="J6" s="2">
        <v>6</v>
      </c>
      <c r="K6" s="2">
        <v>1</v>
      </c>
      <c r="L6" s="62" t="s">
        <v>1</v>
      </c>
      <c r="M6" s="65" t="s">
        <v>2</v>
      </c>
      <c r="O6" s="55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8"/>
    </row>
    <row r="7" spans="2:27" ht="36" customHeight="1" thickBot="1" x14ac:dyDescent="0.3">
      <c r="B7" s="60"/>
      <c r="C7" s="15" t="s">
        <v>18</v>
      </c>
      <c r="D7" s="9">
        <f>SUM(E6:K6)</f>
        <v>201</v>
      </c>
      <c r="E7" s="3">
        <v>1</v>
      </c>
      <c r="F7" s="3">
        <v>2</v>
      </c>
      <c r="G7" s="3">
        <v>3</v>
      </c>
      <c r="H7" s="3">
        <v>4</v>
      </c>
      <c r="I7" s="3">
        <v>5</v>
      </c>
      <c r="J7" s="3">
        <v>6</v>
      </c>
      <c r="K7" s="3">
        <v>7</v>
      </c>
      <c r="L7" s="63"/>
      <c r="M7" s="66"/>
      <c r="O7" s="68" t="s">
        <v>3</v>
      </c>
      <c r="P7" s="73" t="s">
        <v>23</v>
      </c>
      <c r="Q7" s="74" t="s">
        <v>24</v>
      </c>
      <c r="S7" s="32">
        <v>1</v>
      </c>
      <c r="T7" s="33">
        <v>2</v>
      </c>
      <c r="U7" s="33">
        <v>3</v>
      </c>
      <c r="V7" s="33">
        <v>4</v>
      </c>
      <c r="W7" s="33">
        <v>5</v>
      </c>
      <c r="X7" s="33">
        <v>6</v>
      </c>
      <c r="Y7" s="34">
        <v>7</v>
      </c>
      <c r="Z7" s="28" t="s">
        <v>1</v>
      </c>
      <c r="AA7" s="21" t="s">
        <v>2</v>
      </c>
    </row>
    <row r="8" spans="2:27" ht="36" customHeight="1" thickBot="1" x14ac:dyDescent="0.3">
      <c r="B8" s="61"/>
      <c r="C8" s="16" t="s">
        <v>19</v>
      </c>
      <c r="D8" s="6">
        <f>SUM(E8:K8)</f>
        <v>433</v>
      </c>
      <c r="E8" s="3">
        <f>SUM(E6*E7)</f>
        <v>100</v>
      </c>
      <c r="F8" s="3">
        <f t="shared" ref="F8:K8" si="0">SUM(F6*F7)</f>
        <v>74</v>
      </c>
      <c r="G8" s="3">
        <f t="shared" si="0"/>
        <v>78</v>
      </c>
      <c r="H8" s="3">
        <f t="shared" si="0"/>
        <v>68</v>
      </c>
      <c r="I8" s="3">
        <f t="shared" si="0"/>
        <v>70</v>
      </c>
      <c r="J8" s="3">
        <f t="shared" si="0"/>
        <v>36</v>
      </c>
      <c r="K8" s="3">
        <f t="shared" si="0"/>
        <v>7</v>
      </c>
      <c r="L8" s="64"/>
      <c r="M8" s="67"/>
      <c r="O8" s="69"/>
      <c r="P8" s="60"/>
      <c r="Q8" s="75"/>
      <c r="R8" s="26">
        <f>SUM(S8:Y8)</f>
        <v>201</v>
      </c>
      <c r="S8" s="37">
        <f>E6</f>
        <v>100</v>
      </c>
      <c r="T8" s="38">
        <f t="shared" ref="T8:Y8" si="1">F6</f>
        <v>37</v>
      </c>
      <c r="U8" s="38">
        <f t="shared" si="1"/>
        <v>26</v>
      </c>
      <c r="V8" s="38">
        <f t="shared" si="1"/>
        <v>17</v>
      </c>
      <c r="W8" s="38">
        <f t="shared" si="1"/>
        <v>14</v>
      </c>
      <c r="X8" s="38">
        <f t="shared" si="1"/>
        <v>6</v>
      </c>
      <c r="Y8" s="39">
        <f t="shared" si="1"/>
        <v>1</v>
      </c>
      <c r="Z8" s="29"/>
      <c r="AA8" s="22"/>
    </row>
    <row r="9" spans="2:27" ht="21.75" thickBot="1" x14ac:dyDescent="0.4">
      <c r="B9" s="14" t="s">
        <v>0</v>
      </c>
      <c r="C9" s="10"/>
      <c r="D9" s="17">
        <v>0</v>
      </c>
      <c r="E9" s="5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4">
        <f>(SUM(E6*E9)+(F6*F9)+(G6*G9)+(H6*H9)+(I6*I9)+(J6*J9)+(K6*K9)-D9)*-1</f>
        <v>0</v>
      </c>
      <c r="M9" s="5">
        <f>SUM(D9-L9)</f>
        <v>0</v>
      </c>
      <c r="O9" s="69"/>
      <c r="P9" s="72"/>
      <c r="Q9" s="76"/>
      <c r="R9" s="27" cm="1">
        <f t="array" ref="R9">SUM(S8:Y8*S7:Y7)</f>
        <v>433</v>
      </c>
      <c r="S9" s="30">
        <f t="shared" ref="S9:Y9" si="2">S$8*S$7</f>
        <v>100</v>
      </c>
      <c r="T9" s="7">
        <f t="shared" si="2"/>
        <v>74</v>
      </c>
      <c r="U9" s="7">
        <f t="shared" si="2"/>
        <v>78</v>
      </c>
      <c r="V9" s="7">
        <f t="shared" si="2"/>
        <v>68</v>
      </c>
      <c r="W9" s="7">
        <f t="shared" si="2"/>
        <v>70</v>
      </c>
      <c r="X9" s="7">
        <f t="shared" si="2"/>
        <v>36</v>
      </c>
      <c r="Y9" s="31">
        <f t="shared" si="2"/>
        <v>7</v>
      </c>
      <c r="Z9" s="29"/>
      <c r="AA9" s="22"/>
    </row>
    <row r="10" spans="2:27" ht="21" x14ac:dyDescent="0.35">
      <c r="B10" s="12" t="s">
        <v>5</v>
      </c>
      <c r="C10" s="11"/>
      <c r="D10" s="18">
        <v>0</v>
      </c>
      <c r="E10" s="5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4">
        <f>(SUM(E6*E10)+(F6*F10)+(G6*G10)+(H6*H10)+(I6*I10)+(J6*J10)+(K6*K10)-D10)*-1</f>
        <v>0</v>
      </c>
      <c r="M10" s="5">
        <f t="shared" ref="M10:M17" si="3">SUM(D10-L10)</f>
        <v>0</v>
      </c>
      <c r="O10" s="23" t="s">
        <v>13</v>
      </c>
      <c r="P10" s="20">
        <v>500</v>
      </c>
      <c r="Q10" s="20">
        <v>0.5</v>
      </c>
      <c r="R10" s="35"/>
      <c r="S10" s="40">
        <f>IF(COUNT($P10:$Q10)=2,$Q10*S$7,"")</f>
        <v>0.5</v>
      </c>
      <c r="T10" s="41">
        <f t="shared" ref="T10:Y16" si="4">IF(COUNT($P10:$Q10)=2,$Q10*T$7,"")</f>
        <v>1</v>
      </c>
      <c r="U10" s="41">
        <f t="shared" si="4"/>
        <v>1.5</v>
      </c>
      <c r="V10" s="41">
        <f t="shared" si="4"/>
        <v>2</v>
      </c>
      <c r="W10" s="41">
        <f t="shared" si="4"/>
        <v>2.5</v>
      </c>
      <c r="X10" s="41">
        <f t="shared" si="4"/>
        <v>3</v>
      </c>
      <c r="Y10" s="42">
        <f t="shared" si="4"/>
        <v>3.5</v>
      </c>
      <c r="Z10" s="43">
        <f>IF(COUNT($P10:$Q10)=2,$P10-$AA10,"")</f>
        <v>283.5</v>
      </c>
      <c r="AA10" s="44" cm="1">
        <f t="array" ref="AA10">IF(COUNT($P10:$Q10)=2,SUM($S$9:$Y$9*$Q10),"")</f>
        <v>216.5</v>
      </c>
    </row>
    <row r="11" spans="2:27" ht="21" x14ac:dyDescent="0.35">
      <c r="B11" s="12" t="s">
        <v>6</v>
      </c>
      <c r="C11" s="11"/>
      <c r="D11" s="18">
        <v>0</v>
      </c>
      <c r="E11" s="5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4">
        <f>(SUM(E6*E11)+(F6*F11)+(G6*G11)+(H6*H11)+(I6*I11)+(J6*J11)+(K6*K11)-D11)*-1</f>
        <v>0</v>
      </c>
      <c r="M11" s="5">
        <f t="shared" si="3"/>
        <v>0</v>
      </c>
      <c r="O11" s="23" t="s">
        <v>22</v>
      </c>
      <c r="P11" s="20">
        <v>300</v>
      </c>
      <c r="Q11" s="20">
        <v>0.3</v>
      </c>
      <c r="R11" s="35"/>
      <c r="S11" s="45">
        <f t="shared" ref="S11:S16" si="5">IF(COUNT($P11:$Q11)=2,$Q11*S$7,"")</f>
        <v>0.3</v>
      </c>
      <c r="T11" s="46">
        <f t="shared" si="4"/>
        <v>0.6</v>
      </c>
      <c r="U11" s="46">
        <f t="shared" si="4"/>
        <v>0.89999999999999991</v>
      </c>
      <c r="V11" s="46">
        <f t="shared" si="4"/>
        <v>1.2</v>
      </c>
      <c r="W11" s="46">
        <f t="shared" si="4"/>
        <v>1.5</v>
      </c>
      <c r="X11" s="46">
        <f t="shared" si="4"/>
        <v>1.7999999999999998</v>
      </c>
      <c r="Y11" s="44">
        <f t="shared" si="4"/>
        <v>2.1</v>
      </c>
      <c r="Z11" s="43">
        <f t="shared" ref="Z11:Z16" si="6">IF(COUNT($P11:$Q11)=2,$P11-$AA11,"")</f>
        <v>170.1</v>
      </c>
      <c r="AA11" s="44" cm="1">
        <f t="array" ref="AA11">IF(COUNT($P11:$Q11)=2,SUM($S$9:$Y$9*$Q11),"")</f>
        <v>129.9</v>
      </c>
    </row>
    <row r="12" spans="2:27" ht="21" x14ac:dyDescent="0.35">
      <c r="B12" s="12" t="s">
        <v>7</v>
      </c>
      <c r="C12" s="11"/>
      <c r="D12" s="18">
        <v>0</v>
      </c>
      <c r="E12" s="5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4">
        <f>(SUM(E6*E12)+(F6*F12)+(G6*G12)+(H6*H12)+(I6*I12)+(J6*J12)+(K6*K12)-D12)*-1</f>
        <v>0</v>
      </c>
      <c r="M12" s="5">
        <f t="shared" si="3"/>
        <v>0</v>
      </c>
      <c r="O12" s="23" t="s">
        <v>14</v>
      </c>
      <c r="P12" s="20"/>
      <c r="Q12" s="20"/>
      <c r="R12" s="35"/>
      <c r="S12" s="45" t="str">
        <f t="shared" si="5"/>
        <v/>
      </c>
      <c r="T12" s="46" t="str">
        <f t="shared" si="4"/>
        <v/>
      </c>
      <c r="U12" s="46" t="str">
        <f t="shared" si="4"/>
        <v/>
      </c>
      <c r="V12" s="46" t="str">
        <f t="shared" si="4"/>
        <v/>
      </c>
      <c r="W12" s="46" t="str">
        <f t="shared" si="4"/>
        <v/>
      </c>
      <c r="X12" s="46" t="str">
        <f t="shared" si="4"/>
        <v/>
      </c>
      <c r="Y12" s="44" t="str">
        <f t="shared" si="4"/>
        <v/>
      </c>
      <c r="Z12" s="43" t="str">
        <f t="shared" si="6"/>
        <v/>
      </c>
      <c r="AA12" s="44" t="str" cm="1">
        <f t="array" ref="AA12">IF(COUNT($P12:$Q12)=2,SUM($S$9:$Y$9*$Q12),"")</f>
        <v/>
      </c>
    </row>
    <row r="13" spans="2:27" ht="21" x14ac:dyDescent="0.35">
      <c r="B13" s="12" t="s">
        <v>8</v>
      </c>
      <c r="C13" s="11"/>
      <c r="D13" s="18">
        <v>0</v>
      </c>
      <c r="E13" s="5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4">
        <f>(SUM(E6*E13)+(F6*F13)+(G6*G13)+(H6*H13)+(I6*I13)+(J6*J13)+(K6*K13)-D13)*-1</f>
        <v>0</v>
      </c>
      <c r="M13" s="5">
        <f t="shared" si="3"/>
        <v>0</v>
      </c>
      <c r="O13" s="23" t="s">
        <v>15</v>
      </c>
      <c r="P13" s="20"/>
      <c r="Q13" s="20"/>
      <c r="R13" s="35"/>
      <c r="S13" s="45" t="str">
        <f t="shared" si="5"/>
        <v/>
      </c>
      <c r="T13" s="46" t="str">
        <f t="shared" si="4"/>
        <v/>
      </c>
      <c r="U13" s="46" t="str">
        <f t="shared" si="4"/>
        <v/>
      </c>
      <c r="V13" s="46" t="str">
        <f t="shared" si="4"/>
        <v/>
      </c>
      <c r="W13" s="46" t="str">
        <f t="shared" si="4"/>
        <v/>
      </c>
      <c r="X13" s="46" t="str">
        <f t="shared" si="4"/>
        <v/>
      </c>
      <c r="Y13" s="44" t="str">
        <f t="shared" si="4"/>
        <v/>
      </c>
      <c r="Z13" s="43" t="str">
        <f t="shared" si="6"/>
        <v/>
      </c>
      <c r="AA13" s="44" t="str" cm="1">
        <f t="array" ref="AA13">IF(COUNT($P13:$Q13)=2,SUM($S$9:$Y$9*$Q13),"")</f>
        <v/>
      </c>
    </row>
    <row r="14" spans="2:27" ht="21" x14ac:dyDescent="0.35">
      <c r="B14" s="12" t="s">
        <v>9</v>
      </c>
      <c r="C14" s="11"/>
      <c r="D14" s="18">
        <v>0</v>
      </c>
      <c r="E14" s="5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4">
        <f>(SUM(E6*E14)+(F6*F14)+(G6*G14)+(H6*H14)+(I6*I14)+(J6*J14)+(K6*K14)-D14)*-1</f>
        <v>0</v>
      </c>
      <c r="M14" s="5">
        <f t="shared" si="3"/>
        <v>0</v>
      </c>
      <c r="O14" s="23" t="s">
        <v>16</v>
      </c>
      <c r="P14" s="20"/>
      <c r="Q14" s="20"/>
      <c r="R14" s="35"/>
      <c r="S14" s="45" t="str">
        <f t="shared" si="5"/>
        <v/>
      </c>
      <c r="T14" s="46" t="str">
        <f t="shared" si="4"/>
        <v/>
      </c>
      <c r="U14" s="46" t="str">
        <f t="shared" si="4"/>
        <v/>
      </c>
      <c r="V14" s="46" t="str">
        <f t="shared" si="4"/>
        <v/>
      </c>
      <c r="W14" s="46" t="str">
        <f t="shared" si="4"/>
        <v/>
      </c>
      <c r="X14" s="46" t="str">
        <f t="shared" si="4"/>
        <v/>
      </c>
      <c r="Y14" s="44" t="str">
        <f t="shared" si="4"/>
        <v/>
      </c>
      <c r="Z14" s="43" t="str">
        <f t="shared" si="6"/>
        <v/>
      </c>
      <c r="AA14" s="44" t="str" cm="1">
        <f t="array" ref="AA14">IF(COUNT($P14:$Q14)=2,SUM($S$9:$Y$9*$Q14),"")</f>
        <v/>
      </c>
    </row>
    <row r="15" spans="2:27" ht="21" x14ac:dyDescent="0.35">
      <c r="B15" s="12" t="s">
        <v>10</v>
      </c>
      <c r="C15" s="11"/>
      <c r="D15" s="18">
        <v>0</v>
      </c>
      <c r="E15" s="5"/>
      <c r="F15" s="3"/>
      <c r="G15" s="3"/>
      <c r="H15" s="3">
        <v>0</v>
      </c>
      <c r="I15" s="3">
        <v>0</v>
      </c>
      <c r="J15" s="3">
        <v>0</v>
      </c>
      <c r="K15" s="3">
        <v>0</v>
      </c>
      <c r="L15" s="4">
        <f>(SUM(E6*E15)+(F6*F15)+(G6*G15)+(H6*H15)+(I6*I15)+(J6*J15)+(K6*K15)-D15)*-1</f>
        <v>0</v>
      </c>
      <c r="M15" s="5">
        <f t="shared" si="3"/>
        <v>0</v>
      </c>
      <c r="O15" s="23"/>
      <c r="P15" s="20"/>
      <c r="Q15" s="20"/>
      <c r="R15" s="35"/>
      <c r="S15" s="45" t="str">
        <f t="shared" si="5"/>
        <v/>
      </c>
      <c r="T15" s="46" t="str">
        <f t="shared" si="4"/>
        <v/>
      </c>
      <c r="U15" s="46" t="str">
        <f t="shared" si="4"/>
        <v/>
      </c>
      <c r="V15" s="46" t="str">
        <f t="shared" si="4"/>
        <v/>
      </c>
      <c r="W15" s="46" t="str">
        <f t="shared" si="4"/>
        <v/>
      </c>
      <c r="X15" s="46" t="str">
        <f t="shared" si="4"/>
        <v/>
      </c>
      <c r="Y15" s="44" t="str">
        <f t="shared" si="4"/>
        <v/>
      </c>
      <c r="Z15" s="43" t="str">
        <f t="shared" si="6"/>
        <v/>
      </c>
      <c r="AA15" s="44" t="str" cm="1">
        <f t="array" ref="AA15">IF(COUNT($P15:$Q15)=2,SUM($S$9:$Y$9*$Q15),"")</f>
        <v/>
      </c>
    </row>
    <row r="16" spans="2:27" ht="21.75" thickBot="1" x14ac:dyDescent="0.4">
      <c r="B16" s="12" t="s">
        <v>11</v>
      </c>
      <c r="C16" s="11"/>
      <c r="D16" s="18">
        <v>0</v>
      </c>
      <c r="E16" s="5"/>
      <c r="F16" s="3">
        <v>0</v>
      </c>
      <c r="G16" s="3">
        <v>0</v>
      </c>
      <c r="H16" s="3">
        <v>0</v>
      </c>
      <c r="I16" s="3"/>
      <c r="J16" s="3"/>
      <c r="K16" s="3"/>
      <c r="L16" s="4">
        <f>(SUM(E6*E16)+(F6*F16)+(G6*G16)+(H6*H16)+(I6*I16)+(J6*J16)+(K6*K16)-D16)*-1</f>
        <v>0</v>
      </c>
      <c r="M16" s="5">
        <f t="shared" si="3"/>
        <v>0</v>
      </c>
      <c r="O16" s="24"/>
      <c r="P16" s="25"/>
      <c r="Q16" s="25"/>
      <c r="R16" s="36"/>
      <c r="S16" s="47" t="str">
        <f t="shared" si="5"/>
        <v/>
      </c>
      <c r="T16" s="48" t="str">
        <f t="shared" si="4"/>
        <v/>
      </c>
      <c r="U16" s="48" t="str">
        <f t="shared" si="4"/>
        <v/>
      </c>
      <c r="V16" s="48" t="str">
        <f t="shared" si="4"/>
        <v/>
      </c>
      <c r="W16" s="48" t="str">
        <f t="shared" si="4"/>
        <v/>
      </c>
      <c r="X16" s="48" t="str">
        <f t="shared" si="4"/>
        <v/>
      </c>
      <c r="Y16" s="49" t="str">
        <f t="shared" si="4"/>
        <v/>
      </c>
      <c r="Z16" s="50" t="str">
        <f t="shared" si="6"/>
        <v/>
      </c>
      <c r="AA16" s="49" t="str" cm="1">
        <f t="array" ref="AA16">IF(COUNT($P16:$Q16)=2,SUM($S$9:$Y$9*$Q16),"")</f>
        <v/>
      </c>
    </row>
    <row r="17" spans="2:13" ht="21.75" thickBot="1" x14ac:dyDescent="0.4">
      <c r="B17" s="13" t="s">
        <v>12</v>
      </c>
      <c r="C17" s="11"/>
      <c r="D17" s="19">
        <v>0</v>
      </c>
      <c r="E17" s="5"/>
      <c r="F17" s="3"/>
      <c r="G17" s="3"/>
      <c r="H17" s="3"/>
      <c r="I17" s="3">
        <v>0</v>
      </c>
      <c r="J17" s="3">
        <v>0</v>
      </c>
      <c r="K17" s="3">
        <v>0</v>
      </c>
      <c r="L17" s="4">
        <f>(SUM(E6*E17)+(F6*F17)+(G6*G17)+(H6*H17)+(I6*I17)+(J6*J17)+(K6*K17)-D17)*-1</f>
        <v>0</v>
      </c>
      <c r="M17" s="5">
        <f t="shared" si="3"/>
        <v>0</v>
      </c>
    </row>
  </sheetData>
  <mergeCells count="9">
    <mergeCell ref="B4:M5"/>
    <mergeCell ref="B6:B8"/>
    <mergeCell ref="L6:L8"/>
    <mergeCell ref="M6:M8"/>
    <mergeCell ref="O5:AA6"/>
    <mergeCell ref="O7:O9"/>
    <mergeCell ref="C6:D6"/>
    <mergeCell ref="Q7:Q9"/>
    <mergeCell ref="P7:P9"/>
  </mergeCells>
  <dataValidations count="1">
    <dataValidation allowBlank="1" showInputMessage="1" showErrorMessage="1" promptTitle="Quantités en kg (sans saisir kg)" prompt="Ex : _x000a_500 gr saisir : 0,5_x000a_2,5 kg saisir : 2,5" sqref="P10:Q16" xr:uid="{9CD246AF-38D9-43DA-AC78-D18F415CE553}"/>
  </dataValidations>
  <pageMargins left="0.7" right="0.7" top="0.75" bottom="0.75" header="0.3" footer="0.3"/>
  <pageSetup paperSize="9" orientation="portrait" r:id="rId1"/>
  <ignoredErrors>
    <ignoredError sqref="L10 L14" 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0F8FFDEE-3E21-4D77-ABD4-24A4F22601D6}">
            <xm:f>NOT(ISERROR(SEARCH("-",L9)))</xm:f>
            <xm:f>"-"</xm:f>
            <x14:dxf/>
          </x14:cfRule>
          <xm:sqref>L9</xm:sqref>
        </x14:conditionalFormatting>
        <x14:conditionalFormatting xmlns:xm="http://schemas.microsoft.com/office/excel/2006/main">
          <x14:cfRule type="containsText" priority="1" operator="containsText" id="{E124E8D0-AD38-474A-BF85-FF382FDE378E}">
            <xm:f>NOT(ISERROR(SEARCH("-",L9)))</xm:f>
            <xm:f>"-"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L9:L17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MHD KARIM</dc:creator>
  <cp:lastModifiedBy>Eric L</cp:lastModifiedBy>
  <dcterms:created xsi:type="dcterms:W3CDTF">2024-08-14T17:50:08Z</dcterms:created>
  <dcterms:modified xsi:type="dcterms:W3CDTF">2025-09-15T22:24:48Z</dcterms:modified>
</cp:coreProperties>
</file>