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6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9B044AE-F4C0-44AC-9257-010BEF9458BF}" xr6:coauthVersionLast="47" xr6:coauthVersionMax="47" xr10:uidLastSave="{00000000-0000-0000-0000-000000000000}"/>
  <bookViews>
    <workbookView xWindow="390" yWindow="390" windowWidth="28800" windowHeight="15885" xr2:uid="{70184A76-4071-4083-AA75-904C9572D4B0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B6" i="1" l="1"/>
  <c r="K12" i="1" s="1"/>
  <c r="C8" i="1"/>
  <c r="H12" i="1"/>
  <c r="C12" i="1" s="1"/>
  <c r="H11" i="1"/>
  <c r="C11" i="1" s="1"/>
  <c r="F10" i="1" l="1"/>
  <c r="C10" i="1"/>
  <c r="I10" i="1"/>
  <c r="K11" i="1"/>
  <c r="J10" i="1"/>
  <c r="J11" i="1"/>
  <c r="I12" i="1"/>
  <c r="I11" i="1"/>
  <c r="J12" i="1"/>
  <c r="K10" i="1"/>
  <c r="F12" i="1"/>
  <c r="F11" i="1"/>
</calcChain>
</file>

<file path=xl/sharedStrings.xml><?xml version="1.0" encoding="utf-8"?>
<sst xmlns="http://schemas.openxmlformats.org/spreadsheetml/2006/main" count="17" uniqueCount="17">
  <si>
    <t>Date de naissance</t>
  </si>
  <si>
    <t>Age actuel du client</t>
  </si>
  <si>
    <t>Durée du prêt</t>
  </si>
  <si>
    <t>Report</t>
  </si>
  <si>
    <t>Age fin de prêt</t>
  </si>
  <si>
    <t>Résultats de la contreproposition par spécificités (en mois)</t>
  </si>
  <si>
    <t>CALCUL AGE FIN DE PRÊT ET CONTREPROPOSITION</t>
  </si>
  <si>
    <t>Crédit classique (81 ans)</t>
  </si>
  <si>
    <t>Crédit classique (90 ans)</t>
  </si>
  <si>
    <t>Crédit renouvelable (78 ans)</t>
  </si>
  <si>
    <t xml:space="preserve">                                                                           Les contrepropositions s'afficheront ci-dessous</t>
  </si>
  <si>
    <t>Date de l'étude:</t>
  </si>
  <si>
    <t>Date de fin de prêt:</t>
  </si>
  <si>
    <t>Le dépassement s'affichera en année(s) et/ou en mois et/ou en jour(s)</t>
  </si>
  <si>
    <t>An(s)</t>
  </si>
  <si>
    <t>Mois</t>
  </si>
  <si>
    <t>Jour(s)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</si>
</sst>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sz val="11"/>
      <color theme="1"/>
      <name val="Source Sans Pro"/>
      <family val="2"/>
    </font>
    <font>
      <b/>
      <sz val="11"/>
      <color theme="1"/>
      <name val="Source Sans Pro"/>
      <family val="2"/>
    </font>
    <font>
      <b/>
      <sz val="11"/>
      <color theme="9" tint="-0.499984740745262"/>
      <name val="Source Sans Pro"/>
      <family val="2"/>
    </font>
    <font>
      <b/>
      <sz val="9"/>
      <color theme="1"/>
      <name val="Source Sans Pro"/>
      <family val="2"/>
    </font>
    <font>
      <b/>
      <sz val="10"/>
      <name val="Source Sans Pro"/>
      <family val="2"/>
    </font>
    <font>
      <b/>
      <sz val="11"/>
      <color rgb="FFC00000"/>
      <name val="Source Sans Pro"/>
      <family val="2"/>
    </font>
    <font>
      <b/>
      <sz val="16"/>
      <name val="Source Sans Pro"/>
      <family val="2"/>
    </font>
    <font>
      <i/>
      <u/>
      <sz val="11"/>
      <color theme="1"/>
      <name val="Source Sans Pro"/>
      <family val="2"/>
    </font>
    <font>
      <i/>
      <sz val="14"/>
      <color theme="1"/>
      <name val="Source Sans Pro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7" xfId="0" applyFont="1" applyFill="1" applyBorder="1" applyAlignment="1" applyProtection="1">
      <alignment horizontal="center" vertical="center" wrapText="1"/>
      <protection locked="0"/>
    </xf>
    <xf numFmtId="0" fontId="7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 applyProtection="1">
      <alignment horizontal="center" vertical="center" wrapText="1"/>
      <protection locked="0"/>
    </xf>
    <xf numFmtId="0" fontId="8" fillId="3" borderId="15" xfId="0" applyFont="1" applyFill="1" applyBorder="1" applyAlignment="1" applyProtection="1">
      <alignment horizontal="center" vertical="center" wrapText="1"/>
      <protection locked="0"/>
    </xf>
    <xf numFmtId="0" fontId="5" fillId="4" borderId="15" xfId="0" applyFont="1" applyFill="1" applyBorder="1" applyAlignment="1" applyProtection="1">
      <alignment horizontal="center" vertical="center" wrapText="1"/>
      <protection hidden="1"/>
    </xf>
    <xf numFmtId="0" fontId="6" fillId="4" borderId="15" xfId="0" applyFont="1" applyFill="1" applyBorder="1" applyAlignment="1" applyProtection="1">
      <alignment horizontal="center" vertical="center" wrapText="1"/>
      <protection hidden="1"/>
    </xf>
    <xf numFmtId="0" fontId="9" fillId="0" borderId="15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5" xfId="0" applyFont="1" applyFill="1" applyBorder="1" applyAlignment="1" applyProtection="1">
      <alignment horizontal="center" vertical="center" wrapText="1"/>
      <protection locked="0"/>
    </xf>
    <xf numFmtId="14" fontId="2" fillId="0" borderId="11" xfId="0" applyNumberFormat="1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 wrapText="1"/>
      <protection locked="0"/>
    </xf>
    <xf numFmtId="0" fontId="8" fillId="3" borderId="18" xfId="0" applyFont="1" applyFill="1" applyBorder="1" applyAlignment="1" applyProtection="1">
      <alignment horizontal="center" vertical="center" wrapText="1"/>
      <protection locked="0"/>
    </xf>
    <xf numFmtId="0" fontId="8" fillId="3" borderId="19" xfId="0" applyFont="1" applyFill="1" applyBorder="1" applyAlignment="1" applyProtection="1">
      <alignment horizontal="center" vertical="center" wrapText="1"/>
      <protection locked="0"/>
    </xf>
    <xf numFmtId="0" fontId="5" fillId="4" borderId="19" xfId="0" applyFont="1" applyFill="1" applyBorder="1" applyAlignment="1" applyProtection="1">
      <alignment horizontal="center" vertical="center" wrapText="1"/>
      <protection hidden="1"/>
    </xf>
    <xf numFmtId="0" fontId="6" fillId="4" borderId="19" xfId="0" applyFont="1" applyFill="1" applyBorder="1" applyAlignment="1" applyProtection="1">
      <alignment horizontal="center" vertical="center" wrapText="1"/>
      <protection hidden="1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8" fillId="3" borderId="21" xfId="0" applyFont="1" applyFill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8" fillId="3" borderId="23" xfId="0" applyFont="1" applyFill="1" applyBorder="1" applyAlignment="1" applyProtection="1">
      <alignment horizontal="center" vertical="center" wrapText="1"/>
      <protection locked="0"/>
    </xf>
    <xf numFmtId="0" fontId="8" fillId="3" borderId="24" xfId="0" applyFont="1" applyFill="1" applyBorder="1" applyAlignment="1" applyProtection="1">
      <alignment horizontal="center" vertical="center" wrapText="1"/>
      <protection locked="0"/>
    </xf>
    <xf numFmtId="0" fontId="5" fillId="4" borderId="24" xfId="0" applyFont="1" applyFill="1" applyBorder="1" applyAlignment="1" applyProtection="1">
      <alignment horizontal="center" vertical="center" wrapText="1"/>
      <protection hidden="1"/>
    </xf>
    <xf numFmtId="0" fontId="6" fillId="4" borderId="24" xfId="0" applyFont="1" applyFill="1" applyBorder="1" applyAlignment="1" applyProtection="1">
      <alignment horizontal="center" vertical="center" wrapText="1"/>
      <protection hidden="1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26" xfId="0" applyFont="1" applyBorder="1" applyAlignment="1" applyProtection="1">
      <alignment horizontal="center" vertical="center"/>
      <protection locked="0"/>
    </xf>
    <xf numFmtId="0" fontId="9" fillId="0" borderId="27" xfId="0" applyFont="1" applyBorder="1" applyAlignment="1" applyProtection="1">
      <alignment horizontal="center" vertical="center"/>
      <protection locked="0"/>
    </xf>
    <xf numFmtId="0" fontId="9" fillId="0" borderId="28" xfId="0" applyFont="1" applyBorder="1" applyAlignment="1" applyProtection="1">
      <alignment horizontal="center" vertical="center"/>
      <protection locked="0"/>
    </xf>
    <xf numFmtId="0" fontId="5" fillId="4" borderId="20" xfId="0" applyFont="1" applyFill="1" applyBorder="1" applyAlignment="1" applyProtection="1">
      <alignment horizontal="center" vertical="center" wrapText="1"/>
      <protection hidden="1"/>
    </xf>
    <xf numFmtId="0" fontId="5" fillId="4" borderId="22" xfId="0" applyFont="1" applyFill="1" applyBorder="1" applyAlignment="1" applyProtection="1">
      <alignment horizontal="center" vertical="center" wrapText="1"/>
      <protection hidden="1"/>
    </xf>
    <xf numFmtId="0" fontId="5" fillId="4" borderId="25" xfId="0" applyFont="1" applyFill="1" applyBorder="1" applyAlignment="1" applyProtection="1">
      <alignment horizontal="center" vertical="center" wrapText="1"/>
      <protection hidden="1"/>
    </xf>
    <xf numFmtId="0" fontId="6" fillId="4" borderId="18" xfId="0" applyFont="1" applyFill="1" applyBorder="1" applyAlignment="1" applyProtection="1">
      <alignment horizontal="center" vertical="center" wrapText="1"/>
      <protection hidden="1"/>
    </xf>
    <xf numFmtId="0" fontId="2" fillId="0" borderId="20" xfId="0" applyFont="1" applyBorder="1" applyAlignment="1" applyProtection="1">
      <alignment horizontal="center" vertical="center" wrapText="1"/>
      <protection hidden="1"/>
    </xf>
    <xf numFmtId="0" fontId="6" fillId="4" borderId="21" xfId="0" applyFont="1" applyFill="1" applyBorder="1" applyAlignment="1" applyProtection="1">
      <alignment horizontal="center" vertical="center" wrapText="1"/>
      <protection hidden="1"/>
    </xf>
    <xf numFmtId="0" fontId="2" fillId="0" borderId="22" xfId="0" applyFont="1" applyBorder="1" applyAlignment="1" applyProtection="1">
      <alignment horizontal="center" vertical="center" wrapText="1"/>
      <protection hidden="1"/>
    </xf>
    <xf numFmtId="0" fontId="6" fillId="4" borderId="23" xfId="0" applyFont="1" applyFill="1" applyBorder="1" applyAlignment="1" applyProtection="1">
      <alignment horizontal="center" vertical="center" wrapText="1"/>
      <protection hidden="1"/>
    </xf>
    <xf numFmtId="0" fontId="2" fillId="0" borderId="25" xfId="0" applyFont="1" applyBorder="1" applyAlignment="1" applyProtection="1">
      <alignment horizontal="center" vertical="center" wrapText="1"/>
      <protection hidden="1"/>
    </xf>
    <xf numFmtId="14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Protection="1"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vertical="center" wrapText="1"/>
      <protection locked="0"/>
    </xf>
    <xf numFmtId="0" fontId="2" fillId="2" borderId="14" xfId="0" applyFont="1" applyFill="1" applyBorder="1" applyAlignment="1" applyProtection="1">
      <alignment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3" fillId="4" borderId="29" xfId="0" applyFont="1" applyFill="1" applyBorder="1" applyAlignment="1" applyProtection="1">
      <alignment horizontal="center" vertical="center" wrapText="1"/>
      <protection hidden="1"/>
    </xf>
    <xf numFmtId="0" fontId="2" fillId="4" borderId="30" xfId="0" applyFont="1" applyFill="1" applyBorder="1" applyAlignment="1" applyProtection="1">
      <alignment horizontal="center" vertical="center" wrapText="1"/>
      <protection locked="0"/>
    </xf>
    <xf numFmtId="0" fontId="2" fillId="4" borderId="31" xfId="0" applyFont="1" applyFill="1" applyBorder="1" applyAlignment="1" applyProtection="1">
      <alignment horizontal="center" vertical="center" wrapText="1"/>
      <protection locked="0"/>
    </xf>
    <xf numFmtId="0" fontId="7" fillId="2" borderId="0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1">
    <dxf>
      <font>
        <color rgb="FFFFC000"/>
      </font>
      <fill>
        <patternFill>
          <bgColor rgb="FFFFF8E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8EB"/>
      <color rgb="FFFFECD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704850</xdr:colOff>
      <xdr:row>13</xdr:row>
      <xdr:rowOff>19051</xdr:rowOff>
    </xdr:from>
    <xdr:to>
      <xdr:col>1</xdr:col>
      <xdr:colOff>1495425</xdr:colOff>
      <xdr:row>28</xdr:row>
      <xdr:rowOff>59379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62C1040-97AC-6B25-969A-927949591A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850" y="3895726"/>
          <a:ext cx="2466975" cy="2897828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1</xdr:rowOff>
    </xdr:from>
    <xdr:to>
      <xdr:col>5</xdr:col>
      <xdr:colOff>695325</xdr:colOff>
      <xdr:row>30</xdr:row>
      <xdr:rowOff>164495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D961332-66FB-37F6-1D62-96D7E0EFA6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09950" y="3876676"/>
          <a:ext cx="5276850" cy="3402994"/>
        </a:xfrm>
        <a:prstGeom prst="rect">
          <a:avLst/>
        </a:prstGeom>
      </xdr:spPr>
    </xdr:pic>
    <xdr:clientData/>
  </xdr:twoCellAnchor>
  <xdr:twoCellAnchor>
    <xdr:from>
      <xdr:col>2</xdr:col>
      <xdr:colOff>485775</xdr:colOff>
      <xdr:row>9</xdr:row>
      <xdr:rowOff>180975</xdr:rowOff>
    </xdr:from>
    <xdr:to>
      <xdr:col>2</xdr:col>
      <xdr:colOff>1295400</xdr:colOff>
      <xdr:row>23</xdr:row>
      <xdr:rowOff>142875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0806DD2-503F-1906-EB0D-C73C07602203}"/>
            </a:ext>
          </a:extLst>
        </xdr:cNvPr>
        <xdr:cNvCxnSpPr/>
      </xdr:nvCxnSpPr>
      <xdr:spPr>
        <a:xfrm flipV="1">
          <a:off x="3895725" y="2695575"/>
          <a:ext cx="809625" cy="32289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8D01D-0109-46ED-B034-A91DA81A0854}">
  <dimension ref="A1:K20"/>
  <sheetViews>
    <sheetView tabSelected="1" topLeftCell="A7" workbookViewId="0">
      <selection activeCell="I25" sqref="I25"/>
    </sheetView>
  </sheetViews>
  <sheetFormatPr baseColWidth="10" defaultColWidth="11.42578125" defaultRowHeight="15" x14ac:dyDescent="0.25"/>
  <cols>
    <col min="1" max="1" width="25.140625" style="1" customWidth="1"/>
    <col min="2" max="2" width="26" style="1" customWidth="1"/>
    <col min="3" max="4" width="22.85546875" style="1" customWidth="1"/>
    <col min="5" max="5" width="23" style="1" customWidth="1"/>
    <col min="6" max="16384" width="11.42578125" style="1"/>
  </cols>
  <sheetData>
    <row r="1" spans="1:11" ht="15" customHeight="1" x14ac:dyDescent="0.25">
      <c r="A1" s="2"/>
      <c r="B1" s="2"/>
      <c r="C1" s="3" t="s">
        <v>6</v>
      </c>
      <c r="D1" s="4"/>
      <c r="E1" s="5"/>
      <c r="F1" s="2"/>
      <c r="I1" s="2"/>
    </row>
    <row r="2" spans="1:11" ht="15" customHeight="1" x14ac:dyDescent="0.25">
      <c r="A2" s="2"/>
      <c r="B2" s="2"/>
      <c r="C2" s="6"/>
      <c r="D2" s="69"/>
      <c r="E2" s="7"/>
      <c r="F2" s="2"/>
      <c r="I2" s="2"/>
    </row>
    <row r="3" spans="1:11" ht="15.75" customHeight="1" thickBot="1" x14ac:dyDescent="0.3">
      <c r="A3" s="2"/>
      <c r="B3" s="2"/>
      <c r="C3" s="8"/>
      <c r="D3" s="9"/>
      <c r="E3" s="10"/>
      <c r="F3" s="2"/>
      <c r="I3" s="2"/>
    </row>
    <row r="4" spans="1:11" ht="15.75" thickBot="1" x14ac:dyDescent="0.3">
      <c r="A4" s="2"/>
      <c r="B4" s="2"/>
      <c r="C4" s="2"/>
      <c r="D4" s="2"/>
      <c r="E4" s="2"/>
      <c r="F4" s="2"/>
      <c r="G4" s="2"/>
      <c r="H4" s="2"/>
      <c r="I4" s="2"/>
    </row>
    <row r="5" spans="1:11" ht="28.5" customHeight="1" thickBot="1" x14ac:dyDescent="0.3">
      <c r="A5" s="60" t="s">
        <v>11</v>
      </c>
      <c r="B5" s="60" t="s">
        <v>12</v>
      </c>
      <c r="C5" s="2"/>
      <c r="D5" s="2"/>
      <c r="E5" s="59"/>
      <c r="F5" s="2"/>
      <c r="G5" s="2"/>
      <c r="H5" s="2"/>
      <c r="I5" s="2"/>
    </row>
    <row r="6" spans="1:11" ht="28.5" customHeight="1" thickBot="1" x14ac:dyDescent="0.3">
      <c r="A6" s="28">
        <v>45439</v>
      </c>
      <c r="B6" s="28">
        <f>EDATE($A$6,D8)+30</f>
        <v>49425</v>
      </c>
      <c r="C6" s="2"/>
      <c r="D6" s="2"/>
      <c r="E6" s="2"/>
      <c r="F6" s="2"/>
      <c r="G6" s="2"/>
      <c r="H6" s="2"/>
      <c r="I6" s="2"/>
    </row>
    <row r="7" spans="1:11" ht="30" customHeight="1" thickBot="1" x14ac:dyDescent="0.3">
      <c r="A7" s="61" t="s">
        <v>0</v>
      </c>
      <c r="B7" s="62"/>
      <c r="C7" s="63" t="s">
        <v>1</v>
      </c>
      <c r="D7" s="64" t="s">
        <v>2</v>
      </c>
      <c r="E7" s="65" t="s">
        <v>3</v>
      </c>
      <c r="F7" s="19" t="s">
        <v>5</v>
      </c>
      <c r="G7" s="20"/>
      <c r="H7" s="21" t="s">
        <v>4</v>
      </c>
      <c r="I7" s="19" t="s">
        <v>13</v>
      </c>
      <c r="J7" s="26"/>
      <c r="K7" s="21"/>
    </row>
    <row r="8" spans="1:11" ht="33.75" customHeight="1" thickBot="1" x14ac:dyDescent="0.3">
      <c r="A8" s="58">
        <v>31035</v>
      </c>
      <c r="B8" s="18"/>
      <c r="C8" s="66">
        <f ca="1">IF(A8="","",DATEDIF(A8,TODAY(),"y"))</f>
        <v>39</v>
      </c>
      <c r="D8" s="67">
        <v>130</v>
      </c>
      <c r="E8" s="68">
        <v>30</v>
      </c>
      <c r="F8" s="22"/>
      <c r="G8" s="11"/>
      <c r="H8" s="23"/>
      <c r="I8" s="24"/>
      <c r="J8" s="27"/>
      <c r="K8" s="25"/>
    </row>
    <row r="9" spans="1:11" ht="15.75" customHeight="1" thickBot="1" x14ac:dyDescent="0.3">
      <c r="A9" s="29" t="s">
        <v>10</v>
      </c>
      <c r="B9" s="30"/>
      <c r="C9" s="30"/>
      <c r="D9" s="30"/>
      <c r="E9" s="31"/>
      <c r="F9" s="22"/>
      <c r="G9" s="11"/>
      <c r="H9" s="23"/>
      <c r="I9" s="16" t="s">
        <v>14</v>
      </c>
      <c r="J9" s="16" t="s">
        <v>15</v>
      </c>
      <c r="K9" s="17" t="s">
        <v>16</v>
      </c>
    </row>
    <row r="10" spans="1:11" ht="30.75" customHeight="1" x14ac:dyDescent="0.25">
      <c r="A10" s="32" t="s">
        <v>7</v>
      </c>
      <c r="B10" s="33"/>
      <c r="C10" s="34" t="str">
        <f ca="1">IF(H10&gt;81, "Age fin de prêt dépassé, merci de revoir le financement sur : ", "")</f>
        <v/>
      </c>
      <c r="D10" s="34"/>
      <c r="E10" s="49"/>
      <c r="F10" s="52" t="str">
        <f ca="1">_xlfn.LET(_xlpm.v,D8-(H10-81)*12,IF(_xlpm.v&lt;0,"INELIGIBLE",IF(H10&gt;81,_xlpm.v,"")))</f>
        <v/>
      </c>
      <c r="G10" s="35"/>
      <c r="H10" s="53">
        <f ca="1">DATEDIF(A8,EDATE(TODAY(),D8)+ E8,"y")</f>
        <v>50</v>
      </c>
      <c r="I10" s="46" t="str">
        <f>IFERROR(DATEDIF(EDATE($A$8,81*12),$B$6+1,"y"),"")</f>
        <v/>
      </c>
      <c r="J10" s="36" t="str">
        <f>IFERROR(DATEDIF(EDATE($A$8,81*12),$B$6+1,"ym"),"")</f>
        <v/>
      </c>
      <c r="K10" s="37" t="str">
        <f>IFERROR(DATEDIF(EDATE($A$8,81*12),$B$6+1,"md"),"")</f>
        <v/>
      </c>
    </row>
    <row r="11" spans="1:11" ht="30.75" customHeight="1" x14ac:dyDescent="0.25">
      <c r="A11" s="38" t="s">
        <v>8</v>
      </c>
      <c r="B11" s="12"/>
      <c r="C11" s="13" t="str">
        <f ca="1">IF(H11&gt;90, "Age fin de prêt dépassé, merci de revoir le financement sur : ", "")</f>
        <v/>
      </c>
      <c r="D11" s="13"/>
      <c r="E11" s="50"/>
      <c r="F11" s="54" t="str">
        <f ca="1">_xlfn.LET(_xlpm.v,D8-(H10-90)*12,IF(_xlpm.v&lt;0,"INELIGIBLE",IF(H10&gt;90,_xlpm.v,"")))</f>
        <v/>
      </c>
      <c r="G11" s="14"/>
      <c r="H11" s="55">
        <f ca="1">DATEDIF(A8,EDATE(TODAY(),D8)+ E8,"y")</f>
        <v>50</v>
      </c>
      <c r="I11" s="47" t="str">
        <f>IFERROR(DATEDIF(EDATE($A$8,90*12),$B$6+1,"y"),"")</f>
        <v/>
      </c>
      <c r="J11" s="15" t="str">
        <f>IFERROR(DATEDIF(EDATE($A$8,90*12),$B$6+1,"ym"),"")</f>
        <v/>
      </c>
      <c r="K11" s="39" t="str">
        <f>IFERROR(DATEDIF(EDATE($A$8,90*12),$B$6+1,"md"),"")</f>
        <v/>
      </c>
    </row>
    <row r="12" spans="1:11" ht="30.75" customHeight="1" thickBot="1" x14ac:dyDescent="0.3">
      <c r="A12" s="40" t="s">
        <v>9</v>
      </c>
      <c r="B12" s="41"/>
      <c r="C12" s="42" t="str">
        <f ca="1">IF(H12&gt;78, "Age fin de prêt dépassé, merci de revoir le financement sur : ", "")</f>
        <v/>
      </c>
      <c r="D12" s="42"/>
      <c r="E12" s="51"/>
      <c r="F12" s="56" t="str">
        <f ca="1">_xlfn.LET(_xlpm.v,D8-(H10-78)*12,IF(_xlpm.v&lt;0,"INELIGIBLE",IF(H10&gt;78,_xlpm.v,"")))</f>
        <v/>
      </c>
      <c r="G12" s="43"/>
      <c r="H12" s="57">
        <f ca="1">DATEDIF(A8,EDATE(TODAY(),D8)+ E8,"y")</f>
        <v>50</v>
      </c>
      <c r="I12" s="48" t="str">
        <f>IFERROR(DATEDIF(EDATE($A$8,78*12),$B$6+1,"y"),"")</f>
        <v/>
      </c>
      <c r="J12" s="44" t="str">
        <f>IFERROR(DATEDIF(EDATE($A$8,78*12),$B$6+1,"ym"),"")</f>
        <v/>
      </c>
      <c r="K12" s="45" t="str">
        <f>IFERROR(DATEDIF(EDATE($A$8,78*12),$B$6+1,"md"),"")</f>
        <v/>
      </c>
    </row>
    <row r="13" spans="1:11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11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</sheetData>
  <mergeCells count="14">
    <mergeCell ref="F12:G12"/>
    <mergeCell ref="F7:G9"/>
    <mergeCell ref="H7:H9"/>
    <mergeCell ref="F10:G10"/>
    <mergeCell ref="F11:G11"/>
    <mergeCell ref="A10:B10"/>
    <mergeCell ref="A11:B11"/>
    <mergeCell ref="A12:B12"/>
    <mergeCell ref="C10:E10"/>
    <mergeCell ref="C11:E11"/>
    <mergeCell ref="C12:E12"/>
    <mergeCell ref="A9:E9"/>
    <mergeCell ref="C1:E3"/>
    <mergeCell ref="I7:K8"/>
  </mergeCells>
  <conditionalFormatting sqref="H10">
    <cfRule type="cellIs" dxfId="10" priority="9" operator="equal">
      <formula>81</formula>
    </cfRule>
    <cfRule type="cellIs" dxfId="9" priority="10" operator="lessThan">
      <formula>81</formula>
    </cfRule>
    <cfRule type="cellIs" dxfId="8" priority="11" operator="greaterThan">
      <formula>81</formula>
    </cfRule>
  </conditionalFormatting>
  <conditionalFormatting sqref="H11">
    <cfRule type="cellIs" dxfId="7" priority="2" operator="equal">
      <formula>90</formula>
    </cfRule>
    <cfRule type="cellIs" dxfId="6" priority="6" operator="equal">
      <formula>90</formula>
    </cfRule>
    <cfRule type="cellIs" dxfId="5" priority="7" operator="lessThan">
      <formula>90</formula>
    </cfRule>
    <cfRule type="cellIs" dxfId="4" priority="8" operator="greaterThan">
      <formula>90</formula>
    </cfRule>
  </conditionalFormatting>
  <conditionalFormatting sqref="H12">
    <cfRule type="cellIs" dxfId="3" priority="3" operator="equal">
      <formula>78</formula>
    </cfRule>
    <cfRule type="cellIs" dxfId="2" priority="4" operator="lessThan">
      <formula>78</formula>
    </cfRule>
    <cfRule type="cellIs" dxfId="1" priority="5" operator="greaterThan">
      <formula>78</formula>
    </cfRule>
  </conditionalFormatting>
  <conditionalFormatting sqref="C10:E10">
    <cfRule type="expression" dxfId="0" priority="1">
      <formula>$H$10&gt;81</formula>
    </cfRule>
  </conditionalFormatting>
  <dataValidations count="1">
    <dataValidation type="list" allowBlank="1" showInputMessage="1" showErrorMessage="1" sqref="E8" xr:uid="{471C654D-C97C-4965-B3B6-4B25D7E3CF2E}">
      <formula1>"30,180"</formula1>
    </dataValidation>
  </dataValidation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eric</cp:lastModifiedBy>
  <dcterms:created xsi:type="dcterms:W3CDTF">2024-09-22T18:54:43Z</dcterms:created>
  <dcterms:modified xsi:type="dcterms:W3CDTF">2024-09-29T14:56:44Z</dcterms:modified>
</cp:coreProperties>
</file>