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309B609-D974-4191-9219-B729C5006086}" xr6:coauthVersionLast="47" xr6:coauthVersionMax="47" xr10:uidLastSave="{00000000-0000-0000-0000-000000000000}"/>
  <bookViews>
    <workbookView xWindow="4290" yWindow="4290" windowWidth="28800" windowHeight="15435" xr2:uid="{B803EE28-10E0-47EB-B105-43E907A70B1B}"/>
  </bookViews>
  <sheets>
    <sheet name="Feuil1" sheetId="1" r:id="rId1"/>
  </sheets>
  <externalReferences>
    <externalReference r:id="rId2"/>
  </externalReferences>
  <definedNames>
    <definedName name="Type_Materiel">[1]Listes!$B$3:$B$37</definedName>
    <definedName name="_xlnm.Print_Area" localSheetId="0">Feuil1!$A$2:$F$12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J12" i="1"/>
  <c r="J13" i="1"/>
  <c r="J11" i="1"/>
  <c r="J9" i="1"/>
  <c r="J10" i="1"/>
  <c r="J8" i="1"/>
  <c r="J7" i="1"/>
  <c r="J6" i="1"/>
  <c r="J5" i="1"/>
  <c r="J2" i="1"/>
  <c r="J3" i="1" l="1"/>
  <c r="J4" i="1"/>
</calcChain>
</file>

<file path=xl/sharedStrings.xml><?xml version="1.0" encoding="utf-8"?>
<sst xmlns="http://schemas.openxmlformats.org/spreadsheetml/2006/main" count="44" uniqueCount="24">
  <si>
    <t>boite</t>
  </si>
  <si>
    <t>sans</t>
  </si>
  <si>
    <t>cel123</t>
  </si>
  <si>
    <t>cel357</t>
  </si>
  <si>
    <t>cel184</t>
  </si>
  <si>
    <t>materiel</t>
  </si>
  <si>
    <t>sup1-cel123</t>
  </si>
  <si>
    <t>sup1-cel357</t>
  </si>
  <si>
    <t>sup1-cel184</t>
  </si>
  <si>
    <t>sup2-cel123</t>
  </si>
  <si>
    <t>sup2-cel357</t>
  </si>
  <si>
    <t>sup2-cel184</t>
  </si>
  <si>
    <t>sup3-cel123</t>
  </si>
  <si>
    <t>sup3-cel357</t>
  </si>
  <si>
    <t>sup3-cel184</t>
  </si>
  <si>
    <t>total</t>
  </si>
  <si>
    <t>designation</t>
  </si>
  <si>
    <t>type</t>
  </si>
  <si>
    <t>rien</t>
  </si>
  <si>
    <t>matériel</t>
  </si>
  <si>
    <t>emplacement</t>
  </si>
  <si>
    <t>plafond</t>
  </si>
  <si>
    <t>mur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</si>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</sst>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.gauthiez\Desktop\Anaveo\CHANTIER\EN%20COUR\MATCH%20-%20BAVAY\Audit_VIDEO_NB_ANAVEO_MATCH_SUPERMARCHE%20BAVAY_BAVAY_59_2802202411275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te"/>
      <sheetName val="cotation video"/>
      <sheetName val="Base"/>
      <sheetName val="Plan de prévention &amp; sécurité"/>
      <sheetName val="Fiche de validation"/>
      <sheetName val="SST"/>
      <sheetName val="BDR"/>
      <sheetName val="Reglages MES"/>
      <sheetName val="Listes"/>
      <sheetName val="reference artic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B3" t="str">
            <v>Caméra IP</v>
          </cell>
        </row>
        <row r="4">
          <cell r="B4" t="str">
            <v>Caméra IP dans caisson</v>
          </cell>
        </row>
        <row r="5">
          <cell r="B5" t="str">
            <v>Dôme extérieur</v>
          </cell>
        </row>
        <row r="6">
          <cell r="B6" t="str">
            <v>Dôme intérieur</v>
          </cell>
        </row>
        <row r="7">
          <cell r="B7" t="str">
            <v>Dome encastrée</v>
          </cell>
        </row>
        <row r="8">
          <cell r="B8" t="str">
            <v>Mini dôme Fixe</v>
          </cell>
        </row>
        <row r="9">
          <cell r="B9" t="str">
            <v>Mini dôme Mobile</v>
          </cell>
        </row>
        <row r="10">
          <cell r="B10" t="str">
            <v>Caméra avec Zoom</v>
          </cell>
        </row>
        <row r="11">
          <cell r="B11" t="str">
            <v>Caméra Tourelle</v>
          </cell>
        </row>
        <row r="12">
          <cell r="B12" t="str">
            <v>Caméra Factice</v>
          </cell>
        </row>
        <row r="13">
          <cell r="B13" t="str">
            <v>Joystick</v>
          </cell>
        </row>
        <row r="14">
          <cell r="B14" t="str">
            <v>Quadravision/NVR</v>
          </cell>
        </row>
        <row r="15">
          <cell r="B15" t="str">
            <v>Moniteur looping</v>
          </cell>
        </row>
        <row r="16">
          <cell r="B16" t="str">
            <v>Ecran Poursuite</v>
          </cell>
        </row>
        <row r="17">
          <cell r="B17" t="str">
            <v>Ecran Multivision</v>
          </cell>
        </row>
        <row r="18">
          <cell r="B18" t="str">
            <v>KVM Point à Point</v>
          </cell>
        </row>
        <row r="19">
          <cell r="B19" t="str">
            <v>KVM IP</v>
          </cell>
        </row>
        <row r="20">
          <cell r="B20" t="str">
            <v>Convertisseur IP/Coax</v>
          </cell>
        </row>
        <row r="21">
          <cell r="B21" t="str">
            <v>Convertisseur Fibre Optique</v>
          </cell>
        </row>
        <row r="22">
          <cell r="B22" t="str">
            <v>Jarretiere Optique</v>
          </cell>
        </row>
        <row r="23">
          <cell r="B23" t="str">
            <v>Modem/Routeur</v>
          </cell>
        </row>
        <row r="24">
          <cell r="B24" t="str">
            <v>Liaison LAN/WAN - VT</v>
          </cell>
        </row>
        <row r="25">
          <cell r="B25" t="str">
            <v>Projecteur IR</v>
          </cell>
        </row>
        <row r="26">
          <cell r="B26" t="str">
            <v>Carte contact sec IP</v>
          </cell>
        </row>
        <row r="27">
          <cell r="B27" t="str">
            <v>Baie</v>
          </cell>
        </row>
        <row r="28">
          <cell r="B28" t="str">
            <v>Visiotracker</v>
          </cell>
        </row>
        <row r="29">
          <cell r="B29" t="str">
            <v>Switch IP</v>
          </cell>
        </row>
        <row r="30">
          <cell r="B30" t="str">
            <v>Disjoncteur</v>
          </cell>
        </row>
        <row r="31">
          <cell r="B31" t="str">
            <v>Dépose dôme</v>
          </cell>
        </row>
        <row r="32">
          <cell r="B32" t="str">
            <v>Dépose Ecran</v>
          </cell>
        </row>
        <row r="33">
          <cell r="B33" t="str">
            <v>Dépose Caisson</v>
          </cell>
        </row>
        <row r="34">
          <cell r="B34" t="str">
            <v>Dépose caméra</v>
          </cell>
        </row>
        <row r="35">
          <cell r="B35" t="str">
            <v>Dépollution Ecran</v>
          </cell>
        </row>
        <row r="36">
          <cell r="B36" t="str">
            <v>Dépollution Baie</v>
          </cell>
        </row>
        <row r="37">
          <cell r="B37" t="str">
            <v>Dépollution Pt vidéo</v>
          </cell>
        </row>
      </sheetData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52DE2E-4169-40FC-8FA7-57087FDA3800}" name="Tableau1" displayName="Tableau1" ref="A1:F12" totalsRowShown="0" dataDxfId="0" headerRowBorderDxfId="8" tableBorderDxfId="9" totalsRowBorderDxfId="7">
  <autoFilter ref="A1:F12" xr:uid="{D552DE2E-4169-40FC-8FA7-57087FDA3800}"/>
  <tableColumns count="6">
    <tableColumn id="1" xr3:uid="{E915FA74-EE6A-4643-AF11-3AB3F42E56FA}" name="emplacement" dataDxfId="6"/>
    <tableColumn id="2" xr3:uid="{EEF8E100-4EC1-4D09-87C1-5249D6CABFEE}" name="matériel" dataDxfId="5"/>
    <tableColumn id="3" xr3:uid="{9695CD8C-DA4A-4B01-9622-284E981DB0C8}" name="sans" dataDxfId="4"/>
    <tableColumn id="4" xr3:uid="{0A17EA38-CCC9-4E88-9AD0-CD4302B52D26}" name="plafond" dataDxfId="3"/>
    <tableColumn id="5" xr3:uid="{491E3C28-1C6C-4DD5-A681-34D42A6AAB4D}" name="mur" dataDxfId="2"/>
    <tableColumn id="6" xr3:uid="{520FC451-061F-4158-8FB9-B9B921DB33AC}" name="boi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271EA-1364-4EDA-9093-CC61D3FC0CFE}">
  <dimension ref="A1:J14"/>
  <sheetViews>
    <sheetView tabSelected="1" zoomScale="99" zoomScaleNormal="110" workbookViewId="0">
      <selection activeCell="G16" sqref="G16"/>
    </sheetView>
  </sheetViews>
  <sheetFormatPr baseColWidth="10" defaultColWidth="11.5703125" defaultRowHeight="15" x14ac:dyDescent="0.25"/>
  <cols>
    <col min="1" max="1" width="15.5703125" style="6" customWidth="1"/>
    <col min="2" max="2" width="20.85546875" style="6" customWidth="1"/>
    <col min="3" max="16384" width="11.5703125" style="6"/>
  </cols>
  <sheetData>
    <row r="1" spans="1:10" x14ac:dyDescent="0.25">
      <c r="A1" s="14" t="s">
        <v>20</v>
      </c>
      <c r="B1" s="15" t="s">
        <v>19</v>
      </c>
      <c r="C1" s="19" t="s">
        <v>1</v>
      </c>
      <c r="D1" s="20" t="s">
        <v>21</v>
      </c>
      <c r="E1" s="21" t="s">
        <v>22</v>
      </c>
      <c r="F1" s="22" t="s">
        <v>0</v>
      </c>
      <c r="H1" s="5" t="s">
        <v>17</v>
      </c>
      <c r="I1" s="5" t="s">
        <v>16</v>
      </c>
      <c r="J1" s="5" t="s">
        <v>15</v>
      </c>
    </row>
    <row r="2" spans="1:10" x14ac:dyDescent="0.25">
      <c r="A2" s="12">
        <v>1</v>
      </c>
      <c r="B2" s="5" t="s">
        <v>2</v>
      </c>
      <c r="C2" s="5"/>
      <c r="D2" s="5" t="s">
        <v>23</v>
      </c>
      <c r="E2" s="5"/>
      <c r="F2" s="13"/>
      <c r="H2" s="8" t="s">
        <v>5</v>
      </c>
      <c r="I2" s="7" t="s">
        <v>2</v>
      </c>
      <c r="J2" s="5">
        <f>COUNTIF(B2:B12, "=*cel123*")</f>
        <v>5</v>
      </c>
    </row>
    <row r="3" spans="1:10" x14ac:dyDescent="0.25">
      <c r="A3" s="12">
        <v>2</v>
      </c>
      <c r="B3" s="5" t="s">
        <v>2</v>
      </c>
      <c r="C3" s="5"/>
      <c r="D3" s="5"/>
      <c r="E3" s="5" t="s">
        <v>23</v>
      </c>
      <c r="F3" s="13"/>
      <c r="H3" s="8"/>
      <c r="I3" s="7" t="s">
        <v>3</v>
      </c>
      <c r="J3" s="5">
        <f>COUNTIF(B2:B12, "=*cel357*")</f>
        <v>2</v>
      </c>
    </row>
    <row r="4" spans="1:10" x14ac:dyDescent="0.25">
      <c r="A4" s="12">
        <v>3</v>
      </c>
      <c r="B4" s="5" t="s">
        <v>3</v>
      </c>
      <c r="C4" s="5"/>
      <c r="D4" s="5"/>
      <c r="E4" s="5"/>
      <c r="F4" s="13"/>
      <c r="H4" s="8"/>
      <c r="I4" s="7" t="s">
        <v>4</v>
      </c>
      <c r="J4" s="5">
        <f>COUNTIF(B2:B12, "=*cel184*")</f>
        <v>4</v>
      </c>
    </row>
    <row r="5" spans="1:10" x14ac:dyDescent="0.25">
      <c r="A5" s="12">
        <v>4</v>
      </c>
      <c r="B5" s="5" t="s">
        <v>2</v>
      </c>
      <c r="C5" s="5"/>
      <c r="D5" s="5" t="s">
        <v>23</v>
      </c>
      <c r="E5" s="5"/>
      <c r="F5" s="13"/>
      <c r="H5" s="9" t="s">
        <v>21</v>
      </c>
      <c r="I5" s="3" t="s">
        <v>6</v>
      </c>
      <c r="J5" s="5">
        <f>COUNTIFS(Tableau1[matériel],RIGHT(I5,6),Tableau1[plafond],"x")</f>
        <v>2</v>
      </c>
    </row>
    <row r="6" spans="1:10" x14ac:dyDescent="0.25">
      <c r="A6" s="12">
        <v>5</v>
      </c>
      <c r="B6" s="5" t="s">
        <v>4</v>
      </c>
      <c r="C6" s="5"/>
      <c r="D6" s="5"/>
      <c r="E6" s="5"/>
      <c r="F6" s="13"/>
      <c r="H6" s="9"/>
      <c r="I6" s="3" t="s">
        <v>7</v>
      </c>
      <c r="J6" s="5">
        <f>COUNTIFS(Tableau1[matériel],RIGHT(I6,6),Tableau1[plafond],"x")</f>
        <v>0</v>
      </c>
    </row>
    <row r="7" spans="1:10" x14ac:dyDescent="0.25">
      <c r="A7" s="12">
        <v>6</v>
      </c>
      <c r="B7" s="5" t="s">
        <v>2</v>
      </c>
      <c r="C7" s="5" t="s">
        <v>23</v>
      </c>
      <c r="D7" s="5"/>
      <c r="E7" s="5"/>
      <c r="F7" s="13" t="s">
        <v>23</v>
      </c>
      <c r="H7" s="9"/>
      <c r="I7" s="3" t="s">
        <v>8</v>
      </c>
      <c r="J7" s="5">
        <f>COUNTIFS(Tableau1[matériel],RIGHT(I7,6),Tableau1[plafond],"x")</f>
        <v>0</v>
      </c>
    </row>
    <row r="8" spans="1:10" x14ac:dyDescent="0.25">
      <c r="A8" s="12">
        <v>7</v>
      </c>
      <c r="B8" s="5" t="s">
        <v>4</v>
      </c>
      <c r="C8" s="5" t="s">
        <v>23</v>
      </c>
      <c r="D8" s="5"/>
      <c r="E8" s="5"/>
      <c r="F8" s="13"/>
      <c r="H8" s="10" t="s">
        <v>22</v>
      </c>
      <c r="I8" s="2" t="s">
        <v>9</v>
      </c>
      <c r="J8" s="5">
        <f>COUNTIFS(Tableau1[matériel],RIGHT(I8,6),Tableau1[mur],"x")</f>
        <v>1</v>
      </c>
    </row>
    <row r="9" spans="1:10" x14ac:dyDescent="0.25">
      <c r="A9" s="12">
        <v>8</v>
      </c>
      <c r="B9" s="5" t="s">
        <v>3</v>
      </c>
      <c r="C9" s="5"/>
      <c r="D9" s="5"/>
      <c r="E9" s="5"/>
      <c r="F9" s="13"/>
      <c r="H9" s="10"/>
      <c r="I9" s="2" t="s">
        <v>10</v>
      </c>
      <c r="J9" s="5">
        <f>COUNTIFS(Tableau1[matériel],RIGHT(I9,6),Tableau1[mur],"x")</f>
        <v>0</v>
      </c>
    </row>
    <row r="10" spans="1:10" x14ac:dyDescent="0.25">
      <c r="A10" s="12">
        <v>9</v>
      </c>
      <c r="B10" s="5" t="s">
        <v>2</v>
      </c>
      <c r="C10" s="5"/>
      <c r="D10" s="5"/>
      <c r="E10" s="5"/>
      <c r="F10" s="13"/>
      <c r="H10" s="10"/>
      <c r="I10" s="2" t="s">
        <v>11</v>
      </c>
      <c r="J10" s="5">
        <f>COUNTIFS(Tableau1[matériel],RIGHT(I10,6),Tableau1[mur],"x")</f>
        <v>0</v>
      </c>
    </row>
    <row r="11" spans="1:10" x14ac:dyDescent="0.25">
      <c r="A11" s="12">
        <v>10</v>
      </c>
      <c r="B11" s="5" t="s">
        <v>4</v>
      </c>
      <c r="C11" s="5"/>
      <c r="D11" s="5"/>
      <c r="E11" s="5"/>
      <c r="F11" s="13"/>
      <c r="H11" s="11" t="s">
        <v>0</v>
      </c>
      <c r="I11" s="1" t="s">
        <v>12</v>
      </c>
      <c r="J11" s="5">
        <f>COUNTIFS(Tableau1[matériel],RIGHT(I11,6),Tableau1[boite],"x")</f>
        <v>1</v>
      </c>
    </row>
    <row r="12" spans="1:10" x14ac:dyDescent="0.25">
      <c r="A12" s="16">
        <v>11</v>
      </c>
      <c r="B12" s="17" t="s">
        <v>4</v>
      </c>
      <c r="C12" s="17"/>
      <c r="D12" s="17"/>
      <c r="E12" s="17"/>
      <c r="F12" s="18"/>
      <c r="H12" s="11"/>
      <c r="I12" s="1" t="s">
        <v>13</v>
      </c>
      <c r="J12" s="5">
        <f>COUNTIFS(Tableau1[matériel],RIGHT(I12,6),Tableau1[boite],"x")</f>
        <v>0</v>
      </c>
    </row>
    <row r="13" spans="1:10" x14ac:dyDescent="0.25">
      <c r="H13" s="11"/>
      <c r="I13" s="1" t="s">
        <v>14</v>
      </c>
      <c r="J13" s="5">
        <f>COUNTIFS(Tableau1[matériel],RIGHT(I13,6),Tableau1[boite],"x")</f>
        <v>0</v>
      </c>
    </row>
    <row r="14" spans="1:10" x14ac:dyDescent="0.25">
      <c r="H14" s="4" t="s">
        <v>1</v>
      </c>
      <c r="I14" s="4" t="s">
        <v>18</v>
      </c>
      <c r="J14" s="5">
        <f>COUNTIFS(Tableau1[matériel],RIGHT(I14,6),Tableau1[sans],"x")</f>
        <v>0</v>
      </c>
    </row>
  </sheetData>
  <mergeCells count="4">
    <mergeCell ref="H2:H4"/>
    <mergeCell ref="H5:H7"/>
    <mergeCell ref="H8:H10"/>
    <mergeCell ref="H11:H13"/>
  </mergeCells>
  <pageMargins left="0.25" right="0.25" top="0.75" bottom="0.75" header="0.3" footer="0.3"/>
  <pageSetup paperSize="8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anaveo.com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GAUTHIEZ</dc:creator>
  <cp:lastModifiedBy>eric</cp:lastModifiedBy>
  <cp:lastPrinted>2024-02-28T10:40:42Z</cp:lastPrinted>
  <dcterms:created xsi:type="dcterms:W3CDTF">2024-02-28T10:32:17Z</dcterms:created>
  <dcterms:modified xsi:type="dcterms:W3CDTF">2024-03-01T22:44:26Z</dcterms:modified>
</cp:coreProperties>
</file>