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019A20C-7822-4925-A6C8-73DA336931B7}" xr6:coauthVersionLast="47" xr6:coauthVersionMax="47" xr10:uidLastSave="{00000000-0000-0000-0000-000000000000}"/>
  <bookViews>
    <workbookView xWindow="2715" yWindow="840" windowWidth="28800" windowHeight="15435" xr2:uid="{16DC9A23-B691-46E4-A6D3-7CF4718C2482}"/>
  </bookViews>
  <sheets>
    <sheet name="Paramètres" sheetId="1" r:id="rId1"/>
    <sheet name="Suivi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2" l="1"/>
  <c r="A27" i="2"/>
  <c r="D24" i="2"/>
  <c r="C24" i="2"/>
  <c r="B24" i="2"/>
  <c r="A17" i="1"/>
  <c r="A18" i="1" s="1"/>
  <c r="A16" i="1"/>
  <c r="G16" i="1" s="1"/>
  <c r="F16" i="1" s="1"/>
  <c r="B8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5" i="2"/>
  <c r="C26" i="2"/>
  <c r="D26" i="2"/>
  <c r="B26" i="2"/>
  <c r="D25" i="2"/>
  <c r="B25" i="2"/>
  <c r="D23" i="2"/>
  <c r="B23" i="2"/>
  <c r="D22" i="2"/>
  <c r="B22" i="2"/>
  <c r="D21" i="2"/>
  <c r="B21" i="2"/>
  <c r="D20" i="2"/>
  <c r="B20" i="2"/>
  <c r="D19" i="2"/>
  <c r="B19" i="2"/>
  <c r="D18" i="2"/>
  <c r="B18" i="2"/>
  <c r="D17" i="2"/>
  <c r="B17" i="2"/>
  <c r="D16" i="2"/>
  <c r="B16" i="2"/>
  <c r="D15" i="2"/>
  <c r="B15" i="2"/>
  <c r="D14" i="2"/>
  <c r="B14" i="2"/>
  <c r="D13" i="2"/>
  <c r="B13" i="2"/>
  <c r="D12" i="2"/>
  <c r="B12" i="2"/>
  <c r="D11" i="2"/>
  <c r="B11" i="2"/>
  <c r="D10" i="2"/>
  <c r="B10" i="2"/>
  <c r="D9" i="2"/>
  <c r="B7" i="2"/>
  <c r="B6" i="2"/>
  <c r="B5" i="2"/>
  <c r="E3" i="2"/>
  <c r="AJ4" i="2" s="1"/>
  <c r="F4" i="2"/>
  <c r="G4" i="2" s="1"/>
  <c r="AK4" i="2" l="1"/>
  <c r="G18" i="1"/>
  <c r="F18" i="1" s="1"/>
  <c r="A19" i="1"/>
  <c r="B18" i="1"/>
  <c r="C18" i="1" s="1"/>
  <c r="D18" i="1" s="1"/>
  <c r="B17" i="1"/>
  <c r="C17" i="1" s="1"/>
  <c r="D17" i="1" s="1"/>
  <c r="G17" i="1"/>
  <c r="F17" i="1" s="1"/>
  <c r="B16" i="1"/>
  <c r="C16" i="1" s="1"/>
  <c r="D16" i="1" s="1"/>
  <c r="B27" i="2"/>
  <c r="H4" i="2"/>
  <c r="I4" i="2" s="1"/>
  <c r="G3" i="2"/>
  <c r="F3" i="2"/>
  <c r="H3" i="2"/>
  <c r="B2" i="1"/>
  <c r="A7" i="1"/>
  <c r="G7" i="1" s="1"/>
  <c r="F7" i="1" s="1"/>
  <c r="AL4" i="2" l="1"/>
  <c r="B19" i="1"/>
  <c r="C19" i="1" s="1"/>
  <c r="D19" i="1" s="1"/>
  <c r="A20" i="1"/>
  <c r="G19" i="1"/>
  <c r="F19" i="1" s="1"/>
  <c r="G6" i="1"/>
  <c r="F6" i="1" s="1"/>
  <c r="C8" i="2"/>
  <c r="D8" i="2" s="1"/>
  <c r="C5" i="2"/>
  <c r="D5" i="2" s="1"/>
  <c r="C6" i="2"/>
  <c r="D6" i="2" s="1"/>
  <c r="C7" i="2"/>
  <c r="D7" i="2" s="1"/>
  <c r="I3" i="2"/>
  <c r="J4" i="2"/>
  <c r="C2" i="1"/>
  <c r="A8" i="1"/>
  <c r="G8" i="1" s="1"/>
  <c r="F8" i="1" s="1"/>
  <c r="AM4" i="2" l="1"/>
  <c r="G20" i="1"/>
  <c r="F20" i="1" s="1"/>
  <c r="B20" i="1"/>
  <c r="C20" i="1" s="1"/>
  <c r="D20" i="1" s="1"/>
  <c r="B6" i="1"/>
  <c r="B7" i="1"/>
  <c r="C7" i="1" s="1"/>
  <c r="D7" i="1" s="1"/>
  <c r="D27" i="2"/>
  <c r="C27" i="2"/>
  <c r="K4" i="2"/>
  <c r="J3" i="2"/>
  <c r="A9" i="1"/>
  <c r="G9" i="1" s="1"/>
  <c r="F9" i="1" s="1"/>
  <c r="B8" i="1"/>
  <c r="C8" i="1" s="1"/>
  <c r="D8" i="1" s="1"/>
  <c r="AN4" i="2" l="1"/>
  <c r="C6" i="1"/>
  <c r="D6" i="1" s="1"/>
  <c r="K3" i="2"/>
  <c r="L4" i="2"/>
  <c r="A10" i="1"/>
  <c r="G10" i="1" s="1"/>
  <c r="F10" i="1" s="1"/>
  <c r="B9" i="1"/>
  <c r="C9" i="1" s="1"/>
  <c r="D9" i="1" s="1"/>
  <c r="M4" i="2" l="1"/>
  <c r="L3" i="2"/>
  <c r="A11" i="1"/>
  <c r="G11" i="1" s="1"/>
  <c r="F11" i="1" s="1"/>
  <c r="B10" i="1"/>
  <c r="C10" i="1" s="1"/>
  <c r="D10" i="1" s="1"/>
  <c r="N4" i="2" l="1"/>
  <c r="M3" i="2"/>
  <c r="A12" i="1"/>
  <c r="G12" i="1" s="1"/>
  <c r="F12" i="1" s="1"/>
  <c r="B11" i="1"/>
  <c r="C11" i="1" s="1"/>
  <c r="D11" i="1" s="1"/>
  <c r="N3" i="2" l="1"/>
  <c r="O4" i="2"/>
  <c r="A13" i="1"/>
  <c r="G13" i="1" s="1"/>
  <c r="F13" i="1" s="1"/>
  <c r="B12" i="1"/>
  <c r="C12" i="1" s="1"/>
  <c r="D12" i="1" s="1"/>
  <c r="O3" i="2" l="1"/>
  <c r="P4" i="2"/>
  <c r="A14" i="1"/>
  <c r="B13" i="1"/>
  <c r="C13" i="1" s="1"/>
  <c r="D13" i="1" s="1"/>
  <c r="G14" i="1" l="1"/>
  <c r="F14" i="1" s="1"/>
  <c r="A15" i="1"/>
  <c r="P3" i="2"/>
  <c r="Q4" i="2"/>
  <c r="B14" i="1"/>
  <c r="C14" i="1" s="1"/>
  <c r="D14" i="1" s="1"/>
  <c r="G15" i="1" l="1"/>
  <c r="F15" i="1" s="1"/>
  <c r="B15" i="1"/>
  <c r="C15" i="1" s="1"/>
  <c r="D15" i="1" s="1"/>
  <c r="Q3" i="2"/>
  <c r="R4" i="2"/>
  <c r="S4" i="2" l="1"/>
  <c r="R3" i="2"/>
  <c r="S3" i="2" l="1"/>
  <c r="T4" i="2"/>
  <c r="T3" i="2" l="1"/>
  <c r="U4" i="2"/>
  <c r="V4" i="2" l="1"/>
  <c r="U3" i="2"/>
  <c r="W4" i="2" l="1"/>
  <c r="V3" i="2"/>
  <c r="W3" i="2" l="1"/>
  <c r="X4" i="2"/>
  <c r="Y4" i="2" l="1"/>
  <c r="X3" i="2"/>
  <c r="Z4" i="2" l="1"/>
  <c r="Y3" i="2"/>
  <c r="Z3" i="2" l="1"/>
  <c r="AA4" i="2"/>
  <c r="AB4" i="2" l="1"/>
  <c r="AA3" i="2"/>
  <c r="AC4" i="2" l="1"/>
  <c r="AB3" i="2"/>
  <c r="AD4" i="2" l="1"/>
  <c r="AC3" i="2"/>
  <c r="AE4" i="2" l="1"/>
  <c r="AD3" i="2"/>
  <c r="AF4" i="2" l="1"/>
  <c r="AE3" i="2"/>
  <c r="AG4" i="2" l="1"/>
  <c r="AF3" i="2"/>
  <c r="AG3" i="2" l="1"/>
  <c r="AH4" i="2"/>
  <c r="AH3" i="2" s="1"/>
  <c r="AJ13" i="2" l="1"/>
  <c r="AJ14" i="2"/>
  <c r="AJ20" i="2"/>
  <c r="AJ23" i="2"/>
  <c r="AJ21" i="2"/>
  <c r="AK7" i="2"/>
  <c r="AJ15" i="2"/>
  <c r="AJ25" i="2"/>
  <c r="AJ9" i="2"/>
  <c r="AJ10" i="2"/>
  <c r="AJ11" i="2"/>
  <c r="AJ18" i="2"/>
  <c r="AO18" i="2" s="1"/>
  <c r="AK9" i="2"/>
  <c r="AJ22" i="2"/>
  <c r="AJ19" i="2"/>
  <c r="AK14" i="2"/>
  <c r="AK16" i="2"/>
  <c r="AJ16" i="2"/>
  <c r="AJ12" i="2"/>
  <c r="AK15" i="2"/>
  <c r="AK8" i="2"/>
  <c r="AJ17" i="2"/>
  <c r="AK21" i="2"/>
  <c r="AJ26" i="2"/>
  <c r="AK12" i="2"/>
  <c r="AK20" i="2"/>
  <c r="AK23" i="2"/>
  <c r="AK11" i="2"/>
  <c r="AK13" i="2"/>
  <c r="AL13" i="2"/>
  <c r="AK25" i="2"/>
  <c r="AK17" i="2"/>
  <c r="AL15" i="2"/>
  <c r="AJ7" i="2"/>
  <c r="AO7" i="2" s="1"/>
  <c r="AL21" i="2"/>
  <c r="AK22" i="2"/>
  <c r="AK19" i="2"/>
  <c r="AL23" i="2"/>
  <c r="AK18" i="2"/>
  <c r="AL7" i="2"/>
  <c r="AK26" i="2"/>
  <c r="AL6" i="2"/>
  <c r="AM21" i="2"/>
  <c r="AL12" i="2"/>
  <c r="AL17" i="2"/>
  <c r="AL11" i="2"/>
  <c r="AN7" i="2"/>
  <c r="AL9" i="2"/>
  <c r="AL25" i="2"/>
  <c r="AM11" i="2"/>
  <c r="AL22" i="2"/>
  <c r="AM19" i="2"/>
  <c r="AM9" i="2"/>
  <c r="AK5" i="2"/>
  <c r="AL8" i="2"/>
  <c r="AM8" i="2"/>
  <c r="AM15" i="2"/>
  <c r="AM5" i="2"/>
  <c r="AL20" i="2"/>
  <c r="AM14" i="2"/>
  <c r="AJ6" i="2"/>
  <c r="AL18" i="2"/>
  <c r="AL5" i="2"/>
  <c r="AM6" i="2"/>
  <c r="AL10" i="2"/>
  <c r="AL14" i="2"/>
  <c r="AM20" i="2"/>
  <c r="AM22" i="2"/>
  <c r="AK6" i="2"/>
  <c r="AJ8" i="2"/>
  <c r="AO8" i="2" s="1"/>
  <c r="AK10" i="2"/>
  <c r="AL26" i="2"/>
  <c r="AM7" i="2"/>
  <c r="AM10" i="2"/>
  <c r="AN22" i="2"/>
  <c r="AN13" i="2"/>
  <c r="AM18" i="2"/>
  <c r="AN19" i="2"/>
  <c r="AM16" i="2"/>
  <c r="AN5" i="2"/>
  <c r="AN21" i="2"/>
  <c r="AM25" i="2"/>
  <c r="AM17" i="2"/>
  <c r="AN20" i="2"/>
  <c r="AL19" i="2"/>
  <c r="AN9" i="2"/>
  <c r="AM13" i="2"/>
  <c r="AM23" i="2"/>
  <c r="AN14" i="2"/>
  <c r="AL16" i="2"/>
  <c r="AM12" i="2"/>
  <c r="AN23" i="2"/>
  <c r="AM26" i="2"/>
  <c r="AN15" i="2"/>
  <c r="AN17" i="2"/>
  <c r="AJ5" i="2"/>
  <c r="AN8" i="2"/>
  <c r="AN18" i="2"/>
  <c r="AN12" i="2"/>
  <c r="AN11" i="2"/>
  <c r="AN16" i="2"/>
  <c r="AN6" i="2"/>
  <c r="AN25" i="2"/>
  <c r="AN26" i="2"/>
  <c r="AN10" i="2"/>
  <c r="AO26" i="2" l="1"/>
  <c r="AO11" i="2"/>
  <c r="AM27" i="2"/>
  <c r="AO17" i="2"/>
  <c r="AO10" i="2"/>
  <c r="AO9" i="2"/>
  <c r="AN27" i="2"/>
  <c r="AO25" i="2"/>
  <c r="AO12" i="2"/>
  <c r="AO15" i="2"/>
  <c r="AK27" i="2"/>
  <c r="AO16" i="2"/>
  <c r="AO21" i="2"/>
  <c r="AO5" i="2"/>
  <c r="AJ27" i="2"/>
  <c r="AO23" i="2"/>
  <c r="AL27" i="2"/>
  <c r="AO19" i="2"/>
  <c r="AO20" i="2"/>
  <c r="AO22" i="2"/>
  <c r="AO14" i="2"/>
  <c r="AO6" i="2"/>
  <c r="AO13" i="2"/>
</calcChain>
</file>

<file path=xl/sharedStrings.xml><?xml version="1.0" encoding="utf-8"?>
<sst xmlns="http://schemas.openxmlformats.org/spreadsheetml/2006/main" count="26" uniqueCount="25">
  <si>
    <t>Heberg.</t>
  </si>
  <si>
    <t>T/Heberg</t>
  </si>
  <si>
    <t>H. hebdo</t>
  </si>
  <si>
    <t>Pas T/Heberg</t>
  </si>
  <si>
    <t>Pierre</t>
  </si>
  <si>
    <t>Paul</t>
  </si>
  <si>
    <t>Jacques</t>
  </si>
  <si>
    <t>Tot. Héberg.</t>
  </si>
  <si>
    <t>Tot. H</t>
  </si>
  <si>
    <t>Coût</t>
  </si>
  <si>
    <t>Coût horaire agent</t>
  </si>
  <si>
    <t>Semaine</t>
  </si>
  <si>
    <t>Nom</t>
  </si>
  <si>
    <t>nb Binomes</t>
  </si>
  <si>
    <t>Total hebdo/agent</t>
  </si>
  <si>
    <t>/jour</t>
  </si>
  <si>
    <t>/sem</t>
  </si>
  <si>
    <t>Moyenne</t>
  </si>
  <si>
    <t>autre</t>
  </si>
  <si>
    <t>T total</t>
  </si>
  <si>
    <t>Nombre d'hébergements faits</t>
  </si>
  <si>
    <t>nb héberg possibles</t>
  </si>
  <si>
    <t>Durée pour la totalité des hébergements</t>
  </si>
  <si>
    <t>heures/binome</t>
  </si>
  <si>
    <t>Semaines/binome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</si>
</sst>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]:mm"/>
    <numFmt numFmtId="165" formatCode="ddd\ dd/mm/yyyy"/>
    <numFmt numFmtId="166" formatCode="#,##0.00\ &quot;€&quot;"/>
    <numFmt numFmtId="167" formatCode="&quot;Sem. &quot;0"/>
    <numFmt numFmtId="168" formatCode="0.0"/>
    <numFmt numFmtId="169" formatCode="General;;;"/>
    <numFmt numFmtId="170" formatCode="[h]:mm;;;"/>
    <numFmt numFmtId="171" formatCode="0&quot; agents&quot;"/>
    <numFmt numFmtId="172" formatCode="0&quot; héberg.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lightGray">
        <fgColor theme="9" tint="0.79992065187536243"/>
        <bgColor auto="1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164" fontId="0" fillId="0" borderId="0" xfId="0" applyNumberFormat="1"/>
    <xf numFmtId="20" fontId="0" fillId="0" borderId="0" xfId="0" applyNumberFormat="1"/>
    <xf numFmtId="2" fontId="0" fillId="0" borderId="0" xfId="0" applyNumberForma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1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164" fontId="0" fillId="0" borderId="16" xfId="0" applyNumberFormat="1" applyBorder="1"/>
    <xf numFmtId="165" fontId="0" fillId="0" borderId="0" xfId="0" applyNumberFormat="1" applyAlignment="1">
      <alignment horizontal="left" textRotation="45"/>
    </xf>
    <xf numFmtId="164" fontId="0" fillId="0" borderId="11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6" fontId="0" fillId="0" borderId="20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6" fontId="0" fillId="0" borderId="19" xfId="0" applyNumberFormat="1" applyBorder="1" applyAlignment="1">
      <alignment horizontal="center"/>
    </xf>
    <xf numFmtId="166" fontId="0" fillId="0" borderId="21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8" fontId="0" fillId="0" borderId="13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0" fillId="0" borderId="17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/>
    </xf>
    <xf numFmtId="2" fontId="0" fillId="0" borderId="27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2" fontId="0" fillId="0" borderId="30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2" fontId="0" fillId="0" borderId="33" xfId="0" applyNumberFormat="1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0" xfId="0" applyFont="1"/>
    <xf numFmtId="164" fontId="4" fillId="0" borderId="25" xfId="0" applyNumberFormat="1" applyFont="1" applyFill="1" applyBorder="1" applyAlignment="1">
      <alignment horizontal="center"/>
    </xf>
    <xf numFmtId="166" fontId="4" fillId="0" borderId="5" xfId="0" applyNumberFormat="1" applyFont="1" applyFill="1" applyBorder="1" applyAlignment="1">
      <alignment horizontal="center"/>
    </xf>
    <xf numFmtId="0" fontId="4" fillId="0" borderId="0" xfId="0" applyFont="1"/>
    <xf numFmtId="170" fontId="4" fillId="0" borderId="4" xfId="0" applyNumberFormat="1" applyFont="1" applyFill="1" applyBorder="1" applyAlignment="1">
      <alignment horizontal="center"/>
    </xf>
    <xf numFmtId="170" fontId="4" fillId="0" borderId="25" xfId="0" applyNumberFormat="1" applyFont="1" applyFill="1" applyBorder="1" applyAlignment="1">
      <alignment horizontal="center"/>
    </xf>
    <xf numFmtId="170" fontId="4" fillId="0" borderId="5" xfId="0" applyNumberFormat="1" applyFont="1" applyFill="1" applyBorder="1" applyAlignment="1">
      <alignment horizontal="center"/>
    </xf>
    <xf numFmtId="169" fontId="5" fillId="0" borderId="4" xfId="0" applyNumberFormat="1" applyFont="1" applyFill="1" applyBorder="1" applyAlignment="1">
      <alignment horizontal="center"/>
    </xf>
    <xf numFmtId="169" fontId="5" fillId="0" borderId="25" xfId="0" applyNumberFormat="1" applyFont="1" applyFill="1" applyBorder="1" applyAlignment="1">
      <alignment horizontal="center"/>
    </xf>
    <xf numFmtId="169" fontId="5" fillId="0" borderId="5" xfId="0" applyNumberFormat="1" applyFont="1" applyFill="1" applyBorder="1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center" wrapText="1"/>
    </xf>
    <xf numFmtId="167" fontId="1" fillId="0" borderId="0" xfId="0" applyNumberFormat="1" applyFont="1" applyAlignment="1">
      <alignment horizontal="left" wrapText="1"/>
    </xf>
    <xf numFmtId="167" fontId="1" fillId="0" borderId="0" xfId="0" applyNumberFormat="1" applyFont="1" applyAlignment="1">
      <alignment wrapText="1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70" fontId="6" fillId="0" borderId="35" xfId="0" applyNumberFormat="1" applyFont="1" applyBorder="1" applyAlignment="1">
      <alignment horizontal="center"/>
    </xf>
    <xf numFmtId="170" fontId="6" fillId="0" borderId="36" xfId="0" applyNumberFormat="1" applyFont="1" applyBorder="1" applyAlignment="1">
      <alignment horizontal="center"/>
    </xf>
    <xf numFmtId="170" fontId="6" fillId="0" borderId="37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165" fontId="0" fillId="2" borderId="0" xfId="0" applyNumberFormat="1" applyFill="1" applyAlignment="1" applyProtection="1">
      <alignment horizontal="left" textRotation="45"/>
      <protection locked="0"/>
    </xf>
    <xf numFmtId="166" fontId="0" fillId="2" borderId="7" xfId="0" applyNumberFormat="1" applyFill="1" applyBorder="1" applyAlignment="1" applyProtection="1">
      <alignment horizontal="center"/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0" borderId="11" xfId="0" applyNumberFormat="1" applyFill="1" applyBorder="1" applyAlignment="1" applyProtection="1">
      <alignment horizontal="center"/>
      <protection locked="0"/>
    </xf>
    <xf numFmtId="0" fontId="0" fillId="0" borderId="8" xfId="0" applyNumberFormat="1" applyFill="1" applyBorder="1" applyAlignment="1" applyProtection="1">
      <alignment horizontal="center"/>
      <protection locked="0"/>
    </xf>
    <xf numFmtId="0" fontId="0" fillId="0" borderId="18" xfId="0" applyNumberFormat="1" applyFill="1" applyBorder="1" applyAlignment="1" applyProtection="1">
      <alignment horizontal="center"/>
      <protection locked="0"/>
    </xf>
    <xf numFmtId="0" fontId="0" fillId="0" borderId="16" xfId="0" applyNumberFormat="1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22" xfId="0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23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7" fillId="0" borderId="0" xfId="0" applyFont="1"/>
    <xf numFmtId="0" fontId="8" fillId="2" borderId="1" xfId="0" applyFont="1" applyFill="1" applyBorder="1" applyAlignment="1" applyProtection="1">
      <alignment horizontal="center" vertical="center"/>
      <protection locked="0"/>
    </xf>
    <xf numFmtId="20" fontId="8" fillId="2" borderId="1" xfId="0" applyNumberFormat="1" applyFont="1" applyFill="1" applyBorder="1" applyAlignment="1" applyProtection="1">
      <alignment horizontal="center" vertical="center"/>
      <protection locked="0"/>
    </xf>
    <xf numFmtId="164" fontId="8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8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29" xfId="0" applyNumberFormat="1" applyBorder="1" applyAlignment="1">
      <alignment horizontal="center"/>
    </xf>
    <xf numFmtId="171" fontId="4" fillId="0" borderId="4" xfId="0" applyNumberFormat="1" applyFont="1" applyBorder="1" applyAlignment="1">
      <alignment horizontal="center"/>
    </xf>
    <xf numFmtId="172" fontId="4" fillId="0" borderId="25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auto="1"/>
      </font>
      <fill>
        <patternFill patternType="solid"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I$2" max="30000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1</xdr:row>
          <xdr:rowOff>38100</xdr:rowOff>
        </xdr:from>
        <xdr:to>
          <xdr:col>1</xdr:col>
          <xdr:colOff>952500</xdr:colOff>
          <xdr:row>1</xdr:row>
          <xdr:rowOff>304800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28</xdr:row>
      <xdr:rowOff>19051</xdr:rowOff>
    </xdr:from>
    <xdr:to>
      <xdr:col>3</xdr:col>
      <xdr:colOff>514350</xdr:colOff>
      <xdr:row>35</xdr:row>
      <xdr:rowOff>114301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73071CB0-36ED-40C8-8134-9C1F02227717}"/>
            </a:ext>
          </a:extLst>
        </xdr:cNvPr>
        <xdr:cNvSpPr/>
      </xdr:nvSpPr>
      <xdr:spPr>
        <a:xfrm>
          <a:off x="180975" y="6048376"/>
          <a:ext cx="3000375" cy="1428750"/>
        </a:xfrm>
        <a:prstGeom prst="wedgeRoundRectCallout">
          <a:avLst>
            <a:gd name="adj1" fmla="val -32579"/>
            <a:gd name="adj2" fmla="val -6135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Initialisation</a:t>
          </a:r>
          <a:r>
            <a:rPr lang="fr-FR" sz="1100"/>
            <a:t>, saisir</a:t>
          </a:r>
          <a:r>
            <a:rPr lang="fr-FR" sz="1100" baseline="0"/>
            <a:t> :</a:t>
          </a:r>
        </a:p>
        <a:p>
          <a:pPr algn="l"/>
          <a:r>
            <a:rPr lang="fr-FR" sz="1100" baseline="0"/>
            <a:t>- le coût horaire en A3</a:t>
          </a:r>
        </a:p>
        <a:p>
          <a:pPr algn="l"/>
          <a:r>
            <a:rPr lang="fr-FR" sz="1100" baseline="0"/>
            <a:t>- les noms en A5:A26</a:t>
          </a:r>
        </a:p>
        <a:p>
          <a:pPr algn="l"/>
          <a:r>
            <a:rPr lang="fr-FR" sz="1100" baseline="0"/>
            <a:t>- la date de début en E4</a:t>
          </a:r>
        </a:p>
        <a:p>
          <a:pPr algn="l"/>
          <a:endParaRPr lang="fr-FR" sz="1100"/>
        </a:p>
        <a:p>
          <a:pPr algn="l"/>
          <a:r>
            <a:rPr lang="fr-FR" sz="1100"/>
            <a:t>Puis le nombre d'hébergements faits par jour et par agent en</a:t>
          </a:r>
          <a:r>
            <a:rPr lang="fr-FR" sz="1100" baseline="0"/>
            <a:t> E5:AH26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7567D-99C3-4C45-8B5D-C44D89EDA7D5}">
  <sheetPr codeName="Feuil1"/>
  <dimension ref="A1:I22"/>
  <sheetViews>
    <sheetView tabSelected="1" workbookViewId="0">
      <selection activeCell="B13" sqref="B13"/>
    </sheetView>
  </sheetViews>
  <sheetFormatPr baseColWidth="10" defaultRowHeight="15" x14ac:dyDescent="0.25"/>
  <cols>
    <col min="1" max="3" width="14.5703125" customWidth="1"/>
    <col min="4" max="4" width="15.5703125" bestFit="1" customWidth="1"/>
    <col min="5" max="5" width="3.7109375" customWidth="1"/>
    <col min="6" max="7" width="11.28515625" customWidth="1"/>
    <col min="8" max="8" width="12.7109375" style="27" bestFit="1" customWidth="1"/>
    <col min="9" max="9" width="11.28515625" customWidth="1"/>
    <col min="10" max="26" width="14.5703125" customWidth="1"/>
  </cols>
  <sheetData>
    <row r="1" spans="1:9" s="4" customFormat="1" x14ac:dyDescent="0.25">
      <c r="A1" s="5" t="s">
        <v>0</v>
      </c>
      <c r="B1" s="5" t="s">
        <v>1</v>
      </c>
      <c r="C1" s="8" t="s">
        <v>19</v>
      </c>
      <c r="F1" s="5" t="s">
        <v>2</v>
      </c>
      <c r="H1" s="5" t="s">
        <v>3</v>
      </c>
      <c r="I1" s="9" t="s">
        <v>1</v>
      </c>
    </row>
    <row r="2" spans="1:9" s="95" customFormat="1" ht="25.5" customHeight="1" x14ac:dyDescent="0.25">
      <c r="A2" s="92">
        <v>247</v>
      </c>
      <c r="B2" s="93">
        <f>H2*I2</f>
        <v>6.25E-2</v>
      </c>
      <c r="C2" s="94">
        <f>A2*B2</f>
        <v>15.4375</v>
      </c>
      <c r="F2" s="96">
        <v>1.4583333333333333</v>
      </c>
      <c r="H2" s="93">
        <v>6.9444444444444441E-3</v>
      </c>
      <c r="I2" s="10">
        <v>9</v>
      </c>
    </row>
    <row r="4" spans="1:9" ht="15.75" thickBot="1" x14ac:dyDescent="0.3">
      <c r="B4" s="58" t="s">
        <v>22</v>
      </c>
      <c r="F4" s="58" t="s">
        <v>21</v>
      </c>
      <c r="H4" s="30"/>
    </row>
    <row r="5" spans="1:9" ht="15.75" thickBot="1" x14ac:dyDescent="0.3">
      <c r="A5" s="28" t="s">
        <v>13</v>
      </c>
      <c r="B5" s="29" t="s">
        <v>23</v>
      </c>
      <c r="C5" s="6" t="s">
        <v>24</v>
      </c>
      <c r="D5" s="7"/>
      <c r="F5" s="31" t="s">
        <v>15</v>
      </c>
      <c r="G5" s="32" t="s">
        <v>16</v>
      </c>
    </row>
    <row r="6" spans="1:9" x14ac:dyDescent="0.25">
      <c r="A6" s="74">
        <v>1</v>
      </c>
      <c r="B6" s="37">
        <f t="shared" ref="B6:B14" si="0">$C$2/A6</f>
        <v>15.4375</v>
      </c>
      <c r="C6" s="38">
        <f t="shared" ref="C6:C14" si="1">B6/$F$2</f>
        <v>10.585714285714285</v>
      </c>
      <c r="D6" s="39" t="str">
        <f t="shared" ref="D6:D14" si="2">IF(INT(C6)&gt;=1,INT(C6)&amp;" sem. ","") &amp;TEXT(MOD(C6,1)*5,"0.0")&amp; " jours"</f>
        <v>10 sem. 2.9 jours</v>
      </c>
      <c r="F6" s="33">
        <f>G6/5</f>
        <v>4.6666666666666661</v>
      </c>
      <c r="G6" s="34">
        <f>$F$2/$B$2*$A6</f>
        <v>23.333333333333332</v>
      </c>
    </row>
    <row r="7" spans="1:9" x14ac:dyDescent="0.25">
      <c r="A7" s="40">
        <f t="shared" ref="A7:A20" si="3">A6+1</f>
        <v>2</v>
      </c>
      <c r="B7" s="41">
        <f t="shared" si="0"/>
        <v>7.71875</v>
      </c>
      <c r="C7" s="42">
        <f t="shared" si="1"/>
        <v>5.2928571428571427</v>
      </c>
      <c r="D7" s="43" t="str">
        <f t="shared" si="2"/>
        <v>5 sem. 1.5 jours</v>
      </c>
      <c r="F7" s="33">
        <f t="shared" ref="F7:F20" si="4">G7/5</f>
        <v>9.3333333333333321</v>
      </c>
      <c r="G7" s="34">
        <f t="shared" ref="G7:G20" si="5">$F$2/$B$2*$A7</f>
        <v>46.666666666666664</v>
      </c>
    </row>
    <row r="8" spans="1:9" x14ac:dyDescent="0.25">
      <c r="A8" s="40">
        <f t="shared" si="3"/>
        <v>3</v>
      </c>
      <c r="B8" s="41">
        <f t="shared" si="0"/>
        <v>5.145833333333333</v>
      </c>
      <c r="C8" s="42">
        <f t="shared" si="1"/>
        <v>3.5285714285714285</v>
      </c>
      <c r="D8" s="43" t="str">
        <f t="shared" si="2"/>
        <v>3 sem. 2.6 jours</v>
      </c>
      <c r="F8" s="33">
        <f t="shared" si="4"/>
        <v>14</v>
      </c>
      <c r="G8" s="34">
        <f t="shared" si="5"/>
        <v>70</v>
      </c>
    </row>
    <row r="9" spans="1:9" x14ac:dyDescent="0.25">
      <c r="A9" s="40">
        <f t="shared" si="3"/>
        <v>4</v>
      </c>
      <c r="B9" s="41">
        <f t="shared" si="0"/>
        <v>3.859375</v>
      </c>
      <c r="C9" s="42">
        <f t="shared" si="1"/>
        <v>2.6464285714285714</v>
      </c>
      <c r="D9" s="43" t="str">
        <f t="shared" si="2"/>
        <v>2 sem. 3.2 jours</v>
      </c>
      <c r="F9" s="33">
        <f t="shared" si="4"/>
        <v>18.666666666666664</v>
      </c>
      <c r="G9" s="34">
        <f t="shared" si="5"/>
        <v>93.333333333333329</v>
      </c>
    </row>
    <row r="10" spans="1:9" x14ac:dyDescent="0.25">
      <c r="A10" s="40">
        <f t="shared" si="3"/>
        <v>5</v>
      </c>
      <c r="B10" s="41">
        <f t="shared" si="0"/>
        <v>3.0874999999999999</v>
      </c>
      <c r="C10" s="42">
        <f t="shared" si="1"/>
        <v>2.117142857142857</v>
      </c>
      <c r="D10" s="43" t="str">
        <f t="shared" si="2"/>
        <v>2 sem. 0.6 jours</v>
      </c>
      <c r="F10" s="33">
        <f t="shared" si="4"/>
        <v>23.333333333333332</v>
      </c>
      <c r="G10" s="34">
        <f t="shared" si="5"/>
        <v>116.66666666666666</v>
      </c>
    </row>
    <row r="11" spans="1:9" x14ac:dyDescent="0.25">
      <c r="A11" s="40">
        <f t="shared" si="3"/>
        <v>6</v>
      </c>
      <c r="B11" s="41">
        <f t="shared" si="0"/>
        <v>2.5729166666666665</v>
      </c>
      <c r="C11" s="42">
        <f t="shared" si="1"/>
        <v>1.7642857142857142</v>
      </c>
      <c r="D11" s="43" t="str">
        <f t="shared" si="2"/>
        <v>1 sem. 3.8 jours</v>
      </c>
      <c r="F11" s="33">
        <f t="shared" si="4"/>
        <v>28</v>
      </c>
      <c r="G11" s="34">
        <f t="shared" si="5"/>
        <v>140</v>
      </c>
    </row>
    <row r="12" spans="1:9" x14ac:dyDescent="0.25">
      <c r="A12" s="40">
        <f t="shared" si="3"/>
        <v>7</v>
      </c>
      <c r="B12" s="41">
        <f t="shared" si="0"/>
        <v>2.2053571428571428</v>
      </c>
      <c r="C12" s="42">
        <f t="shared" si="1"/>
        <v>1.5122448979591836</v>
      </c>
      <c r="D12" s="43" t="str">
        <f t="shared" si="2"/>
        <v>1 sem. 2.6 jours</v>
      </c>
      <c r="F12" s="33">
        <f t="shared" si="4"/>
        <v>32.666666666666664</v>
      </c>
      <c r="G12" s="34">
        <f t="shared" si="5"/>
        <v>163.33333333333331</v>
      </c>
    </row>
    <row r="13" spans="1:9" x14ac:dyDescent="0.25">
      <c r="A13" s="40">
        <f t="shared" si="3"/>
        <v>8</v>
      </c>
      <c r="B13" s="41">
        <f t="shared" si="0"/>
        <v>1.9296875</v>
      </c>
      <c r="C13" s="42">
        <f t="shared" si="1"/>
        <v>1.3232142857142857</v>
      </c>
      <c r="D13" s="43" t="str">
        <f t="shared" si="2"/>
        <v>1 sem. 1.6 jours</v>
      </c>
      <c r="F13" s="33">
        <f t="shared" si="4"/>
        <v>37.333333333333329</v>
      </c>
      <c r="G13" s="34">
        <f t="shared" si="5"/>
        <v>186.66666666666666</v>
      </c>
    </row>
    <row r="14" spans="1:9" x14ac:dyDescent="0.25">
      <c r="A14" s="40">
        <f t="shared" si="3"/>
        <v>9</v>
      </c>
      <c r="B14" s="41">
        <f t="shared" si="0"/>
        <v>1.7152777777777777</v>
      </c>
      <c r="C14" s="42">
        <f t="shared" si="1"/>
        <v>1.1761904761904762</v>
      </c>
      <c r="D14" s="43" t="str">
        <f t="shared" si="2"/>
        <v>1 sem. 0.9 jours</v>
      </c>
      <c r="F14" s="33">
        <f t="shared" si="4"/>
        <v>42</v>
      </c>
      <c r="G14" s="34">
        <f t="shared" si="5"/>
        <v>210</v>
      </c>
    </row>
    <row r="15" spans="1:9" s="27" customFormat="1" x14ac:dyDescent="0.25">
      <c r="A15" s="40">
        <f t="shared" si="3"/>
        <v>10</v>
      </c>
      <c r="B15" s="41">
        <f t="shared" ref="B15" si="6">$C$2/A15</f>
        <v>1.54375</v>
      </c>
      <c r="C15" s="42">
        <f t="shared" ref="C15:C20" si="7">B15/$F$2</f>
        <v>1.0585714285714285</v>
      </c>
      <c r="D15" s="43" t="str">
        <f t="shared" ref="D15" si="8">IF(INT(C15)&gt;=1,INT(C15)&amp;" sem. ","") &amp;TEXT(MOD(C15,1)*5,"0.0")&amp; " jours"</f>
        <v>1 sem. 0.3 jours</v>
      </c>
      <c r="F15" s="33">
        <f t="shared" si="4"/>
        <v>46.666666666666664</v>
      </c>
      <c r="G15" s="34">
        <f t="shared" si="5"/>
        <v>233.33333333333331</v>
      </c>
    </row>
    <row r="16" spans="1:9" s="27" customFormat="1" x14ac:dyDescent="0.25">
      <c r="A16" s="40">
        <f t="shared" si="3"/>
        <v>11</v>
      </c>
      <c r="B16" s="41">
        <f t="shared" ref="B16:B20" si="9">$C$2/A16</f>
        <v>1.4034090909090908</v>
      </c>
      <c r="C16" s="42">
        <f t="shared" si="7"/>
        <v>0.96233766233766238</v>
      </c>
      <c r="D16" s="43" t="str">
        <f t="shared" ref="D16:D20" si="10">IF(INT(C16)&gt;=1,INT(C16)&amp;" sem. ","") &amp;TEXT(MOD(C16,1)*5,"0.0")&amp; " jours"</f>
        <v>4.8 jours</v>
      </c>
      <c r="F16" s="33">
        <f t="shared" si="4"/>
        <v>51.333333333333329</v>
      </c>
      <c r="G16" s="34">
        <f t="shared" si="5"/>
        <v>256.66666666666663</v>
      </c>
    </row>
    <row r="17" spans="1:7" s="27" customFormat="1" x14ac:dyDescent="0.25">
      <c r="A17" s="40">
        <f t="shared" si="3"/>
        <v>12</v>
      </c>
      <c r="B17" s="41">
        <f t="shared" si="9"/>
        <v>1.2864583333333333</v>
      </c>
      <c r="C17" s="42">
        <f t="shared" si="7"/>
        <v>0.88214285714285712</v>
      </c>
      <c r="D17" s="43" t="str">
        <f t="shared" si="10"/>
        <v>4.4 jours</v>
      </c>
      <c r="F17" s="33">
        <f t="shared" si="4"/>
        <v>56</v>
      </c>
      <c r="G17" s="34">
        <f t="shared" si="5"/>
        <v>280</v>
      </c>
    </row>
    <row r="18" spans="1:7" s="27" customFormat="1" x14ac:dyDescent="0.25">
      <c r="A18" s="40">
        <f t="shared" si="3"/>
        <v>13</v>
      </c>
      <c r="B18" s="41">
        <f t="shared" si="9"/>
        <v>1.1875</v>
      </c>
      <c r="C18" s="42">
        <f t="shared" si="7"/>
        <v>0.81428571428571428</v>
      </c>
      <c r="D18" s="43" t="str">
        <f t="shared" si="10"/>
        <v>4.1 jours</v>
      </c>
      <c r="F18" s="33">
        <f t="shared" si="4"/>
        <v>60.666666666666664</v>
      </c>
      <c r="G18" s="34">
        <f t="shared" si="5"/>
        <v>303.33333333333331</v>
      </c>
    </row>
    <row r="19" spans="1:7" s="27" customFormat="1" x14ac:dyDescent="0.25">
      <c r="A19" s="40">
        <f t="shared" si="3"/>
        <v>14</v>
      </c>
      <c r="B19" s="41">
        <f t="shared" si="9"/>
        <v>1.1026785714285714</v>
      </c>
      <c r="C19" s="42">
        <f t="shared" si="7"/>
        <v>0.7561224489795918</v>
      </c>
      <c r="D19" s="43" t="str">
        <f t="shared" si="10"/>
        <v>3.8 jours</v>
      </c>
      <c r="F19" s="33">
        <f t="shared" si="4"/>
        <v>65.333333333333329</v>
      </c>
      <c r="G19" s="34">
        <f t="shared" si="5"/>
        <v>326.66666666666663</v>
      </c>
    </row>
    <row r="20" spans="1:7" ht="15.75" thickBot="1" x14ac:dyDescent="0.3">
      <c r="A20" s="44">
        <f t="shared" si="3"/>
        <v>15</v>
      </c>
      <c r="B20" s="45">
        <f t="shared" si="9"/>
        <v>1.0291666666666666</v>
      </c>
      <c r="C20" s="46">
        <f t="shared" si="7"/>
        <v>0.70571428571428563</v>
      </c>
      <c r="D20" s="47" t="str">
        <f t="shared" si="10"/>
        <v>3.5 jours</v>
      </c>
      <c r="E20" s="27"/>
      <c r="F20" s="35">
        <f t="shared" si="4"/>
        <v>70</v>
      </c>
      <c r="G20" s="36">
        <f t="shared" si="5"/>
        <v>350</v>
      </c>
    </row>
    <row r="21" spans="1:7" x14ac:dyDescent="0.25">
      <c r="B21" s="1"/>
      <c r="C21" s="3"/>
    </row>
    <row r="22" spans="1:7" x14ac:dyDescent="0.25">
      <c r="B22" s="1"/>
      <c r="C22" s="3"/>
    </row>
  </sheetData>
  <sheetProtection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1</xdr:col>
                    <xdr:colOff>771525</xdr:colOff>
                    <xdr:row>1</xdr:row>
                    <xdr:rowOff>38100</xdr:rowOff>
                  </from>
                  <to>
                    <xdr:col>1</xdr:col>
                    <xdr:colOff>952500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22EFA-BCB9-45BD-BD93-6E617F4E36CE}">
  <sheetPr codeName="Feuil2"/>
  <dimension ref="A1:AO31"/>
  <sheetViews>
    <sheetView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11" sqref="B11"/>
    </sheetView>
  </sheetViews>
  <sheetFormatPr baseColWidth="10" defaultRowHeight="15" x14ac:dyDescent="0.25"/>
  <cols>
    <col min="1" max="1" width="20" customWidth="1"/>
    <col min="2" max="2" width="11.28515625" bestFit="1" customWidth="1"/>
    <col min="3" max="4" width="10" customWidth="1"/>
    <col min="5" max="34" width="4.28515625" customWidth="1"/>
    <col min="36" max="40" width="8" customWidth="1"/>
  </cols>
  <sheetData>
    <row r="1" spans="1:41" ht="18.75" x14ac:dyDescent="0.3">
      <c r="E1" s="91" t="s">
        <v>20</v>
      </c>
    </row>
    <row r="2" spans="1:41" x14ac:dyDescent="0.25">
      <c r="A2" s="11" t="s">
        <v>10</v>
      </c>
    </row>
    <row r="3" spans="1:41" x14ac:dyDescent="0.25">
      <c r="A3" s="73">
        <v>15</v>
      </c>
      <c r="D3" s="48" t="s">
        <v>11</v>
      </c>
      <c r="E3">
        <f t="shared" ref="E3:AH3" si="0">_xlfn.ISOWEEKNUM(E4)</f>
        <v>36</v>
      </c>
      <c r="F3">
        <f t="shared" si="0"/>
        <v>36</v>
      </c>
      <c r="G3">
        <f t="shared" si="0"/>
        <v>36</v>
      </c>
      <c r="H3">
        <f t="shared" si="0"/>
        <v>37</v>
      </c>
      <c r="I3">
        <f t="shared" si="0"/>
        <v>37</v>
      </c>
      <c r="J3">
        <f t="shared" si="0"/>
        <v>37</v>
      </c>
      <c r="K3">
        <f t="shared" si="0"/>
        <v>37</v>
      </c>
      <c r="L3">
        <f t="shared" si="0"/>
        <v>37</v>
      </c>
      <c r="M3">
        <f t="shared" si="0"/>
        <v>37</v>
      </c>
      <c r="N3">
        <f t="shared" si="0"/>
        <v>37</v>
      </c>
      <c r="O3">
        <f t="shared" si="0"/>
        <v>38</v>
      </c>
      <c r="P3">
        <f t="shared" si="0"/>
        <v>38</v>
      </c>
      <c r="Q3">
        <f t="shared" si="0"/>
        <v>38</v>
      </c>
      <c r="R3">
        <f t="shared" si="0"/>
        <v>38</v>
      </c>
      <c r="S3">
        <f t="shared" si="0"/>
        <v>38</v>
      </c>
      <c r="T3">
        <f t="shared" si="0"/>
        <v>38</v>
      </c>
      <c r="U3">
        <f t="shared" si="0"/>
        <v>38</v>
      </c>
      <c r="V3">
        <f t="shared" si="0"/>
        <v>39</v>
      </c>
      <c r="W3">
        <f t="shared" si="0"/>
        <v>39</v>
      </c>
      <c r="X3">
        <f t="shared" si="0"/>
        <v>39</v>
      </c>
      <c r="Y3">
        <f t="shared" si="0"/>
        <v>39</v>
      </c>
      <c r="Z3">
        <f t="shared" si="0"/>
        <v>39</v>
      </c>
      <c r="AA3">
        <f t="shared" si="0"/>
        <v>39</v>
      </c>
      <c r="AB3">
        <f t="shared" si="0"/>
        <v>39</v>
      </c>
      <c r="AC3">
        <f t="shared" si="0"/>
        <v>40</v>
      </c>
      <c r="AD3">
        <f t="shared" si="0"/>
        <v>40</v>
      </c>
      <c r="AE3">
        <f t="shared" si="0"/>
        <v>40</v>
      </c>
      <c r="AF3">
        <f t="shared" si="0"/>
        <v>40</v>
      </c>
      <c r="AG3">
        <f t="shared" si="0"/>
        <v>40</v>
      </c>
      <c r="AH3">
        <f t="shared" si="0"/>
        <v>40</v>
      </c>
      <c r="AJ3" s="51" t="s">
        <v>14</v>
      </c>
    </row>
    <row r="4" spans="1:41" ht="64.5" thickBot="1" x14ac:dyDescent="0.3">
      <c r="A4" s="51" t="s">
        <v>12</v>
      </c>
      <c r="B4" s="59" t="s">
        <v>7</v>
      </c>
      <c r="C4" s="59" t="s">
        <v>8</v>
      </c>
      <c r="D4" s="59" t="s">
        <v>9</v>
      </c>
      <c r="E4" s="72">
        <v>45177</v>
      </c>
      <c r="F4" s="13">
        <f t="shared" ref="F4" si="1">E4+1</f>
        <v>45178</v>
      </c>
      <c r="G4" s="13">
        <f t="shared" ref="G4" si="2">F4+1</f>
        <v>45179</v>
      </c>
      <c r="H4" s="13">
        <f t="shared" ref="H4" si="3">G4+1</f>
        <v>45180</v>
      </c>
      <c r="I4" s="13">
        <f t="shared" ref="I4" si="4">H4+1</f>
        <v>45181</v>
      </c>
      <c r="J4" s="13">
        <f t="shared" ref="J4" si="5">I4+1</f>
        <v>45182</v>
      </c>
      <c r="K4" s="13">
        <f t="shared" ref="K4" si="6">J4+1</f>
        <v>45183</v>
      </c>
      <c r="L4" s="13">
        <f t="shared" ref="L4" si="7">K4+1</f>
        <v>45184</v>
      </c>
      <c r="M4" s="13">
        <f t="shared" ref="M4" si="8">L4+1</f>
        <v>45185</v>
      </c>
      <c r="N4" s="13">
        <f t="shared" ref="N4" si="9">M4+1</f>
        <v>45186</v>
      </c>
      <c r="O4" s="13">
        <f t="shared" ref="O4" si="10">N4+1</f>
        <v>45187</v>
      </c>
      <c r="P4" s="13">
        <f t="shared" ref="P4" si="11">O4+1</f>
        <v>45188</v>
      </c>
      <c r="Q4" s="13">
        <f t="shared" ref="Q4" si="12">P4+1</f>
        <v>45189</v>
      </c>
      <c r="R4" s="13">
        <f t="shared" ref="R4" si="13">Q4+1</f>
        <v>45190</v>
      </c>
      <c r="S4" s="13">
        <f t="shared" ref="S4" si="14">R4+1</f>
        <v>45191</v>
      </c>
      <c r="T4" s="13">
        <f t="shared" ref="T4" si="15">S4+1</f>
        <v>45192</v>
      </c>
      <c r="U4" s="13">
        <f t="shared" ref="U4" si="16">T4+1</f>
        <v>45193</v>
      </c>
      <c r="V4" s="13">
        <f t="shared" ref="V4" si="17">U4+1</f>
        <v>45194</v>
      </c>
      <c r="W4" s="13">
        <f t="shared" ref="W4" si="18">V4+1</f>
        <v>45195</v>
      </c>
      <c r="X4" s="13">
        <f t="shared" ref="X4" si="19">W4+1</f>
        <v>45196</v>
      </c>
      <c r="Y4" s="13">
        <f t="shared" ref="Y4" si="20">X4+1</f>
        <v>45197</v>
      </c>
      <c r="Z4" s="13">
        <f t="shared" ref="Z4" si="21">Y4+1</f>
        <v>45198</v>
      </c>
      <c r="AA4" s="13">
        <f t="shared" ref="AA4" si="22">Z4+1</f>
        <v>45199</v>
      </c>
      <c r="AB4" s="13">
        <f t="shared" ref="AB4" si="23">AA4+1</f>
        <v>45200</v>
      </c>
      <c r="AC4" s="13">
        <f t="shared" ref="AC4" si="24">AB4+1</f>
        <v>45201</v>
      </c>
      <c r="AD4" s="13">
        <f t="shared" ref="AD4" si="25">AC4+1</f>
        <v>45202</v>
      </c>
      <c r="AE4" s="13">
        <f t="shared" ref="AE4" si="26">AD4+1</f>
        <v>45203</v>
      </c>
      <c r="AF4" s="13">
        <f t="shared" ref="AF4" si="27">AE4+1</f>
        <v>45204</v>
      </c>
      <c r="AG4" s="13">
        <f t="shared" ref="AG4" si="28">AF4+1</f>
        <v>45205</v>
      </c>
      <c r="AH4" s="13">
        <f t="shared" ref="AH4" si="29">AG4+1</f>
        <v>45206</v>
      </c>
      <c r="AJ4" s="60">
        <f>E3</f>
        <v>36</v>
      </c>
      <c r="AK4" s="61">
        <f>AJ4+1</f>
        <v>37</v>
      </c>
      <c r="AL4" s="61">
        <f t="shared" ref="AL4:AN4" si="30">AK4+1</f>
        <v>38</v>
      </c>
      <c r="AM4" s="61">
        <f t="shared" si="30"/>
        <v>39</v>
      </c>
      <c r="AN4" s="61">
        <f t="shared" si="30"/>
        <v>40</v>
      </c>
      <c r="AO4" s="67" t="s">
        <v>17</v>
      </c>
    </row>
    <row r="5" spans="1:41" x14ac:dyDescent="0.25">
      <c r="A5" s="68" t="s">
        <v>4</v>
      </c>
      <c r="B5" s="75">
        <f>IF($A5="","",SUM(E5:Z5))</f>
        <v>28</v>
      </c>
      <c r="C5" s="14">
        <f>IF($A5="","",B5*Paramètres!$B$2)</f>
        <v>1.75</v>
      </c>
      <c r="D5" s="16">
        <f>IF($A5="","",C5*24*$A$3)</f>
        <v>630</v>
      </c>
      <c r="E5" s="79">
        <v>4</v>
      </c>
      <c r="F5" s="80"/>
      <c r="G5" s="80"/>
      <c r="H5" s="80">
        <v>4</v>
      </c>
      <c r="I5" s="80">
        <v>4</v>
      </c>
      <c r="J5" s="80">
        <v>4</v>
      </c>
      <c r="K5" s="80">
        <v>4</v>
      </c>
      <c r="L5" s="80">
        <v>4</v>
      </c>
      <c r="M5" s="80">
        <v>4</v>
      </c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0"/>
      <c r="AB5" s="80"/>
      <c r="AC5" s="80"/>
      <c r="AD5" s="80"/>
      <c r="AE5" s="80"/>
      <c r="AF5" s="80"/>
      <c r="AG5" s="80"/>
      <c r="AH5" s="81"/>
      <c r="AJ5" s="22">
        <f>IF(SUMIFS($E5:$AH5,$E$3:$AH$3,AJ$4)=0,"",SUMIFS($E5:$AH5,$E$3:$AH$3,AJ$4)*Paramètres!$B$2)</f>
        <v>0.25</v>
      </c>
      <c r="AK5" s="23">
        <f>IF(SUMIFS($E5:$AH5,$E$3:$AH$3,AK$4)=0,"",SUMIFS($E5:$AH5,$E$3:$AH$3,AK$4)*Paramètres!$B$2)</f>
        <v>1.5</v>
      </c>
      <c r="AL5" s="23" t="str">
        <f>IF(SUMIFS($E5:$AH5,$E$3:$AH$3,AL$4)=0,"",SUMIFS($E5:$AH5,$E$3:$AH$3,AL$4)*Paramètres!$B$2)</f>
        <v/>
      </c>
      <c r="AM5" s="23" t="str">
        <f>IF(SUMIFS($E5:$AH5,$E$3:$AH$3,AM$4)=0,"",SUMIFS($E5:$AH5,$E$3:$AH$3,AM$4)*Paramètres!$B$2)</f>
        <v/>
      </c>
      <c r="AN5" s="62" t="str">
        <f>IF(SUMIFS($E5:$AH5,$E$3:$AH$3,AN$4)=0,"",SUMIFS($E5:$AH5,$E$3:$AH$3,AN$4)*Paramètres!$B$2)</f>
        <v/>
      </c>
      <c r="AO5" s="64">
        <f>IF(COUNT(AJ5:AN5)=0,"",SUM(AJ5:AN5)/COUNT(AJ5:AN5))</f>
        <v>0.875</v>
      </c>
    </row>
    <row r="6" spans="1:41" x14ac:dyDescent="0.25">
      <c r="A6" s="69" t="s">
        <v>5</v>
      </c>
      <c r="B6" s="76">
        <f t="shared" ref="B6:B26" si="31">IF($A6="","",SUM(E6:Z6))</f>
        <v>28</v>
      </c>
      <c r="C6" s="15">
        <f>IF($A6="","",B6*Paramètres!$B$2)</f>
        <v>1.75</v>
      </c>
      <c r="D6" s="18">
        <f t="shared" ref="D6:D26" si="32">IF($A6="","",C6*24*$A$3)</f>
        <v>630</v>
      </c>
      <c r="E6" s="82">
        <v>4</v>
      </c>
      <c r="F6" s="83"/>
      <c r="G6" s="83"/>
      <c r="H6" s="83">
        <v>4</v>
      </c>
      <c r="I6" s="83">
        <v>4</v>
      </c>
      <c r="J6" s="83">
        <v>4</v>
      </c>
      <c r="K6" s="83">
        <v>4</v>
      </c>
      <c r="L6" s="83">
        <v>4</v>
      </c>
      <c r="M6" s="83">
        <v>4</v>
      </c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4"/>
      <c r="AJ6" s="24">
        <f>IF(SUMIFS($E6:$AH6,$E$3:$AH$3,AJ$4)=0,"",SUMIFS($E6:$AH6,$E$3:$AH$3,AJ$4)*Paramètres!$B$2)</f>
        <v>0.25</v>
      </c>
      <c r="AK6" s="15">
        <f>IF(SUMIFS($E6:$AH6,$E$3:$AH$3,AK$4)=0,"",SUMIFS($E6:$AH6,$E$3:$AH$3,AK$4)*Paramètres!$B$2)</f>
        <v>1.5</v>
      </c>
      <c r="AL6" s="15" t="str">
        <f>IF(SUMIFS($E6:$AH6,$E$3:$AH$3,AL$4)=0,"",SUMIFS($E6:$AH6,$E$3:$AH$3,AL$4)*Paramètres!$B$2)</f>
        <v/>
      </c>
      <c r="AM6" s="15" t="str">
        <f>IF(SUMIFS($E6:$AH6,$E$3:$AH$3,AM$4)=0,"",SUMIFS($E6:$AH6,$E$3:$AH$3,AM$4)*Paramètres!$B$2)</f>
        <v/>
      </c>
      <c r="AN6" s="21" t="str">
        <f>IF(SUMIFS($E6:$AH6,$E$3:$AH$3,AN$4)=0,"",SUMIFS($E6:$AH6,$E$3:$AH$3,AN$4)*Paramètres!$B$2)</f>
        <v/>
      </c>
      <c r="AO6" s="65">
        <f t="shared" ref="AO6:AO26" si="33">IF(COUNT(AJ6:AN6)=0,"",SUM(AJ6:AN6)/COUNT(AJ6:AN6))</f>
        <v>0.875</v>
      </c>
    </row>
    <row r="7" spans="1:41" x14ac:dyDescent="0.25">
      <c r="A7" s="69" t="s">
        <v>6</v>
      </c>
      <c r="B7" s="76">
        <f t="shared" si="31"/>
        <v>10</v>
      </c>
      <c r="C7" s="15">
        <f>IF($A7="","",B7*Paramètres!$B$2)</f>
        <v>0.625</v>
      </c>
      <c r="D7" s="18">
        <f t="shared" si="32"/>
        <v>225</v>
      </c>
      <c r="E7" s="82">
        <v>5</v>
      </c>
      <c r="F7" s="83">
        <v>5</v>
      </c>
      <c r="G7" s="83"/>
      <c r="H7" s="83"/>
      <c r="I7" s="83"/>
      <c r="J7" s="83"/>
      <c r="K7" s="83"/>
      <c r="L7" s="83"/>
      <c r="M7" s="83"/>
      <c r="N7" s="83"/>
      <c r="O7" s="83"/>
      <c r="P7" s="83"/>
      <c r="Q7" s="83"/>
      <c r="R7" s="83"/>
      <c r="S7" s="83"/>
      <c r="T7" s="83"/>
      <c r="U7" s="83"/>
      <c r="V7" s="83"/>
      <c r="W7" s="83"/>
      <c r="X7" s="83"/>
      <c r="Y7" s="83"/>
      <c r="Z7" s="83"/>
      <c r="AA7" s="83"/>
      <c r="AB7" s="83"/>
      <c r="AC7" s="83"/>
      <c r="AD7" s="83"/>
      <c r="AE7" s="83"/>
      <c r="AF7" s="83"/>
      <c r="AG7" s="83"/>
      <c r="AH7" s="84"/>
      <c r="AJ7" s="24">
        <f>IF(SUMIFS($E7:$AH7,$E$3:$AH$3,AJ$4)=0,"",SUMIFS($E7:$AH7,$E$3:$AH$3,AJ$4)*Paramètres!$B$2)</f>
        <v>0.625</v>
      </c>
      <c r="AK7" s="15" t="str">
        <f>IF(SUMIFS($E7:$AH7,$E$3:$AH$3,AK$4)=0,"",SUMIFS($E7:$AH7,$E$3:$AH$3,AK$4)*Paramètres!$B$2)</f>
        <v/>
      </c>
      <c r="AL7" s="15" t="str">
        <f>IF(SUMIFS($E7:$AH7,$E$3:$AH$3,AL$4)=0,"",SUMIFS($E7:$AH7,$E$3:$AH$3,AL$4)*Paramètres!$B$2)</f>
        <v/>
      </c>
      <c r="AM7" s="15" t="str">
        <f>IF(SUMIFS($E7:$AH7,$E$3:$AH$3,AM$4)=0,"",SUMIFS($E7:$AH7,$E$3:$AH$3,AM$4)*Paramètres!$B$2)</f>
        <v/>
      </c>
      <c r="AN7" s="21" t="str">
        <f>IF(SUMIFS($E7:$AH7,$E$3:$AH$3,AN$4)=0,"",SUMIFS($E7:$AH7,$E$3:$AH$3,AN$4)*Paramètres!$B$2)</f>
        <v/>
      </c>
      <c r="AO7" s="65">
        <f t="shared" si="33"/>
        <v>0.625</v>
      </c>
    </row>
    <row r="8" spans="1:41" x14ac:dyDescent="0.25">
      <c r="A8" s="70" t="s">
        <v>18</v>
      </c>
      <c r="B8" s="76">
        <f t="shared" si="31"/>
        <v>10</v>
      </c>
      <c r="C8" s="17">
        <f>IF($A8="","",B8*Paramètres!$B$2)</f>
        <v>0.625</v>
      </c>
      <c r="D8" s="19">
        <f t="shared" si="32"/>
        <v>225</v>
      </c>
      <c r="E8" s="85">
        <v>5</v>
      </c>
      <c r="F8" s="86">
        <v>5</v>
      </c>
      <c r="G8" s="86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7"/>
      <c r="AJ8" s="24">
        <f>IF(SUMIFS($E8:$AH8,$E$3:$AH$3,AJ$4)=0,"",SUMIFS($E8:$AH8,$E$3:$AH$3,AJ$4)*Paramètres!$B$2)</f>
        <v>0.625</v>
      </c>
      <c r="AK8" s="15" t="str">
        <f>IF(SUMIFS($E8:$AH8,$E$3:$AH$3,AK$4)=0,"",SUMIFS($E8:$AH8,$E$3:$AH$3,AK$4)*Paramètres!$B$2)</f>
        <v/>
      </c>
      <c r="AL8" s="15" t="str">
        <f>IF(SUMIFS($E8:$AH8,$E$3:$AH$3,AL$4)=0,"",SUMIFS($E8:$AH8,$E$3:$AH$3,AL$4)*Paramètres!$B$2)</f>
        <v/>
      </c>
      <c r="AM8" s="15" t="str">
        <f>IF(SUMIFS($E8:$AH8,$E$3:$AH$3,AM$4)=0,"",SUMIFS($E8:$AH8,$E$3:$AH$3,AM$4)*Paramètres!$B$2)</f>
        <v/>
      </c>
      <c r="AN8" s="21" t="str">
        <f>IF(SUMIFS($E8:$AH8,$E$3:$AH$3,AN$4)=0,"",SUMIFS($E8:$AH8,$E$3:$AH$3,AN$4)*Paramètres!$B$2)</f>
        <v/>
      </c>
      <c r="AO8" s="65">
        <f t="shared" si="33"/>
        <v>0.625</v>
      </c>
    </row>
    <row r="9" spans="1:41" x14ac:dyDescent="0.25">
      <c r="A9" s="70"/>
      <c r="B9" s="76" t="str">
        <f t="shared" si="31"/>
        <v/>
      </c>
      <c r="C9" s="17" t="str">
        <f>IF($A9="","",B9*Paramètres!$B$2)</f>
        <v/>
      </c>
      <c r="D9" s="19" t="str">
        <f t="shared" si="32"/>
        <v/>
      </c>
      <c r="E9" s="85"/>
      <c r="F9" s="86"/>
      <c r="G9" s="86"/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7"/>
      <c r="AJ9" s="24" t="str">
        <f>IF(SUMIFS($E9:$AH9,$E$3:$AH$3,AJ$4)=0,"",SUMIFS($E9:$AH9,$E$3:$AH$3,AJ$4)*Paramètres!$B$2)</f>
        <v/>
      </c>
      <c r="AK9" s="15" t="str">
        <f>IF(SUMIFS($E9:$AH9,$E$3:$AH$3,AK$4)=0,"",SUMIFS($E9:$AH9,$E$3:$AH$3,AK$4)*Paramètres!$B$2)</f>
        <v/>
      </c>
      <c r="AL9" s="15" t="str">
        <f>IF(SUMIFS($E9:$AH9,$E$3:$AH$3,AL$4)=0,"",SUMIFS($E9:$AH9,$E$3:$AH$3,AL$4)*Paramètres!$B$2)</f>
        <v/>
      </c>
      <c r="AM9" s="15" t="str">
        <f>IF(SUMIFS($E9:$AH9,$E$3:$AH$3,AM$4)=0,"",SUMIFS($E9:$AH9,$E$3:$AH$3,AM$4)*Paramètres!$B$2)</f>
        <v/>
      </c>
      <c r="AN9" s="21" t="str">
        <f>IF(SUMIFS($E9:$AH9,$E$3:$AH$3,AN$4)=0,"",SUMIFS($E9:$AH9,$E$3:$AH$3,AN$4)*Paramètres!$B$2)</f>
        <v/>
      </c>
      <c r="AO9" s="65" t="str">
        <f t="shared" si="33"/>
        <v/>
      </c>
    </row>
    <row r="10" spans="1:41" x14ac:dyDescent="0.25">
      <c r="A10" s="70"/>
      <c r="B10" s="77" t="str">
        <f t="shared" si="31"/>
        <v/>
      </c>
      <c r="C10" s="17" t="str">
        <f>IF($A10="","",B10*Paramètres!$B$2)</f>
        <v/>
      </c>
      <c r="D10" s="19" t="str">
        <f t="shared" si="32"/>
        <v/>
      </c>
      <c r="E10" s="85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7"/>
      <c r="AJ10" s="24" t="str">
        <f>IF(SUMIFS($E10:$AH10,$E$3:$AH$3,AJ$4)=0,"",SUMIFS($E10:$AH10,$E$3:$AH$3,AJ$4)*Paramètres!$B$2)</f>
        <v/>
      </c>
      <c r="AK10" s="15" t="str">
        <f>IF(SUMIFS($E10:$AH10,$E$3:$AH$3,AK$4)=0,"",SUMIFS($E10:$AH10,$E$3:$AH$3,AK$4)*Paramètres!$B$2)</f>
        <v/>
      </c>
      <c r="AL10" s="15" t="str">
        <f>IF(SUMIFS($E10:$AH10,$E$3:$AH$3,AL$4)=0,"",SUMIFS($E10:$AH10,$E$3:$AH$3,AL$4)*Paramètres!$B$2)</f>
        <v/>
      </c>
      <c r="AM10" s="15" t="str">
        <f>IF(SUMIFS($E10:$AH10,$E$3:$AH$3,AM$4)=0,"",SUMIFS($E10:$AH10,$E$3:$AH$3,AM$4)*Paramètres!$B$2)</f>
        <v/>
      </c>
      <c r="AN10" s="21" t="str">
        <f>IF(SUMIFS($E10:$AH10,$E$3:$AH$3,AN$4)=0,"",SUMIFS($E10:$AH10,$E$3:$AH$3,AN$4)*Paramètres!$B$2)</f>
        <v/>
      </c>
      <c r="AO10" s="65" t="str">
        <f t="shared" si="33"/>
        <v/>
      </c>
    </row>
    <row r="11" spans="1:41" x14ac:dyDescent="0.25">
      <c r="A11" s="70"/>
      <c r="B11" s="77" t="str">
        <f t="shared" si="31"/>
        <v/>
      </c>
      <c r="C11" s="17" t="str">
        <f>IF($A11="","",B11*Paramètres!$B$2)</f>
        <v/>
      </c>
      <c r="D11" s="19" t="str">
        <f t="shared" si="32"/>
        <v/>
      </c>
      <c r="E11" s="85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7"/>
      <c r="AJ11" s="24" t="str">
        <f>IF(SUMIFS($E11:$AH11,$E$3:$AH$3,AJ$4)=0,"",SUMIFS($E11:$AH11,$E$3:$AH$3,AJ$4)*Paramètres!$B$2)</f>
        <v/>
      </c>
      <c r="AK11" s="15" t="str">
        <f>IF(SUMIFS($E11:$AH11,$E$3:$AH$3,AK$4)=0,"",SUMIFS($E11:$AH11,$E$3:$AH$3,AK$4)*Paramètres!$B$2)</f>
        <v/>
      </c>
      <c r="AL11" s="15" t="str">
        <f>IF(SUMIFS($E11:$AH11,$E$3:$AH$3,AL$4)=0,"",SUMIFS($E11:$AH11,$E$3:$AH$3,AL$4)*Paramètres!$B$2)</f>
        <v/>
      </c>
      <c r="AM11" s="15" t="str">
        <f>IF(SUMIFS($E11:$AH11,$E$3:$AH$3,AM$4)=0,"",SUMIFS($E11:$AH11,$E$3:$AH$3,AM$4)*Paramètres!$B$2)</f>
        <v/>
      </c>
      <c r="AN11" s="21" t="str">
        <f>IF(SUMIFS($E11:$AH11,$E$3:$AH$3,AN$4)=0,"",SUMIFS($E11:$AH11,$E$3:$AH$3,AN$4)*Paramètres!$B$2)</f>
        <v/>
      </c>
      <c r="AO11" s="65" t="str">
        <f t="shared" si="33"/>
        <v/>
      </c>
    </row>
    <row r="12" spans="1:41" x14ac:dyDescent="0.25">
      <c r="A12" s="70"/>
      <c r="B12" s="77" t="str">
        <f t="shared" si="31"/>
        <v/>
      </c>
      <c r="C12" s="17" t="str">
        <f>IF($A12="","",B12*Paramètres!$B$2)</f>
        <v/>
      </c>
      <c r="D12" s="19" t="str">
        <f t="shared" si="32"/>
        <v/>
      </c>
      <c r="E12" s="85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7"/>
      <c r="AJ12" s="24" t="str">
        <f>IF(SUMIFS($E12:$AH12,$E$3:$AH$3,AJ$4)=0,"",SUMIFS($E12:$AH12,$E$3:$AH$3,AJ$4)*Paramètres!$B$2)</f>
        <v/>
      </c>
      <c r="AK12" s="15" t="str">
        <f>IF(SUMIFS($E12:$AH12,$E$3:$AH$3,AK$4)=0,"",SUMIFS($E12:$AH12,$E$3:$AH$3,AK$4)*Paramètres!$B$2)</f>
        <v/>
      </c>
      <c r="AL12" s="15" t="str">
        <f>IF(SUMIFS($E12:$AH12,$E$3:$AH$3,AL$4)=0,"",SUMIFS($E12:$AH12,$E$3:$AH$3,AL$4)*Paramètres!$B$2)</f>
        <v/>
      </c>
      <c r="AM12" s="15" t="str">
        <f>IF(SUMIFS($E12:$AH12,$E$3:$AH$3,AM$4)=0,"",SUMIFS($E12:$AH12,$E$3:$AH$3,AM$4)*Paramètres!$B$2)</f>
        <v/>
      </c>
      <c r="AN12" s="21" t="str">
        <f>IF(SUMIFS($E12:$AH12,$E$3:$AH$3,AN$4)=0,"",SUMIFS($E12:$AH12,$E$3:$AH$3,AN$4)*Paramètres!$B$2)</f>
        <v/>
      </c>
      <c r="AO12" s="65" t="str">
        <f t="shared" si="33"/>
        <v/>
      </c>
    </row>
    <row r="13" spans="1:41" x14ac:dyDescent="0.25">
      <c r="A13" s="70"/>
      <c r="B13" s="77" t="str">
        <f t="shared" si="31"/>
        <v/>
      </c>
      <c r="C13" s="17" t="str">
        <f>IF($A13="","",B13*Paramètres!$B$2)</f>
        <v/>
      </c>
      <c r="D13" s="19" t="str">
        <f t="shared" si="32"/>
        <v/>
      </c>
      <c r="E13" s="85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7"/>
      <c r="AJ13" s="24" t="str">
        <f>IF(SUMIFS($E13:$AH13,$E$3:$AH$3,AJ$4)=0,"",SUMIFS($E13:$AH13,$E$3:$AH$3,AJ$4)*Paramètres!$B$2)</f>
        <v/>
      </c>
      <c r="AK13" s="15" t="str">
        <f>IF(SUMIFS($E13:$AH13,$E$3:$AH$3,AK$4)=0,"",SUMIFS($E13:$AH13,$E$3:$AH$3,AK$4)*Paramètres!$B$2)</f>
        <v/>
      </c>
      <c r="AL13" s="15" t="str">
        <f>IF(SUMIFS($E13:$AH13,$E$3:$AH$3,AL$4)=0,"",SUMIFS($E13:$AH13,$E$3:$AH$3,AL$4)*Paramètres!$B$2)</f>
        <v/>
      </c>
      <c r="AM13" s="15" t="str">
        <f>IF(SUMIFS($E13:$AH13,$E$3:$AH$3,AM$4)=0,"",SUMIFS($E13:$AH13,$E$3:$AH$3,AM$4)*Paramètres!$B$2)</f>
        <v/>
      </c>
      <c r="AN13" s="21" t="str">
        <f>IF(SUMIFS($E13:$AH13,$E$3:$AH$3,AN$4)=0,"",SUMIFS($E13:$AH13,$E$3:$AH$3,AN$4)*Paramètres!$B$2)</f>
        <v/>
      </c>
      <c r="AO13" s="65" t="str">
        <f t="shared" si="33"/>
        <v/>
      </c>
    </row>
    <row r="14" spans="1:41" x14ac:dyDescent="0.25">
      <c r="A14" s="70"/>
      <c r="B14" s="77" t="str">
        <f t="shared" si="31"/>
        <v/>
      </c>
      <c r="C14" s="17" t="str">
        <f>IF($A14="","",B14*Paramètres!$B$2)</f>
        <v/>
      </c>
      <c r="D14" s="19" t="str">
        <f t="shared" si="32"/>
        <v/>
      </c>
      <c r="E14" s="85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7"/>
      <c r="AJ14" s="24" t="str">
        <f>IF(SUMIFS($E14:$AH14,$E$3:$AH$3,AJ$4)=0,"",SUMIFS($E14:$AH14,$E$3:$AH$3,AJ$4)*Paramètres!$B$2)</f>
        <v/>
      </c>
      <c r="AK14" s="15" t="str">
        <f>IF(SUMIFS($E14:$AH14,$E$3:$AH$3,AK$4)=0,"",SUMIFS($E14:$AH14,$E$3:$AH$3,AK$4)*Paramètres!$B$2)</f>
        <v/>
      </c>
      <c r="AL14" s="15" t="str">
        <f>IF(SUMIFS($E14:$AH14,$E$3:$AH$3,AL$4)=0,"",SUMIFS($E14:$AH14,$E$3:$AH$3,AL$4)*Paramètres!$B$2)</f>
        <v/>
      </c>
      <c r="AM14" s="15" t="str">
        <f>IF(SUMIFS($E14:$AH14,$E$3:$AH$3,AM$4)=0,"",SUMIFS($E14:$AH14,$E$3:$AH$3,AM$4)*Paramètres!$B$2)</f>
        <v/>
      </c>
      <c r="AN14" s="21" t="str">
        <f>IF(SUMIFS($E14:$AH14,$E$3:$AH$3,AN$4)=0,"",SUMIFS($E14:$AH14,$E$3:$AH$3,AN$4)*Paramètres!$B$2)</f>
        <v/>
      </c>
      <c r="AO14" s="65" t="str">
        <f t="shared" si="33"/>
        <v/>
      </c>
    </row>
    <row r="15" spans="1:41" x14ac:dyDescent="0.25">
      <c r="A15" s="70"/>
      <c r="B15" s="77" t="str">
        <f t="shared" si="31"/>
        <v/>
      </c>
      <c r="C15" s="17" t="str">
        <f>IF($A15="","",B15*Paramètres!$B$2)</f>
        <v/>
      </c>
      <c r="D15" s="19" t="str">
        <f t="shared" si="32"/>
        <v/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7"/>
      <c r="AJ15" s="24" t="str">
        <f>IF(SUMIFS($E15:$AH15,$E$3:$AH$3,AJ$4)=0,"",SUMIFS($E15:$AH15,$E$3:$AH$3,AJ$4)*Paramètres!$B$2)</f>
        <v/>
      </c>
      <c r="AK15" s="15" t="str">
        <f>IF(SUMIFS($E15:$AH15,$E$3:$AH$3,AK$4)=0,"",SUMIFS($E15:$AH15,$E$3:$AH$3,AK$4)*Paramètres!$B$2)</f>
        <v/>
      </c>
      <c r="AL15" s="15" t="str">
        <f>IF(SUMIFS($E15:$AH15,$E$3:$AH$3,AL$4)=0,"",SUMIFS($E15:$AH15,$E$3:$AH$3,AL$4)*Paramètres!$B$2)</f>
        <v/>
      </c>
      <c r="AM15" s="15" t="str">
        <f>IF(SUMIFS($E15:$AH15,$E$3:$AH$3,AM$4)=0,"",SUMIFS($E15:$AH15,$E$3:$AH$3,AM$4)*Paramètres!$B$2)</f>
        <v/>
      </c>
      <c r="AN15" s="21" t="str">
        <f>IF(SUMIFS($E15:$AH15,$E$3:$AH$3,AN$4)=0,"",SUMIFS($E15:$AH15,$E$3:$AH$3,AN$4)*Paramètres!$B$2)</f>
        <v/>
      </c>
      <c r="AO15" s="65" t="str">
        <f t="shared" si="33"/>
        <v/>
      </c>
    </row>
    <row r="16" spans="1:41" x14ac:dyDescent="0.25">
      <c r="A16" s="70"/>
      <c r="B16" s="77" t="str">
        <f t="shared" si="31"/>
        <v/>
      </c>
      <c r="C16" s="17" t="str">
        <f>IF($A16="","",B16*Paramètres!$B$2)</f>
        <v/>
      </c>
      <c r="D16" s="19" t="str">
        <f t="shared" si="32"/>
        <v/>
      </c>
      <c r="E16" s="85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7"/>
      <c r="AJ16" s="24" t="str">
        <f>IF(SUMIFS($E16:$AH16,$E$3:$AH$3,AJ$4)=0,"",SUMIFS($E16:$AH16,$E$3:$AH$3,AJ$4)*Paramètres!$B$2)</f>
        <v/>
      </c>
      <c r="AK16" s="15" t="str">
        <f>IF(SUMIFS($E16:$AH16,$E$3:$AH$3,AK$4)=0,"",SUMIFS($E16:$AH16,$E$3:$AH$3,AK$4)*Paramètres!$B$2)</f>
        <v/>
      </c>
      <c r="AL16" s="15" t="str">
        <f>IF(SUMIFS($E16:$AH16,$E$3:$AH$3,AL$4)=0,"",SUMIFS($E16:$AH16,$E$3:$AH$3,AL$4)*Paramètres!$B$2)</f>
        <v/>
      </c>
      <c r="AM16" s="15" t="str">
        <f>IF(SUMIFS($E16:$AH16,$E$3:$AH$3,AM$4)=0,"",SUMIFS($E16:$AH16,$E$3:$AH$3,AM$4)*Paramètres!$B$2)</f>
        <v/>
      </c>
      <c r="AN16" s="21" t="str">
        <f>IF(SUMIFS($E16:$AH16,$E$3:$AH$3,AN$4)=0,"",SUMIFS($E16:$AH16,$E$3:$AH$3,AN$4)*Paramètres!$B$2)</f>
        <v/>
      </c>
      <c r="AO16" s="65" t="str">
        <f t="shared" si="33"/>
        <v/>
      </c>
    </row>
    <row r="17" spans="1:41" x14ac:dyDescent="0.25">
      <c r="A17" s="70"/>
      <c r="B17" s="77" t="str">
        <f t="shared" si="31"/>
        <v/>
      </c>
      <c r="C17" s="17" t="str">
        <f>IF($A17="","",B17*Paramètres!$B$2)</f>
        <v/>
      </c>
      <c r="D17" s="19" t="str">
        <f t="shared" si="32"/>
        <v/>
      </c>
      <c r="E17" s="85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7"/>
      <c r="AJ17" s="24" t="str">
        <f>IF(SUMIFS($E17:$AH17,$E$3:$AH$3,AJ$4)=0,"",SUMIFS($E17:$AH17,$E$3:$AH$3,AJ$4)*Paramètres!$B$2)</f>
        <v/>
      </c>
      <c r="AK17" s="15" t="str">
        <f>IF(SUMIFS($E17:$AH17,$E$3:$AH$3,AK$4)=0,"",SUMIFS($E17:$AH17,$E$3:$AH$3,AK$4)*Paramètres!$B$2)</f>
        <v/>
      </c>
      <c r="AL17" s="15" t="str">
        <f>IF(SUMIFS($E17:$AH17,$E$3:$AH$3,AL$4)=0,"",SUMIFS($E17:$AH17,$E$3:$AH$3,AL$4)*Paramètres!$B$2)</f>
        <v/>
      </c>
      <c r="AM17" s="15" t="str">
        <f>IF(SUMIFS($E17:$AH17,$E$3:$AH$3,AM$4)=0,"",SUMIFS($E17:$AH17,$E$3:$AH$3,AM$4)*Paramètres!$B$2)</f>
        <v/>
      </c>
      <c r="AN17" s="21" t="str">
        <f>IF(SUMIFS($E17:$AH17,$E$3:$AH$3,AN$4)=0,"",SUMIFS($E17:$AH17,$E$3:$AH$3,AN$4)*Paramètres!$B$2)</f>
        <v/>
      </c>
      <c r="AO17" s="65" t="str">
        <f t="shared" si="33"/>
        <v/>
      </c>
    </row>
    <row r="18" spans="1:41" x14ac:dyDescent="0.25">
      <c r="A18" s="70"/>
      <c r="B18" s="77" t="str">
        <f t="shared" si="31"/>
        <v/>
      </c>
      <c r="C18" s="17" t="str">
        <f>IF($A18="","",B18*Paramètres!$B$2)</f>
        <v/>
      </c>
      <c r="D18" s="19" t="str">
        <f t="shared" si="32"/>
        <v/>
      </c>
      <c r="E18" s="85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7"/>
      <c r="AJ18" s="24" t="str">
        <f>IF(SUMIFS($E18:$AH18,$E$3:$AH$3,AJ$4)=0,"",SUMIFS($E18:$AH18,$E$3:$AH$3,AJ$4)*Paramètres!$B$2)</f>
        <v/>
      </c>
      <c r="AK18" s="15" t="str">
        <f>IF(SUMIFS($E18:$AH18,$E$3:$AH$3,AK$4)=0,"",SUMIFS($E18:$AH18,$E$3:$AH$3,AK$4)*Paramètres!$B$2)</f>
        <v/>
      </c>
      <c r="AL18" s="15" t="str">
        <f>IF(SUMIFS($E18:$AH18,$E$3:$AH$3,AL$4)=0,"",SUMIFS($E18:$AH18,$E$3:$AH$3,AL$4)*Paramètres!$B$2)</f>
        <v/>
      </c>
      <c r="AM18" s="15" t="str">
        <f>IF(SUMIFS($E18:$AH18,$E$3:$AH$3,AM$4)=0,"",SUMIFS($E18:$AH18,$E$3:$AH$3,AM$4)*Paramètres!$B$2)</f>
        <v/>
      </c>
      <c r="AN18" s="21" t="str">
        <f>IF(SUMIFS($E18:$AH18,$E$3:$AH$3,AN$4)=0,"",SUMIFS($E18:$AH18,$E$3:$AH$3,AN$4)*Paramètres!$B$2)</f>
        <v/>
      </c>
      <c r="AO18" s="65" t="str">
        <f t="shared" si="33"/>
        <v/>
      </c>
    </row>
    <row r="19" spans="1:41" x14ac:dyDescent="0.25">
      <c r="A19" s="70"/>
      <c r="B19" s="77" t="str">
        <f t="shared" si="31"/>
        <v/>
      </c>
      <c r="C19" s="17" t="str">
        <f>IF($A19="","",B19*Paramètres!$B$2)</f>
        <v/>
      </c>
      <c r="D19" s="19" t="str">
        <f t="shared" si="32"/>
        <v/>
      </c>
      <c r="E19" s="85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7"/>
      <c r="AJ19" s="24" t="str">
        <f>IF(SUMIFS($E19:$AH19,$E$3:$AH$3,AJ$4)=0,"",SUMIFS($E19:$AH19,$E$3:$AH$3,AJ$4)*Paramètres!$B$2)</f>
        <v/>
      </c>
      <c r="AK19" s="15" t="str">
        <f>IF(SUMIFS($E19:$AH19,$E$3:$AH$3,AK$4)=0,"",SUMIFS($E19:$AH19,$E$3:$AH$3,AK$4)*Paramètres!$B$2)</f>
        <v/>
      </c>
      <c r="AL19" s="15" t="str">
        <f>IF(SUMIFS($E19:$AH19,$E$3:$AH$3,AL$4)=0,"",SUMIFS($E19:$AH19,$E$3:$AH$3,AL$4)*Paramètres!$B$2)</f>
        <v/>
      </c>
      <c r="AM19" s="15" t="str">
        <f>IF(SUMIFS($E19:$AH19,$E$3:$AH$3,AM$4)=0,"",SUMIFS($E19:$AH19,$E$3:$AH$3,AM$4)*Paramètres!$B$2)</f>
        <v/>
      </c>
      <c r="AN19" s="21" t="str">
        <f>IF(SUMIFS($E19:$AH19,$E$3:$AH$3,AN$4)=0,"",SUMIFS($E19:$AH19,$E$3:$AH$3,AN$4)*Paramètres!$B$2)</f>
        <v/>
      </c>
      <c r="AO19" s="65" t="str">
        <f t="shared" si="33"/>
        <v/>
      </c>
    </row>
    <row r="20" spans="1:41" x14ac:dyDescent="0.25">
      <c r="A20" s="70"/>
      <c r="B20" s="77" t="str">
        <f t="shared" si="31"/>
        <v/>
      </c>
      <c r="C20" s="17" t="str">
        <f>IF($A20="","",B20*Paramètres!$B$2)</f>
        <v/>
      </c>
      <c r="D20" s="19" t="str">
        <f t="shared" si="32"/>
        <v/>
      </c>
      <c r="E20" s="85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7"/>
      <c r="AJ20" s="24" t="str">
        <f>IF(SUMIFS($E20:$AH20,$E$3:$AH$3,AJ$4)=0,"",SUMIFS($E20:$AH20,$E$3:$AH$3,AJ$4)*Paramètres!$B$2)</f>
        <v/>
      </c>
      <c r="AK20" s="15" t="str">
        <f>IF(SUMIFS($E20:$AH20,$E$3:$AH$3,AK$4)=0,"",SUMIFS($E20:$AH20,$E$3:$AH$3,AK$4)*Paramètres!$B$2)</f>
        <v/>
      </c>
      <c r="AL20" s="15" t="str">
        <f>IF(SUMIFS($E20:$AH20,$E$3:$AH$3,AL$4)=0,"",SUMIFS($E20:$AH20,$E$3:$AH$3,AL$4)*Paramètres!$B$2)</f>
        <v/>
      </c>
      <c r="AM20" s="15" t="str">
        <f>IF(SUMIFS($E20:$AH20,$E$3:$AH$3,AM$4)=0,"",SUMIFS($E20:$AH20,$E$3:$AH$3,AM$4)*Paramètres!$B$2)</f>
        <v/>
      </c>
      <c r="AN20" s="21" t="str">
        <f>IF(SUMIFS($E20:$AH20,$E$3:$AH$3,AN$4)=0,"",SUMIFS($E20:$AH20,$E$3:$AH$3,AN$4)*Paramètres!$B$2)</f>
        <v/>
      </c>
      <c r="AO20" s="65" t="str">
        <f t="shared" si="33"/>
        <v/>
      </c>
    </row>
    <row r="21" spans="1:41" x14ac:dyDescent="0.25">
      <c r="A21" s="70"/>
      <c r="B21" s="77" t="str">
        <f t="shared" si="31"/>
        <v/>
      </c>
      <c r="C21" s="17" t="str">
        <f>IF($A21="","",B21*Paramètres!$B$2)</f>
        <v/>
      </c>
      <c r="D21" s="19" t="str">
        <f t="shared" si="32"/>
        <v/>
      </c>
      <c r="E21" s="85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7"/>
      <c r="AJ21" s="24" t="str">
        <f>IF(SUMIFS($E21:$AH21,$E$3:$AH$3,AJ$4)=0,"",SUMIFS($E21:$AH21,$E$3:$AH$3,AJ$4)*Paramètres!$B$2)</f>
        <v/>
      </c>
      <c r="AK21" s="15" t="str">
        <f>IF(SUMIFS($E21:$AH21,$E$3:$AH$3,AK$4)=0,"",SUMIFS($E21:$AH21,$E$3:$AH$3,AK$4)*Paramètres!$B$2)</f>
        <v/>
      </c>
      <c r="AL21" s="15" t="str">
        <f>IF(SUMIFS($E21:$AH21,$E$3:$AH$3,AL$4)=0,"",SUMIFS($E21:$AH21,$E$3:$AH$3,AL$4)*Paramètres!$B$2)</f>
        <v/>
      </c>
      <c r="AM21" s="15" t="str">
        <f>IF(SUMIFS($E21:$AH21,$E$3:$AH$3,AM$4)=0,"",SUMIFS($E21:$AH21,$E$3:$AH$3,AM$4)*Paramètres!$B$2)</f>
        <v/>
      </c>
      <c r="AN21" s="21" t="str">
        <f>IF(SUMIFS($E21:$AH21,$E$3:$AH$3,AN$4)=0,"",SUMIFS($E21:$AH21,$E$3:$AH$3,AN$4)*Paramètres!$B$2)</f>
        <v/>
      </c>
      <c r="AO21" s="65" t="str">
        <f t="shared" si="33"/>
        <v/>
      </c>
    </row>
    <row r="22" spans="1:41" x14ac:dyDescent="0.25">
      <c r="A22" s="70"/>
      <c r="B22" s="77" t="str">
        <f t="shared" si="31"/>
        <v/>
      </c>
      <c r="C22" s="17" t="str">
        <f>IF($A22="","",B22*Paramètres!$B$2)</f>
        <v/>
      </c>
      <c r="D22" s="19" t="str">
        <f t="shared" si="32"/>
        <v/>
      </c>
      <c r="E22" s="85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7"/>
      <c r="AJ22" s="24" t="str">
        <f>IF(SUMIFS($E22:$AH22,$E$3:$AH$3,AJ$4)=0,"",SUMIFS($E22:$AH22,$E$3:$AH$3,AJ$4)*Paramètres!$B$2)</f>
        <v/>
      </c>
      <c r="AK22" s="15" t="str">
        <f>IF(SUMIFS($E22:$AH22,$E$3:$AH$3,AK$4)=0,"",SUMIFS($E22:$AH22,$E$3:$AH$3,AK$4)*Paramètres!$B$2)</f>
        <v/>
      </c>
      <c r="AL22" s="15" t="str">
        <f>IF(SUMIFS($E22:$AH22,$E$3:$AH$3,AL$4)=0,"",SUMIFS($E22:$AH22,$E$3:$AH$3,AL$4)*Paramètres!$B$2)</f>
        <v/>
      </c>
      <c r="AM22" s="15" t="str">
        <f>IF(SUMIFS($E22:$AH22,$E$3:$AH$3,AM$4)=0,"",SUMIFS($E22:$AH22,$E$3:$AH$3,AM$4)*Paramètres!$B$2)</f>
        <v/>
      </c>
      <c r="AN22" s="21" t="str">
        <f>IF(SUMIFS($E22:$AH22,$E$3:$AH$3,AN$4)=0,"",SUMIFS($E22:$AH22,$E$3:$AH$3,AN$4)*Paramètres!$B$2)</f>
        <v/>
      </c>
      <c r="AO22" s="65" t="str">
        <f t="shared" si="33"/>
        <v/>
      </c>
    </row>
    <row r="23" spans="1:41" x14ac:dyDescent="0.25">
      <c r="A23" s="70"/>
      <c r="B23" s="77" t="str">
        <f t="shared" si="31"/>
        <v/>
      </c>
      <c r="C23" s="17" t="str">
        <f>IF($A23="","",B23*Paramètres!$B$2)</f>
        <v/>
      </c>
      <c r="D23" s="19" t="str">
        <f t="shared" si="32"/>
        <v/>
      </c>
      <c r="E23" s="85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7"/>
      <c r="AJ23" s="24" t="str">
        <f>IF(SUMIFS($E23:$AH23,$E$3:$AH$3,AJ$4)=0,"",SUMIFS($E23:$AH23,$E$3:$AH$3,AJ$4)*Paramètres!$B$2)</f>
        <v/>
      </c>
      <c r="AK23" s="15" t="str">
        <f>IF(SUMIFS($E23:$AH23,$E$3:$AH$3,AK$4)=0,"",SUMIFS($E23:$AH23,$E$3:$AH$3,AK$4)*Paramètres!$B$2)</f>
        <v/>
      </c>
      <c r="AL23" s="15" t="str">
        <f>IF(SUMIFS($E23:$AH23,$E$3:$AH$3,AL$4)=0,"",SUMIFS($E23:$AH23,$E$3:$AH$3,AL$4)*Paramètres!$B$2)</f>
        <v/>
      </c>
      <c r="AM23" s="15" t="str">
        <f>IF(SUMIFS($E23:$AH23,$E$3:$AH$3,AM$4)=0,"",SUMIFS($E23:$AH23,$E$3:$AH$3,AM$4)*Paramètres!$B$2)</f>
        <v/>
      </c>
      <c r="AN23" s="21" t="str">
        <f>IF(SUMIFS($E23:$AH23,$E$3:$AH$3,AN$4)=0,"",SUMIFS($E23:$AH23,$E$3:$AH$3,AN$4)*Paramètres!$B$2)</f>
        <v/>
      </c>
      <c r="AO23" s="65" t="str">
        <f t="shared" si="33"/>
        <v/>
      </c>
    </row>
    <row r="24" spans="1:41" s="27" customFormat="1" x14ac:dyDescent="0.25">
      <c r="A24" s="70"/>
      <c r="B24" s="77" t="str">
        <f t="shared" si="31"/>
        <v/>
      </c>
      <c r="C24" s="17" t="str">
        <f>IF($A24="","",B24*Paramètres!$B$2)</f>
        <v/>
      </c>
      <c r="D24" s="19" t="str">
        <f t="shared" si="32"/>
        <v/>
      </c>
      <c r="E24" s="85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7"/>
      <c r="AJ24" s="97"/>
      <c r="AK24" s="41"/>
      <c r="AL24" s="41"/>
      <c r="AM24" s="41"/>
      <c r="AN24" s="21"/>
      <c r="AO24" s="65"/>
    </row>
    <row r="25" spans="1:41" x14ac:dyDescent="0.25">
      <c r="A25" s="70"/>
      <c r="B25" s="77" t="str">
        <f t="shared" si="31"/>
        <v/>
      </c>
      <c r="C25" s="17" t="str">
        <f>IF($A25="","",B25*Paramètres!$B$2)</f>
        <v/>
      </c>
      <c r="D25" s="19" t="str">
        <f t="shared" si="32"/>
        <v/>
      </c>
      <c r="E25" s="85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7"/>
      <c r="AJ25" s="24" t="str">
        <f>IF(SUMIFS($E25:$AH25,$E$3:$AH$3,AJ$4)=0,"",SUMIFS($E25:$AH25,$E$3:$AH$3,AJ$4)*Paramètres!$B$2)</f>
        <v/>
      </c>
      <c r="AK25" s="15" t="str">
        <f>IF(SUMIFS($E25:$AH25,$E$3:$AH$3,AK$4)=0,"",SUMIFS($E25:$AH25,$E$3:$AH$3,AK$4)*Paramètres!$B$2)</f>
        <v/>
      </c>
      <c r="AL25" s="15" t="str">
        <f>IF(SUMIFS($E25:$AH25,$E$3:$AH$3,AL$4)=0,"",SUMIFS($E25:$AH25,$E$3:$AH$3,AL$4)*Paramètres!$B$2)</f>
        <v/>
      </c>
      <c r="AM25" s="15" t="str">
        <f>IF(SUMIFS($E25:$AH25,$E$3:$AH$3,AM$4)=0,"",SUMIFS($E25:$AH25,$E$3:$AH$3,AM$4)*Paramètres!$B$2)</f>
        <v/>
      </c>
      <c r="AN25" s="21" t="str">
        <f>IF(SUMIFS($E25:$AH25,$E$3:$AH$3,AN$4)=0,"",SUMIFS($E25:$AH25,$E$3:$AH$3,AN$4)*Paramètres!$B$2)</f>
        <v/>
      </c>
      <c r="AO25" s="65" t="str">
        <f t="shared" si="33"/>
        <v/>
      </c>
    </row>
    <row r="26" spans="1:41" ht="15.75" thickBot="1" x14ac:dyDescent="0.3">
      <c r="A26" s="71"/>
      <c r="B26" s="78" t="str">
        <f t="shared" si="31"/>
        <v/>
      </c>
      <c r="C26" s="12" t="str">
        <f>IF($A26="","",B26*Paramètres!$B$2)</f>
        <v/>
      </c>
      <c r="D26" s="20" t="str">
        <f t="shared" si="32"/>
        <v/>
      </c>
      <c r="E26" s="88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90"/>
      <c r="AJ26" s="25" t="str">
        <f>IF(SUMIFS($E26:$AH26,$E$3:$AH$3,AJ$4)=0,"",SUMIFS($E26:$AH26,$E$3:$AH$3,AJ$4)*Paramètres!$B$2)</f>
        <v/>
      </c>
      <c r="AK26" s="26" t="str">
        <f>IF(SUMIFS($E26:$AH26,$E$3:$AH$3,AK$4)=0,"",SUMIFS($E26:$AH26,$E$3:$AH$3,AK$4)*Paramètres!$B$2)</f>
        <v/>
      </c>
      <c r="AL26" s="26" t="str">
        <f>IF(SUMIFS($E26:$AH26,$E$3:$AH$3,AL$4)=0,"",SUMIFS($E26:$AH26,$E$3:$AH$3,AL$4)*Paramètres!$B$2)</f>
        <v/>
      </c>
      <c r="AM26" s="26" t="str">
        <f>IF(SUMIFS($E26:$AH26,$E$3:$AH$3,AM$4)=0,"",SUMIFS($E26:$AH26,$E$3:$AH$3,AM$4)*Paramètres!$B$2)</f>
        <v/>
      </c>
      <c r="AN26" s="63" t="str">
        <f>IF(SUMIFS($E26:$AH26,$E$3:$AH$3,AN$4)=0,"",SUMIFS($E26:$AH26,$E$3:$AH$3,AN$4)*Paramètres!$B$2)</f>
        <v/>
      </c>
      <c r="AO26" s="66" t="str">
        <f t="shared" si="33"/>
        <v/>
      </c>
    </row>
    <row r="27" spans="1:41" s="51" customFormat="1" ht="15.75" thickBot="1" x14ac:dyDescent="0.3">
      <c r="A27" s="98">
        <f>COUNTA(A5:A26)</f>
        <v>4</v>
      </c>
      <c r="B27" s="99">
        <f>SUM(B5:B26)</f>
        <v>76</v>
      </c>
      <c r="C27" s="49">
        <f t="shared" ref="C27:AN27" si="34">SUM(C5:C26)</f>
        <v>4.75</v>
      </c>
      <c r="D27" s="50">
        <f t="shared" si="34"/>
        <v>1710</v>
      </c>
      <c r="E27" s="55">
        <f t="shared" si="34"/>
        <v>18</v>
      </c>
      <c r="F27" s="56">
        <f t="shared" si="34"/>
        <v>10</v>
      </c>
      <c r="G27" s="56">
        <f t="shared" si="34"/>
        <v>0</v>
      </c>
      <c r="H27" s="56">
        <f t="shared" si="34"/>
        <v>8</v>
      </c>
      <c r="I27" s="56">
        <f t="shared" si="34"/>
        <v>8</v>
      </c>
      <c r="J27" s="56">
        <f t="shared" si="34"/>
        <v>8</v>
      </c>
      <c r="K27" s="56">
        <f t="shared" si="34"/>
        <v>8</v>
      </c>
      <c r="L27" s="56">
        <f t="shared" si="34"/>
        <v>8</v>
      </c>
      <c r="M27" s="56">
        <f t="shared" si="34"/>
        <v>8</v>
      </c>
      <c r="N27" s="56">
        <f t="shared" si="34"/>
        <v>0</v>
      </c>
      <c r="O27" s="56">
        <f t="shared" si="34"/>
        <v>0</v>
      </c>
      <c r="P27" s="56">
        <f t="shared" si="34"/>
        <v>0</v>
      </c>
      <c r="Q27" s="56">
        <f t="shared" si="34"/>
        <v>0</v>
      </c>
      <c r="R27" s="56">
        <f t="shared" si="34"/>
        <v>0</v>
      </c>
      <c r="S27" s="56">
        <f t="shared" si="34"/>
        <v>0</v>
      </c>
      <c r="T27" s="56">
        <f t="shared" si="34"/>
        <v>0</v>
      </c>
      <c r="U27" s="56">
        <f t="shared" si="34"/>
        <v>0</v>
      </c>
      <c r="V27" s="56">
        <f t="shared" si="34"/>
        <v>0</v>
      </c>
      <c r="W27" s="56">
        <f t="shared" si="34"/>
        <v>0</v>
      </c>
      <c r="X27" s="56">
        <f t="shared" si="34"/>
        <v>0</v>
      </c>
      <c r="Y27" s="56">
        <f t="shared" si="34"/>
        <v>0</v>
      </c>
      <c r="Z27" s="56">
        <f t="shared" si="34"/>
        <v>0</v>
      </c>
      <c r="AA27" s="56">
        <f t="shared" si="34"/>
        <v>0</v>
      </c>
      <c r="AB27" s="56">
        <f t="shared" si="34"/>
        <v>0</v>
      </c>
      <c r="AC27" s="56">
        <f t="shared" si="34"/>
        <v>0</v>
      </c>
      <c r="AD27" s="56">
        <f t="shared" si="34"/>
        <v>0</v>
      </c>
      <c r="AE27" s="56">
        <f t="shared" si="34"/>
        <v>0</v>
      </c>
      <c r="AF27" s="56">
        <f t="shared" si="34"/>
        <v>0</v>
      </c>
      <c r="AG27" s="56">
        <f t="shared" si="34"/>
        <v>0</v>
      </c>
      <c r="AH27" s="57">
        <f t="shared" si="34"/>
        <v>0</v>
      </c>
      <c r="AJ27" s="52">
        <f>SUM(AJ5:AJ26)</f>
        <v>1.75</v>
      </c>
      <c r="AK27" s="53">
        <f t="shared" si="34"/>
        <v>3</v>
      </c>
      <c r="AL27" s="53">
        <f t="shared" si="34"/>
        <v>0</v>
      </c>
      <c r="AM27" s="53">
        <f t="shared" si="34"/>
        <v>0</v>
      </c>
      <c r="AN27" s="54">
        <f t="shared" si="34"/>
        <v>0</v>
      </c>
    </row>
    <row r="31" spans="1:41" x14ac:dyDescent="0.25">
      <c r="T31" s="2"/>
    </row>
  </sheetData>
  <sheetProtection sheet="1" objects="1" scenarios="1"/>
  <conditionalFormatting sqref="E3:AH27 AJ4">
    <cfRule type="expression" dxfId="2" priority="4">
      <formula>WEEKDAY(E$4,2)=1</formula>
    </cfRule>
  </conditionalFormatting>
  <conditionalFormatting sqref="AJ5:AN26">
    <cfRule type="expression" dxfId="1" priority="2">
      <formula>(AJ5*1)&gt;35/24</formula>
    </cfRule>
  </conditionalFormatting>
  <pageMargins left="0.7" right="0.7" top="0.75" bottom="0.75" header="0.3" footer="0.3"/>
  <ignoredErrors>
    <ignoredError sqref="E27" formulaRange="1"/>
  </ignoredErrors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" id="{29D38C68-0E30-45DE-9E4B-A05DAA93873B}">
            <xm:f>Paramètres!$A$2</xm:f>
            <x14:dxf>
              <font>
                <color auto="1"/>
              </font>
              <fill>
                <patternFill patternType="solid">
                  <bgColor rgb="FFFF0000"/>
                </patternFill>
              </fill>
            </x14:dxf>
          </x14:cfRule>
          <xm:sqref>B27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2023-09-08T09:52:53Z</dcterms:created>
  <dcterms:modified xsi:type="dcterms:W3CDTF">2023-09-09T08:55:46Z</dcterms:modified>
</cp:coreProperties>
</file>