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et\Langages\Excel VBA\"/>
    </mc:Choice>
  </mc:AlternateContent>
  <xr:revisionPtr revIDLastSave="0" documentId="8_{79729E5D-C001-48F2-BCA1-1A22F80F22D3}" xr6:coauthVersionLast="45" xr6:coauthVersionMax="45" xr10:uidLastSave="{00000000-0000-0000-0000-000000000000}"/>
  <bookViews>
    <workbookView xWindow="2820" yWindow="2820" windowWidth="18900" windowHeight="11175" xr2:uid="{780962CD-BE37-4044-8595-67F9B120682B}"/>
  </bookViews>
  <sheets>
    <sheet name="Feuil1" sheetId="1" r:id="rId1"/>
    <sheet name="Param" sheetId="2" r:id="rId2"/>
  </sheets>
  <functionGroups builtInGroupCount="19"/>
  <definedNames>
    <definedName name="Fériés">Param!$B$2:$B$55</definedName>
    <definedName name="H_Ouverture">Param!$G$2:$N$9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6" i="2" l="1"/>
  <c r="A36" i="2"/>
  <c r="B35" i="2"/>
  <c r="B34" i="2"/>
  <c r="B33" i="2"/>
  <c r="B32" i="2"/>
  <c r="B31" i="2"/>
  <c r="B28" i="2"/>
  <c r="B27" i="2"/>
  <c r="B26" i="2"/>
  <c r="B29" i="2" s="1"/>
  <c r="B25" i="2"/>
  <c r="A25" i="2"/>
  <c r="B24" i="2"/>
  <c r="B23" i="2"/>
  <c r="B22" i="2"/>
  <c r="B21" i="2"/>
  <c r="B20" i="2"/>
  <c r="B19" i="2"/>
  <c r="B17" i="2"/>
  <c r="B16" i="2"/>
  <c r="B15" i="2"/>
  <c r="B18" i="2" s="1"/>
  <c r="B14" i="2"/>
  <c r="A14" i="2"/>
  <c r="B13" i="2"/>
  <c r="B12" i="2"/>
  <c r="B11" i="2"/>
  <c r="B10" i="2"/>
  <c r="C9" i="2"/>
  <c r="B9" i="2"/>
  <c r="C8" i="2"/>
  <c r="C7" i="2"/>
  <c r="C6" i="2"/>
  <c r="B6" i="2"/>
  <c r="C5" i="2"/>
  <c r="B5" i="2"/>
  <c r="C4" i="2"/>
  <c r="B4" i="2"/>
  <c r="B3" i="2"/>
  <c r="A3" i="2"/>
  <c r="B2" i="2"/>
  <c r="A2" i="2"/>
  <c r="C2" i="1"/>
  <c r="C5" i="1"/>
  <c r="C4" i="1"/>
  <c r="C3" i="1"/>
  <c r="B30" i="2" l="1"/>
  <c r="B8" i="2"/>
  <c r="B7" i="2"/>
  <c r="D4" i="2" s="1"/>
  <c r="D8" i="2"/>
  <c r="D5" i="2" l="1"/>
  <c r="D7" i="2"/>
  <c r="D9" i="2"/>
  <c r="D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B1" authorId="0" shapeId="0" xr:uid="{89744183-DF79-4395-91EC-BF05257D461F}">
      <text>
        <r>
          <rPr>
            <b/>
            <sz val="9"/>
            <color indexed="10"/>
            <rFont val="Tahoma"/>
            <family val="2"/>
          </rPr>
          <t>Ne pas changer l'année si elle est utilisée sur une feuille.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Les fériés ne seraient plus pris en compte pour ces formules.</t>
        </r>
      </text>
    </comment>
    <comment ref="B4" authorId="0" shapeId="0" xr:uid="{F6BF57B2-2D67-4831-8581-A270514ECF6E}">
      <text>
        <r>
          <rPr>
            <sz val="9"/>
            <color indexed="81"/>
            <rFont val="Tahoma"/>
            <family val="2"/>
          </rPr>
          <t xml:space="preserve">Fêtes mobiles :
fonctionne pour TOUTES les années entre </t>
        </r>
        <r>
          <rPr>
            <b/>
            <sz val="9"/>
            <color indexed="81"/>
            <rFont val="Tahoma"/>
            <family val="2"/>
          </rPr>
          <t>1900-2203</t>
        </r>
        <r>
          <rPr>
            <sz val="9"/>
            <color indexed="81"/>
            <rFont val="Tahoma"/>
            <family val="2"/>
          </rPr>
          <t>, 
compatible avec les deux calendriers (1900/1904).</t>
        </r>
      </text>
    </comment>
  </commentList>
</comments>
</file>

<file path=xl/sharedStrings.xml><?xml version="1.0" encoding="utf-8"?>
<sst xmlns="http://schemas.openxmlformats.org/spreadsheetml/2006/main" count="54" uniqueCount="34">
  <si>
    <t>Année</t>
  </si>
  <si>
    <t>Jour</t>
  </si>
  <si>
    <t>Début1</t>
  </si>
  <si>
    <t>Fin1</t>
  </si>
  <si>
    <t>Début2</t>
  </si>
  <si>
    <t>Fin2</t>
  </si>
  <si>
    <t>Début3</t>
  </si>
  <si>
    <t>Fin3</t>
  </si>
  <si>
    <t>Début4</t>
  </si>
  <si>
    <t>Fin4</t>
  </si>
  <si>
    <t>by eriiic</t>
  </si>
  <si>
    <t>Lundi</t>
  </si>
  <si>
    <t>Mardi</t>
  </si>
  <si>
    <t>Lundi de Pâques</t>
  </si>
  <si>
    <t>Mercredi</t>
  </si>
  <si>
    <t>Fête du travail</t>
  </si>
  <si>
    <t>Jeudi</t>
  </si>
  <si>
    <t>Victoire 45</t>
  </si>
  <si>
    <t>Vendredi</t>
  </si>
  <si>
    <t>Ascension</t>
  </si>
  <si>
    <t>Samedi</t>
  </si>
  <si>
    <t>Lundi de Pentecôte</t>
  </si>
  <si>
    <t>Dimanche</t>
  </si>
  <si>
    <t>Fête nationale</t>
  </si>
  <si>
    <t>Férié</t>
  </si>
  <si>
    <t>Assomption</t>
  </si>
  <si>
    <t>Toussaint</t>
  </si>
  <si>
    <t>Armistice 14-18</t>
  </si>
  <si>
    <t>Noël</t>
  </si>
  <si>
    <t>Ponts, fériés locaux</t>
  </si>
  <si>
    <t>et jours chômés</t>
  </si>
  <si>
    <t>Début</t>
  </si>
  <si>
    <t>Fin</t>
  </si>
  <si>
    <t>Délai H ouvrable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</si>
</sst>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&quot;. &quot;dd\ mmm\ yyyy;;;@"/>
    <numFmt numFmtId="165" formatCode="ddd\ dd/mm/yyyy\ hh:mm"/>
    <numFmt numFmtId="166" formatCode="[h]:mm"/>
    <numFmt numFmtId="167" formatCode="[h]:mm:ss;@"/>
  </numFmts>
  <fonts count="11" x14ac:knownFonts="1"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i/>
      <sz val="10"/>
      <color indexed="22"/>
      <name val="Arial"/>
      <family val="2"/>
    </font>
    <font>
      <sz val="10"/>
      <color indexed="12"/>
      <name val="Arial"/>
      <family val="2"/>
    </font>
    <font>
      <i/>
      <sz val="10"/>
      <name val="Arial"/>
      <family val="2"/>
    </font>
    <font>
      <b/>
      <sz val="9"/>
      <color indexed="1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lightGray">
        <fgColor indexed="45"/>
      </patternFill>
    </fill>
    <fill>
      <patternFill patternType="lightGray">
        <fgColor indexed="27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medium">
        <color indexed="12"/>
      </top>
      <bottom style="thin">
        <color indexed="64"/>
      </bottom>
      <diagonal/>
    </border>
    <border>
      <left/>
      <right/>
      <top style="medium">
        <color indexed="12"/>
      </top>
      <bottom style="thin">
        <color indexed="64"/>
      </bottom>
      <diagonal/>
    </border>
    <border>
      <left/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12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 style="thin">
        <color indexed="64"/>
      </right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medium">
        <color indexed="12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4" fillId="3" borderId="3" xfId="0" applyFont="1" applyFill="1" applyBorder="1"/>
    <xf numFmtId="164" fontId="4" fillId="3" borderId="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Border="1"/>
    <xf numFmtId="20" fontId="0" fillId="0" borderId="5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4" borderId="3" xfId="0" applyFill="1" applyBorder="1"/>
    <xf numFmtId="164" fontId="0" fillId="4" borderId="4" xfId="0" applyNumberFormat="1" applyFill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0" fontId="0" fillId="0" borderId="3" xfId="0" applyBorder="1"/>
    <xf numFmtId="164" fontId="0" fillId="0" borderId="4" xfId="0" applyNumberFormat="1" applyBorder="1" applyAlignment="1">
      <alignment horizontal="center"/>
    </xf>
    <xf numFmtId="0" fontId="6" fillId="0" borderId="0" xfId="0" applyFont="1" applyAlignment="1">
      <alignment horizontal="righ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3" xfId="0" applyFill="1" applyBorder="1"/>
    <xf numFmtId="164" fontId="0" fillId="5" borderId="4" xfId="0" applyNumberFormat="1" applyFill="1" applyBorder="1" applyAlignment="1">
      <alignment horizontal="center"/>
    </xf>
    <xf numFmtId="20" fontId="0" fillId="0" borderId="13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" fontId="0" fillId="0" borderId="3" xfId="0" applyNumberFormat="1" applyBorder="1"/>
    <xf numFmtId="20" fontId="0" fillId="0" borderId="16" xfId="0" applyNumberFormat="1" applyBorder="1" applyAlignment="1">
      <alignment horizontal="center"/>
    </xf>
    <xf numFmtId="20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7" fillId="6" borderId="3" xfId="0" applyFont="1" applyFill="1" applyBorder="1"/>
    <xf numFmtId="164" fontId="0" fillId="6" borderId="4" xfId="0" applyNumberFormat="1" applyFill="1" applyBorder="1" applyAlignment="1">
      <alignment horizontal="center"/>
    </xf>
    <xf numFmtId="164" fontId="0" fillId="6" borderId="19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C$1" lockText="1" noThreeD="1"/>
</file>

<file path=xl/ctrlProps/ctrlProp2.xml><?xml version="1.0" encoding="utf-8"?>
<formControlPr xmlns="http://schemas.microsoft.com/office/spreadsheetml/2009/9/main" objectType="Spin" dx="16" fmlaLink="$B$1" max="2999" min="1900" page="10" val="2013"/>
</file>

<file path=xl/ctrlProps/ctrlProp3.xml><?xml version="1.0" encoding="utf-8"?>
<formControlPr xmlns="http://schemas.microsoft.com/office/spreadsheetml/2009/9/main" objectType="CheckBox" fmlaLink="$C$1" lockText="1" noThreeD="1"/>
</file>

<file path=xl/ctrlProps/ctrlProp4.xml><?xml version="1.0" encoding="utf-8"?>
<formControlPr xmlns="http://schemas.microsoft.com/office/spreadsheetml/2009/9/main" objectType="Spin" dx="16" fmlaLink="$B$1" max="2999" min="1900" page="10" val="2013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</xdr:row>
      <xdr:rowOff>19050</xdr:rowOff>
    </xdr:from>
    <xdr:to>
      <xdr:col>8</xdr:col>
      <xdr:colOff>57150</xdr:colOff>
      <xdr:row>9</xdr:row>
      <xdr:rowOff>104775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D3B1A16B-15BB-41AC-8FFB-FD63BF363AD0}"/>
            </a:ext>
          </a:extLst>
        </xdr:cNvPr>
        <xdr:cNvSpPr txBox="1">
          <a:spLocks noChangeArrowheads="1"/>
        </xdr:cNvSpPr>
      </xdr:nvSpPr>
      <xdr:spPr bwMode="auto">
        <a:xfrm>
          <a:off x="4476750" y="180975"/>
          <a:ext cx="3981450" cy="1381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Cette fonction personnalisée calcule le nombre d'heure sur les heures d'ouverture définies dans la feuille 'Param', selon les types de jour.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Dans la feuille Param'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1)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choisir et/ou compléter le calendrier des Fériés en A:B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2)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remplir les heures d'ouverture en G2:N9</a:t>
          </a:r>
        </a:p>
      </xdr:txBody>
    </xdr:sp>
    <xdr:clientData/>
  </xdr:twoCellAnchor>
  <xdr:twoCellAnchor>
    <xdr:from>
      <xdr:col>3</xdr:col>
      <xdr:colOff>438150</xdr:colOff>
      <xdr:row>10</xdr:row>
      <xdr:rowOff>19050</xdr:rowOff>
    </xdr:from>
    <xdr:to>
      <xdr:col>8</xdr:col>
      <xdr:colOff>28575</xdr:colOff>
      <xdr:row>18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5C7EE7F5-C2A0-4BD9-80AC-F81B364304EC}"/>
            </a:ext>
          </a:extLst>
        </xdr:cNvPr>
        <xdr:cNvSpPr txBox="1">
          <a:spLocks noChangeArrowheads="1"/>
        </xdr:cNvSpPr>
      </xdr:nvSpPr>
      <xdr:spPr bwMode="auto">
        <a:xfrm>
          <a:off x="4486275" y="1638300"/>
          <a:ext cx="3943350" cy="1276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Syntaxe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:</a:t>
          </a:r>
          <a:endParaRPr lang="fr-FR" sz="1000" b="1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=delai_H_Ouv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(date-heure_début, date-heure_fin)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Exemple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=delai_H_Ouv("20/12/2012  10:00:00";"26/12/2012  15:00:00")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ou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=delai_H_Ouv(A2;B2)</a:t>
          </a:r>
        </a:p>
      </xdr:txBody>
    </xdr:sp>
    <xdr:clientData/>
  </xdr:twoCellAnchor>
  <xdr:twoCellAnchor>
    <xdr:from>
      <xdr:col>3</xdr:col>
      <xdr:colOff>428625</xdr:colOff>
      <xdr:row>1</xdr:row>
      <xdr:rowOff>19050</xdr:rowOff>
    </xdr:from>
    <xdr:to>
      <xdr:col>8</xdr:col>
      <xdr:colOff>57150</xdr:colOff>
      <xdr:row>9</xdr:row>
      <xdr:rowOff>104775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593A4843-9C7D-476D-B618-F4CCBDF5B4E1}"/>
            </a:ext>
          </a:extLst>
        </xdr:cNvPr>
        <xdr:cNvSpPr txBox="1">
          <a:spLocks noChangeArrowheads="1"/>
        </xdr:cNvSpPr>
      </xdr:nvSpPr>
      <xdr:spPr bwMode="auto">
        <a:xfrm>
          <a:off x="4476750" y="180975"/>
          <a:ext cx="3981450" cy="1381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Cette fonction personnalisée calcule le nombre d'heure sur les heures d'ouverture définies dans la feuille 'Param', selon les types de jour.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Dans la feuille Param'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1)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choisir et/ou compléter le calendrier des Fériés en A:B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2)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remplir les heures d'ouverture en G2:N9</a:t>
          </a:r>
        </a:p>
      </xdr:txBody>
    </xdr:sp>
    <xdr:clientData/>
  </xdr:twoCellAnchor>
  <xdr:twoCellAnchor>
    <xdr:from>
      <xdr:col>3</xdr:col>
      <xdr:colOff>438150</xdr:colOff>
      <xdr:row>10</xdr:row>
      <xdr:rowOff>19050</xdr:rowOff>
    </xdr:from>
    <xdr:to>
      <xdr:col>8</xdr:col>
      <xdr:colOff>28575</xdr:colOff>
      <xdr:row>18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7018E14-0E4A-4C12-BD51-8C823D06CFBF}"/>
            </a:ext>
          </a:extLst>
        </xdr:cNvPr>
        <xdr:cNvSpPr txBox="1">
          <a:spLocks noChangeArrowheads="1"/>
        </xdr:cNvSpPr>
      </xdr:nvSpPr>
      <xdr:spPr bwMode="auto">
        <a:xfrm>
          <a:off x="4486275" y="1638300"/>
          <a:ext cx="3943350" cy="1276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Syntaxe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:</a:t>
          </a:r>
          <a:endParaRPr lang="fr-FR" sz="1000" b="1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=delai_H_Ouv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(date-heure_début, date-heure_fin)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Exemple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=delai_H_Ouv("20/12/2012  10:00:00";"26/12/2012  15:00:00")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ou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=delai_H_Ouv(A2;B2)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9525</xdr:rowOff>
        </xdr:from>
        <xdr:to>
          <xdr:col>2</xdr:col>
          <xdr:colOff>1600200</xdr:colOff>
          <xdr:row>1</xdr:row>
          <xdr:rowOff>133350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72FA9DE-BED3-4161-A315-4CCD58BF85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pattFill prst="pct25">
              <a:fgClr>
                <a:srgbClr val="FF99CC" mc:Ignorable="a14" a14:legacySpreadsheetColorIndex="45"/>
              </a:fgClr>
              <a:bgClr>
                <a:srgbClr val="FFFFFF"/>
              </a:bgClr>
            </a:pattFill>
            <a:ln w="12700">
              <a:solidFill>
                <a:srgbClr val="FF0000" mc:Ignorable="a14" a14:legacySpreadsheetColorIndex="10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 travaillé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1057275</xdr:colOff>
          <xdr:row>0</xdr:row>
          <xdr:rowOff>9525</xdr:rowOff>
        </xdr:from>
        <xdr:to>
          <xdr:col>1</xdr:col>
          <xdr:colOff>1285875</xdr:colOff>
          <xdr:row>0</xdr:row>
          <xdr:rowOff>314325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6B77994-F39E-42F2-A747-56FB369069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704850</xdr:colOff>
      <xdr:row>25</xdr:row>
      <xdr:rowOff>19050</xdr:rowOff>
    </xdr:from>
    <xdr:to>
      <xdr:col>5</xdr:col>
      <xdr:colOff>9525</xdr:colOff>
      <xdr:row>31</xdr:row>
      <xdr:rowOff>85725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E8FA0ACE-6E05-4023-93BF-DA8218DE21D8}"/>
            </a:ext>
          </a:extLst>
        </xdr:cNvPr>
        <xdr:cNvSpPr>
          <a:spLocks/>
        </xdr:cNvSpPr>
      </xdr:nvSpPr>
      <xdr:spPr bwMode="auto">
        <a:xfrm>
          <a:off x="3333750" y="4276725"/>
          <a:ext cx="2438400" cy="1038225"/>
        </a:xfrm>
        <a:prstGeom prst="borderCallout1">
          <a:avLst>
            <a:gd name="adj1" fmla="val 11009"/>
            <a:gd name="adj2" fmla="val -3125"/>
            <a:gd name="adj3" fmla="val -14681"/>
            <a:gd name="adj4" fmla="val -26954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'Fériés'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ajouter une année sélectionner A3:B13, copier.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Sélectionner le dernier jour de l'an (ici A36) et 'Insérer les cellules copiées...'</a:t>
          </a:r>
        </a:p>
      </xdr:txBody>
    </xdr:sp>
    <xdr:clientData/>
  </xdr:twoCellAnchor>
  <xdr:twoCellAnchor>
    <xdr:from>
      <xdr:col>9</xdr:col>
      <xdr:colOff>190500</xdr:colOff>
      <xdr:row>11</xdr:row>
      <xdr:rowOff>66675</xdr:rowOff>
    </xdr:from>
    <xdr:to>
      <xdr:col>13</xdr:col>
      <xdr:colOff>38100</xdr:colOff>
      <xdr:row>12</xdr:row>
      <xdr:rowOff>104775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6A78238-B258-4079-BAB5-83CD33D304F2}"/>
            </a:ext>
          </a:extLst>
        </xdr:cNvPr>
        <xdr:cNvSpPr>
          <a:spLocks/>
        </xdr:cNvSpPr>
      </xdr:nvSpPr>
      <xdr:spPr bwMode="auto">
        <a:xfrm>
          <a:off x="8201025" y="2057400"/>
          <a:ext cx="1828800" cy="200025"/>
        </a:xfrm>
        <a:prstGeom prst="borderCallout1">
          <a:avLst>
            <a:gd name="adj1" fmla="val 57144"/>
            <a:gd name="adj2" fmla="val -4167"/>
            <a:gd name="adj3" fmla="val -171431"/>
            <a:gd name="adj4" fmla="val -13542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'H_Ouverture'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9525</xdr:rowOff>
        </xdr:from>
        <xdr:to>
          <xdr:col>2</xdr:col>
          <xdr:colOff>1600200</xdr:colOff>
          <xdr:row>1</xdr:row>
          <xdr:rowOff>114300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BFC14E2A-6892-4B65-9A27-D41618CB94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pattFill prst="pct25">
              <a:fgClr>
                <a:srgbClr val="FF99CC" mc:Ignorable="a14" a14:legacySpreadsheetColorIndex="45"/>
              </a:fgClr>
              <a:bgClr>
                <a:srgbClr val="FFFFFF"/>
              </a:bgClr>
            </a:pattFill>
            <a:ln w="12700">
              <a:solidFill>
                <a:srgbClr val="FF0000" mc:Ignorable="a14" a14:legacySpreadsheetColorIndex="10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 travaillé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1057275</xdr:colOff>
          <xdr:row>0</xdr:row>
          <xdr:rowOff>9525</xdr:rowOff>
        </xdr:from>
        <xdr:to>
          <xdr:col>1</xdr:col>
          <xdr:colOff>1285875</xdr:colOff>
          <xdr:row>0</xdr:row>
          <xdr:rowOff>314325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1715688D-B78B-49FC-89F1-F59FA368DE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704850</xdr:colOff>
      <xdr:row>25</xdr:row>
      <xdr:rowOff>19050</xdr:rowOff>
    </xdr:from>
    <xdr:to>
      <xdr:col>5</xdr:col>
      <xdr:colOff>9525</xdr:colOff>
      <xdr:row>31</xdr:row>
      <xdr:rowOff>85725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84C7318F-A98B-4671-9326-6F30B9F982DF}"/>
            </a:ext>
          </a:extLst>
        </xdr:cNvPr>
        <xdr:cNvSpPr>
          <a:spLocks/>
        </xdr:cNvSpPr>
      </xdr:nvSpPr>
      <xdr:spPr bwMode="auto">
        <a:xfrm>
          <a:off x="3333750" y="4276725"/>
          <a:ext cx="2438400" cy="1038225"/>
        </a:xfrm>
        <a:prstGeom prst="borderCallout1">
          <a:avLst>
            <a:gd name="adj1" fmla="val 11009"/>
            <a:gd name="adj2" fmla="val -3125"/>
            <a:gd name="adj3" fmla="val -14681"/>
            <a:gd name="adj4" fmla="val -26954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'Fériés'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ajouter une année sélectionner A3:B13, copier.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Sélectionner le dernier jour de l'an (ici A36) et 'Insérer les cellules copiées...'</a:t>
          </a:r>
        </a:p>
      </xdr:txBody>
    </xdr:sp>
    <xdr:clientData/>
  </xdr:twoCellAnchor>
  <xdr:twoCellAnchor>
    <xdr:from>
      <xdr:col>9</xdr:col>
      <xdr:colOff>190500</xdr:colOff>
      <xdr:row>11</xdr:row>
      <xdr:rowOff>66675</xdr:rowOff>
    </xdr:from>
    <xdr:to>
      <xdr:col>13</xdr:col>
      <xdr:colOff>38100</xdr:colOff>
      <xdr:row>12</xdr:row>
      <xdr:rowOff>104775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181550B8-327B-4F74-B862-B965B203C00F}"/>
            </a:ext>
          </a:extLst>
        </xdr:cNvPr>
        <xdr:cNvSpPr>
          <a:spLocks/>
        </xdr:cNvSpPr>
      </xdr:nvSpPr>
      <xdr:spPr bwMode="auto">
        <a:xfrm>
          <a:off x="8201025" y="2057400"/>
          <a:ext cx="1828800" cy="200025"/>
        </a:xfrm>
        <a:prstGeom prst="borderCallout1">
          <a:avLst>
            <a:gd name="adj1" fmla="val 57144"/>
            <a:gd name="adj2" fmla="val -4167"/>
            <a:gd name="adj3" fmla="val -171431"/>
            <a:gd name="adj4" fmla="val -13542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587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Plage nommée 'H_Ouverture'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04AFC-436B-480B-91E3-726E296B3F8F}">
  <sheetPr codeName="Feuil1"/>
  <dimension ref="A1:D21"/>
  <sheetViews>
    <sheetView tabSelected="1" workbookViewId="0">
      <selection activeCell="C3" sqref="C3"/>
    </sheetView>
  </sheetViews>
  <sheetFormatPr baseColWidth="10" defaultRowHeight="15" x14ac:dyDescent="0.25"/>
  <cols>
    <col min="1" max="1" width="22.140625" customWidth="1"/>
    <col min="2" max="2" width="19.85546875" bestFit="1" customWidth="1"/>
    <col min="3" max="3" width="22.42578125" customWidth="1"/>
    <col min="4" max="4" width="19.5703125" bestFit="1" customWidth="1"/>
  </cols>
  <sheetData>
    <row r="1" spans="1:4" x14ac:dyDescent="0.25">
      <c r="A1" s="40" t="s">
        <v>31</v>
      </c>
      <c r="B1" s="40" t="s">
        <v>32</v>
      </c>
      <c r="C1" s="41" t="s">
        <v>33</v>
      </c>
    </row>
    <row r="2" spans="1:4" x14ac:dyDescent="0.25">
      <c r="A2" s="42">
        <v>41217.370138888888</v>
      </c>
      <c r="B2" s="42">
        <v>41218.600694444445</v>
      </c>
      <c r="C2" s="43">
        <f>delai_H_Ouv(A2,B2)</f>
        <v>0.18402777777777768</v>
      </c>
      <c r="D2" s="42"/>
    </row>
    <row r="3" spans="1:4" x14ac:dyDescent="0.25">
      <c r="A3" s="42">
        <v>41263.416666666664</v>
      </c>
      <c r="B3" s="42">
        <v>41269.625</v>
      </c>
      <c r="C3" s="43">
        <f>delai_H_Ouv(A3,B3)</f>
        <v>1.0625</v>
      </c>
    </row>
    <row r="4" spans="1:4" x14ac:dyDescent="0.25">
      <c r="A4" s="42">
        <v>41263.416666666664</v>
      </c>
      <c r="B4" s="42">
        <v>41263.625</v>
      </c>
      <c r="C4" s="43">
        <f>delai_H_Ouv(A4,B4)</f>
        <v>0.14583333333333326</v>
      </c>
    </row>
    <row r="5" spans="1:4" x14ac:dyDescent="0.25">
      <c r="A5" s="42">
        <v>41243.592824074076</v>
      </c>
      <c r="B5" s="42">
        <v>41246.402314814812</v>
      </c>
      <c r="C5" s="43">
        <f>delai_H_Ouv(A5,B5)</f>
        <v>0.16365740740740736</v>
      </c>
    </row>
    <row r="6" spans="1:4" x14ac:dyDescent="0.25">
      <c r="C6" s="39"/>
    </row>
    <row r="7" spans="1:4" x14ac:dyDescent="0.25">
      <c r="C7" s="44"/>
    </row>
    <row r="8" spans="1:4" x14ac:dyDescent="0.25">
      <c r="C8" s="44"/>
    </row>
    <row r="9" spans="1:4" x14ac:dyDescent="0.25">
      <c r="C9" s="44"/>
    </row>
    <row r="10" spans="1:4" x14ac:dyDescent="0.25">
      <c r="C10" s="44"/>
    </row>
    <row r="11" spans="1:4" x14ac:dyDescent="0.25">
      <c r="C11" s="39"/>
    </row>
    <row r="12" spans="1:4" x14ac:dyDescent="0.25">
      <c r="C12" s="39"/>
    </row>
    <row r="13" spans="1:4" x14ac:dyDescent="0.25">
      <c r="C13" s="39"/>
    </row>
    <row r="14" spans="1:4" x14ac:dyDescent="0.25">
      <c r="C14" s="39"/>
    </row>
    <row r="15" spans="1:4" x14ac:dyDescent="0.25">
      <c r="C15" s="39"/>
    </row>
    <row r="16" spans="1:4" x14ac:dyDescent="0.25">
      <c r="C16" s="39"/>
    </row>
    <row r="17" spans="3:3" x14ac:dyDescent="0.25">
      <c r="C17" s="39"/>
    </row>
    <row r="18" spans="3:3" x14ac:dyDescent="0.25">
      <c r="C18" s="39"/>
    </row>
    <row r="19" spans="3:3" x14ac:dyDescent="0.25">
      <c r="C19" s="39"/>
    </row>
    <row r="20" spans="3:3" x14ac:dyDescent="0.25">
      <c r="C20" s="39"/>
    </row>
    <row r="21" spans="3:3" x14ac:dyDescent="0.25">
      <c r="C21" s="3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C4D87-2CD1-41FD-B074-678B780D3634}">
  <sheetPr codeName="Feuil2"/>
  <dimension ref="A1:N56"/>
  <sheetViews>
    <sheetView workbookViewId="0">
      <selection activeCell="G2" sqref="G2:N9"/>
    </sheetView>
  </sheetViews>
  <sheetFormatPr baseColWidth="10" defaultRowHeight="15" x14ac:dyDescent="0.25"/>
  <cols>
    <col min="1" max="1" width="18.140625" bestFit="1" customWidth="1"/>
    <col min="2" max="2" width="21.28515625" customWidth="1"/>
    <col min="3" max="3" width="24.140625" customWidth="1"/>
    <col min="7" max="14" width="7.42578125" customWidth="1"/>
  </cols>
  <sheetData>
    <row r="1" spans="1:14" ht="16.5" thickBot="1" x14ac:dyDescent="0.3">
      <c r="A1" s="1" t="s">
        <v>0</v>
      </c>
      <c r="B1" s="2">
        <v>2013</v>
      </c>
      <c r="C1" t="b">
        <v>0</v>
      </c>
      <c r="F1" s="3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</row>
    <row r="2" spans="1:14" x14ac:dyDescent="0.25">
      <c r="A2" s="5" t="str">
        <f>"Noël "&amp;B1-1</f>
        <v>Noël 2012</v>
      </c>
      <c r="B2" s="6">
        <f>DATE($B$1-1,12,25)</f>
        <v>41268</v>
      </c>
      <c r="D2" s="7" t="s">
        <v>10</v>
      </c>
      <c r="F2" s="8" t="s">
        <v>11</v>
      </c>
      <c r="G2" s="9">
        <v>0.35416666666666669</v>
      </c>
      <c r="H2" s="10">
        <v>0.5</v>
      </c>
      <c r="I2" s="10">
        <v>0.5625</v>
      </c>
      <c r="J2" s="10">
        <v>0.70833333333333337</v>
      </c>
      <c r="K2" s="10"/>
      <c r="L2" s="10"/>
      <c r="M2" s="10"/>
      <c r="N2" s="11"/>
    </row>
    <row r="3" spans="1:14" ht="15.75" thickBot="1" x14ac:dyDescent="0.3">
      <c r="A3" s="12" t="str">
        <f>"Jour de l'an " &amp;$B$1+INT((ROW()-3)/11)</f>
        <v>Jour de l'an 2013</v>
      </c>
      <c r="B3" s="13">
        <f>DATE($B$1+INT((ROW()-3)/11),1,1)</f>
        <v>41275</v>
      </c>
      <c r="F3" s="8" t="s">
        <v>12</v>
      </c>
      <c r="G3" s="14">
        <v>0.35416666666666669</v>
      </c>
      <c r="H3" s="15">
        <v>0.5</v>
      </c>
      <c r="I3" s="15">
        <v>0.5625</v>
      </c>
      <c r="J3" s="15">
        <v>0.70833333333333337</v>
      </c>
      <c r="K3" s="15"/>
      <c r="L3" s="15"/>
      <c r="M3" s="15"/>
      <c r="N3" s="16"/>
    </row>
    <row r="4" spans="1:14" x14ac:dyDescent="0.25">
      <c r="A4" s="17" t="s">
        <v>13</v>
      </c>
      <c r="B4" s="18">
        <f>DATE($B$1+INT((ROW()-3)/11),3,29.56+0.979*MOD(204-11*MOD($B$1+INT((ROW()-3)/11),19),30)- WEEKDAY(DATE($B$1+INT((ROW()-3)/11),3,28.56+0.979*MOD(204-11*MOD($B$1+INT((ROW()-3)/11),19),30))))+1</f>
        <v>41365</v>
      </c>
      <c r="C4" s="19" t="str">
        <f>"Fériés en "&amp;$B$1+INT((ROW()-4)/2)</f>
        <v>Fériés en 2013</v>
      </c>
      <c r="D4" s="20">
        <f>SUMPRODUCT((YEAR(Fériés)=$B$1+INT((ROW()-4)/2))*1)</f>
        <v>11</v>
      </c>
      <c r="F4" s="8" t="s">
        <v>14</v>
      </c>
      <c r="G4" s="14">
        <v>0.35416666666666669</v>
      </c>
      <c r="H4" s="15">
        <v>0.5</v>
      </c>
      <c r="I4" s="15">
        <v>0.5625</v>
      </c>
      <c r="J4" s="15">
        <v>0.70833333333333337</v>
      </c>
      <c r="K4" s="15"/>
      <c r="L4" s="15"/>
      <c r="M4" s="15"/>
      <c r="N4" s="16"/>
    </row>
    <row r="5" spans="1:14" ht="15.75" thickBot="1" x14ac:dyDescent="0.3">
      <c r="A5" s="17" t="s">
        <v>15</v>
      </c>
      <c r="B5" s="18">
        <f>DATE($B$1+INT((ROW()-3)/11),5,1)</f>
        <v>41395</v>
      </c>
      <c r="C5" s="19" t="str">
        <f>"Fériés jour ouvré en "&amp;$B$1+INT((ROW()-4)/2)</f>
        <v>Fériés jour ouvré en 2013</v>
      </c>
      <c r="D5" s="21">
        <f>SUMPRODUCT((YEAR(Fériés)=$B$1+INT((ROW()-4)/2))*(WEEKDAY((Fériés),2)&lt;6)*1)</f>
        <v>10</v>
      </c>
      <c r="F5" s="8" t="s">
        <v>16</v>
      </c>
      <c r="G5" s="14">
        <v>0.35416666666666669</v>
      </c>
      <c r="H5" s="15">
        <v>0.5</v>
      </c>
      <c r="I5" s="15">
        <v>0.5625</v>
      </c>
      <c r="J5" s="15">
        <v>0.70833333333333337</v>
      </c>
      <c r="K5" s="15"/>
      <c r="L5" s="15"/>
      <c r="M5" s="15"/>
      <c r="N5" s="16"/>
    </row>
    <row r="6" spans="1:14" x14ac:dyDescent="0.25">
      <c r="A6" s="17" t="s">
        <v>17</v>
      </c>
      <c r="B6" s="18">
        <f>DATE($B$1+INT((ROW()-3)/11),5,8)</f>
        <v>41402</v>
      </c>
      <c r="C6" s="19" t="str">
        <f>"Fériés en "&amp;$B$1+INT((ROW()-4)/2)</f>
        <v>Fériés en 2014</v>
      </c>
      <c r="D6" s="20">
        <f>SUMPRODUCT((YEAR(Fériés)=$B$1+INT((ROW()-4)/2))*1)</f>
        <v>11</v>
      </c>
      <c r="F6" s="8" t="s">
        <v>18</v>
      </c>
      <c r="G6" s="14">
        <v>0.35416666666666669</v>
      </c>
      <c r="H6" s="15">
        <v>0.5</v>
      </c>
      <c r="I6" s="15">
        <v>0.5625</v>
      </c>
      <c r="J6" s="15">
        <v>0.70833333333333337</v>
      </c>
      <c r="K6" s="15"/>
      <c r="L6" s="15"/>
      <c r="M6" s="15"/>
      <c r="N6" s="16"/>
    </row>
    <row r="7" spans="1:14" ht="15.75" thickBot="1" x14ac:dyDescent="0.3">
      <c r="A7" s="17" t="s">
        <v>19</v>
      </c>
      <c r="B7" s="18">
        <f>B4+38</f>
        <v>41403</v>
      </c>
      <c r="C7" s="19" t="str">
        <f>"Fériés jour ouvré en "&amp;$B$1+INT((ROW()-4)/2)</f>
        <v>Fériés jour ouvré en 2014</v>
      </c>
      <c r="D7" s="21">
        <f>SUMPRODUCT((YEAR(Fériés)=$B$1+INT((ROW()-4)/2))*(WEEKDAY((Fériés),2)&lt;6)*1)</f>
        <v>10</v>
      </c>
      <c r="F7" s="8" t="s">
        <v>20</v>
      </c>
      <c r="G7" s="22"/>
      <c r="H7" s="23"/>
      <c r="I7" s="23"/>
      <c r="J7" s="23"/>
      <c r="K7" s="23"/>
      <c r="L7" s="23"/>
      <c r="M7" s="23"/>
      <c r="N7" s="24"/>
    </row>
    <row r="8" spans="1:14" ht="15.75" thickBot="1" x14ac:dyDescent="0.3">
      <c r="A8" s="25" t="s">
        <v>21</v>
      </c>
      <c r="B8" s="26">
        <f>IF($C$1,,B4+49)</f>
        <v>41414</v>
      </c>
      <c r="C8" s="19" t="str">
        <f>"Fériés en "&amp;$B$1+INT((ROW()-4)/2)</f>
        <v>Fériés en 2015</v>
      </c>
      <c r="D8" s="20">
        <f>SUMPRODUCT((YEAR(Fériés)=$B$1+INT((ROW()-4)/2))*1)</f>
        <v>11</v>
      </c>
      <c r="F8" s="8" t="s">
        <v>22</v>
      </c>
      <c r="G8" s="27"/>
      <c r="H8" s="28"/>
      <c r="I8" s="28"/>
      <c r="J8" s="28"/>
      <c r="K8" s="28"/>
      <c r="L8" s="28"/>
      <c r="M8" s="29"/>
      <c r="N8" s="30"/>
    </row>
    <row r="9" spans="1:14" ht="15.75" thickBot="1" x14ac:dyDescent="0.3">
      <c r="A9" s="31" t="s">
        <v>23</v>
      </c>
      <c r="B9" s="18">
        <f>DATE($B$1+INT((ROW()-3)/11),7,14)</f>
        <v>41469</v>
      </c>
      <c r="C9" s="19" t="str">
        <f>"Fériés jour ouvré en "&amp;$B$1+INT((ROW()-4)/2)</f>
        <v>Fériés jour ouvré en 2015</v>
      </c>
      <c r="D9" s="21">
        <f>SUMPRODUCT((YEAR(Fériés)=$B$1+INT((ROW()-4)/2))*(WEEKDAY((Fériés),2)&lt;6)*1)</f>
        <v>9</v>
      </c>
      <c r="F9" s="8" t="s">
        <v>24</v>
      </c>
      <c r="G9" s="32">
        <v>0.41666666666666669</v>
      </c>
      <c r="H9" s="33">
        <v>0.45833333333333331</v>
      </c>
      <c r="I9" s="33"/>
      <c r="J9" s="33"/>
      <c r="K9" s="33"/>
      <c r="L9" s="33"/>
      <c r="M9" s="34"/>
      <c r="N9" s="35"/>
    </row>
    <row r="10" spans="1:14" x14ac:dyDescent="0.25">
      <c r="A10" s="17" t="s">
        <v>25</v>
      </c>
      <c r="B10" s="18">
        <f>DATE($B$1+INT((ROW()-3)/11),8,15)</f>
        <v>41501</v>
      </c>
    </row>
    <row r="11" spans="1:14" x14ac:dyDescent="0.25">
      <c r="A11" s="17" t="s">
        <v>26</v>
      </c>
      <c r="B11" s="18">
        <f>DATE($B$1+INT((ROW()-3)/11),11,1)</f>
        <v>41579</v>
      </c>
    </row>
    <row r="12" spans="1:14" x14ac:dyDescent="0.25">
      <c r="A12" s="17" t="s">
        <v>27</v>
      </c>
      <c r="B12" s="18">
        <f>DATE($B$1+INT((ROW()-3)/11),11,11)</f>
        <v>41589</v>
      </c>
    </row>
    <row r="13" spans="1:14" x14ac:dyDescent="0.25">
      <c r="A13" s="17" t="s">
        <v>28</v>
      </c>
      <c r="B13" s="18">
        <f>DATE($B$1+INT((ROW()-3)/11),12,25)</f>
        <v>41633</v>
      </c>
    </row>
    <row r="14" spans="1:14" x14ac:dyDescent="0.25">
      <c r="A14" s="12" t="str">
        <f>"Jour de l'an " &amp;$B$1+INT((ROW()-3)/11)</f>
        <v>Jour de l'an 2014</v>
      </c>
      <c r="B14" s="13">
        <f>DATE($B$1+INT((ROW()-3)/11),1,1)</f>
        <v>41640</v>
      </c>
    </row>
    <row r="15" spans="1:14" x14ac:dyDescent="0.25">
      <c r="A15" s="17" t="s">
        <v>13</v>
      </c>
      <c r="B15" s="18">
        <f>DATE($B$1+INT((ROW()-3)/11),3,29.56+0.979*MOD(204-11*MOD($B$1+INT((ROW()-3)/11),19),30)- WEEKDAY(DATE($B$1+INT((ROW()-3)/11),3,28.56+0.979*MOD(204-11*MOD($B$1+INT((ROW()-3)/11),19),30))))+1</f>
        <v>41750</v>
      </c>
    </row>
    <row r="16" spans="1:14" x14ac:dyDescent="0.25">
      <c r="A16" s="17" t="s">
        <v>15</v>
      </c>
      <c r="B16" s="18">
        <f>DATE($B$1+INT((ROW()-3)/11),5,1)</f>
        <v>41760</v>
      </c>
    </row>
    <row r="17" spans="1:2" x14ac:dyDescent="0.25">
      <c r="A17" s="17" t="s">
        <v>17</v>
      </c>
      <c r="B17" s="18">
        <f>DATE($B$1+INT((ROW()-3)/11),5,8)</f>
        <v>41767</v>
      </c>
    </row>
    <row r="18" spans="1:2" x14ac:dyDescent="0.25">
      <c r="A18" s="17" t="s">
        <v>19</v>
      </c>
      <c r="B18" s="18">
        <f>B15+38</f>
        <v>41788</v>
      </c>
    </row>
    <row r="19" spans="1:2" x14ac:dyDescent="0.25">
      <c r="A19" s="25" t="s">
        <v>21</v>
      </c>
      <c r="B19" s="26">
        <f>IF($C$1,,B15+49)</f>
        <v>41799</v>
      </c>
    </row>
    <row r="20" spans="1:2" x14ac:dyDescent="0.25">
      <c r="A20" s="31" t="s">
        <v>23</v>
      </c>
      <c r="B20" s="18">
        <f>DATE($B$1+INT((ROW()-3)/11),7,14)</f>
        <v>41834</v>
      </c>
    </row>
    <row r="21" spans="1:2" x14ac:dyDescent="0.25">
      <c r="A21" s="17" t="s">
        <v>25</v>
      </c>
      <c r="B21" s="18">
        <f>DATE($B$1+INT((ROW()-3)/11),8,15)</f>
        <v>41866</v>
      </c>
    </row>
    <row r="22" spans="1:2" x14ac:dyDescent="0.25">
      <c r="A22" s="17" t="s">
        <v>26</v>
      </c>
      <c r="B22" s="18">
        <f>DATE($B$1+INT((ROW()-3)/11),11,1)</f>
        <v>41944</v>
      </c>
    </row>
    <row r="23" spans="1:2" x14ac:dyDescent="0.25">
      <c r="A23" s="17" t="s">
        <v>27</v>
      </c>
      <c r="B23" s="18">
        <f>DATE($B$1+INT((ROW()-3)/11),11,11)</f>
        <v>41954</v>
      </c>
    </row>
    <row r="24" spans="1:2" x14ac:dyDescent="0.25">
      <c r="A24" s="17" t="s">
        <v>28</v>
      </c>
      <c r="B24" s="18">
        <f>DATE($B$1+INT((ROW()-3)/11),12,25)</f>
        <v>41998</v>
      </c>
    </row>
    <row r="25" spans="1:2" x14ac:dyDescent="0.25">
      <c r="A25" s="12" t="str">
        <f>"Jour de l'an " &amp;$B$1+INT((ROW()-3)/11)</f>
        <v>Jour de l'an 2015</v>
      </c>
      <c r="B25" s="13">
        <f>DATE($B$1+INT((ROW()-3)/11),1,1)</f>
        <v>42005</v>
      </c>
    </row>
    <row r="26" spans="1:2" x14ac:dyDescent="0.25">
      <c r="A26" s="17" t="s">
        <v>13</v>
      </c>
      <c r="B26" s="18">
        <f>DATE($B$1+INT((ROW()-3)/11),3,29.56+0.979*MOD(204-11*MOD($B$1+INT((ROW()-3)/11),19),30)- WEEKDAY(DATE($B$1+INT((ROW()-3)/11),3,28.56+0.979*MOD(204-11*MOD($B$1+INT((ROW()-3)/11),19),30))))+1</f>
        <v>42100</v>
      </c>
    </row>
    <row r="27" spans="1:2" x14ac:dyDescent="0.25">
      <c r="A27" s="17" t="s">
        <v>15</v>
      </c>
      <c r="B27" s="18">
        <f>DATE($B$1+INT((ROW()-3)/11),5,1)</f>
        <v>42125</v>
      </c>
    </row>
    <row r="28" spans="1:2" x14ac:dyDescent="0.25">
      <c r="A28" s="17" t="s">
        <v>17</v>
      </c>
      <c r="B28" s="18">
        <f>DATE($B$1+INT((ROW()-3)/11),5,8)</f>
        <v>42132</v>
      </c>
    </row>
    <row r="29" spans="1:2" x14ac:dyDescent="0.25">
      <c r="A29" s="17" t="s">
        <v>19</v>
      </c>
      <c r="B29" s="18">
        <f>B26+38</f>
        <v>42138</v>
      </c>
    </row>
    <row r="30" spans="1:2" x14ac:dyDescent="0.25">
      <c r="A30" s="25" t="s">
        <v>21</v>
      </c>
      <c r="B30" s="26">
        <f>IF($C$1,,B26+49)</f>
        <v>42149</v>
      </c>
    </row>
    <row r="31" spans="1:2" x14ac:dyDescent="0.25">
      <c r="A31" s="31" t="s">
        <v>23</v>
      </c>
      <c r="B31" s="18">
        <f>DATE($B$1+INT((ROW()-3)/11),7,14)</f>
        <v>42199</v>
      </c>
    </row>
    <row r="32" spans="1:2" x14ac:dyDescent="0.25">
      <c r="A32" s="17" t="s">
        <v>25</v>
      </c>
      <c r="B32" s="18">
        <f>DATE($B$1+INT((ROW()-3)/11),8,15)</f>
        <v>42231</v>
      </c>
    </row>
    <row r="33" spans="1:2" x14ac:dyDescent="0.25">
      <c r="A33" s="17" t="s">
        <v>26</v>
      </c>
      <c r="B33" s="18">
        <f>DATE($B$1+INT((ROW()-3)/11),11,1)</f>
        <v>42309</v>
      </c>
    </row>
    <row r="34" spans="1:2" x14ac:dyDescent="0.25">
      <c r="A34" s="17" t="s">
        <v>27</v>
      </c>
      <c r="B34" s="18">
        <f>DATE($B$1+INT((ROW()-3)/11),11,11)</f>
        <v>42319</v>
      </c>
    </row>
    <row r="35" spans="1:2" x14ac:dyDescent="0.25">
      <c r="A35" s="17" t="s">
        <v>28</v>
      </c>
      <c r="B35" s="18">
        <f>DATE($B$1+INT((ROW()-3)/11),12,25)</f>
        <v>42363</v>
      </c>
    </row>
    <row r="36" spans="1:2" x14ac:dyDescent="0.25">
      <c r="A36" s="12" t="str">
        <f>"Jour de l'an " &amp;$B$1+INT((ROW()-3)/11)</f>
        <v>Jour de l'an 2016</v>
      </c>
      <c r="B36" s="13">
        <f>DATE($B$1+INT((ROW()-3)/11),1,1)</f>
        <v>42370</v>
      </c>
    </row>
    <row r="37" spans="1:2" x14ac:dyDescent="0.25">
      <c r="A37" s="36" t="s">
        <v>29</v>
      </c>
      <c r="B37" s="37"/>
    </row>
    <row r="38" spans="1:2" x14ac:dyDescent="0.25">
      <c r="A38" s="36" t="s">
        <v>30</v>
      </c>
      <c r="B38" s="37"/>
    </row>
    <row r="39" spans="1:2" x14ac:dyDescent="0.25">
      <c r="A39" s="36"/>
      <c r="B39" s="37"/>
    </row>
    <row r="40" spans="1:2" x14ac:dyDescent="0.25">
      <c r="A40" s="36"/>
      <c r="B40" s="37"/>
    </row>
    <row r="41" spans="1:2" x14ac:dyDescent="0.25">
      <c r="A41" s="36"/>
      <c r="B41" s="37"/>
    </row>
    <row r="42" spans="1:2" x14ac:dyDescent="0.25">
      <c r="A42" s="36"/>
      <c r="B42" s="37"/>
    </row>
    <row r="43" spans="1:2" x14ac:dyDescent="0.25">
      <c r="A43" s="36"/>
      <c r="B43" s="37"/>
    </row>
    <row r="44" spans="1:2" x14ac:dyDescent="0.25">
      <c r="A44" s="36"/>
      <c r="B44" s="37"/>
    </row>
    <row r="45" spans="1:2" x14ac:dyDescent="0.25">
      <c r="A45" s="36"/>
      <c r="B45" s="37"/>
    </row>
    <row r="46" spans="1:2" x14ac:dyDescent="0.25">
      <c r="A46" s="36"/>
      <c r="B46" s="37"/>
    </row>
    <row r="47" spans="1:2" x14ac:dyDescent="0.25">
      <c r="A47" s="36"/>
      <c r="B47" s="37"/>
    </row>
    <row r="48" spans="1:2" x14ac:dyDescent="0.25">
      <c r="A48" s="36"/>
      <c r="B48" s="37"/>
    </row>
    <row r="49" spans="1:2" x14ac:dyDescent="0.25">
      <c r="A49" s="36"/>
      <c r="B49" s="37"/>
    </row>
    <row r="50" spans="1:2" x14ac:dyDescent="0.25">
      <c r="A50" s="36"/>
      <c r="B50" s="37"/>
    </row>
    <row r="51" spans="1:2" x14ac:dyDescent="0.25">
      <c r="A51" s="36"/>
      <c r="B51" s="37"/>
    </row>
    <row r="52" spans="1:2" x14ac:dyDescent="0.25">
      <c r="A52" s="36"/>
      <c r="B52" s="37"/>
    </row>
    <row r="53" spans="1:2" x14ac:dyDescent="0.25">
      <c r="A53" s="36"/>
      <c r="B53" s="37"/>
    </row>
    <row r="54" spans="1:2" x14ac:dyDescent="0.25">
      <c r="A54" s="36"/>
      <c r="B54" s="37"/>
    </row>
    <row r="55" spans="1:2" ht="15.75" thickBot="1" x14ac:dyDescent="0.3">
      <c r="A55" s="36"/>
      <c r="B55" s="38"/>
    </row>
    <row r="56" spans="1:2" x14ac:dyDescent="0.25">
      <c r="B56" s="3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1600200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1</xdr:col>
                    <xdr:colOff>1057275</xdr:colOff>
                    <xdr:row>0</xdr:row>
                    <xdr:rowOff>9525</xdr:rowOff>
                  </from>
                  <to>
                    <xdr:col>1</xdr:col>
                    <xdr:colOff>1285875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1600200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Spinner 12">
              <controlPr defaultSize="0" autoPict="0">
                <anchor moveWithCells="1" sizeWithCells="1">
                  <from>
                    <xdr:col>1</xdr:col>
                    <xdr:colOff>1057275</xdr:colOff>
                    <xdr:row>0</xdr:row>
                    <xdr:rowOff>9525</xdr:rowOff>
                  </from>
                  <to>
                    <xdr:col>1</xdr:col>
                    <xdr:colOff>1285875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Param</vt:lpstr>
      <vt:lpstr>Fériés</vt:lpstr>
      <vt:lpstr>H_Ouverture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2021-05-14T08:47:41Z</dcterms:created>
  <dcterms:modified xsi:type="dcterms:W3CDTF">2021-05-14T08:53:22Z</dcterms:modified>
</cp:coreProperties>
</file>