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10920" yWindow="120" windowWidth="10845" windowHeight="9585" tabRatio="750"/>
  </bookViews>
  <sheets>
    <sheet name="RECAP" sheetId="23" r:id="rId1"/>
    <sheet name="IMPORT COMPTA" sheetId="38" r:id="rId2"/>
    <sheet name="IMPORT COMPTA (exemple)" sheetId="40" r:id="rId3"/>
    <sheet name="Table Société" sheetId="39" r:id="rId4"/>
  </sheets>
  <definedNames>
    <definedName name="CBS_MTTC" localSheetId="2">#REF!</definedName>
    <definedName name="CBS_MTTC">#REF!</definedName>
    <definedName name="CBS_NOM_HOTEL" localSheetId="2">#REF!</definedName>
    <definedName name="CBS_NOM_HOTEL">#REF!</definedName>
    <definedName name="COFIGAD_MTTC" localSheetId="2">#REF!</definedName>
    <definedName name="COFIGAD_MTTC">#REF!</definedName>
    <definedName name="COFIGAD_NOM_HOTEL" localSheetId="2">#REF!</definedName>
    <definedName name="COFIGAD_NOM_HOTEL">#REF!</definedName>
    <definedName name="RECAP_HOTEL">RECAP!$B$6</definedName>
    <definedName name="taux" localSheetId="2">'IMPORT COMPTA (exemple)'!$E$1</definedName>
    <definedName name="taux">'IMPORT COMPTA'!$E$1</definedName>
    <definedName name="_xlnm.Print_Area" localSheetId="0">RECAP!$A$1:$J$31</definedName>
    <definedName name="ZONE_MTTC_CBS">RECAP!$E$6:$E$30</definedName>
    <definedName name="ZONE_MTTC_COFIGAD">RECAP!$G$6:$G$30</definedName>
  </definedNames>
  <calcPr calcId="145621"/>
  <fileRecoveryPr repairLoad="1"/>
</workbook>
</file>

<file path=xl/calcChain.xml><?xml version="1.0" encoding="utf-8"?>
<calcChain xmlns="http://schemas.openxmlformats.org/spreadsheetml/2006/main">
  <c r="L126" i="40" l="1"/>
  <c r="K126" i="40"/>
  <c r="J126" i="40"/>
  <c r="I126" i="40"/>
  <c r="H126" i="40"/>
  <c r="F126" i="40"/>
  <c r="A126" i="40"/>
  <c r="L125" i="40"/>
  <c r="K125" i="40"/>
  <c r="J125" i="40"/>
  <c r="I125" i="40"/>
  <c r="H125" i="40"/>
  <c r="F125" i="40"/>
  <c r="A125" i="40"/>
  <c r="L124" i="40"/>
  <c r="K124" i="40"/>
  <c r="J124" i="40"/>
  <c r="I124" i="40"/>
  <c r="H124" i="40"/>
  <c r="F124" i="40"/>
  <c r="A124" i="40"/>
  <c r="L123" i="40"/>
  <c r="K123" i="40"/>
  <c r="J123" i="40"/>
  <c r="I123" i="40"/>
  <c r="H123" i="40"/>
  <c r="F123" i="40"/>
  <c r="A123" i="40"/>
  <c r="L122" i="40"/>
  <c r="K122" i="40"/>
  <c r="J122" i="40"/>
  <c r="I122" i="40"/>
  <c r="H122" i="40"/>
  <c r="F122" i="40"/>
  <c r="A122" i="40"/>
  <c r="L121" i="40"/>
  <c r="K121" i="40"/>
  <c r="J121" i="40"/>
  <c r="I121" i="40"/>
  <c r="H121" i="40"/>
  <c r="F121" i="40"/>
  <c r="A121" i="40"/>
  <c r="L120" i="40"/>
  <c r="K120" i="40"/>
  <c r="J120" i="40"/>
  <c r="I120" i="40"/>
  <c r="H120" i="40"/>
  <c r="F120" i="40"/>
  <c r="A120" i="40"/>
  <c r="L119" i="40"/>
  <c r="K119" i="40"/>
  <c r="J119" i="40"/>
  <c r="I119" i="40"/>
  <c r="H119" i="40"/>
  <c r="F119" i="40"/>
  <c r="A119" i="40"/>
  <c r="L118" i="40"/>
  <c r="K118" i="40"/>
  <c r="J118" i="40"/>
  <c r="I118" i="40"/>
  <c r="H118" i="40"/>
  <c r="F118" i="40"/>
  <c r="A118" i="40"/>
  <c r="L117" i="40"/>
  <c r="K117" i="40"/>
  <c r="J117" i="40"/>
  <c r="I117" i="40"/>
  <c r="H117" i="40"/>
  <c r="F117" i="40"/>
  <c r="A117" i="40"/>
  <c r="L116" i="40"/>
  <c r="K116" i="40"/>
  <c r="J116" i="40"/>
  <c r="I116" i="40"/>
  <c r="H116" i="40"/>
  <c r="F116" i="40"/>
  <c r="A116" i="40"/>
  <c r="L115" i="40"/>
  <c r="K115" i="40"/>
  <c r="J115" i="40"/>
  <c r="I115" i="40"/>
  <c r="H115" i="40"/>
  <c r="F115" i="40"/>
  <c r="A115" i="40"/>
  <c r="L114" i="40"/>
  <c r="K114" i="40"/>
  <c r="J114" i="40"/>
  <c r="I114" i="40"/>
  <c r="H114" i="40"/>
  <c r="F114" i="40"/>
  <c r="A114" i="40"/>
  <c r="L113" i="40"/>
  <c r="K113" i="40"/>
  <c r="J113" i="40"/>
  <c r="I113" i="40"/>
  <c r="H113" i="40"/>
  <c r="F113" i="40"/>
  <c r="A113" i="40"/>
  <c r="L112" i="40"/>
  <c r="K112" i="40"/>
  <c r="J112" i="40"/>
  <c r="I112" i="40"/>
  <c r="H112" i="40"/>
  <c r="F112" i="40"/>
  <c r="A112" i="40"/>
  <c r="L111" i="40"/>
  <c r="K111" i="40"/>
  <c r="J111" i="40"/>
  <c r="I111" i="40"/>
  <c r="H111" i="40"/>
  <c r="F111" i="40"/>
  <c r="A111" i="40"/>
  <c r="L110" i="40"/>
  <c r="K110" i="40"/>
  <c r="J110" i="40"/>
  <c r="I110" i="40"/>
  <c r="H110" i="40"/>
  <c r="F110" i="40"/>
  <c r="A110" i="40"/>
  <c r="L109" i="40"/>
  <c r="K109" i="40"/>
  <c r="J109" i="40"/>
  <c r="I109" i="40"/>
  <c r="H109" i="40"/>
  <c r="F109" i="40"/>
  <c r="A109" i="40"/>
  <c r="L108" i="40"/>
  <c r="K108" i="40"/>
  <c r="J108" i="40"/>
  <c r="I108" i="40"/>
  <c r="H108" i="40"/>
  <c r="F108" i="40"/>
  <c r="A108" i="40"/>
  <c r="L107" i="40"/>
  <c r="K107" i="40"/>
  <c r="J107" i="40"/>
  <c r="I107" i="40"/>
  <c r="H107" i="40"/>
  <c r="F107" i="40"/>
  <c r="A107" i="40"/>
  <c r="L106" i="40"/>
  <c r="K106" i="40"/>
  <c r="J106" i="40"/>
  <c r="I106" i="40"/>
  <c r="H106" i="40"/>
  <c r="F106" i="40"/>
  <c r="A106" i="40"/>
  <c r="L105" i="40"/>
  <c r="K105" i="40"/>
  <c r="J105" i="40"/>
  <c r="I105" i="40"/>
  <c r="H105" i="40"/>
  <c r="F105" i="40"/>
  <c r="A105" i="40"/>
  <c r="L104" i="40"/>
  <c r="K104" i="40"/>
  <c r="J104" i="40"/>
  <c r="I104" i="40"/>
  <c r="H104" i="40"/>
  <c r="F104" i="40"/>
  <c r="A104" i="40"/>
  <c r="L103" i="40"/>
  <c r="K103" i="40"/>
  <c r="J103" i="40"/>
  <c r="I103" i="40"/>
  <c r="H103" i="40"/>
  <c r="F103" i="40"/>
  <c r="A103" i="40"/>
  <c r="L102" i="40"/>
  <c r="K102" i="40"/>
  <c r="J102" i="40"/>
  <c r="I102" i="40"/>
  <c r="H102" i="40"/>
  <c r="F102" i="40"/>
  <c r="A102" i="40"/>
  <c r="L101" i="40"/>
  <c r="K101" i="40"/>
  <c r="J101" i="40"/>
  <c r="I101" i="40"/>
  <c r="H101" i="40"/>
  <c r="F101" i="40"/>
  <c r="A101" i="40"/>
  <c r="L100" i="40"/>
  <c r="K100" i="40"/>
  <c r="J100" i="40"/>
  <c r="I100" i="40"/>
  <c r="H100" i="40"/>
  <c r="F100" i="40"/>
  <c r="A100" i="40"/>
  <c r="L99" i="40"/>
  <c r="K99" i="40"/>
  <c r="J99" i="40"/>
  <c r="I99" i="40"/>
  <c r="H99" i="40"/>
  <c r="F99" i="40"/>
  <c r="A99" i="40"/>
  <c r="L98" i="40"/>
  <c r="K98" i="40"/>
  <c r="J98" i="40"/>
  <c r="I98" i="40"/>
  <c r="H98" i="40"/>
  <c r="F98" i="40"/>
  <c r="A98" i="40"/>
  <c r="L97" i="40"/>
  <c r="K97" i="40"/>
  <c r="J97" i="40"/>
  <c r="I97" i="40"/>
  <c r="H97" i="40"/>
  <c r="F97" i="40"/>
  <c r="A97" i="40"/>
  <c r="L96" i="40"/>
  <c r="K96" i="40"/>
  <c r="J96" i="40"/>
  <c r="I96" i="40"/>
  <c r="H96" i="40"/>
  <c r="F96" i="40"/>
  <c r="A96" i="40"/>
  <c r="L95" i="40"/>
  <c r="K95" i="40"/>
  <c r="J95" i="40"/>
  <c r="I95" i="40"/>
  <c r="H95" i="40"/>
  <c r="F95" i="40"/>
  <c r="A95" i="40"/>
  <c r="L94" i="40"/>
  <c r="K94" i="40"/>
  <c r="J94" i="40"/>
  <c r="I94" i="40"/>
  <c r="H94" i="40"/>
  <c r="F94" i="40"/>
  <c r="A94" i="40"/>
  <c r="L93" i="40"/>
  <c r="K93" i="40"/>
  <c r="J93" i="40"/>
  <c r="I93" i="40"/>
  <c r="H93" i="40"/>
  <c r="F93" i="40"/>
  <c r="A93" i="40"/>
  <c r="L92" i="40"/>
  <c r="K92" i="40"/>
  <c r="J92" i="40"/>
  <c r="I92" i="40"/>
  <c r="H92" i="40"/>
  <c r="F92" i="40"/>
  <c r="A92" i="40"/>
  <c r="L91" i="40"/>
  <c r="K91" i="40"/>
  <c r="J91" i="40"/>
  <c r="I91" i="40"/>
  <c r="H91" i="40"/>
  <c r="F91" i="40"/>
  <c r="A91" i="40"/>
  <c r="L90" i="40"/>
  <c r="K90" i="40"/>
  <c r="J90" i="40"/>
  <c r="I90" i="40"/>
  <c r="H90" i="40"/>
  <c r="F90" i="40"/>
  <c r="A90" i="40"/>
  <c r="L89" i="40"/>
  <c r="K89" i="40"/>
  <c r="J89" i="40"/>
  <c r="I89" i="40"/>
  <c r="H89" i="40"/>
  <c r="F89" i="40"/>
  <c r="A89" i="40"/>
  <c r="L88" i="40"/>
  <c r="K88" i="40"/>
  <c r="J88" i="40"/>
  <c r="I88" i="40"/>
  <c r="H88" i="40"/>
  <c r="F88" i="40"/>
  <c r="A88" i="40"/>
  <c r="L87" i="40"/>
  <c r="K87" i="40"/>
  <c r="J87" i="40"/>
  <c r="I87" i="40"/>
  <c r="H87" i="40"/>
  <c r="F87" i="40"/>
  <c r="A87" i="40"/>
  <c r="L86" i="40"/>
  <c r="K86" i="40"/>
  <c r="J86" i="40"/>
  <c r="I86" i="40"/>
  <c r="H86" i="40"/>
  <c r="F86" i="40"/>
  <c r="A86" i="40"/>
  <c r="L85" i="40"/>
  <c r="K85" i="40"/>
  <c r="J85" i="40"/>
  <c r="I85" i="40"/>
  <c r="H85" i="40"/>
  <c r="F85" i="40"/>
  <c r="A85" i="40"/>
  <c r="L84" i="40"/>
  <c r="K84" i="40"/>
  <c r="J84" i="40"/>
  <c r="I84" i="40"/>
  <c r="H84" i="40"/>
  <c r="F84" i="40"/>
  <c r="A84" i="40"/>
  <c r="L83" i="40"/>
  <c r="K83" i="40"/>
  <c r="J83" i="40"/>
  <c r="I83" i="40"/>
  <c r="H83" i="40"/>
  <c r="F83" i="40"/>
  <c r="A83" i="40"/>
  <c r="L82" i="40"/>
  <c r="K82" i="40"/>
  <c r="J82" i="40"/>
  <c r="I82" i="40"/>
  <c r="H82" i="40"/>
  <c r="F82" i="40"/>
  <c r="A82" i="40"/>
  <c r="L81" i="40"/>
  <c r="K81" i="40"/>
  <c r="J81" i="40"/>
  <c r="I81" i="40"/>
  <c r="H81" i="40"/>
  <c r="F81" i="40"/>
  <c r="A81" i="40"/>
  <c r="L80" i="40"/>
  <c r="K80" i="40"/>
  <c r="J80" i="40"/>
  <c r="I80" i="40"/>
  <c r="H80" i="40"/>
  <c r="F80" i="40"/>
  <c r="A80" i="40"/>
  <c r="L79" i="40"/>
  <c r="K79" i="40"/>
  <c r="J79" i="40"/>
  <c r="I79" i="40"/>
  <c r="H79" i="40"/>
  <c r="F79" i="40"/>
  <c r="A79" i="40"/>
  <c r="L78" i="40"/>
  <c r="K78" i="40"/>
  <c r="J78" i="40"/>
  <c r="I78" i="40"/>
  <c r="H78" i="40"/>
  <c r="F78" i="40"/>
  <c r="A78" i="40"/>
  <c r="L77" i="40"/>
  <c r="K77" i="40"/>
  <c r="J77" i="40"/>
  <c r="I77" i="40"/>
  <c r="H77" i="40"/>
  <c r="F77" i="40"/>
  <c r="A77" i="40"/>
  <c r="L76" i="40"/>
  <c r="K76" i="40"/>
  <c r="J76" i="40"/>
  <c r="I76" i="40"/>
  <c r="H76" i="40"/>
  <c r="F76" i="40"/>
  <c r="A76" i="40"/>
  <c r="L75" i="40"/>
  <c r="K75" i="40"/>
  <c r="J75" i="40"/>
  <c r="I75" i="40"/>
  <c r="H75" i="40"/>
  <c r="F75" i="40"/>
  <c r="A75" i="40"/>
  <c r="L74" i="40"/>
  <c r="K74" i="40"/>
  <c r="J74" i="40"/>
  <c r="I74" i="40"/>
  <c r="H74" i="40"/>
  <c r="F74" i="40"/>
  <c r="A74" i="40"/>
  <c r="L73" i="40"/>
  <c r="K73" i="40"/>
  <c r="J73" i="40"/>
  <c r="I73" i="40"/>
  <c r="H73" i="40"/>
  <c r="F73" i="40"/>
  <c r="A73" i="40"/>
  <c r="L72" i="40"/>
  <c r="K72" i="40"/>
  <c r="J72" i="40"/>
  <c r="I72" i="40"/>
  <c r="H72" i="40"/>
  <c r="F72" i="40"/>
  <c r="A72" i="40"/>
  <c r="L71" i="40"/>
  <c r="K71" i="40"/>
  <c r="J71" i="40"/>
  <c r="I71" i="40"/>
  <c r="H71" i="40"/>
  <c r="F71" i="40"/>
  <c r="A71" i="40"/>
  <c r="L70" i="40"/>
  <c r="K70" i="40"/>
  <c r="J70" i="40"/>
  <c r="I70" i="40"/>
  <c r="H70" i="40"/>
  <c r="F70" i="40"/>
  <c r="A70" i="40"/>
  <c r="L69" i="40"/>
  <c r="K69" i="40"/>
  <c r="J69" i="40"/>
  <c r="I69" i="40"/>
  <c r="H69" i="40"/>
  <c r="F69" i="40"/>
  <c r="A69" i="40"/>
  <c r="L68" i="40"/>
  <c r="K68" i="40"/>
  <c r="J68" i="40"/>
  <c r="I68" i="40"/>
  <c r="H68" i="40"/>
  <c r="F68" i="40"/>
  <c r="A68" i="40"/>
  <c r="L67" i="40"/>
  <c r="K67" i="40"/>
  <c r="J67" i="40"/>
  <c r="I67" i="40"/>
  <c r="H67" i="40"/>
  <c r="F67" i="40"/>
  <c r="A67" i="40"/>
  <c r="L66" i="40"/>
  <c r="K66" i="40"/>
  <c r="J66" i="40"/>
  <c r="I66" i="40"/>
  <c r="H66" i="40"/>
  <c r="F66" i="40"/>
  <c r="A66" i="40"/>
  <c r="L65" i="40"/>
  <c r="K65" i="40"/>
  <c r="J65" i="40"/>
  <c r="I65" i="40"/>
  <c r="H65" i="40"/>
  <c r="F65" i="40"/>
  <c r="A65" i="40"/>
  <c r="L64" i="40"/>
  <c r="K64" i="40"/>
  <c r="J64" i="40"/>
  <c r="I64" i="40"/>
  <c r="H64" i="40"/>
  <c r="F64" i="40"/>
  <c r="A64" i="40"/>
  <c r="L63" i="40"/>
  <c r="K63" i="40"/>
  <c r="J63" i="40"/>
  <c r="I63" i="40"/>
  <c r="H63" i="40"/>
  <c r="F63" i="40"/>
  <c r="A63" i="40"/>
  <c r="L62" i="40"/>
  <c r="K62" i="40"/>
  <c r="J62" i="40"/>
  <c r="I62" i="40"/>
  <c r="H62" i="40"/>
  <c r="F62" i="40"/>
  <c r="A62" i="40"/>
  <c r="L61" i="40"/>
  <c r="K61" i="40"/>
  <c r="J61" i="40"/>
  <c r="I61" i="40"/>
  <c r="H61" i="40"/>
  <c r="F61" i="40"/>
  <c r="A61" i="40"/>
  <c r="L60" i="40"/>
  <c r="K60" i="40"/>
  <c r="J60" i="40"/>
  <c r="I60" i="40"/>
  <c r="H60" i="40"/>
  <c r="F60" i="40"/>
  <c r="A60" i="40"/>
  <c r="L59" i="40"/>
  <c r="K59" i="40"/>
  <c r="J59" i="40"/>
  <c r="I59" i="40"/>
  <c r="H59" i="40"/>
  <c r="F59" i="40"/>
  <c r="A59" i="40"/>
  <c r="L58" i="40"/>
  <c r="K58" i="40"/>
  <c r="J58" i="40"/>
  <c r="I58" i="40"/>
  <c r="H58" i="40"/>
  <c r="F58" i="40"/>
  <c r="A58" i="40"/>
  <c r="L57" i="40"/>
  <c r="K57" i="40"/>
  <c r="J57" i="40"/>
  <c r="I57" i="40"/>
  <c r="H57" i="40"/>
  <c r="F57" i="40"/>
  <c r="A57" i="40"/>
  <c r="L56" i="40"/>
  <c r="K56" i="40"/>
  <c r="J56" i="40"/>
  <c r="I56" i="40"/>
  <c r="H56" i="40"/>
  <c r="F56" i="40"/>
  <c r="A56" i="40"/>
  <c r="L55" i="40"/>
  <c r="K55" i="40"/>
  <c r="J55" i="40"/>
  <c r="I55" i="40"/>
  <c r="H55" i="40"/>
  <c r="F55" i="40"/>
  <c r="A55" i="40"/>
  <c r="L54" i="40"/>
  <c r="K54" i="40"/>
  <c r="J54" i="40"/>
  <c r="I54" i="40"/>
  <c r="H54" i="40"/>
  <c r="F54" i="40"/>
  <c r="A54" i="40"/>
  <c r="L53" i="40"/>
  <c r="K53" i="40"/>
  <c r="J53" i="40"/>
  <c r="I53" i="40"/>
  <c r="H53" i="40"/>
  <c r="F53" i="40"/>
  <c r="A53" i="40"/>
  <c r="L52" i="40"/>
  <c r="K52" i="40"/>
  <c r="J52" i="40"/>
  <c r="I52" i="40"/>
  <c r="H52" i="40"/>
  <c r="F52" i="40"/>
  <c r="A52" i="40"/>
  <c r="L51" i="40"/>
  <c r="K51" i="40"/>
  <c r="J51" i="40"/>
  <c r="I51" i="40"/>
  <c r="H51" i="40"/>
  <c r="F51" i="40"/>
  <c r="A51" i="40"/>
  <c r="L50" i="40"/>
  <c r="K50" i="40"/>
  <c r="J50" i="40"/>
  <c r="I50" i="40"/>
  <c r="H50" i="40"/>
  <c r="F50" i="40"/>
  <c r="A50" i="40"/>
  <c r="L49" i="40"/>
  <c r="K49" i="40"/>
  <c r="J49" i="40"/>
  <c r="I49" i="40"/>
  <c r="H49" i="40"/>
  <c r="F49" i="40"/>
  <c r="A49" i="40"/>
  <c r="L48" i="40"/>
  <c r="K48" i="40"/>
  <c r="J48" i="40"/>
  <c r="I48" i="40"/>
  <c r="H48" i="40"/>
  <c r="F48" i="40"/>
  <c r="A48" i="40"/>
  <c r="L47" i="40"/>
  <c r="K47" i="40"/>
  <c r="J47" i="40"/>
  <c r="I47" i="40"/>
  <c r="H47" i="40"/>
  <c r="F47" i="40"/>
  <c r="A47" i="40"/>
  <c r="L46" i="40"/>
  <c r="K46" i="40"/>
  <c r="J46" i="40"/>
  <c r="I46" i="40"/>
  <c r="H46" i="40"/>
  <c r="F46" i="40"/>
  <c r="A46" i="40"/>
  <c r="L45" i="40"/>
  <c r="K45" i="40"/>
  <c r="J45" i="40"/>
  <c r="I45" i="40"/>
  <c r="H45" i="40"/>
  <c r="F45" i="40"/>
  <c r="A45" i="40"/>
  <c r="L44" i="40"/>
  <c r="K44" i="40"/>
  <c r="J44" i="40"/>
  <c r="I44" i="40"/>
  <c r="H44" i="40"/>
  <c r="F44" i="40"/>
  <c r="A44" i="40"/>
  <c r="L43" i="40"/>
  <c r="K43" i="40"/>
  <c r="J43" i="40"/>
  <c r="I43" i="40"/>
  <c r="H43" i="40"/>
  <c r="F43" i="40"/>
  <c r="A43" i="40"/>
  <c r="L42" i="40"/>
  <c r="K42" i="40"/>
  <c r="J42" i="40"/>
  <c r="I42" i="40"/>
  <c r="H42" i="40"/>
  <c r="F42" i="40"/>
  <c r="A42" i="40"/>
  <c r="L41" i="40"/>
  <c r="K41" i="40"/>
  <c r="J41" i="40"/>
  <c r="I41" i="40"/>
  <c r="H41" i="40"/>
  <c r="F41" i="40"/>
  <c r="A41" i="40"/>
  <c r="L40" i="40"/>
  <c r="K40" i="40"/>
  <c r="J40" i="40"/>
  <c r="I40" i="40"/>
  <c r="H40" i="40"/>
  <c r="F40" i="40"/>
  <c r="A40" i="40"/>
  <c r="L39" i="40"/>
  <c r="K39" i="40"/>
  <c r="J39" i="40"/>
  <c r="I39" i="40"/>
  <c r="H39" i="40"/>
  <c r="F39" i="40"/>
  <c r="A39" i="40"/>
  <c r="L38" i="40"/>
  <c r="K38" i="40"/>
  <c r="J38" i="40"/>
  <c r="I38" i="40"/>
  <c r="H38" i="40"/>
  <c r="F38" i="40"/>
  <c r="A38" i="40"/>
  <c r="L37" i="40"/>
  <c r="K37" i="40"/>
  <c r="J37" i="40"/>
  <c r="I37" i="40"/>
  <c r="H37" i="40"/>
  <c r="F37" i="40"/>
  <c r="A37" i="40"/>
  <c r="L36" i="40"/>
  <c r="K36" i="40"/>
  <c r="J36" i="40"/>
  <c r="I36" i="40"/>
  <c r="H36" i="40"/>
  <c r="F36" i="40"/>
  <c r="A36" i="40"/>
  <c r="L35" i="40"/>
  <c r="K35" i="40"/>
  <c r="J35" i="40"/>
  <c r="I35" i="40"/>
  <c r="H35" i="40"/>
  <c r="F35" i="40"/>
  <c r="A35" i="40"/>
  <c r="L34" i="40"/>
  <c r="K34" i="40"/>
  <c r="J34" i="40"/>
  <c r="I34" i="40"/>
  <c r="H34" i="40"/>
  <c r="F34" i="40"/>
  <c r="A34" i="40"/>
  <c r="L33" i="40"/>
  <c r="K33" i="40"/>
  <c r="J33" i="40"/>
  <c r="I33" i="40"/>
  <c r="H33" i="40"/>
  <c r="F33" i="40"/>
  <c r="A33" i="40"/>
  <c r="L32" i="40"/>
  <c r="K32" i="40"/>
  <c r="J32" i="40"/>
  <c r="I32" i="40"/>
  <c r="H32" i="40"/>
  <c r="F32" i="40"/>
  <c r="A32" i="40"/>
  <c r="L31" i="40"/>
  <c r="K31" i="40"/>
  <c r="J31" i="40"/>
  <c r="I31" i="40"/>
  <c r="H31" i="40"/>
  <c r="F31" i="40"/>
  <c r="A31" i="40"/>
  <c r="L30" i="40"/>
  <c r="K30" i="40"/>
  <c r="J30" i="40"/>
  <c r="I30" i="40"/>
  <c r="H30" i="40"/>
  <c r="F30" i="40"/>
  <c r="A30" i="40"/>
  <c r="L29" i="40"/>
  <c r="K29" i="40"/>
  <c r="J29" i="40"/>
  <c r="I29" i="40"/>
  <c r="H29" i="40"/>
  <c r="F29" i="40"/>
  <c r="A29" i="40"/>
  <c r="L28" i="40"/>
  <c r="K28" i="40"/>
  <c r="J28" i="40"/>
  <c r="I28" i="40"/>
  <c r="H28" i="40"/>
  <c r="F28" i="40"/>
  <c r="A28" i="40"/>
  <c r="L27" i="40"/>
  <c r="K27" i="40"/>
  <c r="J27" i="40"/>
  <c r="I27" i="40"/>
  <c r="H27" i="40"/>
  <c r="F27" i="40"/>
  <c r="A27" i="40"/>
  <c r="L26" i="40"/>
  <c r="K26" i="40"/>
  <c r="J26" i="40"/>
  <c r="I26" i="40"/>
  <c r="H26" i="40"/>
  <c r="F26" i="40"/>
  <c r="A26" i="40"/>
  <c r="L25" i="40"/>
  <c r="K25" i="40"/>
  <c r="J25" i="40"/>
  <c r="I25" i="40"/>
  <c r="H25" i="40"/>
  <c r="F25" i="40"/>
  <c r="A25" i="40"/>
  <c r="L24" i="40"/>
  <c r="K24" i="40"/>
  <c r="J24" i="40"/>
  <c r="I24" i="40"/>
  <c r="H24" i="40"/>
  <c r="F24" i="40"/>
  <c r="A24" i="40"/>
  <c r="L23" i="40"/>
  <c r="K23" i="40"/>
  <c r="J23" i="40"/>
  <c r="I23" i="40"/>
  <c r="H23" i="40"/>
  <c r="F23" i="40"/>
  <c r="A23" i="40"/>
  <c r="L22" i="40"/>
  <c r="K22" i="40"/>
  <c r="J22" i="40"/>
  <c r="I22" i="40"/>
  <c r="H22" i="40"/>
  <c r="F22" i="40"/>
  <c r="A22" i="40"/>
  <c r="L21" i="40"/>
  <c r="K21" i="40"/>
  <c r="J21" i="40"/>
  <c r="I21" i="40"/>
  <c r="H21" i="40"/>
  <c r="F21" i="40"/>
  <c r="A21" i="40"/>
  <c r="L20" i="40"/>
  <c r="K20" i="40"/>
  <c r="J20" i="40"/>
  <c r="I20" i="40"/>
  <c r="H20" i="40"/>
  <c r="F20" i="40"/>
  <c r="A20" i="40"/>
  <c r="L19" i="40"/>
  <c r="K19" i="40"/>
  <c r="J19" i="40"/>
  <c r="I19" i="40"/>
  <c r="H19" i="40"/>
  <c r="F19" i="40"/>
  <c r="A19" i="40"/>
  <c r="L18" i="40"/>
  <c r="K18" i="40"/>
  <c r="J18" i="40"/>
  <c r="I18" i="40"/>
  <c r="H18" i="40"/>
  <c r="F18" i="40"/>
  <c r="A18" i="40"/>
  <c r="L17" i="40"/>
  <c r="K17" i="40"/>
  <c r="J17" i="40"/>
  <c r="I17" i="40"/>
  <c r="H17" i="40"/>
  <c r="F17" i="40"/>
  <c r="A17" i="40"/>
  <c r="L16" i="40"/>
  <c r="K16" i="40"/>
  <c r="J16" i="40"/>
  <c r="I16" i="40"/>
  <c r="H16" i="40"/>
  <c r="F16" i="40"/>
  <c r="A16" i="40"/>
  <c r="L15" i="40"/>
  <c r="K15" i="40"/>
  <c r="J15" i="40"/>
  <c r="I15" i="40"/>
  <c r="H15" i="40"/>
  <c r="F15" i="40"/>
  <c r="A15" i="40"/>
  <c r="L14" i="40"/>
  <c r="K14" i="40"/>
  <c r="J14" i="40"/>
  <c r="I14" i="40"/>
  <c r="H14" i="40"/>
  <c r="F14" i="40"/>
  <c r="A14" i="40"/>
  <c r="L13" i="40"/>
  <c r="K13" i="40"/>
  <c r="J13" i="40"/>
  <c r="I13" i="40"/>
  <c r="H13" i="40"/>
  <c r="F13" i="40"/>
  <c r="A13" i="40"/>
  <c r="L12" i="40"/>
  <c r="K12" i="40"/>
  <c r="J12" i="40"/>
  <c r="I12" i="40"/>
  <c r="H12" i="40"/>
  <c r="F12" i="40"/>
  <c r="A12" i="40"/>
  <c r="L11" i="40"/>
  <c r="K11" i="40"/>
  <c r="J11" i="40"/>
  <c r="I11" i="40"/>
  <c r="H11" i="40"/>
  <c r="F11" i="40"/>
  <c r="A11" i="40"/>
  <c r="L10" i="40"/>
  <c r="K10" i="40"/>
  <c r="J10" i="40"/>
  <c r="I10" i="40"/>
  <c r="H10" i="40"/>
  <c r="F10" i="40"/>
  <c r="A10" i="40"/>
  <c r="L9" i="40"/>
  <c r="K9" i="40"/>
  <c r="J9" i="40"/>
  <c r="I9" i="40"/>
  <c r="H9" i="40"/>
  <c r="F9" i="40"/>
  <c r="A9" i="40"/>
  <c r="L8" i="40"/>
  <c r="K8" i="40"/>
  <c r="J8" i="40"/>
  <c r="I8" i="40"/>
  <c r="H8" i="40"/>
  <c r="F8" i="40"/>
  <c r="A8" i="40"/>
  <c r="L7" i="40"/>
  <c r="K7" i="40"/>
  <c r="J7" i="40"/>
  <c r="I7" i="40"/>
  <c r="H7" i="40"/>
  <c r="F7" i="40"/>
  <c r="A7" i="40"/>
  <c r="L6" i="40"/>
  <c r="K6" i="40"/>
  <c r="J6" i="40"/>
  <c r="I6" i="40"/>
  <c r="H6" i="40"/>
  <c r="F6" i="40"/>
  <c r="A6" i="40"/>
  <c r="L5" i="40"/>
  <c r="K5" i="40"/>
  <c r="J5" i="40"/>
  <c r="I5" i="40"/>
  <c r="H5" i="40"/>
  <c r="F5" i="40"/>
  <c r="A5" i="40"/>
  <c r="L4" i="40"/>
  <c r="K4" i="40"/>
  <c r="J4" i="40"/>
  <c r="I4" i="40"/>
  <c r="H4" i="40"/>
  <c r="F4" i="40"/>
  <c r="A4" i="40"/>
  <c r="L1" i="40"/>
  <c r="K1" i="40"/>
  <c r="J1" i="40"/>
  <c r="I1" i="40"/>
  <c r="H1" i="40"/>
  <c r="G1" i="40"/>
  <c r="F1" i="40"/>
  <c r="D1" i="40"/>
  <c r="C1" i="40"/>
  <c r="B1" i="40"/>
  <c r="A1" i="40"/>
</calcChain>
</file>

<file path=xl/sharedStrings.xml><?xml version="1.0" encoding="utf-8"?>
<sst xmlns="http://schemas.openxmlformats.org/spreadsheetml/2006/main" count="1160" uniqueCount="86">
  <si>
    <t>MOIS</t>
  </si>
  <si>
    <t>TOTAL</t>
  </si>
  <si>
    <t>ANNEE</t>
  </si>
  <si>
    <t>NOM HOTEL</t>
  </si>
  <si>
    <t>MONTANT A FACTURER TTC</t>
  </si>
  <si>
    <t>MONTANT FACTURE TTC</t>
  </si>
  <si>
    <t>TAUX TVA</t>
  </si>
  <si>
    <t>VERIF</t>
  </si>
  <si>
    <t>ETAT</t>
  </si>
  <si>
    <t>Imprimé</t>
  </si>
  <si>
    <t>CODE BANQUE</t>
  </si>
  <si>
    <t>Montant</t>
  </si>
  <si>
    <t>Societe</t>
  </si>
  <si>
    <t>Journal</t>
  </si>
  <si>
    <t>Type de piece</t>
  </si>
  <si>
    <t>Compte</t>
  </si>
  <si>
    <t xml:space="preserve">Date </t>
  </si>
  <si>
    <t>Numéro</t>
  </si>
  <si>
    <t>sens</t>
  </si>
  <si>
    <t>Profil de tva</t>
  </si>
  <si>
    <t>Rôle tiers</t>
  </si>
  <si>
    <t>Société</t>
  </si>
  <si>
    <t>Code</t>
  </si>
  <si>
    <t>FC</t>
  </si>
  <si>
    <t>Tiers</t>
  </si>
  <si>
    <t>Code société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</si>
  <si>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</si>
  <si>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</si>
  <si>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</si>
  <si>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</si>
  <si>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</si>
  <si>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</si>
  <si>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</si>
  <si>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</si>
  <si>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</si>
  <si>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</si>
  <si>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</si>
  <si>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</si>
  <si>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</si>
  <si>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</si>
  <si>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</si>
  <si>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</si>
  <si>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</si>
  <si>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</si>
  <si>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</si>
  <si>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</si>
  <si>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</si>
  <si>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</si>
  <si>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XXX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</si>
  <si>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</si>
  <si>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</si>
  <si>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</si>
  <si>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</si>
  <si>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</si>
  <si>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</si>
  <si>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</si>
  <si>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</si>
  <si>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</si>
  <si>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</si>
  <si>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</si>
  <si>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</si>
  <si>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</si>
  <si>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</si>
  <si>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</si>
  <si>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</si>
  <si>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</si>
  <si>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</si>
  <si>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</si>
  <si>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</si>
  <si>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</si>
  <si>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</si>
  <si>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</si>
  <si>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w</t>
  </si>
  <si>
    <t>y</t>
  </si>
  <si>
    <t>SOCIETE 1</t>
  </si>
  <si>
    <t>SOCIETE 2</t>
  </si>
  <si>
    <t>WWW</t>
  </si>
  <si>
    <t>YYY</t>
  </si>
  <si>
    <t>ZZZ</t>
  </si>
  <si>
    <t>z</t>
  </si>
  <si>
    <t>SOC 1</t>
  </si>
  <si>
    <t>SOC 2</t>
  </si>
  <si>
    <t xml:space="preserve">REDEVANCES </t>
  </si>
  <si>
    <t>C</t>
  </si>
  <si>
    <t>COL TVA 20.0%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</si>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</sst>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##,0[$€]00\ &quot;F&quot;_-;\-* ###,0[$€]00\ &quot;F&quot;_-;_-* &quot;-&quot;??\ &quot;F&quot;_-;_-@_-"/>
    <numFmt numFmtId="165" formatCode="0.0%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color rgb="FFFF0000"/>
      <name val="Arial"/>
      <family val="2"/>
    </font>
    <font>
      <sz val="11"/>
      <color rgb="FF000000"/>
      <name val="Calibri"/>
      <family val="2"/>
    </font>
    <font>
      <sz val="14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1" fillId="21" borderId="3" applyNumberFormat="0" applyFont="0" applyAlignment="0" applyProtection="0"/>
    <xf numFmtId="0" fontId="8" fillId="7" borderId="1" applyNumberFormat="0" applyAlignment="0" applyProtection="0"/>
    <xf numFmtId="16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3" fillId="0" borderId="0"/>
    <xf numFmtId="0" fontId="1" fillId="0" borderId="0"/>
  </cellStyleXfs>
  <cellXfs count="43">
    <xf numFmtId="0" fontId="0" fillId="0" borderId="0" xfId="0"/>
    <xf numFmtId="3" fontId="0" fillId="0" borderId="0" xfId="0" applyNumberFormat="1"/>
    <xf numFmtId="0" fontId="0" fillId="0" borderId="11" xfId="0" applyBorder="1"/>
    <xf numFmtId="14" fontId="0" fillId="0" borderId="0" xfId="0" applyNumberFormat="1"/>
    <xf numFmtId="0" fontId="0" fillId="0" borderId="0" xfId="0" quotePrefix="1" applyNumberFormat="1"/>
    <xf numFmtId="0" fontId="0" fillId="0" borderId="13" xfId="0" applyBorder="1" applyAlignment="1">
      <alignment horizontal="center" vertical="center"/>
    </xf>
    <xf numFmtId="14" fontId="20" fillId="0" borderId="12" xfId="0" applyNumberFormat="1" applyFont="1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0" borderId="12" xfId="0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2" xfId="0" applyBorder="1" applyAlignment="1">
      <alignment wrapText="1"/>
    </xf>
    <xf numFmtId="0" fontId="0" fillId="0" borderId="20" xfId="0" applyBorder="1"/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" fontId="0" fillId="0" borderId="0" xfId="0" applyNumberFormat="1" applyBorder="1"/>
    <xf numFmtId="4" fontId="0" fillId="25" borderId="0" xfId="0" applyNumberFormat="1" applyFill="1" applyBorder="1"/>
    <xf numFmtId="4" fontId="0" fillId="25" borderId="15" xfId="0" applyNumberFormat="1" applyFill="1" applyBorder="1"/>
    <xf numFmtId="0" fontId="0" fillId="0" borderId="16" xfId="0" applyBorder="1"/>
    <xf numFmtId="4" fontId="0" fillId="0" borderId="16" xfId="0" applyNumberFormat="1" applyBorder="1"/>
    <xf numFmtId="4" fontId="0" fillId="25" borderId="16" xfId="0" applyNumberFormat="1" applyFill="1" applyBorder="1"/>
    <xf numFmtId="4" fontId="0" fillId="25" borderId="24" xfId="0" applyNumberFormat="1" applyFill="1" applyBorder="1"/>
    <xf numFmtId="0" fontId="22" fillId="0" borderId="0" xfId="0" applyFont="1"/>
    <xf numFmtId="4" fontId="0" fillId="0" borderId="0" xfId="0" applyNumberFormat="1"/>
    <xf numFmtId="0" fontId="0" fillId="0" borderId="0" xfId="0" applyFill="1"/>
    <xf numFmtId="0" fontId="2" fillId="0" borderId="16" xfId="0" applyFont="1" applyBorder="1"/>
    <xf numFmtId="0" fontId="2" fillId="25" borderId="16" xfId="0" applyFont="1" applyFill="1" applyBorder="1"/>
    <xf numFmtId="0" fontId="2" fillId="26" borderId="16" xfId="0" applyFont="1" applyFill="1" applyBorder="1"/>
    <xf numFmtId="0" fontId="2" fillId="27" borderId="16" xfId="0" applyFont="1" applyFill="1" applyBorder="1"/>
    <xf numFmtId="0" fontId="2" fillId="28" borderId="16" xfId="0" applyFont="1" applyFill="1" applyBorder="1"/>
    <xf numFmtId="0" fontId="1" fillId="0" borderId="14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19" xfId="0" applyFont="1" applyBorder="1"/>
    <xf numFmtId="0" fontId="1" fillId="0" borderId="16" xfId="0" applyFont="1" applyBorder="1"/>
    <xf numFmtId="0" fontId="1" fillId="0" borderId="0" xfId="0" applyFont="1"/>
    <xf numFmtId="165" fontId="0" fillId="25" borderId="0" xfId="0" applyNumberFormat="1" applyFill="1"/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43"/>
    <cellStyle name="Normal 3" xfId="44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466725</xdr:colOff>
          <xdr:row>6</xdr:row>
          <xdr:rowOff>38100</xdr:rowOff>
        </xdr:from>
        <xdr:to>
          <xdr:col>8</xdr:col>
          <xdr:colOff>466725</xdr:colOff>
          <xdr:row>9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FACTURES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571500</xdr:colOff>
          <xdr:row>3</xdr:row>
          <xdr:rowOff>95250</xdr:rowOff>
        </xdr:from>
        <xdr:to>
          <xdr:col>8</xdr:col>
          <xdr:colOff>709083</xdr:colOff>
          <xdr:row>4</xdr:row>
          <xdr:rowOff>148167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 compta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235552</xdr:colOff>
      <xdr:row>1</xdr:row>
      <xdr:rowOff>61952</xdr:rowOff>
    </xdr:from>
    <xdr:to>
      <xdr:col>7</xdr:col>
      <xdr:colOff>606658</xdr:colOff>
      <xdr:row>4</xdr:row>
      <xdr:rowOff>9036</xdr:rowOff>
    </xdr:to>
    <xdr:sp macro="" textlink="">
      <xdr:nvSpPr>
        <xdr:cNvPr id="2" name="Flèche droite à entaille 1"/>
        <xdr:cNvSpPr/>
      </xdr:nvSpPr>
      <xdr:spPr>
        <a:xfrm rot="1211661">
          <a:off x="8469385" y="305369"/>
          <a:ext cx="1651690" cy="476250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7</xdr:row>
      <xdr:rowOff>76200</xdr:rowOff>
    </xdr:from>
    <xdr:to>
      <xdr:col>10</xdr:col>
      <xdr:colOff>751367</xdr:colOff>
      <xdr:row>14</xdr:row>
      <xdr:rowOff>114154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1219200"/>
          <a:ext cx="8866667" cy="11714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7</xdr:row>
      <xdr:rowOff>66675</xdr:rowOff>
    </xdr:from>
    <xdr:to>
      <xdr:col>10</xdr:col>
      <xdr:colOff>713267</xdr:colOff>
      <xdr:row>14</xdr:row>
      <xdr:rowOff>104629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475" y="1209675"/>
          <a:ext cx="8866667" cy="1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37"/>
  <sheetViews>
    <sheetView tabSelected="1" zoomScale="90" zoomScaleNormal="90" workbookViewId="0">
      <selection activeCell="H6" sqref="H6"/>
    </sheetView>
  </sheetViews>
  <sheetFormatPr baseColWidth="10" defaultRowHeight="12.75" x14ac:dyDescent="0.2"/>
  <cols>
    <col min="2" max="2" width="42.7109375" bestFit="1" customWidth="1"/>
    <col min="3" max="3" width="14" customWidth="1"/>
    <col min="4" max="4" width="18.140625" customWidth="1"/>
    <col min="5" max="5" width="19.140625" bestFit="1" customWidth="1"/>
    <col min="6" max="6" width="18.140625" customWidth="1"/>
    <col min="7" max="7" width="19.140625" bestFit="1" customWidth="1"/>
    <col min="8" max="8" width="18.7109375" bestFit="1" customWidth="1"/>
    <col min="12" max="12" width="52.28515625" customWidth="1"/>
  </cols>
  <sheetData>
    <row r="1" spans="1:12" ht="18.75" thickBot="1" x14ac:dyDescent="0.3">
      <c r="B1" s="28" t="s">
        <v>82</v>
      </c>
      <c r="D1" t="s">
        <v>6</v>
      </c>
      <c r="E1" s="42">
        <v>0.2</v>
      </c>
      <c r="H1" s="5" t="s">
        <v>0</v>
      </c>
      <c r="I1" s="9" t="s">
        <v>0</v>
      </c>
      <c r="J1" s="2" t="s">
        <v>2</v>
      </c>
    </row>
    <row r="2" spans="1:12" ht="15.75" thickBot="1" x14ac:dyDescent="0.25">
      <c r="H2" s="6">
        <v>43281</v>
      </c>
      <c r="I2" s="7">
        <v>6</v>
      </c>
      <c r="J2" s="8">
        <v>2018</v>
      </c>
      <c r="K2" s="3"/>
      <c r="L2" s="3"/>
    </row>
    <row r="3" spans="1:12" x14ac:dyDescent="0.2">
      <c r="K3" s="3"/>
      <c r="L3" s="3"/>
    </row>
    <row r="4" spans="1:12" ht="13.5" thickBot="1" x14ac:dyDescent="0.25">
      <c r="D4" s="39" t="s">
        <v>74</v>
      </c>
      <c r="E4" s="17"/>
      <c r="F4" s="39" t="s">
        <v>75</v>
      </c>
      <c r="G4" s="17"/>
      <c r="K4" s="3"/>
      <c r="L4" s="3"/>
    </row>
    <row r="5" spans="1:12" s="10" customFormat="1" ht="26.25" customHeight="1" thickBot="1" x14ac:dyDescent="0.25">
      <c r="A5" s="16" t="s">
        <v>10</v>
      </c>
      <c r="B5" s="12" t="s">
        <v>3</v>
      </c>
      <c r="C5" s="13" t="s">
        <v>8</v>
      </c>
      <c r="D5" s="18" t="s">
        <v>4</v>
      </c>
      <c r="E5" s="19" t="s">
        <v>5</v>
      </c>
      <c r="F5" s="19" t="s">
        <v>4</v>
      </c>
      <c r="G5" s="20" t="s">
        <v>5</v>
      </c>
      <c r="K5" s="11"/>
      <c r="L5" s="11"/>
    </row>
    <row r="6" spans="1:12" ht="16.5" customHeight="1" x14ac:dyDescent="0.2">
      <c r="A6" s="36" t="s">
        <v>26</v>
      </c>
      <c r="B6" s="37" t="s">
        <v>49</v>
      </c>
      <c r="C6" s="14" t="s">
        <v>9</v>
      </c>
      <c r="D6" s="21">
        <v>5922</v>
      </c>
      <c r="E6" s="22"/>
      <c r="F6" s="21">
        <v>9450</v>
      </c>
      <c r="G6" s="23"/>
      <c r="H6" s="1"/>
      <c r="K6" s="3"/>
      <c r="L6" s="4"/>
    </row>
    <row r="7" spans="1:12" ht="16.5" customHeight="1" x14ac:dyDescent="0.2">
      <c r="A7" s="36" t="s">
        <v>27</v>
      </c>
      <c r="B7" s="37" t="s">
        <v>50</v>
      </c>
      <c r="C7" s="14" t="s">
        <v>9</v>
      </c>
      <c r="D7" s="21">
        <v>3778.7999999999997</v>
      </c>
      <c r="E7" s="22"/>
      <c r="F7" s="21">
        <v>6030</v>
      </c>
      <c r="G7" s="23"/>
      <c r="H7" s="1"/>
      <c r="K7" s="3"/>
      <c r="L7" s="4"/>
    </row>
    <row r="8" spans="1:12" ht="16.5" customHeight="1" x14ac:dyDescent="0.2">
      <c r="A8" s="36" t="s">
        <v>28</v>
      </c>
      <c r="B8" s="38" t="s">
        <v>51</v>
      </c>
      <c r="C8" s="14" t="s">
        <v>9</v>
      </c>
      <c r="D8" s="21">
        <v>4004.3999999999996</v>
      </c>
      <c r="E8" s="22"/>
      <c r="F8" s="21">
        <v>6390</v>
      </c>
      <c r="G8" s="23"/>
      <c r="H8" s="1"/>
      <c r="K8" s="3"/>
      <c r="L8" s="4"/>
    </row>
    <row r="9" spans="1:12" ht="16.5" customHeight="1" x14ac:dyDescent="0.2">
      <c r="A9" s="36" t="s">
        <v>29</v>
      </c>
      <c r="B9" s="38" t="s">
        <v>52</v>
      </c>
      <c r="C9" s="14" t="s">
        <v>9</v>
      </c>
      <c r="D9" s="21">
        <v>6711.5999999999995</v>
      </c>
      <c r="E9" s="22"/>
      <c r="F9" s="21">
        <v>10710</v>
      </c>
      <c r="G9" s="23"/>
      <c r="H9" s="1"/>
      <c r="K9" s="3"/>
      <c r="L9" s="4"/>
    </row>
    <row r="10" spans="1:12" ht="16.5" customHeight="1" x14ac:dyDescent="0.2">
      <c r="A10" s="36" t="s">
        <v>30</v>
      </c>
      <c r="B10" s="38" t="s">
        <v>53</v>
      </c>
      <c r="C10" s="14" t="s">
        <v>9</v>
      </c>
      <c r="D10" s="21">
        <v>5019.5999999999995</v>
      </c>
      <c r="E10" s="22"/>
      <c r="F10" s="21">
        <v>8010</v>
      </c>
      <c r="G10" s="23"/>
      <c r="H10" s="1"/>
      <c r="K10" s="3"/>
      <c r="L10" s="4"/>
    </row>
    <row r="11" spans="1:12" ht="16.5" customHeight="1" x14ac:dyDescent="0.2">
      <c r="A11" s="36" t="s">
        <v>31</v>
      </c>
      <c r="B11" s="38" t="s">
        <v>54</v>
      </c>
      <c r="C11" s="14" t="s">
        <v>9</v>
      </c>
      <c r="D11" s="21">
        <v>3384</v>
      </c>
      <c r="E11" s="22"/>
      <c r="F11" s="21">
        <v>5400</v>
      </c>
      <c r="G11" s="23"/>
      <c r="H11" s="1"/>
      <c r="K11" s="3"/>
      <c r="L11" s="4"/>
    </row>
    <row r="12" spans="1:12" ht="16.5" customHeight="1" x14ac:dyDescent="0.2">
      <c r="A12" s="36" t="s">
        <v>32</v>
      </c>
      <c r="B12" s="38" t="s">
        <v>55</v>
      </c>
      <c r="C12" s="14" t="s">
        <v>9</v>
      </c>
      <c r="D12" s="21">
        <v>6260.4</v>
      </c>
      <c r="E12" s="22"/>
      <c r="F12" s="21">
        <v>9990</v>
      </c>
      <c r="G12" s="23"/>
      <c r="H12" s="1"/>
      <c r="K12" s="3"/>
      <c r="L12" s="4"/>
    </row>
    <row r="13" spans="1:12" ht="16.5" customHeight="1" x14ac:dyDescent="0.2">
      <c r="A13" s="36" t="s">
        <v>33</v>
      </c>
      <c r="B13" s="38" t="s">
        <v>56</v>
      </c>
      <c r="C13" s="14" t="s">
        <v>9</v>
      </c>
      <c r="D13" s="21">
        <v>4963.2</v>
      </c>
      <c r="E13" s="22"/>
      <c r="F13" s="21">
        <v>7920</v>
      </c>
      <c r="G13" s="23"/>
      <c r="H13" s="1"/>
      <c r="K13" s="3"/>
      <c r="L13" s="4"/>
    </row>
    <row r="14" spans="1:12" ht="16.5" customHeight="1" x14ac:dyDescent="0.2">
      <c r="A14" s="36" t="s">
        <v>34</v>
      </c>
      <c r="B14" s="38" t="s">
        <v>57</v>
      </c>
      <c r="C14" s="14" t="s">
        <v>9</v>
      </c>
      <c r="D14" s="21">
        <v>5076</v>
      </c>
      <c r="E14" s="22"/>
      <c r="F14" s="21">
        <v>8100</v>
      </c>
      <c r="G14" s="23"/>
      <c r="H14" s="1"/>
      <c r="K14" s="3"/>
      <c r="L14" s="4"/>
    </row>
    <row r="15" spans="1:12" ht="16.5" customHeight="1" x14ac:dyDescent="0.2">
      <c r="A15" s="36" t="s">
        <v>35</v>
      </c>
      <c r="B15" s="38" t="s">
        <v>58</v>
      </c>
      <c r="C15" s="14" t="s">
        <v>9</v>
      </c>
      <c r="D15" s="21">
        <v>3384</v>
      </c>
      <c r="E15" s="22"/>
      <c r="F15" s="21">
        <v>5400</v>
      </c>
      <c r="G15" s="23"/>
      <c r="H15" s="1"/>
      <c r="K15" s="3"/>
      <c r="L15" s="4"/>
    </row>
    <row r="16" spans="1:12" ht="16.5" customHeight="1" x14ac:dyDescent="0.2">
      <c r="A16" s="36" t="s">
        <v>36</v>
      </c>
      <c r="B16" s="38" t="s">
        <v>59</v>
      </c>
      <c r="C16" s="14" t="s">
        <v>9</v>
      </c>
      <c r="D16" s="21">
        <v>9193.1999999999989</v>
      </c>
      <c r="E16" s="22"/>
      <c r="F16" s="21">
        <v>14670</v>
      </c>
      <c r="G16" s="23"/>
      <c r="H16" s="1"/>
      <c r="K16" s="3"/>
      <c r="L16" s="4"/>
    </row>
    <row r="17" spans="1:12" ht="16.5" customHeight="1" x14ac:dyDescent="0.2">
      <c r="A17" s="36" t="s">
        <v>37</v>
      </c>
      <c r="B17" s="38" t="s">
        <v>60</v>
      </c>
      <c r="C17" s="14" t="s">
        <v>9</v>
      </c>
      <c r="D17" s="21">
        <v>7075.2</v>
      </c>
      <c r="E17" s="22"/>
      <c r="F17" s="21">
        <v>11616</v>
      </c>
      <c r="G17" s="23"/>
      <c r="H17" s="1"/>
      <c r="K17" s="3"/>
      <c r="L17" s="4"/>
    </row>
    <row r="18" spans="1:12" ht="16.5" customHeight="1" x14ac:dyDescent="0.2">
      <c r="A18" s="36" t="s">
        <v>38</v>
      </c>
      <c r="B18" s="38" t="s">
        <v>61</v>
      </c>
      <c r="C18" s="14" t="s">
        <v>9</v>
      </c>
      <c r="D18" s="21">
        <v>5065.2</v>
      </c>
      <c r="E18" s="22"/>
      <c r="F18" s="21">
        <v>8316</v>
      </c>
      <c r="G18" s="23"/>
      <c r="L18" s="3"/>
    </row>
    <row r="19" spans="1:12" ht="16.5" customHeight="1" x14ac:dyDescent="0.2">
      <c r="A19" s="36" t="s">
        <v>39</v>
      </c>
      <c r="B19" s="38" t="s">
        <v>62</v>
      </c>
      <c r="C19" s="14" t="s">
        <v>9</v>
      </c>
      <c r="D19" s="21">
        <v>6673.2</v>
      </c>
      <c r="E19" s="22"/>
      <c r="F19" s="21">
        <v>10956</v>
      </c>
      <c r="G19" s="23"/>
    </row>
    <row r="20" spans="1:12" ht="16.5" customHeight="1" x14ac:dyDescent="0.2">
      <c r="A20" s="36" t="s">
        <v>40</v>
      </c>
      <c r="B20" s="38" t="s">
        <v>63</v>
      </c>
      <c r="C20" s="14" t="s">
        <v>9</v>
      </c>
      <c r="D20" s="21">
        <v>3939.6</v>
      </c>
      <c r="E20" s="22"/>
      <c r="F20" s="21">
        <v>6468</v>
      </c>
      <c r="G20" s="23"/>
    </row>
    <row r="21" spans="1:12" ht="16.5" customHeight="1" x14ac:dyDescent="0.2">
      <c r="A21" s="36" t="s">
        <v>41</v>
      </c>
      <c r="B21" s="38" t="s">
        <v>64</v>
      </c>
      <c r="C21" s="14" t="s">
        <v>9</v>
      </c>
      <c r="D21" s="21">
        <v>10291.199999999999</v>
      </c>
      <c r="E21" s="22"/>
      <c r="F21" s="21">
        <v>16896</v>
      </c>
      <c r="G21" s="23"/>
    </row>
    <row r="22" spans="1:12" ht="16.5" customHeight="1" x14ac:dyDescent="0.2">
      <c r="A22" s="36" t="s">
        <v>42</v>
      </c>
      <c r="B22" s="38" t="s">
        <v>65</v>
      </c>
      <c r="C22" s="14" t="s">
        <v>9</v>
      </c>
      <c r="D22" s="21">
        <v>7075.2</v>
      </c>
      <c r="E22" s="22"/>
      <c r="F22" s="21">
        <v>11616</v>
      </c>
      <c r="G22" s="23"/>
    </row>
    <row r="23" spans="1:12" ht="16.5" customHeight="1" x14ac:dyDescent="0.2">
      <c r="A23" s="36" t="s">
        <v>43</v>
      </c>
      <c r="B23" s="38" t="s">
        <v>66</v>
      </c>
      <c r="C23" s="14" t="s">
        <v>9</v>
      </c>
      <c r="D23" s="21">
        <v>1800</v>
      </c>
      <c r="E23" s="22"/>
      <c r="F23" s="21">
        <v>0</v>
      </c>
      <c r="G23" s="23"/>
    </row>
    <row r="24" spans="1:12" ht="16.5" customHeight="1" x14ac:dyDescent="0.2">
      <c r="A24" s="36" t="s">
        <v>44</v>
      </c>
      <c r="B24" s="38" t="s">
        <v>67</v>
      </c>
      <c r="C24" s="14" t="s">
        <v>9</v>
      </c>
      <c r="D24" s="21">
        <v>1800</v>
      </c>
      <c r="E24" s="22"/>
      <c r="F24" s="21">
        <v>0</v>
      </c>
      <c r="G24" s="23"/>
    </row>
    <row r="25" spans="1:12" ht="16.5" customHeight="1" x14ac:dyDescent="0.2">
      <c r="A25" s="36" t="s">
        <v>45</v>
      </c>
      <c r="B25" s="38" t="s">
        <v>68</v>
      </c>
      <c r="C25" s="14" t="s">
        <v>9</v>
      </c>
      <c r="D25" s="21">
        <v>1800</v>
      </c>
      <c r="E25" s="22"/>
      <c r="F25" s="21">
        <v>0</v>
      </c>
      <c r="G25" s="23"/>
    </row>
    <row r="26" spans="1:12" ht="16.5" customHeight="1" x14ac:dyDescent="0.2">
      <c r="A26" s="36" t="s">
        <v>46</v>
      </c>
      <c r="B26" s="38" t="s">
        <v>69</v>
      </c>
      <c r="C26" s="14" t="s">
        <v>9</v>
      </c>
      <c r="D26" s="21">
        <v>1800</v>
      </c>
      <c r="E26" s="22"/>
      <c r="F26" s="21">
        <v>0</v>
      </c>
      <c r="G26" s="23"/>
    </row>
    <row r="27" spans="1:12" ht="16.5" customHeight="1" x14ac:dyDescent="0.2">
      <c r="A27" s="36" t="s">
        <v>47</v>
      </c>
      <c r="B27" s="38" t="s">
        <v>70</v>
      </c>
      <c r="C27" s="14" t="s">
        <v>9</v>
      </c>
      <c r="D27" s="21">
        <v>1800</v>
      </c>
      <c r="E27" s="22"/>
      <c r="F27" s="21">
        <v>0</v>
      </c>
      <c r="G27" s="23"/>
    </row>
    <row r="28" spans="1:12" ht="16.5" customHeight="1" x14ac:dyDescent="0.2">
      <c r="A28" s="36" t="s">
        <v>76</v>
      </c>
      <c r="B28" s="38" t="s">
        <v>72</v>
      </c>
      <c r="C28" s="14" t="s">
        <v>9</v>
      </c>
      <c r="D28" s="21">
        <v>1800</v>
      </c>
      <c r="E28" s="22"/>
      <c r="F28" s="21">
        <v>0</v>
      </c>
      <c r="G28" s="23"/>
    </row>
    <row r="29" spans="1:12" ht="16.5" customHeight="1" x14ac:dyDescent="0.2">
      <c r="A29" s="36" t="s">
        <v>48</v>
      </c>
      <c r="B29" s="38" t="s">
        <v>71</v>
      </c>
      <c r="C29" s="14" t="s">
        <v>9</v>
      </c>
      <c r="D29" s="21">
        <v>1800</v>
      </c>
      <c r="E29" s="22"/>
      <c r="F29" s="21">
        <v>0</v>
      </c>
      <c r="G29" s="23"/>
    </row>
    <row r="30" spans="1:12" ht="13.5" thickBot="1" x14ac:dyDescent="0.25">
      <c r="A30" s="36" t="s">
        <v>77</v>
      </c>
      <c r="B30" s="38" t="s">
        <v>73</v>
      </c>
      <c r="C30" s="15"/>
      <c r="D30" s="21"/>
      <c r="E30" s="22"/>
      <c r="F30" s="21"/>
      <c r="G30" s="23"/>
    </row>
    <row r="31" spans="1:12" ht="13.5" thickBot="1" x14ac:dyDescent="0.25">
      <c r="A31" s="36" t="s">
        <v>78</v>
      </c>
      <c r="B31" s="40" t="s">
        <v>79</v>
      </c>
      <c r="C31" s="24" t="s">
        <v>1</v>
      </c>
      <c r="D31" s="25">
        <v>110416.79999999999</v>
      </c>
      <c r="E31" s="26">
        <v>110416.79999999999</v>
      </c>
      <c r="F31" s="25">
        <v>157938</v>
      </c>
      <c r="G31" s="27">
        <v>157938</v>
      </c>
    </row>
    <row r="33" spans="3:7" x14ac:dyDescent="0.2">
      <c r="C33" t="s">
        <v>7</v>
      </c>
      <c r="D33">
        <v>0</v>
      </c>
      <c r="E33">
        <v>0</v>
      </c>
      <c r="F33">
        <v>0</v>
      </c>
      <c r="G33">
        <v>0</v>
      </c>
    </row>
    <row r="37" spans="3:7" x14ac:dyDescent="0.2">
      <c r="D37">
        <v>3778.7999999999997</v>
      </c>
    </row>
  </sheetData>
  <dataValidations count="1">
    <dataValidation type="list" allowBlank="1" showInputMessage="1" showErrorMessage="1" sqref="C6:C29">
      <formula1>"A imprimer,Ne pas imprimer,Imprimé"</formula1>
    </dataValidation>
  </dataValidations>
  <pageMargins left="0.7" right="0.7" top="0.75" bottom="0.75" header="0.3" footer="0.3"/>
  <pageSetup paperSize="9" scale="7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factures">
                <anchor moveWithCells="1" sizeWithCells="1">
                  <from>
                    <xdr:col>7</xdr:col>
                    <xdr:colOff>466725</xdr:colOff>
                    <xdr:row>6</xdr:row>
                    <xdr:rowOff>38100</xdr:rowOff>
                  </from>
                  <to>
                    <xdr:col>8</xdr:col>
                    <xdr:colOff>466725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import">
                <anchor moveWithCells="1">
                  <from>
                    <xdr:col>7</xdr:col>
                    <xdr:colOff>571500</xdr:colOff>
                    <xdr:row>3</xdr:row>
                    <xdr:rowOff>95250</xdr:rowOff>
                  </from>
                  <to>
                    <xdr:col>8</xdr:col>
                    <xdr:colOff>704850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L147"/>
  <sheetViews>
    <sheetView workbookViewId="0">
      <selection sqref="A1:XFD1"/>
    </sheetView>
  </sheetViews>
  <sheetFormatPr baseColWidth="10" defaultRowHeight="12.75" x14ac:dyDescent="0.2"/>
  <cols>
    <col min="3" max="3" width="24.5703125" bestFit="1" customWidth="1"/>
    <col min="4" max="4" width="20" customWidth="1"/>
    <col min="10" max="10" width="14.7109375" bestFit="1" customWidth="1"/>
  </cols>
  <sheetData>
    <row r="3" spans="1:12" ht="13.5" thickBot="1" x14ac:dyDescent="0.25">
      <c r="A3" s="32" t="s">
        <v>12</v>
      </c>
      <c r="B3" s="35" t="s">
        <v>13</v>
      </c>
      <c r="C3" s="32" t="s">
        <v>24</v>
      </c>
      <c r="D3" s="35" t="s">
        <v>14</v>
      </c>
      <c r="E3" s="32" t="s">
        <v>15</v>
      </c>
      <c r="F3" s="34" t="s">
        <v>16</v>
      </c>
      <c r="G3" s="31" t="s">
        <v>17</v>
      </c>
      <c r="H3" s="33" t="s">
        <v>11</v>
      </c>
      <c r="I3" s="34" t="s">
        <v>18</v>
      </c>
      <c r="J3" s="34" t="s">
        <v>19</v>
      </c>
      <c r="K3" s="34" t="s">
        <v>20</v>
      </c>
      <c r="L3" s="34" t="s">
        <v>25</v>
      </c>
    </row>
    <row r="4" spans="1:12" x14ac:dyDescent="0.2">
      <c r="A4" t="s">
        <v>74</v>
      </c>
      <c r="B4">
        <v>70</v>
      </c>
      <c r="C4" s="37" t="s">
        <v>49</v>
      </c>
      <c r="D4" s="30" t="s">
        <v>23</v>
      </c>
      <c r="E4">
        <v>70662000</v>
      </c>
      <c r="F4" s="3">
        <v>43281</v>
      </c>
      <c r="H4" s="29">
        <v>4935</v>
      </c>
      <c r="I4" s="30" t="s">
        <v>83</v>
      </c>
      <c r="J4" t="s">
        <v>84</v>
      </c>
      <c r="L4" t="s">
        <v>80</v>
      </c>
    </row>
    <row r="5" spans="1:12" x14ac:dyDescent="0.2">
      <c r="A5" t="s">
        <v>74</v>
      </c>
      <c r="B5">
        <v>70</v>
      </c>
      <c r="C5" s="37" t="s">
        <v>49</v>
      </c>
      <c r="D5" s="30" t="s">
        <v>23</v>
      </c>
      <c r="E5">
        <v>44570100</v>
      </c>
      <c r="F5" s="3">
        <v>43281</v>
      </c>
      <c r="H5">
        <v>987</v>
      </c>
      <c r="I5" s="30" t="s">
        <v>83</v>
      </c>
      <c r="L5" t="s">
        <v>80</v>
      </c>
    </row>
    <row r="6" spans="1:12" x14ac:dyDescent="0.2">
      <c r="A6" t="s">
        <v>74</v>
      </c>
      <c r="B6">
        <v>70</v>
      </c>
      <c r="C6" s="37" t="s">
        <v>49</v>
      </c>
      <c r="D6" s="30" t="s">
        <v>23</v>
      </c>
      <c r="E6">
        <v>41100000</v>
      </c>
      <c r="F6" s="3">
        <v>43281</v>
      </c>
      <c r="H6" s="29">
        <v>5922</v>
      </c>
      <c r="I6" s="30" t="s">
        <v>85</v>
      </c>
      <c r="K6">
        <v>123</v>
      </c>
      <c r="L6" t="s">
        <v>80</v>
      </c>
    </row>
    <row r="7" spans="1:12" x14ac:dyDescent="0.2">
      <c r="A7" t="s">
        <v>74</v>
      </c>
      <c r="B7">
        <v>70</v>
      </c>
      <c r="C7" s="37" t="s">
        <v>50</v>
      </c>
      <c r="D7" s="30" t="s">
        <v>23</v>
      </c>
      <c r="E7">
        <v>70662000</v>
      </c>
      <c r="F7" s="3">
        <v>43281</v>
      </c>
      <c r="H7" s="29">
        <v>3148.9999999999995</v>
      </c>
      <c r="I7" s="30" t="s">
        <v>83</v>
      </c>
      <c r="J7" t="s">
        <v>84</v>
      </c>
      <c r="L7" t="s">
        <v>80</v>
      </c>
    </row>
    <row r="8" spans="1:12" x14ac:dyDescent="0.2">
      <c r="A8" t="s">
        <v>74</v>
      </c>
      <c r="B8">
        <v>70</v>
      </c>
      <c r="C8" s="37" t="s">
        <v>50</v>
      </c>
      <c r="D8" s="30" t="s">
        <v>23</v>
      </c>
      <c r="E8">
        <v>44570100</v>
      </c>
      <c r="F8" s="3">
        <v>43281</v>
      </c>
      <c r="H8">
        <v>629.79999999999995</v>
      </c>
      <c r="I8" s="30" t="s">
        <v>83</v>
      </c>
      <c r="L8" t="s">
        <v>80</v>
      </c>
    </row>
    <row r="9" spans="1:12" x14ac:dyDescent="0.2">
      <c r="A9" t="s">
        <v>74</v>
      </c>
      <c r="B9">
        <v>70</v>
      </c>
      <c r="C9" s="37" t="s">
        <v>50</v>
      </c>
      <c r="D9" s="30" t="s">
        <v>23</v>
      </c>
      <c r="E9">
        <v>41100000</v>
      </c>
      <c r="F9" s="3">
        <v>43281</v>
      </c>
      <c r="H9" s="29">
        <v>3778.7999999999997</v>
      </c>
      <c r="I9" s="30" t="s">
        <v>85</v>
      </c>
      <c r="K9">
        <v>456</v>
      </c>
      <c r="L9" t="s">
        <v>80</v>
      </c>
    </row>
    <row r="10" spans="1:12" x14ac:dyDescent="0.2">
      <c r="A10" t="s">
        <v>74</v>
      </c>
      <c r="B10">
        <v>70</v>
      </c>
      <c r="C10" s="37" t="s">
        <v>51</v>
      </c>
      <c r="D10" s="30" t="s">
        <v>23</v>
      </c>
      <c r="E10">
        <v>70662000</v>
      </c>
      <c r="F10" s="3">
        <v>43281</v>
      </c>
      <c r="H10" s="29">
        <v>3336.9999999999995</v>
      </c>
      <c r="I10" s="30" t="s">
        <v>83</v>
      </c>
      <c r="J10" t="s">
        <v>84</v>
      </c>
      <c r="L10" t="s">
        <v>80</v>
      </c>
    </row>
    <row r="11" spans="1:12" x14ac:dyDescent="0.2">
      <c r="A11" t="s">
        <v>74</v>
      </c>
      <c r="B11">
        <v>70</v>
      </c>
      <c r="C11" s="37" t="s">
        <v>51</v>
      </c>
      <c r="D11" s="30" t="s">
        <v>23</v>
      </c>
      <c r="E11">
        <v>44570100</v>
      </c>
      <c r="F11" s="3">
        <v>43281</v>
      </c>
      <c r="H11">
        <v>667.4</v>
      </c>
      <c r="I11" s="30" t="s">
        <v>83</v>
      </c>
      <c r="L11" t="s">
        <v>80</v>
      </c>
    </row>
    <row r="12" spans="1:12" x14ac:dyDescent="0.2">
      <c r="A12" t="s">
        <v>74</v>
      </c>
      <c r="B12">
        <v>70</v>
      </c>
      <c r="C12" s="37" t="s">
        <v>51</v>
      </c>
      <c r="D12" s="30" t="s">
        <v>23</v>
      </c>
      <c r="E12">
        <v>41100000</v>
      </c>
      <c r="F12" s="3">
        <v>43281</v>
      </c>
      <c r="H12" s="29">
        <v>4004.3999999999996</v>
      </c>
      <c r="I12" s="30" t="s">
        <v>85</v>
      </c>
      <c r="K12">
        <v>4523</v>
      </c>
      <c r="L12" t="s">
        <v>80</v>
      </c>
    </row>
    <row r="13" spans="1:12" x14ac:dyDescent="0.2">
      <c r="A13" t="s">
        <v>74</v>
      </c>
      <c r="B13">
        <v>70</v>
      </c>
      <c r="C13" s="37" t="s">
        <v>52</v>
      </c>
      <c r="D13" s="30" t="s">
        <v>23</v>
      </c>
      <c r="E13">
        <v>70662000</v>
      </c>
      <c r="F13" s="3">
        <v>43281</v>
      </c>
      <c r="H13" s="29">
        <v>5592.9999999999991</v>
      </c>
      <c r="I13" s="30" t="s">
        <v>83</v>
      </c>
      <c r="J13" t="s">
        <v>84</v>
      </c>
      <c r="L13" t="s">
        <v>80</v>
      </c>
    </row>
    <row r="14" spans="1:12" x14ac:dyDescent="0.2">
      <c r="A14" t="s">
        <v>74</v>
      </c>
      <c r="B14">
        <v>70</v>
      </c>
      <c r="C14" s="37" t="s">
        <v>52</v>
      </c>
      <c r="D14" s="30" t="s">
        <v>23</v>
      </c>
      <c r="E14">
        <v>44570100</v>
      </c>
      <c r="F14" s="3">
        <v>43281</v>
      </c>
      <c r="H14">
        <v>1118.5999999999999</v>
      </c>
      <c r="I14" s="30" t="s">
        <v>83</v>
      </c>
      <c r="L14" t="s">
        <v>80</v>
      </c>
    </row>
    <row r="15" spans="1:12" x14ac:dyDescent="0.2">
      <c r="A15" t="s">
        <v>74</v>
      </c>
      <c r="B15">
        <v>70</v>
      </c>
      <c r="C15" s="37" t="s">
        <v>52</v>
      </c>
      <c r="D15" s="30" t="s">
        <v>23</v>
      </c>
      <c r="E15">
        <v>41100000</v>
      </c>
      <c r="F15" s="3">
        <v>43281</v>
      </c>
      <c r="H15" s="29">
        <v>6711.5999999999995</v>
      </c>
      <c r="I15" s="30" t="s">
        <v>85</v>
      </c>
      <c r="K15">
        <v>154</v>
      </c>
      <c r="L15" t="s">
        <v>80</v>
      </c>
    </row>
    <row r="16" spans="1:12" x14ac:dyDescent="0.2">
      <c r="A16" t="s">
        <v>74</v>
      </c>
      <c r="B16">
        <v>70</v>
      </c>
      <c r="C16" s="37" t="s">
        <v>53</v>
      </c>
      <c r="D16" s="30" t="s">
        <v>23</v>
      </c>
      <c r="E16">
        <v>70662000</v>
      </c>
      <c r="F16" s="3">
        <v>43281</v>
      </c>
      <c r="H16" s="29">
        <v>4182.9999999999991</v>
      </c>
      <c r="I16" s="30" t="s">
        <v>83</v>
      </c>
      <c r="J16" t="s">
        <v>84</v>
      </c>
      <c r="L16" t="s">
        <v>80</v>
      </c>
    </row>
    <row r="17" spans="1:12" x14ac:dyDescent="0.2">
      <c r="A17" t="s">
        <v>74</v>
      </c>
      <c r="B17">
        <v>70</v>
      </c>
      <c r="C17" s="37" t="s">
        <v>53</v>
      </c>
      <c r="D17" s="30" t="s">
        <v>23</v>
      </c>
      <c r="E17">
        <v>44570100</v>
      </c>
      <c r="F17" s="3">
        <v>43281</v>
      </c>
      <c r="H17">
        <v>836.59999999999991</v>
      </c>
      <c r="I17" s="30" t="s">
        <v>83</v>
      </c>
      <c r="L17" t="s">
        <v>80</v>
      </c>
    </row>
    <row r="18" spans="1:12" x14ac:dyDescent="0.2">
      <c r="A18" t="s">
        <v>74</v>
      </c>
      <c r="B18">
        <v>70</v>
      </c>
      <c r="C18" s="38" t="s">
        <v>53</v>
      </c>
      <c r="D18" s="30" t="s">
        <v>23</v>
      </c>
      <c r="E18">
        <v>41100000</v>
      </c>
      <c r="F18" s="3">
        <v>43281</v>
      </c>
      <c r="H18" s="29">
        <v>5019.5999999999995</v>
      </c>
      <c r="I18" s="30" t="s">
        <v>85</v>
      </c>
      <c r="K18">
        <v>459</v>
      </c>
      <c r="L18" t="s">
        <v>80</v>
      </c>
    </row>
    <row r="19" spans="1:12" x14ac:dyDescent="0.2">
      <c r="A19" t="s">
        <v>74</v>
      </c>
      <c r="B19">
        <v>70</v>
      </c>
      <c r="C19" s="37" t="s">
        <v>54</v>
      </c>
      <c r="D19" s="30" t="s">
        <v>23</v>
      </c>
      <c r="E19">
        <v>70662000</v>
      </c>
      <c r="F19" s="3">
        <v>43281</v>
      </c>
      <c r="H19" s="29">
        <v>2820</v>
      </c>
      <c r="I19" s="30" t="s">
        <v>83</v>
      </c>
      <c r="J19" t="s">
        <v>84</v>
      </c>
      <c r="L19" t="s">
        <v>80</v>
      </c>
    </row>
    <row r="20" spans="1:12" x14ac:dyDescent="0.2">
      <c r="A20" t="s">
        <v>74</v>
      </c>
      <c r="B20">
        <v>70</v>
      </c>
      <c r="C20" s="37" t="s">
        <v>54</v>
      </c>
      <c r="D20" s="30" t="s">
        <v>23</v>
      </c>
      <c r="E20">
        <v>44570100</v>
      </c>
      <c r="F20" s="3">
        <v>43281</v>
      </c>
      <c r="H20">
        <v>564</v>
      </c>
      <c r="I20" s="30" t="s">
        <v>83</v>
      </c>
      <c r="L20" t="s">
        <v>80</v>
      </c>
    </row>
    <row r="21" spans="1:12" x14ac:dyDescent="0.2">
      <c r="A21" t="s">
        <v>74</v>
      </c>
      <c r="B21">
        <v>70</v>
      </c>
      <c r="C21" s="37" t="s">
        <v>54</v>
      </c>
      <c r="D21" s="30" t="s">
        <v>23</v>
      </c>
      <c r="E21">
        <v>41100000</v>
      </c>
      <c r="F21" s="3">
        <v>43281</v>
      </c>
      <c r="H21" s="29">
        <v>3384</v>
      </c>
      <c r="I21" s="30" t="s">
        <v>85</v>
      </c>
      <c r="K21">
        <v>333</v>
      </c>
      <c r="L21" t="s">
        <v>80</v>
      </c>
    </row>
    <row r="22" spans="1:12" x14ac:dyDescent="0.2">
      <c r="A22" t="s">
        <v>74</v>
      </c>
      <c r="B22">
        <v>70</v>
      </c>
      <c r="C22" s="37" t="s">
        <v>55</v>
      </c>
      <c r="D22" s="30" t="s">
        <v>23</v>
      </c>
      <c r="E22">
        <v>70662000</v>
      </c>
      <c r="F22" s="3">
        <v>43281</v>
      </c>
      <c r="H22" s="29">
        <v>5217</v>
      </c>
      <c r="I22" s="30" t="s">
        <v>83</v>
      </c>
      <c r="J22" t="s">
        <v>84</v>
      </c>
      <c r="L22" t="s">
        <v>80</v>
      </c>
    </row>
    <row r="23" spans="1:12" x14ac:dyDescent="0.2">
      <c r="A23" t="s">
        <v>74</v>
      </c>
      <c r="B23">
        <v>70</v>
      </c>
      <c r="C23" s="37" t="s">
        <v>55</v>
      </c>
      <c r="D23" s="30" t="s">
        <v>23</v>
      </c>
      <c r="E23">
        <v>44570100</v>
      </c>
      <c r="F23" s="3">
        <v>43281</v>
      </c>
      <c r="H23">
        <v>1043.4000000000001</v>
      </c>
      <c r="I23" s="30" t="s">
        <v>83</v>
      </c>
      <c r="L23" t="s">
        <v>80</v>
      </c>
    </row>
    <row r="24" spans="1:12" x14ac:dyDescent="0.2">
      <c r="A24" t="s">
        <v>74</v>
      </c>
      <c r="B24">
        <v>70</v>
      </c>
      <c r="C24" s="37" t="s">
        <v>55</v>
      </c>
      <c r="D24" s="30" t="s">
        <v>23</v>
      </c>
      <c r="E24">
        <v>41100000</v>
      </c>
      <c r="F24" s="3">
        <v>43281</v>
      </c>
      <c r="H24" s="29">
        <v>6260.4</v>
      </c>
      <c r="I24" s="30" t="s">
        <v>85</v>
      </c>
      <c r="K24">
        <v>45485</v>
      </c>
      <c r="L24" t="s">
        <v>80</v>
      </c>
    </row>
    <row r="25" spans="1:12" x14ac:dyDescent="0.2">
      <c r="A25" t="s">
        <v>74</v>
      </c>
      <c r="B25">
        <v>70</v>
      </c>
      <c r="C25" s="37" t="s">
        <v>56</v>
      </c>
      <c r="D25" s="30" t="s">
        <v>23</v>
      </c>
      <c r="E25">
        <v>70662000</v>
      </c>
      <c r="F25" s="3">
        <v>43281</v>
      </c>
      <c r="H25" s="29">
        <v>4136</v>
      </c>
      <c r="I25" s="30" t="s">
        <v>83</v>
      </c>
      <c r="J25" t="s">
        <v>84</v>
      </c>
      <c r="L25" t="s">
        <v>80</v>
      </c>
    </row>
    <row r="26" spans="1:12" x14ac:dyDescent="0.2">
      <c r="A26" t="s">
        <v>74</v>
      </c>
      <c r="B26">
        <v>70</v>
      </c>
      <c r="C26" s="37" t="s">
        <v>56</v>
      </c>
      <c r="D26" s="30" t="s">
        <v>23</v>
      </c>
      <c r="E26">
        <v>44570100</v>
      </c>
      <c r="F26" s="3">
        <v>43281</v>
      </c>
      <c r="H26">
        <v>827.2</v>
      </c>
      <c r="I26" s="30" t="s">
        <v>83</v>
      </c>
      <c r="L26" t="s">
        <v>80</v>
      </c>
    </row>
    <row r="27" spans="1:12" x14ac:dyDescent="0.2">
      <c r="A27" t="s">
        <v>74</v>
      </c>
      <c r="B27">
        <v>70</v>
      </c>
      <c r="C27" s="37" t="s">
        <v>56</v>
      </c>
      <c r="D27" s="30" t="s">
        <v>23</v>
      </c>
      <c r="E27">
        <v>41100000</v>
      </c>
      <c r="F27" s="3">
        <v>43281</v>
      </c>
      <c r="H27" s="29">
        <v>4963.2</v>
      </c>
      <c r="I27" s="30" t="s">
        <v>85</v>
      </c>
      <c r="K27">
        <v>5489</v>
      </c>
      <c r="L27" t="s">
        <v>80</v>
      </c>
    </row>
    <row r="28" spans="1:12" x14ac:dyDescent="0.2">
      <c r="A28" t="s">
        <v>74</v>
      </c>
      <c r="B28">
        <v>70</v>
      </c>
      <c r="C28" s="37" t="s">
        <v>57</v>
      </c>
      <c r="D28" s="30" t="s">
        <v>23</v>
      </c>
      <c r="E28">
        <v>70662000</v>
      </c>
      <c r="F28" s="3">
        <v>43281</v>
      </c>
      <c r="H28" s="29">
        <v>4230</v>
      </c>
      <c r="I28" s="30" t="s">
        <v>83</v>
      </c>
      <c r="J28" t="s">
        <v>84</v>
      </c>
      <c r="L28" t="s">
        <v>80</v>
      </c>
    </row>
    <row r="29" spans="1:12" x14ac:dyDescent="0.2">
      <c r="A29" t="s">
        <v>74</v>
      </c>
      <c r="B29">
        <v>70</v>
      </c>
      <c r="C29" s="37" t="s">
        <v>57</v>
      </c>
      <c r="D29" s="30" t="s">
        <v>23</v>
      </c>
      <c r="E29">
        <v>44570100</v>
      </c>
      <c r="F29" s="3">
        <v>43281</v>
      </c>
      <c r="H29">
        <v>846</v>
      </c>
      <c r="I29" s="30" t="s">
        <v>83</v>
      </c>
      <c r="L29" t="s">
        <v>80</v>
      </c>
    </row>
    <row r="30" spans="1:12" x14ac:dyDescent="0.2">
      <c r="A30" t="s">
        <v>74</v>
      </c>
      <c r="B30">
        <v>70</v>
      </c>
      <c r="C30" s="37" t="s">
        <v>57</v>
      </c>
      <c r="D30" s="30" t="s">
        <v>23</v>
      </c>
      <c r="E30">
        <v>41100000</v>
      </c>
      <c r="F30" s="3">
        <v>43281</v>
      </c>
      <c r="H30" s="29">
        <v>5076</v>
      </c>
      <c r="I30" s="30" t="s">
        <v>85</v>
      </c>
      <c r="K30">
        <v>1233</v>
      </c>
      <c r="L30" t="s">
        <v>80</v>
      </c>
    </row>
    <row r="31" spans="1:12" x14ac:dyDescent="0.2">
      <c r="A31" t="s">
        <v>74</v>
      </c>
      <c r="B31">
        <v>70</v>
      </c>
      <c r="C31" s="37" t="s">
        <v>58</v>
      </c>
      <c r="D31" s="30" t="s">
        <v>23</v>
      </c>
      <c r="E31">
        <v>70662000</v>
      </c>
      <c r="F31" s="3">
        <v>43281</v>
      </c>
      <c r="H31" s="29">
        <v>2820</v>
      </c>
      <c r="I31" s="30" t="s">
        <v>83</v>
      </c>
      <c r="J31" t="s">
        <v>84</v>
      </c>
      <c r="L31" t="s">
        <v>80</v>
      </c>
    </row>
    <row r="32" spans="1:12" x14ac:dyDescent="0.2">
      <c r="A32" t="s">
        <v>74</v>
      </c>
      <c r="B32">
        <v>70</v>
      </c>
      <c r="C32" s="37" t="s">
        <v>58</v>
      </c>
      <c r="D32" s="30" t="s">
        <v>23</v>
      </c>
      <c r="E32">
        <v>44570100</v>
      </c>
      <c r="F32" s="3">
        <v>43281</v>
      </c>
      <c r="H32">
        <v>564</v>
      </c>
      <c r="I32" s="30" t="s">
        <v>83</v>
      </c>
      <c r="L32" t="s">
        <v>80</v>
      </c>
    </row>
    <row r="33" spans="1:12" x14ac:dyDescent="0.2">
      <c r="A33" t="s">
        <v>74</v>
      </c>
      <c r="B33">
        <v>70</v>
      </c>
      <c r="C33" s="37" t="s">
        <v>58</v>
      </c>
      <c r="D33" s="30" t="s">
        <v>23</v>
      </c>
      <c r="E33">
        <v>41100000</v>
      </c>
      <c r="F33" s="3">
        <v>43281</v>
      </c>
      <c r="H33" s="29">
        <v>3384</v>
      </c>
      <c r="I33" s="30" t="s">
        <v>85</v>
      </c>
      <c r="K33">
        <v>3023</v>
      </c>
      <c r="L33" t="s">
        <v>80</v>
      </c>
    </row>
    <row r="34" spans="1:12" x14ac:dyDescent="0.2">
      <c r="A34" t="s">
        <v>74</v>
      </c>
      <c r="B34">
        <v>70</v>
      </c>
      <c r="C34" s="37" t="s">
        <v>59</v>
      </c>
      <c r="D34" s="30" t="s">
        <v>23</v>
      </c>
      <c r="E34">
        <v>70662000</v>
      </c>
      <c r="F34" s="3">
        <v>43281</v>
      </c>
      <c r="H34" s="29">
        <v>7660.9999999999991</v>
      </c>
      <c r="I34" s="30" t="s">
        <v>83</v>
      </c>
      <c r="J34" t="s">
        <v>84</v>
      </c>
      <c r="L34" t="s">
        <v>80</v>
      </c>
    </row>
    <row r="35" spans="1:12" x14ac:dyDescent="0.2">
      <c r="A35" t="s">
        <v>74</v>
      </c>
      <c r="B35">
        <v>70</v>
      </c>
      <c r="C35" s="37" t="s">
        <v>59</v>
      </c>
      <c r="D35" s="30" t="s">
        <v>23</v>
      </c>
      <c r="E35">
        <v>44570100</v>
      </c>
      <c r="F35" s="3">
        <v>43281</v>
      </c>
      <c r="H35">
        <v>1532.1999999999998</v>
      </c>
      <c r="I35" s="30" t="s">
        <v>83</v>
      </c>
      <c r="L35" t="s">
        <v>80</v>
      </c>
    </row>
    <row r="36" spans="1:12" x14ac:dyDescent="0.2">
      <c r="A36" t="s">
        <v>74</v>
      </c>
      <c r="B36">
        <v>70</v>
      </c>
      <c r="C36" s="37" t="s">
        <v>59</v>
      </c>
      <c r="D36" s="30" t="s">
        <v>23</v>
      </c>
      <c r="E36">
        <v>41100000</v>
      </c>
      <c r="F36" s="3">
        <v>43281</v>
      </c>
      <c r="H36" s="29">
        <v>9193.1999999999989</v>
      </c>
      <c r="I36" s="30" t="s">
        <v>85</v>
      </c>
      <c r="K36">
        <v>7279</v>
      </c>
      <c r="L36" t="s">
        <v>80</v>
      </c>
    </row>
    <row r="37" spans="1:12" x14ac:dyDescent="0.2">
      <c r="A37" t="s">
        <v>74</v>
      </c>
      <c r="B37">
        <v>70</v>
      </c>
      <c r="C37" s="37" t="s">
        <v>60</v>
      </c>
      <c r="D37" s="30" t="s">
        <v>23</v>
      </c>
      <c r="E37">
        <v>70662000</v>
      </c>
      <c r="F37" s="3">
        <v>43281</v>
      </c>
      <c r="H37" s="29">
        <v>5896</v>
      </c>
      <c r="I37" s="30" t="s">
        <v>83</v>
      </c>
      <c r="J37" t="s">
        <v>84</v>
      </c>
      <c r="L37" t="s">
        <v>80</v>
      </c>
    </row>
    <row r="38" spans="1:12" x14ac:dyDescent="0.2">
      <c r="A38" t="s">
        <v>74</v>
      </c>
      <c r="B38">
        <v>70</v>
      </c>
      <c r="C38" s="37" t="s">
        <v>60</v>
      </c>
      <c r="D38" s="30" t="s">
        <v>23</v>
      </c>
      <c r="E38">
        <v>44570100</v>
      </c>
      <c r="F38" s="3">
        <v>43281</v>
      </c>
      <c r="H38">
        <v>1179.2</v>
      </c>
      <c r="I38" s="30" t="s">
        <v>83</v>
      </c>
      <c r="L38" t="s">
        <v>80</v>
      </c>
    </row>
    <row r="39" spans="1:12" x14ac:dyDescent="0.2">
      <c r="A39" t="s">
        <v>74</v>
      </c>
      <c r="B39">
        <v>70</v>
      </c>
      <c r="C39" s="37" t="s">
        <v>60</v>
      </c>
      <c r="D39" s="30" t="s">
        <v>23</v>
      </c>
      <c r="E39">
        <v>41100000</v>
      </c>
      <c r="F39" s="3">
        <v>43281</v>
      </c>
      <c r="H39" s="29">
        <v>7075.2</v>
      </c>
      <c r="I39" s="30" t="s">
        <v>85</v>
      </c>
      <c r="K39">
        <v>11535</v>
      </c>
      <c r="L39" t="s">
        <v>80</v>
      </c>
    </row>
    <row r="40" spans="1:12" x14ac:dyDescent="0.2">
      <c r="A40" t="s">
        <v>74</v>
      </c>
      <c r="B40">
        <v>70</v>
      </c>
      <c r="C40" s="37" t="s">
        <v>61</v>
      </c>
      <c r="D40" s="30" t="s">
        <v>23</v>
      </c>
      <c r="E40">
        <v>70662000</v>
      </c>
      <c r="F40" s="3">
        <v>43281</v>
      </c>
      <c r="H40" s="29">
        <v>4221</v>
      </c>
      <c r="I40" s="30" t="s">
        <v>83</v>
      </c>
      <c r="J40" t="s">
        <v>84</v>
      </c>
      <c r="L40" t="s">
        <v>80</v>
      </c>
    </row>
    <row r="41" spans="1:12" x14ac:dyDescent="0.2">
      <c r="A41" t="s">
        <v>74</v>
      </c>
      <c r="B41">
        <v>70</v>
      </c>
      <c r="C41" s="37" t="s">
        <v>61</v>
      </c>
      <c r="D41" s="30" t="s">
        <v>23</v>
      </c>
      <c r="E41">
        <v>44570100</v>
      </c>
      <c r="F41" s="3">
        <v>43281</v>
      </c>
      <c r="H41">
        <v>844.2</v>
      </c>
      <c r="I41" s="30" t="s">
        <v>83</v>
      </c>
      <c r="L41" t="s">
        <v>80</v>
      </c>
    </row>
    <row r="42" spans="1:12" x14ac:dyDescent="0.2">
      <c r="A42" t="s">
        <v>74</v>
      </c>
      <c r="B42">
        <v>70</v>
      </c>
      <c r="C42" s="37" t="s">
        <v>61</v>
      </c>
      <c r="D42" s="30" t="s">
        <v>23</v>
      </c>
      <c r="E42">
        <v>41100000</v>
      </c>
      <c r="F42" s="3">
        <v>43281</v>
      </c>
      <c r="H42" s="29">
        <v>5065.2</v>
      </c>
      <c r="I42" s="30" t="s">
        <v>85</v>
      </c>
      <c r="K42">
        <v>15791</v>
      </c>
      <c r="L42" t="s">
        <v>80</v>
      </c>
    </row>
    <row r="43" spans="1:12" x14ac:dyDescent="0.2">
      <c r="A43" t="s">
        <v>74</v>
      </c>
      <c r="B43">
        <v>70</v>
      </c>
      <c r="C43" s="37" t="s">
        <v>62</v>
      </c>
      <c r="D43" s="30" t="s">
        <v>23</v>
      </c>
      <c r="E43">
        <v>70662000</v>
      </c>
      <c r="F43" s="3">
        <v>43281</v>
      </c>
      <c r="H43" s="29">
        <v>5561</v>
      </c>
      <c r="I43" s="30" t="s">
        <v>83</v>
      </c>
      <c r="J43" t="s">
        <v>84</v>
      </c>
      <c r="L43" t="s">
        <v>80</v>
      </c>
    </row>
    <row r="44" spans="1:12" x14ac:dyDescent="0.2">
      <c r="A44" t="s">
        <v>74</v>
      </c>
      <c r="B44">
        <v>70</v>
      </c>
      <c r="C44" s="37" t="s">
        <v>62</v>
      </c>
      <c r="D44" s="30" t="s">
        <v>23</v>
      </c>
      <c r="E44">
        <v>44570100</v>
      </c>
      <c r="F44" s="3">
        <v>43281</v>
      </c>
      <c r="H44">
        <v>1112.2</v>
      </c>
      <c r="I44" s="30" t="s">
        <v>83</v>
      </c>
      <c r="L44" t="s">
        <v>80</v>
      </c>
    </row>
    <row r="45" spans="1:12" x14ac:dyDescent="0.2">
      <c r="A45" t="s">
        <v>74</v>
      </c>
      <c r="B45">
        <v>70</v>
      </c>
      <c r="C45" s="37" t="s">
        <v>62</v>
      </c>
      <c r="D45" s="30" t="s">
        <v>23</v>
      </c>
      <c r="E45">
        <v>41100000</v>
      </c>
      <c r="F45" s="3">
        <v>43281</v>
      </c>
      <c r="H45" s="29">
        <v>6673.2</v>
      </c>
      <c r="I45" s="30" t="s">
        <v>85</v>
      </c>
      <c r="K45">
        <v>20047</v>
      </c>
      <c r="L45" t="s">
        <v>80</v>
      </c>
    </row>
    <row r="46" spans="1:12" x14ac:dyDescent="0.2">
      <c r="A46" t="s">
        <v>74</v>
      </c>
      <c r="B46">
        <v>70</v>
      </c>
      <c r="C46" s="37" t="s">
        <v>63</v>
      </c>
      <c r="D46" s="30" t="s">
        <v>23</v>
      </c>
      <c r="E46">
        <v>70662000</v>
      </c>
      <c r="F46" s="3">
        <v>43281</v>
      </c>
      <c r="H46" s="29">
        <v>3283</v>
      </c>
      <c r="I46" s="30" t="s">
        <v>83</v>
      </c>
      <c r="J46" t="s">
        <v>84</v>
      </c>
      <c r="L46" t="s">
        <v>80</v>
      </c>
    </row>
    <row r="47" spans="1:12" x14ac:dyDescent="0.2">
      <c r="A47" t="s">
        <v>74</v>
      </c>
      <c r="B47">
        <v>70</v>
      </c>
      <c r="C47" s="37" t="s">
        <v>63</v>
      </c>
      <c r="D47" s="30" t="s">
        <v>23</v>
      </c>
      <c r="E47">
        <v>44570100</v>
      </c>
      <c r="F47" s="3">
        <v>43281</v>
      </c>
      <c r="H47">
        <v>656.6</v>
      </c>
      <c r="I47" s="30" t="s">
        <v>83</v>
      </c>
      <c r="L47" t="s">
        <v>80</v>
      </c>
    </row>
    <row r="48" spans="1:12" x14ac:dyDescent="0.2">
      <c r="A48" t="s">
        <v>74</v>
      </c>
      <c r="B48">
        <v>70</v>
      </c>
      <c r="C48" s="37" t="s">
        <v>63</v>
      </c>
      <c r="D48" s="30" t="s">
        <v>23</v>
      </c>
      <c r="E48">
        <v>41100000</v>
      </c>
      <c r="F48" s="3">
        <v>43281</v>
      </c>
      <c r="H48" s="29">
        <v>3939.6</v>
      </c>
      <c r="I48" s="30" t="s">
        <v>85</v>
      </c>
      <c r="K48">
        <v>24303</v>
      </c>
      <c r="L48" t="s">
        <v>80</v>
      </c>
    </row>
    <row r="49" spans="1:12" x14ac:dyDescent="0.2">
      <c r="A49" t="s">
        <v>74</v>
      </c>
      <c r="B49">
        <v>70</v>
      </c>
      <c r="C49" s="37" t="s">
        <v>64</v>
      </c>
      <c r="D49" s="30" t="s">
        <v>23</v>
      </c>
      <c r="E49">
        <v>70662000</v>
      </c>
      <c r="F49" s="3">
        <v>43281</v>
      </c>
      <c r="H49" s="29">
        <v>8575.9999999999982</v>
      </c>
      <c r="I49" s="30" t="s">
        <v>83</v>
      </c>
      <c r="J49" t="s">
        <v>84</v>
      </c>
      <c r="L49" t="s">
        <v>80</v>
      </c>
    </row>
    <row r="50" spans="1:12" x14ac:dyDescent="0.2">
      <c r="A50" t="s">
        <v>74</v>
      </c>
      <c r="B50">
        <v>70</v>
      </c>
      <c r="C50" s="37" t="s">
        <v>64</v>
      </c>
      <c r="D50" s="30" t="s">
        <v>23</v>
      </c>
      <c r="E50">
        <v>44570100</v>
      </c>
      <c r="F50" s="3">
        <v>43281</v>
      </c>
      <c r="H50">
        <v>1715.1999999999998</v>
      </c>
      <c r="I50" s="30" t="s">
        <v>83</v>
      </c>
      <c r="L50" t="s">
        <v>80</v>
      </c>
    </row>
    <row r="51" spans="1:12" x14ac:dyDescent="0.2">
      <c r="A51" t="s">
        <v>74</v>
      </c>
      <c r="B51">
        <v>70</v>
      </c>
      <c r="C51" s="37" t="s">
        <v>64</v>
      </c>
      <c r="D51" s="30" t="s">
        <v>23</v>
      </c>
      <c r="E51">
        <v>41100000</v>
      </c>
      <c r="F51" s="3">
        <v>43281</v>
      </c>
      <c r="H51" s="29">
        <v>10291.199999999999</v>
      </c>
      <c r="I51" s="30" t="s">
        <v>85</v>
      </c>
      <c r="K51">
        <v>28559</v>
      </c>
      <c r="L51" t="s">
        <v>80</v>
      </c>
    </row>
    <row r="52" spans="1:12" x14ac:dyDescent="0.2">
      <c r="A52" t="s">
        <v>74</v>
      </c>
      <c r="B52">
        <v>70</v>
      </c>
      <c r="C52" s="37" t="s">
        <v>65</v>
      </c>
      <c r="D52" s="30" t="s">
        <v>23</v>
      </c>
      <c r="E52">
        <v>70662000</v>
      </c>
      <c r="F52" s="3">
        <v>43281</v>
      </c>
      <c r="H52" s="29">
        <v>5896</v>
      </c>
      <c r="I52" s="30" t="s">
        <v>83</v>
      </c>
      <c r="J52" t="s">
        <v>84</v>
      </c>
      <c r="L52" t="s">
        <v>80</v>
      </c>
    </row>
    <row r="53" spans="1:12" x14ac:dyDescent="0.2">
      <c r="A53" t="s">
        <v>74</v>
      </c>
      <c r="B53">
        <v>70</v>
      </c>
      <c r="C53" s="37" t="s">
        <v>65</v>
      </c>
      <c r="D53" s="30" t="s">
        <v>23</v>
      </c>
      <c r="E53">
        <v>44570100</v>
      </c>
      <c r="F53" s="3">
        <v>43281</v>
      </c>
      <c r="H53">
        <v>1179.2</v>
      </c>
      <c r="I53" s="30" t="s">
        <v>83</v>
      </c>
      <c r="L53" t="s">
        <v>80</v>
      </c>
    </row>
    <row r="54" spans="1:12" x14ac:dyDescent="0.2">
      <c r="A54" t="s">
        <v>74</v>
      </c>
      <c r="B54">
        <v>70</v>
      </c>
      <c r="C54" s="37" t="s">
        <v>65</v>
      </c>
      <c r="D54" s="30" t="s">
        <v>23</v>
      </c>
      <c r="E54">
        <v>41100000</v>
      </c>
      <c r="F54" s="3">
        <v>43281</v>
      </c>
      <c r="H54" s="29">
        <v>7075.2</v>
      </c>
      <c r="I54" s="30" t="s">
        <v>85</v>
      </c>
      <c r="K54">
        <v>32815</v>
      </c>
      <c r="L54" t="s">
        <v>80</v>
      </c>
    </row>
    <row r="55" spans="1:12" x14ac:dyDescent="0.2">
      <c r="A55" t="s">
        <v>74</v>
      </c>
      <c r="B55">
        <v>70</v>
      </c>
      <c r="C55" s="37" t="s">
        <v>66</v>
      </c>
      <c r="D55" s="30" t="s">
        <v>23</v>
      </c>
      <c r="E55">
        <v>70662000</v>
      </c>
      <c r="F55" s="3">
        <v>43281</v>
      </c>
      <c r="H55" s="29">
        <v>1500</v>
      </c>
      <c r="I55" s="30" t="s">
        <v>83</v>
      </c>
      <c r="J55" t="s">
        <v>84</v>
      </c>
      <c r="L55" t="s">
        <v>80</v>
      </c>
    </row>
    <row r="56" spans="1:12" x14ac:dyDescent="0.2">
      <c r="A56" t="s">
        <v>74</v>
      </c>
      <c r="B56">
        <v>70</v>
      </c>
      <c r="C56" s="37" t="s">
        <v>66</v>
      </c>
      <c r="D56" s="30" t="s">
        <v>23</v>
      </c>
      <c r="E56">
        <v>44570100</v>
      </c>
      <c r="F56" s="3">
        <v>43281</v>
      </c>
      <c r="H56">
        <v>300</v>
      </c>
      <c r="I56" s="30" t="s">
        <v>83</v>
      </c>
      <c r="L56" t="s">
        <v>80</v>
      </c>
    </row>
    <row r="57" spans="1:12" x14ac:dyDescent="0.2">
      <c r="A57" t="s">
        <v>74</v>
      </c>
      <c r="B57">
        <v>70</v>
      </c>
      <c r="C57" s="37" t="s">
        <v>66</v>
      </c>
      <c r="D57" s="30" t="s">
        <v>23</v>
      </c>
      <c r="E57">
        <v>41100000</v>
      </c>
      <c r="F57" s="3">
        <v>43281</v>
      </c>
      <c r="H57" s="29">
        <v>1800</v>
      </c>
      <c r="I57" s="30" t="s">
        <v>85</v>
      </c>
      <c r="K57">
        <v>37071</v>
      </c>
      <c r="L57" t="s">
        <v>80</v>
      </c>
    </row>
    <row r="58" spans="1:12" x14ac:dyDescent="0.2">
      <c r="A58" t="s">
        <v>74</v>
      </c>
      <c r="B58">
        <v>70</v>
      </c>
      <c r="C58" s="37" t="s">
        <v>67</v>
      </c>
      <c r="D58" s="30" t="s">
        <v>23</v>
      </c>
      <c r="E58">
        <v>70662000</v>
      </c>
      <c r="F58" s="3">
        <v>43281</v>
      </c>
      <c r="H58" s="29">
        <v>1500</v>
      </c>
      <c r="I58" s="30" t="s">
        <v>83</v>
      </c>
      <c r="J58" t="s">
        <v>84</v>
      </c>
      <c r="L58" t="s">
        <v>80</v>
      </c>
    </row>
    <row r="59" spans="1:12" x14ac:dyDescent="0.2">
      <c r="A59" t="s">
        <v>74</v>
      </c>
      <c r="B59">
        <v>70</v>
      </c>
      <c r="C59" s="37" t="s">
        <v>67</v>
      </c>
      <c r="D59" s="30" t="s">
        <v>23</v>
      </c>
      <c r="E59">
        <v>44570100</v>
      </c>
      <c r="F59" s="3">
        <v>43281</v>
      </c>
      <c r="H59">
        <v>300</v>
      </c>
      <c r="I59" s="30" t="s">
        <v>83</v>
      </c>
      <c r="L59" t="s">
        <v>80</v>
      </c>
    </row>
    <row r="60" spans="1:12" x14ac:dyDescent="0.2">
      <c r="A60" t="s">
        <v>74</v>
      </c>
      <c r="B60">
        <v>70</v>
      </c>
      <c r="C60" s="37" t="s">
        <v>67</v>
      </c>
      <c r="D60" s="30" t="s">
        <v>23</v>
      </c>
      <c r="E60">
        <v>41100000</v>
      </c>
      <c r="F60" s="3">
        <v>43281</v>
      </c>
      <c r="H60" s="29">
        <v>1800</v>
      </c>
      <c r="I60" s="30" t="s">
        <v>85</v>
      </c>
      <c r="K60">
        <v>41327</v>
      </c>
      <c r="L60" t="s">
        <v>80</v>
      </c>
    </row>
    <row r="61" spans="1:12" x14ac:dyDescent="0.2">
      <c r="A61" t="s">
        <v>74</v>
      </c>
      <c r="B61">
        <v>70</v>
      </c>
      <c r="C61" s="37" t="s">
        <v>68</v>
      </c>
      <c r="D61" s="30" t="s">
        <v>23</v>
      </c>
      <c r="E61">
        <v>70662000</v>
      </c>
      <c r="F61" s="3">
        <v>43281</v>
      </c>
      <c r="H61" s="29">
        <v>1500</v>
      </c>
      <c r="I61" s="30" t="s">
        <v>83</v>
      </c>
      <c r="J61" t="s">
        <v>84</v>
      </c>
      <c r="L61" t="s">
        <v>80</v>
      </c>
    </row>
    <row r="62" spans="1:12" x14ac:dyDescent="0.2">
      <c r="A62" t="s">
        <v>74</v>
      </c>
      <c r="B62">
        <v>70</v>
      </c>
      <c r="C62" s="37" t="s">
        <v>68</v>
      </c>
      <c r="D62" s="30" t="s">
        <v>23</v>
      </c>
      <c r="E62">
        <v>44570100</v>
      </c>
      <c r="F62" s="3">
        <v>43281</v>
      </c>
      <c r="H62">
        <v>300</v>
      </c>
      <c r="I62" s="30" t="s">
        <v>83</v>
      </c>
      <c r="L62" t="s">
        <v>80</v>
      </c>
    </row>
    <row r="63" spans="1:12" x14ac:dyDescent="0.2">
      <c r="A63" t="s">
        <v>74</v>
      </c>
      <c r="B63">
        <v>70</v>
      </c>
      <c r="C63" s="37" t="s">
        <v>68</v>
      </c>
      <c r="D63" s="30" t="s">
        <v>23</v>
      </c>
      <c r="E63">
        <v>41100000</v>
      </c>
      <c r="F63" s="3">
        <v>43281</v>
      </c>
      <c r="H63" s="29">
        <v>1800</v>
      </c>
      <c r="I63" s="30" t="s">
        <v>85</v>
      </c>
      <c r="K63">
        <v>45583</v>
      </c>
      <c r="L63" t="s">
        <v>80</v>
      </c>
    </row>
    <row r="64" spans="1:12" x14ac:dyDescent="0.2">
      <c r="A64" t="s">
        <v>74</v>
      </c>
      <c r="B64">
        <v>70</v>
      </c>
      <c r="C64" s="37" t="s">
        <v>69</v>
      </c>
      <c r="D64" s="30" t="s">
        <v>23</v>
      </c>
      <c r="E64">
        <v>70662000</v>
      </c>
      <c r="F64" s="3">
        <v>43281</v>
      </c>
      <c r="H64" s="29">
        <v>1500</v>
      </c>
      <c r="I64" s="30" t="s">
        <v>83</v>
      </c>
      <c r="J64" t="s">
        <v>84</v>
      </c>
      <c r="L64" t="s">
        <v>80</v>
      </c>
    </row>
    <row r="65" spans="1:12" x14ac:dyDescent="0.2">
      <c r="A65" t="s">
        <v>74</v>
      </c>
      <c r="B65">
        <v>70</v>
      </c>
      <c r="C65" s="37" t="s">
        <v>69</v>
      </c>
      <c r="D65" s="30" t="s">
        <v>23</v>
      </c>
      <c r="E65">
        <v>44570100</v>
      </c>
      <c r="F65" s="3">
        <v>43281</v>
      </c>
      <c r="H65">
        <v>300</v>
      </c>
      <c r="I65" s="30" t="s">
        <v>83</v>
      </c>
      <c r="L65" t="s">
        <v>80</v>
      </c>
    </row>
    <row r="66" spans="1:12" x14ac:dyDescent="0.2">
      <c r="A66" t="s">
        <v>74</v>
      </c>
      <c r="B66">
        <v>70</v>
      </c>
      <c r="C66" s="37" t="s">
        <v>69</v>
      </c>
      <c r="D66" s="30" t="s">
        <v>23</v>
      </c>
      <c r="E66">
        <v>41100000</v>
      </c>
      <c r="F66" s="3">
        <v>43281</v>
      </c>
      <c r="H66" s="29">
        <v>1800</v>
      </c>
      <c r="I66" s="30" t="s">
        <v>85</v>
      </c>
      <c r="K66">
        <v>49839</v>
      </c>
      <c r="L66" t="s">
        <v>80</v>
      </c>
    </row>
    <row r="67" spans="1:12" x14ac:dyDescent="0.2">
      <c r="A67" t="s">
        <v>74</v>
      </c>
      <c r="B67">
        <v>70</v>
      </c>
      <c r="C67" s="37" t="s">
        <v>70</v>
      </c>
      <c r="D67" s="30" t="s">
        <v>23</v>
      </c>
      <c r="E67">
        <v>70662000</v>
      </c>
      <c r="F67" s="3">
        <v>43281</v>
      </c>
      <c r="H67" s="29">
        <v>1500</v>
      </c>
      <c r="I67" s="30" t="s">
        <v>83</v>
      </c>
      <c r="J67" t="s">
        <v>84</v>
      </c>
      <c r="L67" t="s">
        <v>80</v>
      </c>
    </row>
    <row r="68" spans="1:12" x14ac:dyDescent="0.2">
      <c r="A68" t="s">
        <v>74</v>
      </c>
      <c r="B68">
        <v>70</v>
      </c>
      <c r="C68" s="37" t="s">
        <v>70</v>
      </c>
      <c r="D68" s="30" t="s">
        <v>23</v>
      </c>
      <c r="E68">
        <v>44570100</v>
      </c>
      <c r="F68" s="3">
        <v>43281</v>
      </c>
      <c r="H68">
        <v>300</v>
      </c>
      <c r="I68" s="30" t="s">
        <v>83</v>
      </c>
      <c r="L68" t="s">
        <v>80</v>
      </c>
    </row>
    <row r="69" spans="1:12" x14ac:dyDescent="0.2">
      <c r="A69" t="s">
        <v>74</v>
      </c>
      <c r="B69">
        <v>70</v>
      </c>
      <c r="C69" s="37" t="s">
        <v>70</v>
      </c>
      <c r="D69" s="30" t="s">
        <v>23</v>
      </c>
      <c r="E69">
        <v>41100000</v>
      </c>
      <c r="F69" s="3">
        <v>43281</v>
      </c>
      <c r="H69" s="29">
        <v>1800</v>
      </c>
      <c r="I69" s="30" t="s">
        <v>85</v>
      </c>
      <c r="K69">
        <v>54095</v>
      </c>
      <c r="L69" t="s">
        <v>80</v>
      </c>
    </row>
    <row r="70" spans="1:12" x14ac:dyDescent="0.2">
      <c r="A70" t="s">
        <v>74</v>
      </c>
      <c r="B70">
        <v>70</v>
      </c>
      <c r="C70" s="37" t="s">
        <v>72</v>
      </c>
      <c r="D70" s="30" t="s">
        <v>23</v>
      </c>
      <c r="E70">
        <v>70662000</v>
      </c>
      <c r="F70" s="3">
        <v>43281</v>
      </c>
      <c r="H70" s="29">
        <v>1500</v>
      </c>
      <c r="I70" s="30" t="s">
        <v>83</v>
      </c>
      <c r="J70" t="s">
        <v>84</v>
      </c>
      <c r="L70" t="s">
        <v>80</v>
      </c>
    </row>
    <row r="71" spans="1:12" x14ac:dyDescent="0.2">
      <c r="A71" t="s">
        <v>74</v>
      </c>
      <c r="B71">
        <v>70</v>
      </c>
      <c r="C71" s="37" t="s">
        <v>72</v>
      </c>
      <c r="D71" s="30" t="s">
        <v>23</v>
      </c>
      <c r="E71">
        <v>44570100</v>
      </c>
      <c r="F71" s="3">
        <v>43281</v>
      </c>
      <c r="H71">
        <v>300</v>
      </c>
      <c r="I71" s="30" t="s">
        <v>83</v>
      </c>
      <c r="L71" t="s">
        <v>80</v>
      </c>
    </row>
    <row r="72" spans="1:12" x14ac:dyDescent="0.2">
      <c r="A72" t="s">
        <v>74</v>
      </c>
      <c r="B72">
        <v>70</v>
      </c>
      <c r="C72" s="37" t="s">
        <v>72</v>
      </c>
      <c r="D72" s="30" t="s">
        <v>23</v>
      </c>
      <c r="E72">
        <v>41100000</v>
      </c>
      <c r="F72" s="3">
        <v>43281</v>
      </c>
      <c r="H72" s="29">
        <v>1800</v>
      </c>
      <c r="I72" s="30" t="s">
        <v>85</v>
      </c>
      <c r="K72">
        <v>58351</v>
      </c>
      <c r="L72" t="s">
        <v>80</v>
      </c>
    </row>
    <row r="73" spans="1:12" x14ac:dyDescent="0.2">
      <c r="A73" t="s">
        <v>74</v>
      </c>
      <c r="B73">
        <v>70</v>
      </c>
      <c r="C73" s="37" t="s">
        <v>71</v>
      </c>
      <c r="D73" s="30" t="s">
        <v>23</v>
      </c>
      <c r="E73">
        <v>70662000</v>
      </c>
      <c r="F73" s="3">
        <v>43281</v>
      </c>
      <c r="H73" s="29">
        <v>1500</v>
      </c>
      <c r="I73" s="30" t="s">
        <v>83</v>
      </c>
      <c r="J73" t="s">
        <v>84</v>
      </c>
      <c r="L73" t="s">
        <v>80</v>
      </c>
    </row>
    <row r="74" spans="1:12" x14ac:dyDescent="0.2">
      <c r="A74" t="s">
        <v>74</v>
      </c>
      <c r="B74">
        <v>70</v>
      </c>
      <c r="C74" s="37" t="s">
        <v>71</v>
      </c>
      <c r="D74" s="30" t="s">
        <v>23</v>
      </c>
      <c r="E74">
        <v>44570100</v>
      </c>
      <c r="F74" s="3">
        <v>43281</v>
      </c>
      <c r="H74">
        <v>300</v>
      </c>
      <c r="I74" s="30" t="s">
        <v>83</v>
      </c>
      <c r="L74" t="s">
        <v>80</v>
      </c>
    </row>
    <row r="75" spans="1:12" x14ac:dyDescent="0.2">
      <c r="A75" t="s">
        <v>74</v>
      </c>
      <c r="B75">
        <v>70</v>
      </c>
      <c r="C75" s="37" t="s">
        <v>71</v>
      </c>
      <c r="D75" s="30" t="s">
        <v>23</v>
      </c>
      <c r="E75">
        <v>41100000</v>
      </c>
      <c r="F75" s="3">
        <v>43281</v>
      </c>
      <c r="H75" s="29">
        <v>1800</v>
      </c>
      <c r="I75" s="30" t="s">
        <v>85</v>
      </c>
      <c r="K75">
        <v>62607</v>
      </c>
      <c r="L75" t="s">
        <v>80</v>
      </c>
    </row>
    <row r="76" spans="1:12" x14ac:dyDescent="0.2">
      <c r="A76" t="s">
        <v>75</v>
      </c>
      <c r="B76">
        <v>70</v>
      </c>
      <c r="C76" s="37" t="s">
        <v>49</v>
      </c>
      <c r="D76" s="30" t="s">
        <v>23</v>
      </c>
      <c r="E76">
        <v>70662000</v>
      </c>
      <c r="F76" s="3">
        <v>43281</v>
      </c>
      <c r="H76" s="29">
        <v>7875</v>
      </c>
      <c r="I76" s="30" t="s">
        <v>83</v>
      </c>
      <c r="J76" t="s">
        <v>84</v>
      </c>
      <c r="L76" t="s">
        <v>81</v>
      </c>
    </row>
    <row r="77" spans="1:12" x14ac:dyDescent="0.2">
      <c r="A77" t="s">
        <v>75</v>
      </c>
      <c r="B77">
        <v>70</v>
      </c>
      <c r="C77" s="37" t="s">
        <v>49</v>
      </c>
      <c r="D77" s="30" t="s">
        <v>23</v>
      </c>
      <c r="E77">
        <v>44570100</v>
      </c>
      <c r="F77" s="3">
        <v>43281</v>
      </c>
      <c r="H77">
        <v>1575</v>
      </c>
      <c r="I77" s="30" t="s">
        <v>83</v>
      </c>
      <c r="L77" t="s">
        <v>81</v>
      </c>
    </row>
    <row r="78" spans="1:12" x14ac:dyDescent="0.2">
      <c r="A78" t="s">
        <v>75</v>
      </c>
      <c r="B78">
        <v>70</v>
      </c>
      <c r="C78" s="37" t="s">
        <v>49</v>
      </c>
      <c r="D78" s="30" t="s">
        <v>23</v>
      </c>
      <c r="E78">
        <v>41100000</v>
      </c>
      <c r="F78" s="3">
        <v>43281</v>
      </c>
      <c r="H78" s="29">
        <v>9450</v>
      </c>
      <c r="I78" s="30" t="s">
        <v>85</v>
      </c>
      <c r="K78">
        <v>123</v>
      </c>
      <c r="L78" t="s">
        <v>81</v>
      </c>
    </row>
    <row r="79" spans="1:12" x14ac:dyDescent="0.2">
      <c r="A79" t="s">
        <v>75</v>
      </c>
      <c r="B79">
        <v>70</v>
      </c>
      <c r="C79" s="37" t="s">
        <v>50</v>
      </c>
      <c r="D79" s="30" t="s">
        <v>23</v>
      </c>
      <c r="E79">
        <v>70662000</v>
      </c>
      <c r="F79" s="3">
        <v>43281</v>
      </c>
      <c r="H79" s="29">
        <v>5025</v>
      </c>
      <c r="I79" s="30" t="s">
        <v>83</v>
      </c>
      <c r="J79" t="s">
        <v>84</v>
      </c>
      <c r="L79" t="s">
        <v>81</v>
      </c>
    </row>
    <row r="80" spans="1:12" x14ac:dyDescent="0.2">
      <c r="A80" t="s">
        <v>75</v>
      </c>
      <c r="B80">
        <v>70</v>
      </c>
      <c r="C80" s="37" t="s">
        <v>50</v>
      </c>
      <c r="D80" s="30" t="s">
        <v>23</v>
      </c>
      <c r="E80">
        <v>44570100</v>
      </c>
      <c r="F80" s="3">
        <v>43281</v>
      </c>
      <c r="H80">
        <v>1005</v>
      </c>
      <c r="I80" s="30" t="s">
        <v>83</v>
      </c>
      <c r="L80" t="s">
        <v>81</v>
      </c>
    </row>
    <row r="81" spans="1:12" x14ac:dyDescent="0.2">
      <c r="A81" t="s">
        <v>75</v>
      </c>
      <c r="B81">
        <v>70</v>
      </c>
      <c r="C81" s="37" t="s">
        <v>50</v>
      </c>
      <c r="D81" s="30" t="s">
        <v>23</v>
      </c>
      <c r="E81">
        <v>41100000</v>
      </c>
      <c r="F81" s="3">
        <v>43281</v>
      </c>
      <c r="H81" s="29">
        <v>6030</v>
      </c>
      <c r="I81" s="30" t="s">
        <v>85</v>
      </c>
      <c r="K81">
        <v>456</v>
      </c>
      <c r="L81" t="s">
        <v>81</v>
      </c>
    </row>
    <row r="82" spans="1:12" x14ac:dyDescent="0.2">
      <c r="A82" t="s">
        <v>75</v>
      </c>
      <c r="B82">
        <v>70</v>
      </c>
      <c r="C82" s="37" t="s">
        <v>51</v>
      </c>
      <c r="D82" s="30" t="s">
        <v>23</v>
      </c>
      <c r="E82">
        <v>70662000</v>
      </c>
      <c r="F82" s="3">
        <v>43281</v>
      </c>
      <c r="H82" s="29">
        <v>5325</v>
      </c>
      <c r="I82" s="30" t="s">
        <v>83</v>
      </c>
      <c r="J82" t="s">
        <v>84</v>
      </c>
      <c r="L82" t="s">
        <v>81</v>
      </c>
    </row>
    <row r="83" spans="1:12" x14ac:dyDescent="0.2">
      <c r="A83" t="s">
        <v>75</v>
      </c>
      <c r="B83">
        <v>70</v>
      </c>
      <c r="C83" s="37" t="s">
        <v>51</v>
      </c>
      <c r="D83" s="30" t="s">
        <v>23</v>
      </c>
      <c r="E83">
        <v>44570100</v>
      </c>
      <c r="F83" s="3">
        <v>43281</v>
      </c>
      <c r="H83">
        <v>1065</v>
      </c>
      <c r="I83" s="30" t="s">
        <v>83</v>
      </c>
      <c r="L83" t="s">
        <v>81</v>
      </c>
    </row>
    <row r="84" spans="1:12" x14ac:dyDescent="0.2">
      <c r="A84" t="s">
        <v>75</v>
      </c>
      <c r="B84">
        <v>70</v>
      </c>
      <c r="C84" s="37" t="s">
        <v>51</v>
      </c>
      <c r="D84" s="30" t="s">
        <v>23</v>
      </c>
      <c r="E84">
        <v>41100000</v>
      </c>
      <c r="F84" s="3">
        <v>43281</v>
      </c>
      <c r="H84" s="29">
        <v>6390</v>
      </c>
      <c r="I84" s="30" t="s">
        <v>85</v>
      </c>
      <c r="K84">
        <v>4523</v>
      </c>
      <c r="L84" t="s">
        <v>81</v>
      </c>
    </row>
    <row r="85" spans="1:12" x14ac:dyDescent="0.2">
      <c r="A85" t="s">
        <v>75</v>
      </c>
      <c r="B85">
        <v>70</v>
      </c>
      <c r="C85" s="37" t="s">
        <v>52</v>
      </c>
      <c r="D85" s="30" t="s">
        <v>23</v>
      </c>
      <c r="E85">
        <v>70662000</v>
      </c>
      <c r="F85" s="3">
        <v>43281</v>
      </c>
      <c r="H85" s="29">
        <v>8925</v>
      </c>
      <c r="I85" s="30" t="s">
        <v>83</v>
      </c>
      <c r="J85" t="s">
        <v>84</v>
      </c>
      <c r="L85" t="s">
        <v>81</v>
      </c>
    </row>
    <row r="86" spans="1:12" x14ac:dyDescent="0.2">
      <c r="A86" t="s">
        <v>75</v>
      </c>
      <c r="B86">
        <v>70</v>
      </c>
      <c r="C86" s="37" t="s">
        <v>52</v>
      </c>
      <c r="D86" s="30" t="s">
        <v>23</v>
      </c>
      <c r="E86">
        <v>44570100</v>
      </c>
      <c r="F86" s="3">
        <v>43281</v>
      </c>
      <c r="H86">
        <v>1785</v>
      </c>
      <c r="I86" s="30" t="s">
        <v>83</v>
      </c>
      <c r="L86" t="s">
        <v>81</v>
      </c>
    </row>
    <row r="87" spans="1:12" x14ac:dyDescent="0.2">
      <c r="A87" t="s">
        <v>75</v>
      </c>
      <c r="B87">
        <v>70</v>
      </c>
      <c r="C87" s="37" t="s">
        <v>52</v>
      </c>
      <c r="D87" s="30" t="s">
        <v>23</v>
      </c>
      <c r="E87">
        <v>41100000</v>
      </c>
      <c r="F87" s="3">
        <v>43281</v>
      </c>
      <c r="H87" s="29">
        <v>10710</v>
      </c>
      <c r="I87" s="30" t="s">
        <v>85</v>
      </c>
      <c r="K87">
        <v>154</v>
      </c>
      <c r="L87" t="s">
        <v>81</v>
      </c>
    </row>
    <row r="88" spans="1:12" x14ac:dyDescent="0.2">
      <c r="A88" t="s">
        <v>75</v>
      </c>
      <c r="B88">
        <v>70</v>
      </c>
      <c r="C88" s="37" t="s">
        <v>53</v>
      </c>
      <c r="D88" s="30" t="s">
        <v>23</v>
      </c>
      <c r="E88">
        <v>70662000</v>
      </c>
      <c r="F88" s="3">
        <v>43281</v>
      </c>
      <c r="H88" s="29">
        <v>6675</v>
      </c>
      <c r="I88" s="30" t="s">
        <v>83</v>
      </c>
      <c r="J88" t="s">
        <v>84</v>
      </c>
      <c r="L88" t="s">
        <v>81</v>
      </c>
    </row>
    <row r="89" spans="1:12" x14ac:dyDescent="0.2">
      <c r="A89" t="s">
        <v>75</v>
      </c>
      <c r="B89">
        <v>70</v>
      </c>
      <c r="C89" s="37" t="s">
        <v>53</v>
      </c>
      <c r="D89" s="30" t="s">
        <v>23</v>
      </c>
      <c r="E89">
        <v>44570100</v>
      </c>
      <c r="F89" s="3">
        <v>43281</v>
      </c>
      <c r="H89">
        <v>1335</v>
      </c>
      <c r="I89" s="30" t="s">
        <v>83</v>
      </c>
      <c r="L89" t="s">
        <v>81</v>
      </c>
    </row>
    <row r="90" spans="1:12" x14ac:dyDescent="0.2">
      <c r="A90" t="s">
        <v>75</v>
      </c>
      <c r="B90">
        <v>70</v>
      </c>
      <c r="C90" s="37" t="s">
        <v>53</v>
      </c>
      <c r="D90" s="30" t="s">
        <v>23</v>
      </c>
      <c r="E90">
        <v>41100000</v>
      </c>
      <c r="F90" s="3">
        <v>43281</v>
      </c>
      <c r="H90" s="29">
        <v>8010</v>
      </c>
      <c r="I90" s="30" t="s">
        <v>85</v>
      </c>
      <c r="K90">
        <v>459</v>
      </c>
      <c r="L90" t="s">
        <v>81</v>
      </c>
    </row>
    <row r="91" spans="1:12" x14ac:dyDescent="0.2">
      <c r="A91" t="s">
        <v>75</v>
      </c>
      <c r="B91">
        <v>70</v>
      </c>
      <c r="C91" s="37" t="s">
        <v>54</v>
      </c>
      <c r="D91" s="30" t="s">
        <v>23</v>
      </c>
      <c r="E91">
        <v>70662000</v>
      </c>
      <c r="F91" s="3">
        <v>43281</v>
      </c>
      <c r="H91" s="29">
        <v>4500</v>
      </c>
      <c r="I91" s="30" t="s">
        <v>83</v>
      </c>
      <c r="J91" t="s">
        <v>84</v>
      </c>
      <c r="L91" t="s">
        <v>81</v>
      </c>
    </row>
    <row r="92" spans="1:12" x14ac:dyDescent="0.2">
      <c r="A92" t="s">
        <v>75</v>
      </c>
      <c r="B92">
        <v>70</v>
      </c>
      <c r="C92" s="37" t="s">
        <v>54</v>
      </c>
      <c r="D92" s="30" t="s">
        <v>23</v>
      </c>
      <c r="E92">
        <v>44570100</v>
      </c>
      <c r="F92" s="3">
        <v>43281</v>
      </c>
      <c r="H92">
        <v>900</v>
      </c>
      <c r="I92" s="30" t="s">
        <v>83</v>
      </c>
      <c r="L92" t="s">
        <v>81</v>
      </c>
    </row>
    <row r="93" spans="1:12" x14ac:dyDescent="0.2">
      <c r="A93" t="s">
        <v>75</v>
      </c>
      <c r="B93">
        <v>70</v>
      </c>
      <c r="C93" s="37" t="s">
        <v>54</v>
      </c>
      <c r="D93" s="30" t="s">
        <v>23</v>
      </c>
      <c r="E93">
        <v>41100000</v>
      </c>
      <c r="F93" s="3">
        <v>43281</v>
      </c>
      <c r="H93" s="29">
        <v>5400</v>
      </c>
      <c r="I93" s="30" t="s">
        <v>85</v>
      </c>
      <c r="K93">
        <v>333</v>
      </c>
      <c r="L93" t="s">
        <v>81</v>
      </c>
    </row>
    <row r="94" spans="1:12" x14ac:dyDescent="0.2">
      <c r="A94" t="s">
        <v>75</v>
      </c>
      <c r="B94">
        <v>70</v>
      </c>
      <c r="C94" s="37" t="s">
        <v>55</v>
      </c>
      <c r="D94" s="30" t="s">
        <v>23</v>
      </c>
      <c r="E94">
        <v>70662000</v>
      </c>
      <c r="F94" s="3">
        <v>43281</v>
      </c>
      <c r="H94" s="29">
        <v>8325</v>
      </c>
      <c r="I94" s="30" t="s">
        <v>83</v>
      </c>
      <c r="J94" t="s">
        <v>84</v>
      </c>
      <c r="L94" t="s">
        <v>81</v>
      </c>
    </row>
    <row r="95" spans="1:12" x14ac:dyDescent="0.2">
      <c r="A95" t="s">
        <v>75</v>
      </c>
      <c r="B95">
        <v>70</v>
      </c>
      <c r="C95" s="37" t="s">
        <v>55</v>
      </c>
      <c r="D95" s="30" t="s">
        <v>23</v>
      </c>
      <c r="E95">
        <v>44570100</v>
      </c>
      <c r="F95" s="3">
        <v>43281</v>
      </c>
      <c r="H95">
        <v>1665</v>
      </c>
      <c r="I95" s="30" t="s">
        <v>83</v>
      </c>
      <c r="L95" t="s">
        <v>81</v>
      </c>
    </row>
    <row r="96" spans="1:12" x14ac:dyDescent="0.2">
      <c r="A96" t="s">
        <v>75</v>
      </c>
      <c r="B96">
        <v>70</v>
      </c>
      <c r="C96" s="38" t="s">
        <v>55</v>
      </c>
      <c r="D96" s="30" t="s">
        <v>23</v>
      </c>
      <c r="E96">
        <v>41100000</v>
      </c>
      <c r="F96" s="3">
        <v>43281</v>
      </c>
      <c r="H96" s="29">
        <v>9990</v>
      </c>
      <c r="I96" s="30" t="s">
        <v>85</v>
      </c>
      <c r="K96">
        <v>45485</v>
      </c>
      <c r="L96" t="s">
        <v>81</v>
      </c>
    </row>
    <row r="97" spans="1:12" x14ac:dyDescent="0.2">
      <c r="A97" t="s">
        <v>75</v>
      </c>
      <c r="B97">
        <v>70</v>
      </c>
      <c r="C97" s="37" t="s">
        <v>56</v>
      </c>
      <c r="D97" s="30" t="s">
        <v>23</v>
      </c>
      <c r="E97">
        <v>70662000</v>
      </c>
      <c r="F97" s="3">
        <v>43281</v>
      </c>
      <c r="H97" s="29">
        <v>6600</v>
      </c>
      <c r="I97" s="30" t="s">
        <v>83</v>
      </c>
      <c r="J97" t="s">
        <v>84</v>
      </c>
      <c r="L97" t="s">
        <v>81</v>
      </c>
    </row>
    <row r="98" spans="1:12" x14ac:dyDescent="0.2">
      <c r="A98" t="s">
        <v>75</v>
      </c>
      <c r="B98">
        <v>70</v>
      </c>
      <c r="C98" s="37" t="s">
        <v>56</v>
      </c>
      <c r="D98" s="30" t="s">
        <v>23</v>
      </c>
      <c r="E98">
        <v>44570100</v>
      </c>
      <c r="F98" s="3">
        <v>43281</v>
      </c>
      <c r="H98">
        <v>1320</v>
      </c>
      <c r="I98" s="30" t="s">
        <v>83</v>
      </c>
      <c r="L98" t="s">
        <v>81</v>
      </c>
    </row>
    <row r="99" spans="1:12" x14ac:dyDescent="0.2">
      <c r="A99" t="s">
        <v>75</v>
      </c>
      <c r="B99">
        <v>70</v>
      </c>
      <c r="C99" s="37" t="s">
        <v>56</v>
      </c>
      <c r="D99" s="30" t="s">
        <v>23</v>
      </c>
      <c r="E99">
        <v>41100000</v>
      </c>
      <c r="F99" s="3">
        <v>43281</v>
      </c>
      <c r="H99" s="29">
        <v>7920</v>
      </c>
      <c r="I99" s="30" t="s">
        <v>85</v>
      </c>
      <c r="K99">
        <v>5489</v>
      </c>
      <c r="L99" t="s">
        <v>81</v>
      </c>
    </row>
    <row r="100" spans="1:12" x14ac:dyDescent="0.2">
      <c r="A100" t="s">
        <v>75</v>
      </c>
      <c r="B100">
        <v>70</v>
      </c>
      <c r="C100" s="37" t="s">
        <v>57</v>
      </c>
      <c r="D100" s="30" t="s">
        <v>23</v>
      </c>
      <c r="E100">
        <v>70662000</v>
      </c>
      <c r="F100" s="3">
        <v>43281</v>
      </c>
      <c r="H100" s="29">
        <v>6750</v>
      </c>
      <c r="I100" s="30" t="s">
        <v>83</v>
      </c>
      <c r="J100" t="s">
        <v>84</v>
      </c>
      <c r="L100" t="s">
        <v>81</v>
      </c>
    </row>
    <row r="101" spans="1:12" x14ac:dyDescent="0.2">
      <c r="A101" t="s">
        <v>75</v>
      </c>
      <c r="B101">
        <v>70</v>
      </c>
      <c r="C101" s="37" t="s">
        <v>57</v>
      </c>
      <c r="D101" s="30" t="s">
        <v>23</v>
      </c>
      <c r="E101">
        <v>44570100</v>
      </c>
      <c r="F101" s="3">
        <v>43281</v>
      </c>
      <c r="H101">
        <v>1350</v>
      </c>
      <c r="I101" s="30" t="s">
        <v>83</v>
      </c>
      <c r="L101" t="s">
        <v>81</v>
      </c>
    </row>
    <row r="102" spans="1:12" x14ac:dyDescent="0.2">
      <c r="A102" t="s">
        <v>75</v>
      </c>
      <c r="B102">
        <v>70</v>
      </c>
      <c r="C102" s="37" t="s">
        <v>57</v>
      </c>
      <c r="D102" s="30" t="s">
        <v>23</v>
      </c>
      <c r="E102">
        <v>41100000</v>
      </c>
      <c r="F102" s="3">
        <v>43281</v>
      </c>
      <c r="H102" s="29">
        <v>8100</v>
      </c>
      <c r="I102" s="30" t="s">
        <v>85</v>
      </c>
      <c r="K102">
        <v>1233</v>
      </c>
      <c r="L102" t="s">
        <v>81</v>
      </c>
    </row>
    <row r="103" spans="1:12" x14ac:dyDescent="0.2">
      <c r="A103" t="s">
        <v>75</v>
      </c>
      <c r="B103">
        <v>70</v>
      </c>
      <c r="C103" s="37" t="s">
        <v>58</v>
      </c>
      <c r="D103" s="30" t="s">
        <v>23</v>
      </c>
      <c r="E103">
        <v>70662000</v>
      </c>
      <c r="F103" s="3">
        <v>43281</v>
      </c>
      <c r="H103" s="29">
        <v>4500</v>
      </c>
      <c r="I103" s="30" t="s">
        <v>83</v>
      </c>
      <c r="J103" t="s">
        <v>84</v>
      </c>
      <c r="L103" t="s">
        <v>81</v>
      </c>
    </row>
    <row r="104" spans="1:12" x14ac:dyDescent="0.2">
      <c r="A104" t="s">
        <v>75</v>
      </c>
      <c r="B104">
        <v>70</v>
      </c>
      <c r="C104" s="37" t="s">
        <v>58</v>
      </c>
      <c r="D104" s="30" t="s">
        <v>23</v>
      </c>
      <c r="E104">
        <v>44570100</v>
      </c>
      <c r="F104" s="3">
        <v>43281</v>
      </c>
      <c r="H104">
        <v>900</v>
      </c>
      <c r="I104" s="30" t="s">
        <v>83</v>
      </c>
      <c r="L104" t="s">
        <v>81</v>
      </c>
    </row>
    <row r="105" spans="1:12" x14ac:dyDescent="0.2">
      <c r="A105" t="s">
        <v>75</v>
      </c>
      <c r="B105">
        <v>70</v>
      </c>
      <c r="C105" s="37" t="s">
        <v>58</v>
      </c>
      <c r="D105" s="30" t="s">
        <v>23</v>
      </c>
      <c r="E105">
        <v>41100000</v>
      </c>
      <c r="F105" s="3">
        <v>43281</v>
      </c>
      <c r="H105" s="29">
        <v>5400</v>
      </c>
      <c r="I105" s="30" t="s">
        <v>85</v>
      </c>
      <c r="K105">
        <v>3023</v>
      </c>
      <c r="L105" t="s">
        <v>81</v>
      </c>
    </row>
    <row r="106" spans="1:12" x14ac:dyDescent="0.2">
      <c r="A106" t="s">
        <v>75</v>
      </c>
      <c r="B106">
        <v>70</v>
      </c>
      <c r="C106" s="37" t="s">
        <v>59</v>
      </c>
      <c r="D106" s="30" t="s">
        <v>23</v>
      </c>
      <c r="E106">
        <v>70662000</v>
      </c>
      <c r="F106" s="3">
        <v>43281</v>
      </c>
      <c r="H106" s="29">
        <v>12225</v>
      </c>
      <c r="I106" s="30" t="s">
        <v>83</v>
      </c>
      <c r="J106" t="s">
        <v>84</v>
      </c>
      <c r="L106" t="s">
        <v>81</v>
      </c>
    </row>
    <row r="107" spans="1:12" x14ac:dyDescent="0.2">
      <c r="A107" t="s">
        <v>75</v>
      </c>
      <c r="B107">
        <v>70</v>
      </c>
      <c r="C107" s="37" t="s">
        <v>59</v>
      </c>
      <c r="D107" s="30" t="s">
        <v>23</v>
      </c>
      <c r="E107">
        <v>44570100</v>
      </c>
      <c r="F107" s="3">
        <v>43281</v>
      </c>
      <c r="H107">
        <v>2445</v>
      </c>
      <c r="I107" s="30" t="s">
        <v>83</v>
      </c>
      <c r="L107" t="s">
        <v>81</v>
      </c>
    </row>
    <row r="108" spans="1:12" x14ac:dyDescent="0.2">
      <c r="A108" t="s">
        <v>75</v>
      </c>
      <c r="B108">
        <v>70</v>
      </c>
      <c r="C108" s="37" t="s">
        <v>59</v>
      </c>
      <c r="D108" s="30" t="s">
        <v>23</v>
      </c>
      <c r="E108">
        <v>41100000</v>
      </c>
      <c r="F108" s="3">
        <v>43281</v>
      </c>
      <c r="H108" s="29">
        <v>14670</v>
      </c>
      <c r="I108" s="30" t="s">
        <v>85</v>
      </c>
      <c r="K108">
        <v>7279</v>
      </c>
      <c r="L108" t="s">
        <v>81</v>
      </c>
    </row>
    <row r="109" spans="1:12" x14ac:dyDescent="0.2">
      <c r="A109" t="s">
        <v>75</v>
      </c>
      <c r="B109">
        <v>70</v>
      </c>
      <c r="C109" s="37" t="s">
        <v>60</v>
      </c>
      <c r="D109" s="30" t="s">
        <v>23</v>
      </c>
      <c r="E109">
        <v>70662000</v>
      </c>
      <c r="F109" s="3">
        <v>43281</v>
      </c>
      <c r="H109" s="29">
        <v>9680</v>
      </c>
      <c r="I109" s="30" t="s">
        <v>83</v>
      </c>
      <c r="J109" t="s">
        <v>84</v>
      </c>
      <c r="L109" t="s">
        <v>81</v>
      </c>
    </row>
    <row r="110" spans="1:12" x14ac:dyDescent="0.2">
      <c r="A110" t="s">
        <v>75</v>
      </c>
      <c r="B110">
        <v>70</v>
      </c>
      <c r="C110" s="37" t="s">
        <v>60</v>
      </c>
      <c r="D110" s="30" t="s">
        <v>23</v>
      </c>
      <c r="E110">
        <v>44570100</v>
      </c>
      <c r="F110" s="3">
        <v>43281</v>
      </c>
      <c r="H110">
        <v>1936</v>
      </c>
      <c r="I110" s="30" t="s">
        <v>83</v>
      </c>
      <c r="L110" t="s">
        <v>81</v>
      </c>
    </row>
    <row r="111" spans="1:12" x14ac:dyDescent="0.2">
      <c r="A111" t="s">
        <v>75</v>
      </c>
      <c r="B111">
        <v>70</v>
      </c>
      <c r="C111" s="37" t="s">
        <v>60</v>
      </c>
      <c r="D111" s="30" t="s">
        <v>23</v>
      </c>
      <c r="E111">
        <v>41100000</v>
      </c>
      <c r="F111" s="3">
        <v>43281</v>
      </c>
      <c r="H111" s="29">
        <v>11616</v>
      </c>
      <c r="I111" s="30" t="s">
        <v>85</v>
      </c>
      <c r="K111">
        <v>11535</v>
      </c>
      <c r="L111" t="s">
        <v>81</v>
      </c>
    </row>
    <row r="112" spans="1:12" x14ac:dyDescent="0.2">
      <c r="A112" t="s">
        <v>75</v>
      </c>
      <c r="B112">
        <v>70</v>
      </c>
      <c r="C112" s="37" t="s">
        <v>61</v>
      </c>
      <c r="D112" s="30" t="s">
        <v>23</v>
      </c>
      <c r="E112">
        <v>70662000</v>
      </c>
      <c r="F112" s="3">
        <v>43281</v>
      </c>
      <c r="H112" s="29">
        <v>6930</v>
      </c>
      <c r="I112" s="30" t="s">
        <v>83</v>
      </c>
      <c r="J112" t="s">
        <v>84</v>
      </c>
      <c r="L112" t="s">
        <v>81</v>
      </c>
    </row>
    <row r="113" spans="1:12" x14ac:dyDescent="0.2">
      <c r="A113" t="s">
        <v>75</v>
      </c>
      <c r="B113">
        <v>70</v>
      </c>
      <c r="C113" s="37" t="s">
        <v>61</v>
      </c>
      <c r="D113" s="30" t="s">
        <v>23</v>
      </c>
      <c r="E113">
        <v>44570100</v>
      </c>
      <c r="F113" s="3">
        <v>43281</v>
      </c>
      <c r="H113">
        <v>1386</v>
      </c>
      <c r="I113" s="30" t="s">
        <v>83</v>
      </c>
      <c r="L113" t="s">
        <v>81</v>
      </c>
    </row>
    <row r="114" spans="1:12" x14ac:dyDescent="0.2">
      <c r="A114" t="s">
        <v>75</v>
      </c>
      <c r="B114">
        <v>70</v>
      </c>
      <c r="C114" s="37" t="s">
        <v>61</v>
      </c>
      <c r="D114" s="30" t="s">
        <v>23</v>
      </c>
      <c r="E114">
        <v>41100000</v>
      </c>
      <c r="F114" s="3">
        <v>43281</v>
      </c>
      <c r="H114" s="29">
        <v>8316</v>
      </c>
      <c r="I114" s="30" t="s">
        <v>85</v>
      </c>
      <c r="K114">
        <v>15791</v>
      </c>
      <c r="L114" t="s">
        <v>81</v>
      </c>
    </row>
    <row r="115" spans="1:12" x14ac:dyDescent="0.2">
      <c r="A115" t="s">
        <v>75</v>
      </c>
      <c r="B115">
        <v>70</v>
      </c>
      <c r="C115" s="37" t="s">
        <v>62</v>
      </c>
      <c r="D115" s="30" t="s">
        <v>23</v>
      </c>
      <c r="E115">
        <v>70662000</v>
      </c>
      <c r="F115" s="3">
        <v>43281</v>
      </c>
      <c r="H115" s="29">
        <v>9130</v>
      </c>
      <c r="I115" s="30" t="s">
        <v>83</v>
      </c>
      <c r="J115" t="s">
        <v>84</v>
      </c>
      <c r="L115" t="s">
        <v>81</v>
      </c>
    </row>
    <row r="116" spans="1:12" x14ac:dyDescent="0.2">
      <c r="A116" t="s">
        <v>75</v>
      </c>
      <c r="B116">
        <v>70</v>
      </c>
      <c r="C116" s="37" t="s">
        <v>62</v>
      </c>
      <c r="D116" s="30" t="s">
        <v>23</v>
      </c>
      <c r="E116">
        <v>44570100</v>
      </c>
      <c r="F116" s="3">
        <v>43281</v>
      </c>
      <c r="H116">
        <v>1826</v>
      </c>
      <c r="I116" s="30" t="s">
        <v>83</v>
      </c>
      <c r="L116" t="s">
        <v>81</v>
      </c>
    </row>
    <row r="117" spans="1:12" x14ac:dyDescent="0.2">
      <c r="A117" t="s">
        <v>75</v>
      </c>
      <c r="B117">
        <v>70</v>
      </c>
      <c r="C117" s="37" t="s">
        <v>62</v>
      </c>
      <c r="D117" s="30" t="s">
        <v>23</v>
      </c>
      <c r="E117">
        <v>41100000</v>
      </c>
      <c r="F117" s="3">
        <v>43281</v>
      </c>
      <c r="H117" s="29">
        <v>10956</v>
      </c>
      <c r="I117" s="30" t="s">
        <v>85</v>
      </c>
      <c r="K117">
        <v>20047</v>
      </c>
      <c r="L117" t="s">
        <v>81</v>
      </c>
    </row>
    <row r="118" spans="1:12" x14ac:dyDescent="0.2">
      <c r="A118" t="s">
        <v>75</v>
      </c>
      <c r="B118">
        <v>70</v>
      </c>
      <c r="C118" s="37" t="s">
        <v>63</v>
      </c>
      <c r="D118" s="30" t="s">
        <v>23</v>
      </c>
      <c r="E118">
        <v>70662000</v>
      </c>
      <c r="F118" s="3">
        <v>43281</v>
      </c>
      <c r="H118" s="29">
        <v>5390</v>
      </c>
      <c r="I118" s="30" t="s">
        <v>83</v>
      </c>
      <c r="J118" t="s">
        <v>84</v>
      </c>
      <c r="L118" t="s">
        <v>81</v>
      </c>
    </row>
    <row r="119" spans="1:12" x14ac:dyDescent="0.2">
      <c r="A119" t="s">
        <v>75</v>
      </c>
      <c r="B119">
        <v>70</v>
      </c>
      <c r="C119" s="37" t="s">
        <v>63</v>
      </c>
      <c r="D119" s="30" t="s">
        <v>23</v>
      </c>
      <c r="E119">
        <v>44570100</v>
      </c>
      <c r="F119" s="3">
        <v>43281</v>
      </c>
      <c r="H119">
        <v>1078</v>
      </c>
      <c r="I119" s="30" t="s">
        <v>83</v>
      </c>
      <c r="L119" t="s">
        <v>81</v>
      </c>
    </row>
    <row r="120" spans="1:12" x14ac:dyDescent="0.2">
      <c r="A120" t="s">
        <v>75</v>
      </c>
      <c r="B120">
        <v>70</v>
      </c>
      <c r="C120" s="37" t="s">
        <v>63</v>
      </c>
      <c r="D120" s="30" t="s">
        <v>23</v>
      </c>
      <c r="E120">
        <v>41100000</v>
      </c>
      <c r="F120" s="3">
        <v>43281</v>
      </c>
      <c r="H120" s="29">
        <v>6468</v>
      </c>
      <c r="I120" s="30" t="s">
        <v>85</v>
      </c>
      <c r="K120">
        <v>24303</v>
      </c>
      <c r="L120" t="s">
        <v>81</v>
      </c>
    </row>
    <row r="121" spans="1:12" x14ac:dyDescent="0.2">
      <c r="A121" t="s">
        <v>75</v>
      </c>
      <c r="B121">
        <v>70</v>
      </c>
      <c r="C121" s="37" t="s">
        <v>64</v>
      </c>
      <c r="D121" s="30" t="s">
        <v>23</v>
      </c>
      <c r="E121">
        <v>70662000</v>
      </c>
      <c r="F121" s="3">
        <v>43281</v>
      </c>
      <c r="H121" s="29">
        <v>14080</v>
      </c>
      <c r="I121" s="30" t="s">
        <v>83</v>
      </c>
      <c r="J121" t="s">
        <v>84</v>
      </c>
      <c r="L121" t="s">
        <v>81</v>
      </c>
    </row>
    <row r="122" spans="1:12" x14ac:dyDescent="0.2">
      <c r="A122" t="s">
        <v>75</v>
      </c>
      <c r="B122">
        <v>70</v>
      </c>
      <c r="C122" s="37" t="s">
        <v>64</v>
      </c>
      <c r="D122" s="30" t="s">
        <v>23</v>
      </c>
      <c r="E122">
        <v>44570100</v>
      </c>
      <c r="F122" s="3">
        <v>43281</v>
      </c>
      <c r="H122">
        <v>2816</v>
      </c>
      <c r="I122" s="30" t="s">
        <v>83</v>
      </c>
      <c r="L122" t="s">
        <v>81</v>
      </c>
    </row>
    <row r="123" spans="1:12" x14ac:dyDescent="0.2">
      <c r="A123" t="s">
        <v>75</v>
      </c>
      <c r="B123">
        <v>70</v>
      </c>
      <c r="C123" s="37" t="s">
        <v>64</v>
      </c>
      <c r="D123" s="30" t="s">
        <v>23</v>
      </c>
      <c r="E123">
        <v>41100000</v>
      </c>
      <c r="F123" s="3">
        <v>43281</v>
      </c>
      <c r="H123" s="29">
        <v>16896</v>
      </c>
      <c r="I123" s="30" t="s">
        <v>85</v>
      </c>
      <c r="K123">
        <v>28559</v>
      </c>
      <c r="L123" t="s">
        <v>81</v>
      </c>
    </row>
    <row r="124" spans="1:12" x14ac:dyDescent="0.2">
      <c r="A124" t="s">
        <v>75</v>
      </c>
      <c r="B124">
        <v>70</v>
      </c>
      <c r="C124" s="37" t="s">
        <v>65</v>
      </c>
      <c r="D124" s="30" t="s">
        <v>23</v>
      </c>
      <c r="E124">
        <v>70662000</v>
      </c>
      <c r="F124" s="3">
        <v>43281</v>
      </c>
      <c r="H124" s="29">
        <v>9680</v>
      </c>
      <c r="I124" s="30" t="s">
        <v>83</v>
      </c>
      <c r="J124" t="s">
        <v>84</v>
      </c>
      <c r="L124" t="s">
        <v>81</v>
      </c>
    </row>
    <row r="125" spans="1:12" x14ac:dyDescent="0.2">
      <c r="A125" t="s">
        <v>75</v>
      </c>
      <c r="B125">
        <v>70</v>
      </c>
      <c r="C125" s="37" t="s">
        <v>65</v>
      </c>
      <c r="D125" s="30" t="s">
        <v>23</v>
      </c>
      <c r="E125">
        <v>44570100</v>
      </c>
      <c r="F125" s="3">
        <v>43281</v>
      </c>
      <c r="H125">
        <v>1936</v>
      </c>
      <c r="I125" s="30" t="s">
        <v>83</v>
      </c>
      <c r="L125" t="s">
        <v>81</v>
      </c>
    </row>
    <row r="126" spans="1:12" x14ac:dyDescent="0.2">
      <c r="A126" t="s">
        <v>75</v>
      </c>
      <c r="B126">
        <v>70</v>
      </c>
      <c r="C126" s="37" t="s">
        <v>65</v>
      </c>
      <c r="D126" s="30" t="s">
        <v>23</v>
      </c>
      <c r="E126">
        <v>41100000</v>
      </c>
      <c r="F126" s="3">
        <v>43281</v>
      </c>
      <c r="H126" s="29">
        <v>11616</v>
      </c>
      <c r="I126" s="30" t="s">
        <v>85</v>
      </c>
      <c r="K126">
        <v>32815</v>
      </c>
      <c r="L126" t="s">
        <v>81</v>
      </c>
    </row>
    <row r="127" spans="1:12" x14ac:dyDescent="0.2">
      <c r="A127" t="s">
        <v>75</v>
      </c>
      <c r="B127">
        <v>70</v>
      </c>
      <c r="C127" t="s">
        <v>66</v>
      </c>
      <c r="D127" t="s">
        <v>23</v>
      </c>
      <c r="E127">
        <v>70662000</v>
      </c>
      <c r="F127">
        <v>43281</v>
      </c>
      <c r="H127">
        <v>0</v>
      </c>
      <c r="I127" t="s">
        <v>83</v>
      </c>
      <c r="J127" t="s">
        <v>84</v>
      </c>
      <c r="L127" t="s">
        <v>81</v>
      </c>
    </row>
    <row r="128" spans="1:12" x14ac:dyDescent="0.2">
      <c r="A128" t="s">
        <v>75</v>
      </c>
      <c r="B128">
        <v>70</v>
      </c>
      <c r="C128" t="s">
        <v>66</v>
      </c>
      <c r="D128" t="s">
        <v>23</v>
      </c>
      <c r="E128">
        <v>44570100</v>
      </c>
      <c r="F128">
        <v>43281</v>
      </c>
      <c r="H128">
        <v>0</v>
      </c>
      <c r="I128" t="s">
        <v>83</v>
      </c>
      <c r="L128" t="s">
        <v>81</v>
      </c>
    </row>
    <row r="129" spans="1:12" x14ac:dyDescent="0.2">
      <c r="A129" t="s">
        <v>75</v>
      </c>
      <c r="B129">
        <v>70</v>
      </c>
      <c r="C129" t="s">
        <v>66</v>
      </c>
      <c r="D129" t="s">
        <v>23</v>
      </c>
      <c r="E129">
        <v>41100000</v>
      </c>
      <c r="F129">
        <v>43281</v>
      </c>
      <c r="H129">
        <v>0</v>
      </c>
      <c r="I129" t="s">
        <v>85</v>
      </c>
      <c r="K129">
        <v>37071</v>
      </c>
      <c r="L129" t="s">
        <v>81</v>
      </c>
    </row>
    <row r="130" spans="1:12" x14ac:dyDescent="0.2">
      <c r="A130" t="s">
        <v>75</v>
      </c>
      <c r="B130">
        <v>70</v>
      </c>
      <c r="C130" t="s">
        <v>67</v>
      </c>
      <c r="D130" t="s">
        <v>23</v>
      </c>
      <c r="E130">
        <v>70662000</v>
      </c>
      <c r="F130">
        <v>43281</v>
      </c>
      <c r="H130">
        <v>0</v>
      </c>
      <c r="I130" t="s">
        <v>83</v>
      </c>
      <c r="J130" t="s">
        <v>84</v>
      </c>
      <c r="L130" t="s">
        <v>81</v>
      </c>
    </row>
    <row r="131" spans="1:12" x14ac:dyDescent="0.2">
      <c r="A131" t="s">
        <v>75</v>
      </c>
      <c r="B131">
        <v>70</v>
      </c>
      <c r="C131" t="s">
        <v>67</v>
      </c>
      <c r="D131" t="s">
        <v>23</v>
      </c>
      <c r="E131">
        <v>44570100</v>
      </c>
      <c r="F131">
        <v>43281</v>
      </c>
      <c r="H131">
        <v>0</v>
      </c>
      <c r="I131" t="s">
        <v>83</v>
      </c>
      <c r="L131" t="s">
        <v>81</v>
      </c>
    </row>
    <row r="132" spans="1:12" x14ac:dyDescent="0.2">
      <c r="A132" t="s">
        <v>75</v>
      </c>
      <c r="B132">
        <v>70</v>
      </c>
      <c r="C132" t="s">
        <v>67</v>
      </c>
      <c r="D132" t="s">
        <v>23</v>
      </c>
      <c r="E132">
        <v>41100000</v>
      </c>
      <c r="F132">
        <v>43281</v>
      </c>
      <c r="H132">
        <v>0</v>
      </c>
      <c r="I132" t="s">
        <v>85</v>
      </c>
      <c r="K132">
        <v>41327</v>
      </c>
      <c r="L132" t="s">
        <v>81</v>
      </c>
    </row>
    <row r="133" spans="1:12" x14ac:dyDescent="0.2">
      <c r="A133" t="s">
        <v>75</v>
      </c>
      <c r="B133">
        <v>70</v>
      </c>
      <c r="C133" t="s">
        <v>68</v>
      </c>
      <c r="D133" t="s">
        <v>23</v>
      </c>
      <c r="E133">
        <v>70662000</v>
      </c>
      <c r="F133">
        <v>43281</v>
      </c>
      <c r="H133">
        <v>0</v>
      </c>
      <c r="I133" t="s">
        <v>83</v>
      </c>
      <c r="J133" t="s">
        <v>84</v>
      </c>
      <c r="L133" t="s">
        <v>81</v>
      </c>
    </row>
    <row r="134" spans="1:12" x14ac:dyDescent="0.2">
      <c r="A134" t="s">
        <v>75</v>
      </c>
      <c r="B134">
        <v>70</v>
      </c>
      <c r="C134" t="s">
        <v>68</v>
      </c>
      <c r="D134" t="s">
        <v>23</v>
      </c>
      <c r="E134">
        <v>44570100</v>
      </c>
      <c r="F134">
        <v>43281</v>
      </c>
      <c r="H134">
        <v>0</v>
      </c>
      <c r="I134" t="s">
        <v>83</v>
      </c>
      <c r="L134" t="s">
        <v>81</v>
      </c>
    </row>
    <row r="135" spans="1:12" x14ac:dyDescent="0.2">
      <c r="A135" t="s">
        <v>75</v>
      </c>
      <c r="B135">
        <v>70</v>
      </c>
      <c r="C135" t="s">
        <v>68</v>
      </c>
      <c r="D135" t="s">
        <v>23</v>
      </c>
      <c r="E135">
        <v>41100000</v>
      </c>
      <c r="F135">
        <v>43281</v>
      </c>
      <c r="H135">
        <v>0</v>
      </c>
      <c r="I135" t="s">
        <v>85</v>
      </c>
      <c r="K135">
        <v>45583</v>
      </c>
      <c r="L135" t="s">
        <v>81</v>
      </c>
    </row>
    <row r="136" spans="1:12" x14ac:dyDescent="0.2">
      <c r="A136" t="s">
        <v>75</v>
      </c>
      <c r="B136">
        <v>70</v>
      </c>
      <c r="C136" t="s">
        <v>69</v>
      </c>
      <c r="D136" t="s">
        <v>23</v>
      </c>
      <c r="E136">
        <v>70662000</v>
      </c>
      <c r="F136">
        <v>43281</v>
      </c>
      <c r="H136">
        <v>0</v>
      </c>
      <c r="I136" t="s">
        <v>83</v>
      </c>
      <c r="J136" t="s">
        <v>84</v>
      </c>
      <c r="L136" t="s">
        <v>81</v>
      </c>
    </row>
    <row r="137" spans="1:12" x14ac:dyDescent="0.2">
      <c r="A137" t="s">
        <v>75</v>
      </c>
      <c r="B137">
        <v>70</v>
      </c>
      <c r="C137" t="s">
        <v>69</v>
      </c>
      <c r="D137" t="s">
        <v>23</v>
      </c>
      <c r="E137">
        <v>44570100</v>
      </c>
      <c r="F137">
        <v>43281</v>
      </c>
      <c r="H137">
        <v>0</v>
      </c>
      <c r="I137" t="s">
        <v>83</v>
      </c>
      <c r="L137" t="s">
        <v>81</v>
      </c>
    </row>
    <row r="138" spans="1:12" x14ac:dyDescent="0.2">
      <c r="A138" t="s">
        <v>75</v>
      </c>
      <c r="B138">
        <v>70</v>
      </c>
      <c r="C138" t="s">
        <v>69</v>
      </c>
      <c r="D138" t="s">
        <v>23</v>
      </c>
      <c r="E138">
        <v>41100000</v>
      </c>
      <c r="F138">
        <v>43281</v>
      </c>
      <c r="H138">
        <v>0</v>
      </c>
      <c r="I138" t="s">
        <v>85</v>
      </c>
      <c r="K138">
        <v>49839</v>
      </c>
      <c r="L138" t="s">
        <v>81</v>
      </c>
    </row>
    <row r="139" spans="1:12" x14ac:dyDescent="0.2">
      <c r="A139" t="s">
        <v>75</v>
      </c>
      <c r="B139">
        <v>70</v>
      </c>
      <c r="C139" t="s">
        <v>70</v>
      </c>
      <c r="D139" t="s">
        <v>23</v>
      </c>
      <c r="E139">
        <v>70662000</v>
      </c>
      <c r="F139">
        <v>43281</v>
      </c>
      <c r="H139">
        <v>0</v>
      </c>
      <c r="I139" t="s">
        <v>83</v>
      </c>
      <c r="J139" t="s">
        <v>84</v>
      </c>
      <c r="L139" t="s">
        <v>81</v>
      </c>
    </row>
    <row r="140" spans="1:12" x14ac:dyDescent="0.2">
      <c r="A140" t="s">
        <v>75</v>
      </c>
      <c r="B140">
        <v>70</v>
      </c>
      <c r="C140" t="s">
        <v>70</v>
      </c>
      <c r="D140" t="s">
        <v>23</v>
      </c>
      <c r="E140">
        <v>44570100</v>
      </c>
      <c r="F140">
        <v>43281</v>
      </c>
      <c r="H140">
        <v>0</v>
      </c>
      <c r="I140" t="s">
        <v>83</v>
      </c>
      <c r="L140" t="s">
        <v>81</v>
      </c>
    </row>
    <row r="141" spans="1:12" x14ac:dyDescent="0.2">
      <c r="A141" t="s">
        <v>75</v>
      </c>
      <c r="B141">
        <v>70</v>
      </c>
      <c r="C141" t="s">
        <v>70</v>
      </c>
      <c r="D141" t="s">
        <v>23</v>
      </c>
      <c r="E141">
        <v>41100000</v>
      </c>
      <c r="F141">
        <v>43281</v>
      </c>
      <c r="H141">
        <v>0</v>
      </c>
      <c r="I141" t="s">
        <v>85</v>
      </c>
      <c r="K141">
        <v>54095</v>
      </c>
      <c r="L141" t="s">
        <v>81</v>
      </c>
    </row>
    <row r="142" spans="1:12" x14ac:dyDescent="0.2">
      <c r="A142" t="s">
        <v>75</v>
      </c>
      <c r="B142">
        <v>70</v>
      </c>
      <c r="C142" t="s">
        <v>72</v>
      </c>
      <c r="D142" t="s">
        <v>23</v>
      </c>
      <c r="E142">
        <v>70662000</v>
      </c>
      <c r="F142">
        <v>43281</v>
      </c>
      <c r="H142">
        <v>0</v>
      </c>
      <c r="I142" t="s">
        <v>83</v>
      </c>
      <c r="J142" t="s">
        <v>84</v>
      </c>
      <c r="L142" t="s">
        <v>81</v>
      </c>
    </row>
    <row r="143" spans="1:12" x14ac:dyDescent="0.2">
      <c r="A143" t="s">
        <v>75</v>
      </c>
      <c r="B143">
        <v>70</v>
      </c>
      <c r="C143" t="s">
        <v>72</v>
      </c>
      <c r="D143" t="s">
        <v>23</v>
      </c>
      <c r="E143">
        <v>44570100</v>
      </c>
      <c r="F143">
        <v>43281</v>
      </c>
      <c r="H143">
        <v>0</v>
      </c>
      <c r="I143" t="s">
        <v>83</v>
      </c>
      <c r="L143" t="s">
        <v>81</v>
      </c>
    </row>
    <row r="144" spans="1:12" x14ac:dyDescent="0.2">
      <c r="A144" t="s">
        <v>75</v>
      </c>
      <c r="B144">
        <v>70</v>
      </c>
      <c r="C144" t="s">
        <v>72</v>
      </c>
      <c r="D144" t="s">
        <v>23</v>
      </c>
      <c r="E144">
        <v>41100000</v>
      </c>
      <c r="F144">
        <v>43281</v>
      </c>
      <c r="H144">
        <v>0</v>
      </c>
      <c r="I144" t="s">
        <v>85</v>
      </c>
      <c r="K144">
        <v>58351</v>
      </c>
      <c r="L144" t="s">
        <v>81</v>
      </c>
    </row>
    <row r="145" spans="1:12" x14ac:dyDescent="0.2">
      <c r="A145" t="s">
        <v>75</v>
      </c>
      <c r="B145">
        <v>70</v>
      </c>
      <c r="C145" t="s">
        <v>71</v>
      </c>
      <c r="D145" t="s">
        <v>23</v>
      </c>
      <c r="E145">
        <v>70662000</v>
      </c>
      <c r="F145">
        <v>43281</v>
      </c>
      <c r="H145">
        <v>0</v>
      </c>
      <c r="I145" t="s">
        <v>83</v>
      </c>
      <c r="J145" t="s">
        <v>84</v>
      </c>
      <c r="L145" t="s">
        <v>81</v>
      </c>
    </row>
    <row r="146" spans="1:12" x14ac:dyDescent="0.2">
      <c r="A146" t="s">
        <v>75</v>
      </c>
      <c r="B146">
        <v>70</v>
      </c>
      <c r="C146" t="s">
        <v>71</v>
      </c>
      <c r="D146" t="s">
        <v>23</v>
      </c>
      <c r="E146">
        <v>44570100</v>
      </c>
      <c r="F146">
        <v>43281</v>
      </c>
      <c r="H146">
        <v>0</v>
      </c>
      <c r="I146" t="s">
        <v>83</v>
      </c>
      <c r="L146" t="s">
        <v>81</v>
      </c>
    </row>
    <row r="147" spans="1:12" x14ac:dyDescent="0.2">
      <c r="A147" t="s">
        <v>75</v>
      </c>
      <c r="B147">
        <v>70</v>
      </c>
      <c r="C147" t="s">
        <v>71</v>
      </c>
      <c r="D147" t="s">
        <v>23</v>
      </c>
      <c r="E147">
        <v>41100000</v>
      </c>
      <c r="F147">
        <v>43281</v>
      </c>
      <c r="H147">
        <v>0</v>
      </c>
      <c r="I147" t="s">
        <v>85</v>
      </c>
      <c r="K147">
        <v>62607</v>
      </c>
      <c r="L147" t="s">
        <v>81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26"/>
  <sheetViews>
    <sheetView topLeftCell="A58" workbookViewId="0">
      <selection activeCell="B17" sqref="B17"/>
    </sheetView>
  </sheetViews>
  <sheetFormatPr baseColWidth="10" defaultRowHeight="12.75" x14ac:dyDescent="0.2"/>
  <cols>
    <col min="3" max="3" width="24.5703125" bestFit="1" customWidth="1"/>
    <col min="4" max="4" width="20" customWidth="1"/>
    <col min="10" max="10" width="14.7109375" bestFit="1" customWidth="1"/>
  </cols>
  <sheetData>
    <row r="1" spans="1:16" x14ac:dyDescent="0.2">
      <c r="A1">
        <f>COLUMN()</f>
        <v>1</v>
      </c>
      <c r="B1">
        <f>COLUMN()</f>
        <v>2</v>
      </c>
      <c r="C1">
        <f>COLUMN()</f>
        <v>3</v>
      </c>
      <c r="D1">
        <f>COLUMN()</f>
        <v>4</v>
      </c>
      <c r="E1">
        <v>0.2</v>
      </c>
      <c r="F1">
        <f>COLUMN()</f>
        <v>6</v>
      </c>
      <c r="G1">
        <f>COLUMN()</f>
        <v>7</v>
      </c>
      <c r="H1">
        <f>COLUMN()</f>
        <v>8</v>
      </c>
      <c r="I1">
        <f>COLUMN()</f>
        <v>9</v>
      </c>
      <c r="J1">
        <f>COLUMN()</f>
        <v>10</v>
      </c>
      <c r="K1">
        <f>COLUMN()</f>
        <v>11</v>
      </c>
      <c r="L1">
        <f>COLUMN()</f>
        <v>12</v>
      </c>
    </row>
    <row r="3" spans="1:16" ht="13.5" thickBot="1" x14ac:dyDescent="0.25">
      <c r="A3" s="32" t="s">
        <v>12</v>
      </c>
      <c r="B3" s="35" t="s">
        <v>13</v>
      </c>
      <c r="C3" s="32" t="s">
        <v>24</v>
      </c>
      <c r="D3" s="35" t="s">
        <v>14</v>
      </c>
      <c r="E3" s="32" t="s">
        <v>15</v>
      </c>
      <c r="F3" s="34" t="s">
        <v>16</v>
      </c>
      <c r="G3" s="31" t="s">
        <v>17</v>
      </c>
      <c r="H3" s="33" t="s">
        <v>11</v>
      </c>
      <c r="I3" s="34" t="s">
        <v>18</v>
      </c>
      <c r="J3" s="34" t="s">
        <v>19</v>
      </c>
      <c r="K3" s="34" t="s">
        <v>20</v>
      </c>
      <c r="L3" s="34" t="s">
        <v>25</v>
      </c>
    </row>
    <row r="4" spans="1:16" x14ac:dyDescent="0.2">
      <c r="A4" t="str">
        <f>RECAP!$D$4</f>
        <v>SOCIETE 1</v>
      </c>
      <c r="B4">
        <v>70</v>
      </c>
      <c r="C4" s="37" t="s">
        <v>49</v>
      </c>
      <c r="D4" s="30" t="s">
        <v>23</v>
      </c>
      <c r="E4">
        <v>70662000</v>
      </c>
      <c r="F4" s="3">
        <f>RECAP!$H$2</f>
        <v>43281</v>
      </c>
      <c r="H4" s="29">
        <f>H6-H5</f>
        <v>4935</v>
      </c>
      <c r="I4" s="30" t="str">
        <f>IF(MID(E4,1,2)="41","D","C")</f>
        <v>C</v>
      </c>
      <c r="J4" t="str">
        <f>IF(E4=70662000,"COL TVA 20.0%","")</f>
        <v>COL TVA 20.0%</v>
      </c>
      <c r="K4" t="str">
        <f>IF(E4=41100000,VLOOKUP(C4,'Table Société'!$A:$B,2,0),"")</f>
        <v/>
      </c>
      <c r="L4" t="str">
        <f>VLOOKUP(A4,'Table Société'!$A:$B,2,0)</f>
        <v>SOC 1</v>
      </c>
      <c r="M4">
        <v>4935</v>
      </c>
      <c r="N4">
        <v>70662000</v>
      </c>
      <c r="O4">
        <v>44570100</v>
      </c>
      <c r="P4">
        <v>41100000</v>
      </c>
    </row>
    <row r="5" spans="1:16" x14ac:dyDescent="0.2">
      <c r="A5" t="str">
        <f>RECAP!$D$4</f>
        <v>SOCIETE 1</v>
      </c>
      <c r="B5">
        <v>70</v>
      </c>
      <c r="C5" s="37" t="s">
        <v>49</v>
      </c>
      <c r="D5" s="30" t="s">
        <v>23</v>
      </c>
      <c r="E5">
        <v>44570100</v>
      </c>
      <c r="F5" s="3">
        <f>RECAP!$H$2</f>
        <v>43281</v>
      </c>
      <c r="H5">
        <f>H6/(1+RECAP!$E$1)*RECAP!$E$1</f>
        <v>987</v>
      </c>
      <c r="I5" s="30" t="str">
        <f t="shared" ref="I5:I68" si="0">IF(MID(E5,1,2)="41","D","C")</f>
        <v>C</v>
      </c>
      <c r="J5" t="str">
        <f t="shared" ref="J5:J68" si="1">IF(E5=70662000,"COL TVA 20.0%","")</f>
        <v/>
      </c>
      <c r="K5" t="str">
        <f>IF(E5=41100000,VLOOKUP(C5,'Table Société'!$A:$B,2,0),"")</f>
        <v/>
      </c>
      <c r="L5" t="str">
        <f>VLOOKUP(A5,'Table Société'!$A:$B,2,0)</f>
        <v>SOC 1</v>
      </c>
      <c r="M5">
        <v>987</v>
      </c>
    </row>
    <row r="6" spans="1:16" x14ac:dyDescent="0.2">
      <c r="A6" t="str">
        <f>RECAP!$D$4</f>
        <v>SOCIETE 1</v>
      </c>
      <c r="B6">
        <v>70</v>
      </c>
      <c r="C6" s="37" t="s">
        <v>49</v>
      </c>
      <c r="D6" s="30" t="s">
        <v>23</v>
      </c>
      <c r="E6">
        <v>41100000</v>
      </c>
      <c r="F6" s="3">
        <f>RECAP!$H$2</f>
        <v>43281</v>
      </c>
      <c r="H6" s="29">
        <f>RECAP!D6</f>
        <v>5922</v>
      </c>
      <c r="I6" s="30" t="str">
        <f t="shared" si="0"/>
        <v>D</v>
      </c>
      <c r="J6" t="str">
        <f t="shared" si="1"/>
        <v/>
      </c>
      <c r="K6">
        <f>IF(E6=41100000,VLOOKUP(C6,'Table Société'!$A:$B,2,0),"")</f>
        <v>123</v>
      </c>
      <c r="L6" t="str">
        <f>VLOOKUP(A6,'Table Société'!$A:$B,2,0)</f>
        <v>SOC 1</v>
      </c>
      <c r="M6">
        <v>5922</v>
      </c>
    </row>
    <row r="7" spans="1:16" x14ac:dyDescent="0.2">
      <c r="A7" t="str">
        <f>RECAP!$D$4</f>
        <v>SOCIETE 1</v>
      </c>
      <c r="B7">
        <v>70</v>
      </c>
      <c r="C7" s="37" t="s">
        <v>50</v>
      </c>
      <c r="D7" s="30" t="s">
        <v>23</v>
      </c>
      <c r="E7">
        <v>70662000</v>
      </c>
      <c r="F7" s="3">
        <f>RECAP!$H$2</f>
        <v>43281</v>
      </c>
      <c r="H7" s="29">
        <f>H9-H8</f>
        <v>3148.9999999999995</v>
      </c>
      <c r="I7" s="30" t="str">
        <f t="shared" si="0"/>
        <v>C</v>
      </c>
      <c r="J7" t="str">
        <f t="shared" si="1"/>
        <v>COL TVA 20.0%</v>
      </c>
      <c r="K7" t="str">
        <f>IF(E7=41100000,VLOOKUP(C7,'Table Société'!$A:$B,2,0),"")</f>
        <v/>
      </c>
      <c r="L7" t="str">
        <f>VLOOKUP(A7,'Table Société'!$A:$B,2,0)</f>
        <v>SOC 1</v>
      </c>
    </row>
    <row r="8" spans="1:16" x14ac:dyDescent="0.2">
      <c r="A8" t="str">
        <f>RECAP!$D$4</f>
        <v>SOCIETE 1</v>
      </c>
      <c r="B8">
        <v>70</v>
      </c>
      <c r="C8" s="37" t="s">
        <v>50</v>
      </c>
      <c r="D8" s="30" t="s">
        <v>23</v>
      </c>
      <c r="E8">
        <v>44570100</v>
      </c>
      <c r="F8" s="3">
        <f>RECAP!$H$2</f>
        <v>43281</v>
      </c>
      <c r="H8">
        <f>H9/(1+RECAP!$E$1)*RECAP!$E$1</f>
        <v>629.80000000000007</v>
      </c>
      <c r="I8" s="30" t="str">
        <f t="shared" si="0"/>
        <v>C</v>
      </c>
      <c r="J8" t="str">
        <f t="shared" si="1"/>
        <v/>
      </c>
      <c r="K8" t="str">
        <f>IF(E8=41100000,VLOOKUP(C8,'Table Société'!$A:$B,2,0),"")</f>
        <v/>
      </c>
      <c r="L8" t="str">
        <f>VLOOKUP(A8,'Table Société'!$A:$B,2,0)</f>
        <v>SOC 1</v>
      </c>
    </row>
    <row r="9" spans="1:16" x14ac:dyDescent="0.2">
      <c r="A9" t="str">
        <f>RECAP!$D$4</f>
        <v>SOCIETE 1</v>
      </c>
      <c r="B9">
        <v>70</v>
      </c>
      <c r="C9" s="37" t="s">
        <v>50</v>
      </c>
      <c r="D9" s="30" t="s">
        <v>23</v>
      </c>
      <c r="E9">
        <v>41100000</v>
      </c>
      <c r="F9" s="3">
        <f>RECAP!$H$2</f>
        <v>43281</v>
      </c>
      <c r="H9" s="29">
        <f>RECAP!D7</f>
        <v>3778.7999999999997</v>
      </c>
      <c r="I9" s="30" t="str">
        <f t="shared" si="0"/>
        <v>D</v>
      </c>
      <c r="J9" t="str">
        <f t="shared" si="1"/>
        <v/>
      </c>
      <c r="K9">
        <f>IF(E9=41100000,VLOOKUP(C9,'Table Société'!$A:$B,2,0),"")</f>
        <v>456</v>
      </c>
      <c r="L9" t="str">
        <f>VLOOKUP(A9,'Table Société'!$A:$B,2,0)</f>
        <v>SOC 1</v>
      </c>
    </row>
    <row r="10" spans="1:16" x14ac:dyDescent="0.2">
      <c r="A10" t="str">
        <f>RECAP!$D$4</f>
        <v>SOCIETE 1</v>
      </c>
      <c r="B10">
        <v>70</v>
      </c>
      <c r="C10" s="37" t="s">
        <v>51</v>
      </c>
      <c r="D10" s="30" t="s">
        <v>23</v>
      </c>
      <c r="E10">
        <v>70662000</v>
      </c>
      <c r="F10" s="3">
        <f>RECAP!$H$2</f>
        <v>43281</v>
      </c>
      <c r="H10" s="29">
        <f>H12-H11</f>
        <v>3336.9999999999995</v>
      </c>
      <c r="I10" s="30" t="str">
        <f t="shared" si="0"/>
        <v>C</v>
      </c>
      <c r="J10" t="str">
        <f t="shared" si="1"/>
        <v>COL TVA 20.0%</v>
      </c>
      <c r="K10" t="str">
        <f>IF(E10=41100000,VLOOKUP(C10,'Table Société'!$A:$B,2,0),"")</f>
        <v/>
      </c>
      <c r="L10" t="str">
        <f>VLOOKUP(A10,'Table Société'!$A:$B,2,0)</f>
        <v>SOC 1</v>
      </c>
    </row>
    <row r="11" spans="1:16" x14ac:dyDescent="0.2">
      <c r="A11" t="str">
        <f>RECAP!$D$4</f>
        <v>SOCIETE 1</v>
      </c>
      <c r="B11">
        <v>70</v>
      </c>
      <c r="C11" s="37" t="s">
        <v>51</v>
      </c>
      <c r="D11" s="30" t="s">
        <v>23</v>
      </c>
      <c r="E11">
        <v>44570100</v>
      </c>
      <c r="F11" s="3">
        <f>RECAP!$H$2</f>
        <v>43281</v>
      </c>
      <c r="H11">
        <f>H12/(1+RECAP!$E$1)*RECAP!$E$1</f>
        <v>667.40000000000009</v>
      </c>
      <c r="I11" s="30" t="str">
        <f t="shared" si="0"/>
        <v>C</v>
      </c>
      <c r="J11" t="str">
        <f t="shared" si="1"/>
        <v/>
      </c>
      <c r="K11" t="str">
        <f>IF(E11=41100000,VLOOKUP(C11,'Table Société'!$A:$B,2,0),"")</f>
        <v/>
      </c>
      <c r="L11" t="str">
        <f>VLOOKUP(A11,'Table Société'!$A:$B,2,0)</f>
        <v>SOC 1</v>
      </c>
    </row>
    <row r="12" spans="1:16" x14ac:dyDescent="0.2">
      <c r="A12" t="str">
        <f>RECAP!$D$4</f>
        <v>SOCIETE 1</v>
      </c>
      <c r="B12">
        <v>70</v>
      </c>
      <c r="C12" s="37" t="s">
        <v>51</v>
      </c>
      <c r="D12" s="30" t="s">
        <v>23</v>
      </c>
      <c r="E12">
        <v>41100000</v>
      </c>
      <c r="F12" s="3">
        <f>RECAP!$H$2</f>
        <v>43281</v>
      </c>
      <c r="H12" s="29">
        <f>RECAP!D8</f>
        <v>4004.3999999999996</v>
      </c>
      <c r="I12" s="30" t="str">
        <f t="shared" si="0"/>
        <v>D</v>
      </c>
      <c r="J12" t="str">
        <f t="shared" si="1"/>
        <v/>
      </c>
      <c r="K12">
        <f>IF(E12=41100000,VLOOKUP(C12,'Table Société'!$A:$B,2,0),"")</f>
        <v>4523</v>
      </c>
      <c r="L12" t="str">
        <f>VLOOKUP(A12,'Table Société'!$A:$B,2,0)</f>
        <v>SOC 1</v>
      </c>
    </row>
    <row r="13" spans="1:16" x14ac:dyDescent="0.2">
      <c r="A13" t="str">
        <f>RECAP!$D$4</f>
        <v>SOCIETE 1</v>
      </c>
      <c r="B13">
        <v>70</v>
      </c>
      <c r="C13" s="37" t="s">
        <v>52</v>
      </c>
      <c r="D13" s="30" t="s">
        <v>23</v>
      </c>
      <c r="E13">
        <v>70662000</v>
      </c>
      <c r="F13" s="3">
        <f>RECAP!$H$2</f>
        <v>43281</v>
      </c>
      <c r="H13" s="29">
        <f>H15-H14</f>
        <v>5592.9999999999991</v>
      </c>
      <c r="I13" s="30" t="str">
        <f t="shared" si="0"/>
        <v>C</v>
      </c>
      <c r="J13" t="str">
        <f t="shared" si="1"/>
        <v>COL TVA 20.0%</v>
      </c>
      <c r="K13" t="str">
        <f>IF(E13=41100000,VLOOKUP(C13,'Table Société'!$A:$B,2,0),"")</f>
        <v/>
      </c>
      <c r="L13" t="str">
        <f>VLOOKUP(A13,'Table Société'!$A:$B,2,0)</f>
        <v>SOC 1</v>
      </c>
    </row>
    <row r="14" spans="1:16" x14ac:dyDescent="0.2">
      <c r="A14" t="str">
        <f>RECAP!$D$4</f>
        <v>SOCIETE 1</v>
      </c>
      <c r="B14">
        <v>70</v>
      </c>
      <c r="C14" s="37" t="s">
        <v>52</v>
      </c>
      <c r="D14" s="30" t="s">
        <v>23</v>
      </c>
      <c r="E14">
        <v>44570100</v>
      </c>
      <c r="F14" s="3">
        <f>RECAP!$H$2</f>
        <v>43281</v>
      </c>
      <c r="H14">
        <f>H15/(1+RECAP!$E$1)*RECAP!$E$1</f>
        <v>1118.6000000000001</v>
      </c>
      <c r="I14" s="30" t="str">
        <f t="shared" si="0"/>
        <v>C</v>
      </c>
      <c r="J14" t="str">
        <f t="shared" si="1"/>
        <v/>
      </c>
      <c r="K14" t="str">
        <f>IF(E14=41100000,VLOOKUP(C14,'Table Société'!$A:$B,2,0),"")</f>
        <v/>
      </c>
      <c r="L14" t="str">
        <f>VLOOKUP(A14,'Table Société'!$A:$B,2,0)</f>
        <v>SOC 1</v>
      </c>
    </row>
    <row r="15" spans="1:16" x14ac:dyDescent="0.2">
      <c r="A15" t="str">
        <f>RECAP!$D$4</f>
        <v>SOCIETE 1</v>
      </c>
      <c r="B15">
        <v>70</v>
      </c>
      <c r="C15" s="37" t="s">
        <v>52</v>
      </c>
      <c r="D15" s="30" t="s">
        <v>23</v>
      </c>
      <c r="E15">
        <v>41100000</v>
      </c>
      <c r="F15" s="3">
        <f>RECAP!$H$2</f>
        <v>43281</v>
      </c>
      <c r="H15" s="29">
        <f>RECAP!D9</f>
        <v>6711.5999999999995</v>
      </c>
      <c r="I15" s="30" t="str">
        <f t="shared" si="0"/>
        <v>D</v>
      </c>
      <c r="J15" t="str">
        <f t="shared" si="1"/>
        <v/>
      </c>
      <c r="K15">
        <f>IF(E15=41100000,VLOOKUP(C15,'Table Société'!$A:$B,2,0),"")</f>
        <v>154</v>
      </c>
      <c r="L15" t="str">
        <f>VLOOKUP(A15,'Table Société'!$A:$B,2,0)</f>
        <v>SOC 1</v>
      </c>
    </row>
    <row r="16" spans="1:16" x14ac:dyDescent="0.2">
      <c r="A16" t="str">
        <f>RECAP!$D$4</f>
        <v>SOCIETE 1</v>
      </c>
      <c r="B16">
        <v>70</v>
      </c>
      <c r="C16" s="37" t="s">
        <v>53</v>
      </c>
      <c r="D16" s="30" t="s">
        <v>23</v>
      </c>
      <c r="E16">
        <v>70662000</v>
      </c>
      <c r="F16" s="3">
        <f>RECAP!$H$2</f>
        <v>43281</v>
      </c>
      <c r="H16" s="29">
        <f>H18-H17</f>
        <v>4182.9999999999991</v>
      </c>
      <c r="I16" s="30" t="str">
        <f t="shared" si="0"/>
        <v>C</v>
      </c>
      <c r="J16" t="str">
        <f t="shared" si="1"/>
        <v>COL TVA 20.0%</v>
      </c>
      <c r="K16" t="str">
        <f>IF(E16=41100000,VLOOKUP(C16,'Table Société'!$A:$B,2,0),"")</f>
        <v/>
      </c>
      <c r="L16" t="str">
        <f>VLOOKUP(A16,'Table Société'!$A:$B,2,0)</f>
        <v>SOC 1</v>
      </c>
    </row>
    <row r="17" spans="1:12" x14ac:dyDescent="0.2">
      <c r="A17" t="str">
        <f>RECAP!$D$4</f>
        <v>SOCIETE 1</v>
      </c>
      <c r="B17">
        <v>70</v>
      </c>
      <c r="C17" s="37" t="s">
        <v>53</v>
      </c>
      <c r="D17" s="30" t="s">
        <v>23</v>
      </c>
      <c r="E17">
        <v>44570100</v>
      </c>
      <c r="F17" s="3">
        <f>RECAP!$H$2</f>
        <v>43281</v>
      </c>
      <c r="H17">
        <f>H18/(1+RECAP!$E$1)*RECAP!$E$1</f>
        <v>836.6</v>
      </c>
      <c r="I17" s="30" t="str">
        <f t="shared" si="0"/>
        <v>C</v>
      </c>
      <c r="J17" t="str">
        <f t="shared" si="1"/>
        <v/>
      </c>
      <c r="K17" t="str">
        <f>IF(E17=41100000,VLOOKUP(C17,'Table Société'!$A:$B,2,0),"")</f>
        <v/>
      </c>
      <c r="L17" t="str">
        <f>VLOOKUP(A17,'Table Société'!$A:$B,2,0)</f>
        <v>SOC 1</v>
      </c>
    </row>
    <row r="18" spans="1:12" x14ac:dyDescent="0.2">
      <c r="A18" t="str">
        <f>RECAP!$D$4</f>
        <v>SOCIETE 1</v>
      </c>
      <c r="B18">
        <v>70</v>
      </c>
      <c r="C18" s="38" t="s">
        <v>53</v>
      </c>
      <c r="D18" s="30" t="s">
        <v>23</v>
      </c>
      <c r="E18">
        <v>41100000</v>
      </c>
      <c r="F18" s="3">
        <f>RECAP!$H$2</f>
        <v>43281</v>
      </c>
      <c r="H18" s="29">
        <f>RECAP!D10</f>
        <v>5019.5999999999995</v>
      </c>
      <c r="I18" s="30" t="str">
        <f t="shared" si="0"/>
        <v>D</v>
      </c>
      <c r="J18" t="str">
        <f t="shared" si="1"/>
        <v/>
      </c>
      <c r="K18">
        <f>IF(E18=41100000,VLOOKUP(C18,'Table Société'!$A:$B,2,0),"")</f>
        <v>459</v>
      </c>
      <c r="L18" t="str">
        <f>VLOOKUP(A18,'Table Société'!$A:$B,2,0)</f>
        <v>SOC 1</v>
      </c>
    </row>
    <row r="19" spans="1:12" x14ac:dyDescent="0.2">
      <c r="A19" t="str">
        <f>RECAP!$D$4</f>
        <v>SOCIETE 1</v>
      </c>
      <c r="B19">
        <v>70</v>
      </c>
      <c r="C19" s="37" t="s">
        <v>54</v>
      </c>
      <c r="D19" s="30" t="s">
        <v>23</v>
      </c>
      <c r="E19">
        <v>70662000</v>
      </c>
      <c r="F19" s="3">
        <f>RECAP!$H$2</f>
        <v>43281</v>
      </c>
      <c r="H19" s="29">
        <f>H21-H20</f>
        <v>2820</v>
      </c>
      <c r="I19" s="30" t="str">
        <f t="shared" si="0"/>
        <v>C</v>
      </c>
      <c r="J19" t="str">
        <f t="shared" si="1"/>
        <v>COL TVA 20.0%</v>
      </c>
      <c r="K19" t="str">
        <f>IF(E19=41100000,VLOOKUP(C19,'Table Société'!$A:$B,2,0),"")</f>
        <v/>
      </c>
      <c r="L19" t="str">
        <f>VLOOKUP(A19,'Table Société'!$A:$B,2,0)</f>
        <v>SOC 1</v>
      </c>
    </row>
    <row r="20" spans="1:12" x14ac:dyDescent="0.2">
      <c r="A20" t="str">
        <f>RECAP!$D$4</f>
        <v>SOCIETE 1</v>
      </c>
      <c r="B20">
        <v>70</v>
      </c>
      <c r="C20" s="37" t="s">
        <v>54</v>
      </c>
      <c r="D20" s="30" t="s">
        <v>23</v>
      </c>
      <c r="E20">
        <v>44570100</v>
      </c>
      <c r="F20" s="3">
        <f>RECAP!$H$2</f>
        <v>43281</v>
      </c>
      <c r="H20">
        <f>H21/(1+RECAP!$E$1)*RECAP!$E$1</f>
        <v>564</v>
      </c>
      <c r="I20" s="30" t="str">
        <f t="shared" si="0"/>
        <v>C</v>
      </c>
      <c r="J20" t="str">
        <f t="shared" si="1"/>
        <v/>
      </c>
      <c r="K20" t="str">
        <f>IF(E20=41100000,VLOOKUP(C20,'Table Société'!$A:$B,2,0),"")</f>
        <v/>
      </c>
      <c r="L20" t="str">
        <f>VLOOKUP(A20,'Table Société'!$A:$B,2,0)</f>
        <v>SOC 1</v>
      </c>
    </row>
    <row r="21" spans="1:12" x14ac:dyDescent="0.2">
      <c r="A21" t="str">
        <f>RECAP!$D$4</f>
        <v>SOCIETE 1</v>
      </c>
      <c r="B21">
        <v>70</v>
      </c>
      <c r="C21" s="37" t="s">
        <v>54</v>
      </c>
      <c r="D21" s="30" t="s">
        <v>23</v>
      </c>
      <c r="E21">
        <v>41100000</v>
      </c>
      <c r="F21" s="3">
        <f>RECAP!$H$2</f>
        <v>43281</v>
      </c>
      <c r="H21" s="29">
        <f>RECAP!D11</f>
        <v>3384</v>
      </c>
      <c r="I21" s="30" t="str">
        <f t="shared" si="0"/>
        <v>D</v>
      </c>
      <c r="J21" t="str">
        <f t="shared" si="1"/>
        <v/>
      </c>
      <c r="K21">
        <f>IF(E21=41100000,VLOOKUP(C21,'Table Société'!$A:$B,2,0),"")</f>
        <v>333</v>
      </c>
      <c r="L21" t="str">
        <f>VLOOKUP(A21,'Table Société'!$A:$B,2,0)</f>
        <v>SOC 1</v>
      </c>
    </row>
    <row r="22" spans="1:12" x14ac:dyDescent="0.2">
      <c r="A22" t="str">
        <f>RECAP!$D$4</f>
        <v>SOCIETE 1</v>
      </c>
      <c r="B22">
        <v>70</v>
      </c>
      <c r="C22" s="37" t="s">
        <v>55</v>
      </c>
      <c r="D22" s="30" t="s">
        <v>23</v>
      </c>
      <c r="E22">
        <v>70662000</v>
      </c>
      <c r="F22" s="3">
        <f>RECAP!$H$2</f>
        <v>43281</v>
      </c>
      <c r="H22" s="29">
        <f>H24-H23</f>
        <v>5217</v>
      </c>
      <c r="I22" s="30" t="str">
        <f t="shared" si="0"/>
        <v>C</v>
      </c>
      <c r="J22" t="str">
        <f t="shared" si="1"/>
        <v>COL TVA 20.0%</v>
      </c>
      <c r="K22" t="str">
        <f>IF(E22=41100000,VLOOKUP(C22,'Table Société'!$A:$B,2,0),"")</f>
        <v/>
      </c>
      <c r="L22" t="str">
        <f>VLOOKUP(A22,'Table Société'!$A:$B,2,0)</f>
        <v>SOC 1</v>
      </c>
    </row>
    <row r="23" spans="1:12" x14ac:dyDescent="0.2">
      <c r="A23" t="str">
        <f>RECAP!$D$4</f>
        <v>SOCIETE 1</v>
      </c>
      <c r="B23">
        <v>70</v>
      </c>
      <c r="C23" s="37" t="s">
        <v>55</v>
      </c>
      <c r="D23" s="30" t="s">
        <v>23</v>
      </c>
      <c r="E23">
        <v>44570100</v>
      </c>
      <c r="F23" s="3">
        <f>RECAP!$H$2</f>
        <v>43281</v>
      </c>
      <c r="H23">
        <f>H24/(1+RECAP!$E$1)*RECAP!$E$1</f>
        <v>1043.4000000000001</v>
      </c>
      <c r="I23" s="30" t="str">
        <f t="shared" si="0"/>
        <v>C</v>
      </c>
      <c r="J23" t="str">
        <f t="shared" si="1"/>
        <v/>
      </c>
      <c r="K23" t="str">
        <f>IF(E23=41100000,VLOOKUP(C23,'Table Société'!$A:$B,2,0),"")</f>
        <v/>
      </c>
      <c r="L23" t="str">
        <f>VLOOKUP(A23,'Table Société'!$A:$B,2,0)</f>
        <v>SOC 1</v>
      </c>
    </row>
    <row r="24" spans="1:12" x14ac:dyDescent="0.2">
      <c r="A24" t="str">
        <f>RECAP!$D$4</f>
        <v>SOCIETE 1</v>
      </c>
      <c r="B24">
        <v>70</v>
      </c>
      <c r="C24" s="37" t="s">
        <v>55</v>
      </c>
      <c r="D24" s="30" t="s">
        <v>23</v>
      </c>
      <c r="E24">
        <v>41100000</v>
      </c>
      <c r="F24" s="3">
        <f>RECAP!$H$2</f>
        <v>43281</v>
      </c>
      <c r="H24" s="29">
        <f>RECAP!D12</f>
        <v>6260.4</v>
      </c>
      <c r="I24" s="30" t="str">
        <f t="shared" si="0"/>
        <v>D</v>
      </c>
      <c r="J24" t="str">
        <f t="shared" si="1"/>
        <v/>
      </c>
      <c r="K24">
        <f>IF(E24=41100000,VLOOKUP(C24,'Table Société'!$A:$B,2,0),"")</f>
        <v>45485</v>
      </c>
      <c r="L24" t="str">
        <f>VLOOKUP(A24,'Table Société'!$A:$B,2,0)</f>
        <v>SOC 1</v>
      </c>
    </row>
    <row r="25" spans="1:12" x14ac:dyDescent="0.2">
      <c r="A25" t="str">
        <f>RECAP!$D$4</f>
        <v>SOCIETE 1</v>
      </c>
      <c r="B25">
        <v>70</v>
      </c>
      <c r="C25" s="37" t="s">
        <v>56</v>
      </c>
      <c r="D25" s="30" t="s">
        <v>23</v>
      </c>
      <c r="E25">
        <v>70662000</v>
      </c>
      <c r="F25" s="3">
        <f>RECAP!$H$2</f>
        <v>43281</v>
      </c>
      <c r="H25" s="29">
        <f>H27-H26</f>
        <v>4136</v>
      </c>
      <c r="I25" s="30" t="str">
        <f t="shared" si="0"/>
        <v>C</v>
      </c>
      <c r="J25" t="str">
        <f t="shared" si="1"/>
        <v>COL TVA 20.0%</v>
      </c>
      <c r="K25" t="str">
        <f>IF(E25=41100000,VLOOKUP(C25,'Table Société'!$A:$B,2,0),"")</f>
        <v/>
      </c>
      <c r="L25" t="str">
        <f>VLOOKUP(A25,'Table Société'!$A:$B,2,0)</f>
        <v>SOC 1</v>
      </c>
    </row>
    <row r="26" spans="1:12" x14ac:dyDescent="0.2">
      <c r="A26" t="str">
        <f>RECAP!$D$4</f>
        <v>SOCIETE 1</v>
      </c>
      <c r="B26">
        <v>70</v>
      </c>
      <c r="C26" s="37" t="s">
        <v>56</v>
      </c>
      <c r="D26" s="30" t="s">
        <v>23</v>
      </c>
      <c r="E26">
        <v>44570100</v>
      </c>
      <c r="F26" s="3">
        <f>RECAP!$H$2</f>
        <v>43281</v>
      </c>
      <c r="H26">
        <f>H27/(1+RECAP!$E$1)*RECAP!$E$1</f>
        <v>827.2</v>
      </c>
      <c r="I26" s="30" t="str">
        <f t="shared" si="0"/>
        <v>C</v>
      </c>
      <c r="J26" t="str">
        <f t="shared" si="1"/>
        <v/>
      </c>
      <c r="K26" t="str">
        <f>IF(E26=41100000,VLOOKUP(C26,'Table Société'!$A:$B,2,0),"")</f>
        <v/>
      </c>
      <c r="L26" t="str">
        <f>VLOOKUP(A26,'Table Société'!$A:$B,2,0)</f>
        <v>SOC 1</v>
      </c>
    </row>
    <row r="27" spans="1:12" x14ac:dyDescent="0.2">
      <c r="A27" t="str">
        <f>RECAP!$D$4</f>
        <v>SOCIETE 1</v>
      </c>
      <c r="B27">
        <v>70</v>
      </c>
      <c r="C27" s="37" t="s">
        <v>56</v>
      </c>
      <c r="D27" s="30" t="s">
        <v>23</v>
      </c>
      <c r="E27">
        <v>41100000</v>
      </c>
      <c r="F27" s="3">
        <f>RECAP!$H$2</f>
        <v>43281</v>
      </c>
      <c r="H27" s="29">
        <f>RECAP!D13</f>
        <v>4963.2</v>
      </c>
      <c r="I27" s="30" t="str">
        <f t="shared" si="0"/>
        <v>D</v>
      </c>
      <c r="J27" t="str">
        <f t="shared" si="1"/>
        <v/>
      </c>
      <c r="K27">
        <f>IF(E27=41100000,VLOOKUP(C27,'Table Société'!$A:$B,2,0),"")</f>
        <v>5489</v>
      </c>
      <c r="L27" t="str">
        <f>VLOOKUP(A27,'Table Société'!$A:$B,2,0)</f>
        <v>SOC 1</v>
      </c>
    </row>
    <row r="28" spans="1:12" x14ac:dyDescent="0.2">
      <c r="A28" t="str">
        <f>RECAP!$D$4</f>
        <v>SOCIETE 1</v>
      </c>
      <c r="B28">
        <v>70</v>
      </c>
      <c r="C28" s="37" t="s">
        <v>57</v>
      </c>
      <c r="D28" s="30" t="s">
        <v>23</v>
      </c>
      <c r="E28">
        <v>70662000</v>
      </c>
      <c r="F28" s="3">
        <f>RECAP!$H$2</f>
        <v>43281</v>
      </c>
      <c r="H28" s="29">
        <f>H30-H29</f>
        <v>4230</v>
      </c>
      <c r="I28" s="30" t="str">
        <f t="shared" si="0"/>
        <v>C</v>
      </c>
      <c r="J28" t="str">
        <f t="shared" si="1"/>
        <v>COL TVA 20.0%</v>
      </c>
      <c r="K28" t="str">
        <f>IF(E28=41100000,VLOOKUP(C28,'Table Société'!$A:$B,2,0),"")</f>
        <v/>
      </c>
      <c r="L28" t="str">
        <f>VLOOKUP(A28,'Table Société'!$A:$B,2,0)</f>
        <v>SOC 1</v>
      </c>
    </row>
    <row r="29" spans="1:12" x14ac:dyDescent="0.2">
      <c r="A29" t="str">
        <f>RECAP!$D$4</f>
        <v>SOCIETE 1</v>
      </c>
      <c r="B29">
        <v>70</v>
      </c>
      <c r="C29" s="37" t="s">
        <v>57</v>
      </c>
      <c r="D29" s="30" t="s">
        <v>23</v>
      </c>
      <c r="E29">
        <v>44570100</v>
      </c>
      <c r="F29" s="3">
        <f>RECAP!$H$2</f>
        <v>43281</v>
      </c>
      <c r="H29">
        <f>H30/(1+RECAP!$E$1)*RECAP!$E$1</f>
        <v>846</v>
      </c>
      <c r="I29" s="30" t="str">
        <f t="shared" si="0"/>
        <v>C</v>
      </c>
      <c r="J29" t="str">
        <f t="shared" si="1"/>
        <v/>
      </c>
      <c r="K29" t="str">
        <f>IF(E29=41100000,VLOOKUP(C29,'Table Société'!$A:$B,2,0),"")</f>
        <v/>
      </c>
      <c r="L29" t="str">
        <f>VLOOKUP(A29,'Table Société'!$A:$B,2,0)</f>
        <v>SOC 1</v>
      </c>
    </row>
    <row r="30" spans="1:12" x14ac:dyDescent="0.2">
      <c r="A30" t="str">
        <f>RECAP!$D$4</f>
        <v>SOCIETE 1</v>
      </c>
      <c r="B30">
        <v>70</v>
      </c>
      <c r="C30" s="37" t="s">
        <v>57</v>
      </c>
      <c r="D30" s="30" t="s">
        <v>23</v>
      </c>
      <c r="E30">
        <v>41100000</v>
      </c>
      <c r="F30" s="3">
        <f>RECAP!$H$2</f>
        <v>43281</v>
      </c>
      <c r="H30" s="29">
        <f>RECAP!D14</f>
        <v>5076</v>
      </c>
      <c r="I30" s="30" t="str">
        <f t="shared" si="0"/>
        <v>D</v>
      </c>
      <c r="J30" t="str">
        <f t="shared" si="1"/>
        <v/>
      </c>
      <c r="K30">
        <f>IF(E30=41100000,VLOOKUP(C30,'Table Société'!$A:$B,2,0),"")</f>
        <v>1233</v>
      </c>
      <c r="L30" t="str">
        <f>VLOOKUP(A30,'Table Société'!$A:$B,2,0)</f>
        <v>SOC 1</v>
      </c>
    </row>
    <row r="31" spans="1:12" x14ac:dyDescent="0.2">
      <c r="A31" t="str">
        <f>RECAP!$D$4</f>
        <v>SOCIETE 1</v>
      </c>
      <c r="B31">
        <v>70</v>
      </c>
      <c r="C31" s="37" t="s">
        <v>58</v>
      </c>
      <c r="D31" s="30" t="s">
        <v>23</v>
      </c>
      <c r="E31">
        <v>70662000</v>
      </c>
      <c r="F31" s="3">
        <f>RECAP!$H$2</f>
        <v>43281</v>
      </c>
      <c r="H31" s="29">
        <f>H33-H32</f>
        <v>2820</v>
      </c>
      <c r="I31" s="30" t="str">
        <f t="shared" si="0"/>
        <v>C</v>
      </c>
      <c r="J31" t="str">
        <f t="shared" si="1"/>
        <v>COL TVA 20.0%</v>
      </c>
      <c r="K31" t="str">
        <f>IF(E31=41100000,VLOOKUP(C31,'Table Société'!$A:$B,2,0),"")</f>
        <v/>
      </c>
      <c r="L31" t="str">
        <f>VLOOKUP(A31,'Table Société'!$A:$B,2,0)</f>
        <v>SOC 1</v>
      </c>
    </row>
    <row r="32" spans="1:12" x14ac:dyDescent="0.2">
      <c r="A32" t="str">
        <f>RECAP!$D$4</f>
        <v>SOCIETE 1</v>
      </c>
      <c r="B32">
        <v>70</v>
      </c>
      <c r="C32" s="37" t="s">
        <v>58</v>
      </c>
      <c r="D32" s="30" t="s">
        <v>23</v>
      </c>
      <c r="E32">
        <v>44570100</v>
      </c>
      <c r="F32" s="3">
        <f>RECAP!$H$2</f>
        <v>43281</v>
      </c>
      <c r="H32">
        <f>H33/(1+RECAP!$E$1)*RECAP!$E$1</f>
        <v>564</v>
      </c>
      <c r="I32" s="30" t="str">
        <f t="shared" si="0"/>
        <v>C</v>
      </c>
      <c r="J32" t="str">
        <f t="shared" si="1"/>
        <v/>
      </c>
      <c r="K32" t="str">
        <f>IF(E32=41100000,VLOOKUP(C32,'Table Société'!$A:$B,2,0),"")</f>
        <v/>
      </c>
      <c r="L32" t="str">
        <f>VLOOKUP(A32,'Table Société'!$A:$B,2,0)</f>
        <v>SOC 1</v>
      </c>
    </row>
    <row r="33" spans="1:12" x14ac:dyDescent="0.2">
      <c r="A33" t="str">
        <f>RECAP!$D$4</f>
        <v>SOCIETE 1</v>
      </c>
      <c r="B33">
        <v>70</v>
      </c>
      <c r="C33" s="37" t="s">
        <v>58</v>
      </c>
      <c r="D33" s="30" t="s">
        <v>23</v>
      </c>
      <c r="E33">
        <v>41100000</v>
      </c>
      <c r="F33" s="3">
        <f>RECAP!$H$2</f>
        <v>43281</v>
      </c>
      <c r="H33" s="29">
        <f>RECAP!D15</f>
        <v>3384</v>
      </c>
      <c r="I33" s="30" t="str">
        <f t="shared" si="0"/>
        <v>D</v>
      </c>
      <c r="J33" t="str">
        <f t="shared" si="1"/>
        <v/>
      </c>
      <c r="K33">
        <f>IF(E33=41100000,VLOOKUP(C33,'Table Société'!$A:$B,2,0),"")</f>
        <v>3023</v>
      </c>
      <c r="L33" t="str">
        <f>VLOOKUP(A33,'Table Société'!$A:$B,2,0)</f>
        <v>SOC 1</v>
      </c>
    </row>
    <row r="34" spans="1:12" x14ac:dyDescent="0.2">
      <c r="A34" t="str">
        <f>RECAP!$D$4</f>
        <v>SOCIETE 1</v>
      </c>
      <c r="B34">
        <v>70</v>
      </c>
      <c r="C34" s="37" t="s">
        <v>59</v>
      </c>
      <c r="D34" s="30" t="s">
        <v>23</v>
      </c>
      <c r="E34">
        <v>70662000</v>
      </c>
      <c r="F34" s="3">
        <f>RECAP!$H$2</f>
        <v>43281</v>
      </c>
      <c r="H34" s="29">
        <f>H36-H35</f>
        <v>7660.9999999999991</v>
      </c>
      <c r="I34" s="30" t="str">
        <f t="shared" si="0"/>
        <v>C</v>
      </c>
      <c r="J34" t="str">
        <f t="shared" si="1"/>
        <v>COL TVA 20.0%</v>
      </c>
      <c r="K34" t="str">
        <f>IF(E34=41100000,VLOOKUP(C34,'Table Société'!$A:$B,2,0),"")</f>
        <v/>
      </c>
      <c r="L34" t="str">
        <f>VLOOKUP(A34,'Table Société'!$A:$B,2,0)</f>
        <v>SOC 1</v>
      </c>
    </row>
    <row r="35" spans="1:12" x14ac:dyDescent="0.2">
      <c r="A35" t="str">
        <f>RECAP!$D$4</f>
        <v>SOCIETE 1</v>
      </c>
      <c r="B35">
        <v>70</v>
      </c>
      <c r="C35" s="37" t="s">
        <v>59</v>
      </c>
      <c r="D35" s="30" t="s">
        <v>23</v>
      </c>
      <c r="E35">
        <v>44570100</v>
      </c>
      <c r="F35" s="3">
        <f>RECAP!$H$2</f>
        <v>43281</v>
      </c>
      <c r="H35">
        <f>H36/(1+RECAP!$E$1)*RECAP!$E$1</f>
        <v>1532.1999999999998</v>
      </c>
      <c r="I35" s="30" t="str">
        <f t="shared" si="0"/>
        <v>C</v>
      </c>
      <c r="J35" t="str">
        <f t="shared" si="1"/>
        <v/>
      </c>
      <c r="K35" t="str">
        <f>IF(E35=41100000,VLOOKUP(C35,'Table Société'!$A:$B,2,0),"")</f>
        <v/>
      </c>
      <c r="L35" t="str">
        <f>VLOOKUP(A35,'Table Société'!$A:$B,2,0)</f>
        <v>SOC 1</v>
      </c>
    </row>
    <row r="36" spans="1:12" x14ac:dyDescent="0.2">
      <c r="A36" t="str">
        <f>RECAP!$D$4</f>
        <v>SOCIETE 1</v>
      </c>
      <c r="B36">
        <v>70</v>
      </c>
      <c r="C36" s="37" t="s">
        <v>59</v>
      </c>
      <c r="D36" s="30" t="s">
        <v>23</v>
      </c>
      <c r="E36">
        <v>41100000</v>
      </c>
      <c r="F36" s="3">
        <f>RECAP!$H$2</f>
        <v>43281</v>
      </c>
      <c r="H36" s="29">
        <f>RECAP!D16</f>
        <v>9193.1999999999989</v>
      </c>
      <c r="I36" s="30" t="str">
        <f t="shared" si="0"/>
        <v>D</v>
      </c>
      <c r="J36" t="str">
        <f t="shared" si="1"/>
        <v/>
      </c>
      <c r="K36">
        <f>IF(E36=41100000,VLOOKUP(C36,'Table Société'!$A:$B,2,0),"")</f>
        <v>7279</v>
      </c>
      <c r="L36" t="str">
        <f>VLOOKUP(A36,'Table Société'!$A:$B,2,0)</f>
        <v>SOC 1</v>
      </c>
    </row>
    <row r="37" spans="1:12" x14ac:dyDescent="0.2">
      <c r="A37" t="str">
        <f>RECAP!$D$4</f>
        <v>SOCIETE 1</v>
      </c>
      <c r="B37">
        <v>70</v>
      </c>
      <c r="C37" s="37" t="s">
        <v>60</v>
      </c>
      <c r="D37" s="30" t="s">
        <v>23</v>
      </c>
      <c r="E37">
        <v>70662000</v>
      </c>
      <c r="F37" s="3">
        <f>RECAP!$H$2</f>
        <v>43281</v>
      </c>
      <c r="H37" s="29">
        <f>H39-H38</f>
        <v>5896</v>
      </c>
      <c r="I37" s="30" t="str">
        <f t="shared" si="0"/>
        <v>C</v>
      </c>
      <c r="J37" t="str">
        <f t="shared" si="1"/>
        <v>COL TVA 20.0%</v>
      </c>
      <c r="K37" t="str">
        <f>IF(E37=41100000,VLOOKUP(C37,'Table Société'!$A:$B,2,0),"")</f>
        <v/>
      </c>
      <c r="L37" t="str">
        <f>VLOOKUP(A37,'Table Société'!$A:$B,2,0)</f>
        <v>SOC 1</v>
      </c>
    </row>
    <row r="38" spans="1:12" x14ac:dyDescent="0.2">
      <c r="A38" t="str">
        <f>RECAP!$D$4</f>
        <v>SOCIETE 1</v>
      </c>
      <c r="B38">
        <v>70</v>
      </c>
      <c r="C38" s="37" t="s">
        <v>60</v>
      </c>
      <c r="D38" s="30" t="s">
        <v>23</v>
      </c>
      <c r="E38">
        <v>44570100</v>
      </c>
      <c r="F38" s="3">
        <f>RECAP!$H$2</f>
        <v>43281</v>
      </c>
      <c r="H38">
        <f>H39/(1+RECAP!$E$1)*RECAP!$E$1</f>
        <v>1179.2</v>
      </c>
      <c r="I38" s="30" t="str">
        <f t="shared" si="0"/>
        <v>C</v>
      </c>
      <c r="J38" t="str">
        <f t="shared" si="1"/>
        <v/>
      </c>
      <c r="K38" t="str">
        <f>IF(E38=41100000,VLOOKUP(C38,'Table Société'!$A:$B,2,0),"")</f>
        <v/>
      </c>
      <c r="L38" t="str">
        <f>VLOOKUP(A38,'Table Société'!$A:$B,2,0)</f>
        <v>SOC 1</v>
      </c>
    </row>
    <row r="39" spans="1:12" x14ac:dyDescent="0.2">
      <c r="A39" t="str">
        <f>RECAP!$D$4</f>
        <v>SOCIETE 1</v>
      </c>
      <c r="B39">
        <v>70</v>
      </c>
      <c r="C39" s="37" t="s">
        <v>60</v>
      </c>
      <c r="D39" s="30" t="s">
        <v>23</v>
      </c>
      <c r="E39">
        <v>41100000</v>
      </c>
      <c r="F39" s="3">
        <f>RECAP!$H$2</f>
        <v>43281</v>
      </c>
      <c r="H39" s="29">
        <f>RECAP!D17</f>
        <v>7075.2</v>
      </c>
      <c r="I39" s="30" t="str">
        <f t="shared" si="0"/>
        <v>D</v>
      </c>
      <c r="J39" t="str">
        <f t="shared" si="1"/>
        <v/>
      </c>
      <c r="K39">
        <f>IF(E39=41100000,VLOOKUP(C39,'Table Société'!$A:$B,2,0),"")</f>
        <v>11535</v>
      </c>
      <c r="L39" t="str">
        <f>VLOOKUP(A39,'Table Société'!$A:$B,2,0)</f>
        <v>SOC 1</v>
      </c>
    </row>
    <row r="40" spans="1:12" x14ac:dyDescent="0.2">
      <c r="A40" t="str">
        <f>RECAP!$D$4</f>
        <v>SOCIETE 1</v>
      </c>
      <c r="B40">
        <v>70</v>
      </c>
      <c r="C40" s="37" t="s">
        <v>61</v>
      </c>
      <c r="D40" s="30" t="s">
        <v>23</v>
      </c>
      <c r="E40">
        <v>70662000</v>
      </c>
      <c r="F40" s="3">
        <f>RECAP!$H$2</f>
        <v>43281</v>
      </c>
      <c r="H40" s="29">
        <f>H42-H41</f>
        <v>4221</v>
      </c>
      <c r="I40" s="30" t="str">
        <f t="shared" si="0"/>
        <v>C</v>
      </c>
      <c r="J40" t="str">
        <f t="shared" si="1"/>
        <v>COL TVA 20.0%</v>
      </c>
      <c r="K40" t="str">
        <f>IF(E40=41100000,VLOOKUP(C40,'Table Société'!$A:$B,2,0),"")</f>
        <v/>
      </c>
      <c r="L40" t="str">
        <f>VLOOKUP(A40,'Table Société'!$A:$B,2,0)</f>
        <v>SOC 1</v>
      </c>
    </row>
    <row r="41" spans="1:12" x14ac:dyDescent="0.2">
      <c r="A41" t="str">
        <f>RECAP!$D$4</f>
        <v>SOCIETE 1</v>
      </c>
      <c r="B41">
        <v>70</v>
      </c>
      <c r="C41" s="37" t="s">
        <v>61</v>
      </c>
      <c r="D41" s="30" t="s">
        <v>23</v>
      </c>
      <c r="E41">
        <v>44570100</v>
      </c>
      <c r="F41" s="3">
        <f>RECAP!$H$2</f>
        <v>43281</v>
      </c>
      <c r="H41">
        <f>H42/(1+RECAP!$E$1)*RECAP!$E$1</f>
        <v>844.2</v>
      </c>
      <c r="I41" s="30" t="str">
        <f t="shared" si="0"/>
        <v>C</v>
      </c>
      <c r="J41" t="str">
        <f t="shared" si="1"/>
        <v/>
      </c>
      <c r="K41" t="str">
        <f>IF(E41=41100000,VLOOKUP(C41,'Table Société'!$A:$B,2,0),"")</f>
        <v/>
      </c>
      <c r="L41" t="str">
        <f>VLOOKUP(A41,'Table Société'!$A:$B,2,0)</f>
        <v>SOC 1</v>
      </c>
    </row>
    <row r="42" spans="1:12" x14ac:dyDescent="0.2">
      <c r="A42" t="str">
        <f>RECAP!$D$4</f>
        <v>SOCIETE 1</v>
      </c>
      <c r="B42">
        <v>70</v>
      </c>
      <c r="C42" s="37" t="s">
        <v>61</v>
      </c>
      <c r="D42" s="30" t="s">
        <v>23</v>
      </c>
      <c r="E42">
        <v>41100000</v>
      </c>
      <c r="F42" s="3">
        <f>RECAP!$H$2</f>
        <v>43281</v>
      </c>
      <c r="H42" s="29">
        <f>RECAP!D18</f>
        <v>5065.2</v>
      </c>
      <c r="I42" s="30" t="str">
        <f t="shared" si="0"/>
        <v>D</v>
      </c>
      <c r="J42" t="str">
        <f t="shared" si="1"/>
        <v/>
      </c>
      <c r="K42">
        <f>IF(E42=41100000,VLOOKUP(C42,'Table Société'!$A:$B,2,0),"")</f>
        <v>15791</v>
      </c>
      <c r="L42" t="str">
        <f>VLOOKUP(A42,'Table Société'!$A:$B,2,0)</f>
        <v>SOC 1</v>
      </c>
    </row>
    <row r="43" spans="1:12" x14ac:dyDescent="0.2">
      <c r="A43" t="str">
        <f>RECAP!$D$4</f>
        <v>SOCIETE 1</v>
      </c>
      <c r="B43">
        <v>70</v>
      </c>
      <c r="C43" s="37" t="s">
        <v>62</v>
      </c>
      <c r="D43" s="30" t="s">
        <v>23</v>
      </c>
      <c r="E43">
        <v>70662000</v>
      </c>
      <c r="F43" s="3">
        <f>RECAP!$H$2</f>
        <v>43281</v>
      </c>
      <c r="H43" s="29">
        <f>H45-H44</f>
        <v>5561</v>
      </c>
      <c r="I43" s="30" t="str">
        <f t="shared" si="0"/>
        <v>C</v>
      </c>
      <c r="J43" t="str">
        <f t="shared" si="1"/>
        <v>COL TVA 20.0%</v>
      </c>
      <c r="K43" t="str">
        <f>IF(E43=41100000,VLOOKUP(C43,'Table Société'!$A:$B,2,0),"")</f>
        <v/>
      </c>
      <c r="L43" t="str">
        <f>VLOOKUP(A43,'Table Société'!$A:$B,2,0)</f>
        <v>SOC 1</v>
      </c>
    </row>
    <row r="44" spans="1:12" x14ac:dyDescent="0.2">
      <c r="A44" t="str">
        <f>RECAP!$D$4</f>
        <v>SOCIETE 1</v>
      </c>
      <c r="B44">
        <v>70</v>
      </c>
      <c r="C44" s="37" t="s">
        <v>62</v>
      </c>
      <c r="D44" s="30" t="s">
        <v>23</v>
      </c>
      <c r="E44">
        <v>44570100</v>
      </c>
      <c r="F44" s="3">
        <f>RECAP!$H$2</f>
        <v>43281</v>
      </c>
      <c r="H44">
        <f>H45/(1+RECAP!$E$1)*RECAP!$E$1</f>
        <v>1112.2</v>
      </c>
      <c r="I44" s="30" t="str">
        <f t="shared" si="0"/>
        <v>C</v>
      </c>
      <c r="J44" t="str">
        <f t="shared" si="1"/>
        <v/>
      </c>
      <c r="K44" t="str">
        <f>IF(E44=41100000,VLOOKUP(C44,'Table Société'!$A:$B,2,0),"")</f>
        <v/>
      </c>
      <c r="L44" t="str">
        <f>VLOOKUP(A44,'Table Société'!$A:$B,2,0)</f>
        <v>SOC 1</v>
      </c>
    </row>
    <row r="45" spans="1:12" x14ac:dyDescent="0.2">
      <c r="A45" t="str">
        <f>RECAP!$D$4</f>
        <v>SOCIETE 1</v>
      </c>
      <c r="B45">
        <v>70</v>
      </c>
      <c r="C45" s="37" t="s">
        <v>62</v>
      </c>
      <c r="D45" s="30" t="s">
        <v>23</v>
      </c>
      <c r="E45">
        <v>41100000</v>
      </c>
      <c r="F45" s="3">
        <f>RECAP!$H$2</f>
        <v>43281</v>
      </c>
      <c r="H45" s="29">
        <f>RECAP!D19</f>
        <v>6673.2</v>
      </c>
      <c r="I45" s="30" t="str">
        <f t="shared" si="0"/>
        <v>D</v>
      </c>
      <c r="J45" t="str">
        <f t="shared" si="1"/>
        <v/>
      </c>
      <c r="K45">
        <f>IF(E45=41100000,VLOOKUP(C45,'Table Société'!$A:$B,2,0),"")</f>
        <v>20047</v>
      </c>
      <c r="L45" t="str">
        <f>VLOOKUP(A45,'Table Société'!$A:$B,2,0)</f>
        <v>SOC 1</v>
      </c>
    </row>
    <row r="46" spans="1:12" x14ac:dyDescent="0.2">
      <c r="A46" t="str">
        <f>RECAP!$D$4</f>
        <v>SOCIETE 1</v>
      </c>
      <c r="B46">
        <v>70</v>
      </c>
      <c r="C46" s="37" t="s">
        <v>63</v>
      </c>
      <c r="D46" s="30" t="s">
        <v>23</v>
      </c>
      <c r="E46">
        <v>70662000</v>
      </c>
      <c r="F46" s="3">
        <f>RECAP!$H$2</f>
        <v>43281</v>
      </c>
      <c r="H46" s="29">
        <f>H48-H47</f>
        <v>3283</v>
      </c>
      <c r="I46" s="30" t="str">
        <f t="shared" si="0"/>
        <v>C</v>
      </c>
      <c r="J46" t="str">
        <f t="shared" si="1"/>
        <v>COL TVA 20.0%</v>
      </c>
      <c r="K46" t="str">
        <f>IF(E46=41100000,VLOOKUP(C46,'Table Société'!$A:$B,2,0),"")</f>
        <v/>
      </c>
      <c r="L46" t="str">
        <f>VLOOKUP(A46,'Table Société'!$A:$B,2,0)</f>
        <v>SOC 1</v>
      </c>
    </row>
    <row r="47" spans="1:12" x14ac:dyDescent="0.2">
      <c r="A47" t="str">
        <f>RECAP!$D$4</f>
        <v>SOCIETE 1</v>
      </c>
      <c r="B47">
        <v>70</v>
      </c>
      <c r="C47" s="37" t="s">
        <v>63</v>
      </c>
      <c r="D47" s="30" t="s">
        <v>23</v>
      </c>
      <c r="E47">
        <v>44570100</v>
      </c>
      <c r="F47" s="3">
        <f>RECAP!$H$2</f>
        <v>43281</v>
      </c>
      <c r="H47">
        <f>H48/(1+RECAP!$E$1)*RECAP!$E$1</f>
        <v>656.6</v>
      </c>
      <c r="I47" s="30" t="str">
        <f t="shared" si="0"/>
        <v>C</v>
      </c>
      <c r="J47" t="str">
        <f t="shared" si="1"/>
        <v/>
      </c>
      <c r="K47" t="str">
        <f>IF(E47=41100000,VLOOKUP(C47,'Table Société'!$A:$B,2,0),"")</f>
        <v/>
      </c>
      <c r="L47" t="str">
        <f>VLOOKUP(A47,'Table Société'!$A:$B,2,0)</f>
        <v>SOC 1</v>
      </c>
    </row>
    <row r="48" spans="1:12" x14ac:dyDescent="0.2">
      <c r="A48" t="str">
        <f>RECAP!$D$4</f>
        <v>SOCIETE 1</v>
      </c>
      <c r="B48">
        <v>70</v>
      </c>
      <c r="C48" s="37" t="s">
        <v>63</v>
      </c>
      <c r="D48" s="30" t="s">
        <v>23</v>
      </c>
      <c r="E48">
        <v>41100000</v>
      </c>
      <c r="F48" s="3">
        <f>RECAP!$H$2</f>
        <v>43281</v>
      </c>
      <c r="H48" s="29">
        <f>RECAP!D20</f>
        <v>3939.6</v>
      </c>
      <c r="I48" s="30" t="str">
        <f t="shared" si="0"/>
        <v>D</v>
      </c>
      <c r="J48" t="str">
        <f t="shared" si="1"/>
        <v/>
      </c>
      <c r="K48">
        <f>IF(E48=41100000,VLOOKUP(C48,'Table Société'!$A:$B,2,0),"")</f>
        <v>24303</v>
      </c>
      <c r="L48" t="str">
        <f>VLOOKUP(A48,'Table Société'!$A:$B,2,0)</f>
        <v>SOC 1</v>
      </c>
    </row>
    <row r="49" spans="1:12" x14ac:dyDescent="0.2">
      <c r="A49" t="str">
        <f>RECAP!$D$4</f>
        <v>SOCIETE 1</v>
      </c>
      <c r="B49">
        <v>70</v>
      </c>
      <c r="C49" s="37" t="s">
        <v>64</v>
      </c>
      <c r="D49" s="30" t="s">
        <v>23</v>
      </c>
      <c r="E49">
        <v>70662000</v>
      </c>
      <c r="F49" s="3">
        <f>RECAP!$H$2</f>
        <v>43281</v>
      </c>
      <c r="H49" s="29">
        <f>H51-H50</f>
        <v>8575.9999999999982</v>
      </c>
      <c r="I49" s="30" t="str">
        <f t="shared" si="0"/>
        <v>C</v>
      </c>
      <c r="J49" t="str">
        <f t="shared" si="1"/>
        <v>COL TVA 20.0%</v>
      </c>
      <c r="K49" t="str">
        <f>IF(E49=41100000,VLOOKUP(C49,'Table Société'!$A:$B,2,0),"")</f>
        <v/>
      </c>
      <c r="L49" t="str">
        <f>VLOOKUP(A49,'Table Société'!$A:$B,2,0)</f>
        <v>SOC 1</v>
      </c>
    </row>
    <row r="50" spans="1:12" x14ac:dyDescent="0.2">
      <c r="A50" t="str">
        <f>RECAP!$D$4</f>
        <v>SOCIETE 1</v>
      </c>
      <c r="B50">
        <v>70</v>
      </c>
      <c r="C50" s="37" t="s">
        <v>64</v>
      </c>
      <c r="D50" s="30" t="s">
        <v>23</v>
      </c>
      <c r="E50">
        <v>44570100</v>
      </c>
      <c r="F50" s="3">
        <f>RECAP!$H$2</f>
        <v>43281</v>
      </c>
      <c r="H50">
        <f>H51/(1+RECAP!$E$1)*RECAP!$E$1</f>
        <v>1715.2</v>
      </c>
      <c r="I50" s="30" t="str">
        <f t="shared" si="0"/>
        <v>C</v>
      </c>
      <c r="J50" t="str">
        <f t="shared" si="1"/>
        <v/>
      </c>
      <c r="K50" t="str">
        <f>IF(E50=41100000,VLOOKUP(C50,'Table Société'!$A:$B,2,0),"")</f>
        <v/>
      </c>
      <c r="L50" t="str">
        <f>VLOOKUP(A50,'Table Société'!$A:$B,2,0)</f>
        <v>SOC 1</v>
      </c>
    </row>
    <row r="51" spans="1:12" x14ac:dyDescent="0.2">
      <c r="A51" t="str">
        <f>RECAP!$D$4</f>
        <v>SOCIETE 1</v>
      </c>
      <c r="B51">
        <v>70</v>
      </c>
      <c r="C51" s="37" t="s">
        <v>64</v>
      </c>
      <c r="D51" s="30" t="s">
        <v>23</v>
      </c>
      <c r="E51">
        <v>41100000</v>
      </c>
      <c r="F51" s="3">
        <f>RECAP!$H$2</f>
        <v>43281</v>
      </c>
      <c r="H51" s="29">
        <f>RECAP!D21</f>
        <v>10291.199999999999</v>
      </c>
      <c r="I51" s="30" t="str">
        <f t="shared" si="0"/>
        <v>D</v>
      </c>
      <c r="J51" t="str">
        <f t="shared" si="1"/>
        <v/>
      </c>
      <c r="K51">
        <f>IF(E51=41100000,VLOOKUP(C51,'Table Société'!$A:$B,2,0),"")</f>
        <v>28559</v>
      </c>
      <c r="L51" t="str">
        <f>VLOOKUP(A51,'Table Société'!$A:$B,2,0)</f>
        <v>SOC 1</v>
      </c>
    </row>
    <row r="52" spans="1:12" x14ac:dyDescent="0.2">
      <c r="A52" t="str">
        <f>RECAP!$D$4</f>
        <v>SOCIETE 1</v>
      </c>
      <c r="B52">
        <v>70</v>
      </c>
      <c r="C52" s="37" t="s">
        <v>65</v>
      </c>
      <c r="D52" s="30" t="s">
        <v>23</v>
      </c>
      <c r="E52">
        <v>70662000</v>
      </c>
      <c r="F52" s="3">
        <f>RECAP!$H$2</f>
        <v>43281</v>
      </c>
      <c r="H52" s="29">
        <f>H54-H53</f>
        <v>5896</v>
      </c>
      <c r="I52" s="30" t="str">
        <f t="shared" si="0"/>
        <v>C</v>
      </c>
      <c r="J52" t="str">
        <f t="shared" si="1"/>
        <v>COL TVA 20.0%</v>
      </c>
      <c r="K52" t="str">
        <f>IF(E52=41100000,VLOOKUP(C52,'Table Société'!$A:$B,2,0),"")</f>
        <v/>
      </c>
      <c r="L52" t="str">
        <f>VLOOKUP(A52,'Table Société'!$A:$B,2,0)</f>
        <v>SOC 1</v>
      </c>
    </row>
    <row r="53" spans="1:12" x14ac:dyDescent="0.2">
      <c r="A53" t="str">
        <f>RECAP!$D$4</f>
        <v>SOCIETE 1</v>
      </c>
      <c r="B53">
        <v>70</v>
      </c>
      <c r="C53" s="37" t="s">
        <v>65</v>
      </c>
      <c r="D53" s="30" t="s">
        <v>23</v>
      </c>
      <c r="E53">
        <v>44570100</v>
      </c>
      <c r="F53" s="3">
        <f>RECAP!$H$2</f>
        <v>43281</v>
      </c>
      <c r="H53">
        <f>H54/(1+RECAP!$E$1)*RECAP!$E$1</f>
        <v>1179.2</v>
      </c>
      <c r="I53" s="30" t="str">
        <f t="shared" si="0"/>
        <v>C</v>
      </c>
      <c r="J53" t="str">
        <f t="shared" si="1"/>
        <v/>
      </c>
      <c r="K53" t="str">
        <f>IF(E53=41100000,VLOOKUP(C53,'Table Société'!$A:$B,2,0),"")</f>
        <v/>
      </c>
      <c r="L53" t="str">
        <f>VLOOKUP(A53,'Table Société'!$A:$B,2,0)</f>
        <v>SOC 1</v>
      </c>
    </row>
    <row r="54" spans="1:12" x14ac:dyDescent="0.2">
      <c r="A54" t="str">
        <f>RECAP!$D$4</f>
        <v>SOCIETE 1</v>
      </c>
      <c r="B54">
        <v>70</v>
      </c>
      <c r="C54" s="37" t="s">
        <v>65</v>
      </c>
      <c r="D54" s="30" t="s">
        <v>23</v>
      </c>
      <c r="E54">
        <v>41100000</v>
      </c>
      <c r="F54" s="3">
        <f>RECAP!$H$2</f>
        <v>43281</v>
      </c>
      <c r="H54" s="29">
        <f>RECAP!D22</f>
        <v>7075.2</v>
      </c>
      <c r="I54" s="30" t="str">
        <f t="shared" si="0"/>
        <v>D</v>
      </c>
      <c r="J54" t="str">
        <f t="shared" si="1"/>
        <v/>
      </c>
      <c r="K54">
        <f>IF(E54=41100000,VLOOKUP(C54,'Table Société'!$A:$B,2,0),"")</f>
        <v>32815</v>
      </c>
      <c r="L54" t="str">
        <f>VLOOKUP(A54,'Table Société'!$A:$B,2,0)</f>
        <v>SOC 1</v>
      </c>
    </row>
    <row r="55" spans="1:12" x14ac:dyDescent="0.2">
      <c r="A55" t="str">
        <f>RECAP!$D$4</f>
        <v>SOCIETE 1</v>
      </c>
      <c r="B55">
        <v>70</v>
      </c>
      <c r="C55" s="37" t="s">
        <v>66</v>
      </c>
      <c r="D55" s="30" t="s">
        <v>23</v>
      </c>
      <c r="E55">
        <v>70662000</v>
      </c>
      <c r="F55" s="3">
        <f>RECAP!$H$2</f>
        <v>43281</v>
      </c>
      <c r="H55" s="29">
        <f>H57-H56</f>
        <v>1500</v>
      </c>
      <c r="I55" s="30" t="str">
        <f t="shared" si="0"/>
        <v>C</v>
      </c>
      <c r="J55" t="str">
        <f t="shared" si="1"/>
        <v>COL TVA 20.0%</v>
      </c>
      <c r="K55" t="str">
        <f>IF(E55=41100000,VLOOKUP(C55,'Table Société'!$A:$B,2,0),"")</f>
        <v/>
      </c>
      <c r="L55" t="str">
        <f>VLOOKUP(A55,'Table Société'!$A:$B,2,0)</f>
        <v>SOC 1</v>
      </c>
    </row>
    <row r="56" spans="1:12" x14ac:dyDescent="0.2">
      <c r="A56" t="str">
        <f>RECAP!$D$4</f>
        <v>SOCIETE 1</v>
      </c>
      <c r="B56">
        <v>70</v>
      </c>
      <c r="C56" s="37" t="s">
        <v>66</v>
      </c>
      <c r="D56" s="30" t="s">
        <v>23</v>
      </c>
      <c r="E56">
        <v>44570100</v>
      </c>
      <c r="F56" s="3">
        <f>RECAP!$H$2</f>
        <v>43281</v>
      </c>
      <c r="H56">
        <f>H57/(1+RECAP!$E$1)*RECAP!$E$1</f>
        <v>300</v>
      </c>
      <c r="I56" s="30" t="str">
        <f t="shared" si="0"/>
        <v>C</v>
      </c>
      <c r="J56" t="str">
        <f t="shared" si="1"/>
        <v/>
      </c>
      <c r="K56" t="str">
        <f>IF(E56=41100000,VLOOKUP(C56,'Table Société'!$A:$B,2,0),"")</f>
        <v/>
      </c>
      <c r="L56" t="str">
        <f>VLOOKUP(A56,'Table Société'!$A:$B,2,0)</f>
        <v>SOC 1</v>
      </c>
    </row>
    <row r="57" spans="1:12" x14ac:dyDescent="0.2">
      <c r="A57" t="str">
        <f>RECAP!$D$4</f>
        <v>SOCIETE 1</v>
      </c>
      <c r="B57">
        <v>70</v>
      </c>
      <c r="C57" s="37" t="s">
        <v>66</v>
      </c>
      <c r="D57" s="30" t="s">
        <v>23</v>
      </c>
      <c r="E57">
        <v>41100000</v>
      </c>
      <c r="F57" s="3">
        <f>RECAP!$H$2</f>
        <v>43281</v>
      </c>
      <c r="H57" s="29">
        <f>RECAP!D23</f>
        <v>1800</v>
      </c>
      <c r="I57" s="30" t="str">
        <f t="shared" si="0"/>
        <v>D</v>
      </c>
      <c r="J57" t="str">
        <f t="shared" si="1"/>
        <v/>
      </c>
      <c r="K57">
        <f>IF(E57=41100000,VLOOKUP(C57,'Table Société'!$A:$B,2,0),"")</f>
        <v>37071</v>
      </c>
      <c r="L57" t="str">
        <f>VLOOKUP(A57,'Table Société'!$A:$B,2,0)</f>
        <v>SOC 1</v>
      </c>
    </row>
    <row r="58" spans="1:12" x14ac:dyDescent="0.2">
      <c r="A58" t="str">
        <f>RECAP!$D$4</f>
        <v>SOCIETE 1</v>
      </c>
      <c r="B58">
        <v>70</v>
      </c>
      <c r="C58" s="37" t="s">
        <v>67</v>
      </c>
      <c r="D58" s="30" t="s">
        <v>23</v>
      </c>
      <c r="E58">
        <v>70662000</v>
      </c>
      <c r="F58" s="3">
        <f>RECAP!$H$2</f>
        <v>43281</v>
      </c>
      <c r="H58" s="29">
        <f>H60-H59</f>
        <v>1500</v>
      </c>
      <c r="I58" s="30" t="str">
        <f t="shared" si="0"/>
        <v>C</v>
      </c>
      <c r="J58" t="str">
        <f t="shared" si="1"/>
        <v>COL TVA 20.0%</v>
      </c>
      <c r="K58" t="str">
        <f>IF(E58=41100000,VLOOKUP(C58,'Table Société'!$A:$B,2,0),"")</f>
        <v/>
      </c>
      <c r="L58" t="str">
        <f>VLOOKUP(A58,'Table Société'!$A:$B,2,0)</f>
        <v>SOC 1</v>
      </c>
    </row>
    <row r="59" spans="1:12" x14ac:dyDescent="0.2">
      <c r="A59" t="str">
        <f>RECAP!$D$4</f>
        <v>SOCIETE 1</v>
      </c>
      <c r="B59">
        <v>70</v>
      </c>
      <c r="C59" s="37" t="s">
        <v>67</v>
      </c>
      <c r="D59" s="30" t="s">
        <v>23</v>
      </c>
      <c r="E59">
        <v>44570100</v>
      </c>
      <c r="F59" s="3">
        <f>RECAP!$H$2</f>
        <v>43281</v>
      </c>
      <c r="H59">
        <f>H60/(1+RECAP!$E$1)*RECAP!$E$1</f>
        <v>300</v>
      </c>
      <c r="I59" s="30" t="str">
        <f t="shared" si="0"/>
        <v>C</v>
      </c>
      <c r="J59" t="str">
        <f t="shared" si="1"/>
        <v/>
      </c>
      <c r="K59" t="str">
        <f>IF(E59=41100000,VLOOKUP(C59,'Table Société'!$A:$B,2,0),"")</f>
        <v/>
      </c>
      <c r="L59" t="str">
        <f>VLOOKUP(A59,'Table Société'!$A:$B,2,0)</f>
        <v>SOC 1</v>
      </c>
    </row>
    <row r="60" spans="1:12" x14ac:dyDescent="0.2">
      <c r="A60" t="str">
        <f>RECAP!$D$4</f>
        <v>SOCIETE 1</v>
      </c>
      <c r="B60">
        <v>70</v>
      </c>
      <c r="C60" s="37" t="s">
        <v>67</v>
      </c>
      <c r="D60" s="30" t="s">
        <v>23</v>
      </c>
      <c r="E60">
        <v>41100000</v>
      </c>
      <c r="F60" s="3">
        <f>RECAP!$H$2</f>
        <v>43281</v>
      </c>
      <c r="H60" s="29">
        <f>RECAP!D24</f>
        <v>1800</v>
      </c>
      <c r="I60" s="30" t="str">
        <f t="shared" si="0"/>
        <v>D</v>
      </c>
      <c r="J60" t="str">
        <f t="shared" si="1"/>
        <v/>
      </c>
      <c r="K60">
        <f>IF(E60=41100000,VLOOKUP(C60,'Table Société'!$A:$B,2,0),"")</f>
        <v>41327</v>
      </c>
      <c r="L60" t="str">
        <f>VLOOKUP(A60,'Table Société'!$A:$B,2,0)</f>
        <v>SOC 1</v>
      </c>
    </row>
    <row r="61" spans="1:12" x14ac:dyDescent="0.2">
      <c r="A61" t="str">
        <f>RECAP!$D$4</f>
        <v>SOCIETE 1</v>
      </c>
      <c r="B61">
        <v>70</v>
      </c>
      <c r="C61" s="37" t="s">
        <v>68</v>
      </c>
      <c r="D61" s="30" t="s">
        <v>23</v>
      </c>
      <c r="E61">
        <v>70662000</v>
      </c>
      <c r="F61" s="3">
        <f>RECAP!$H$2</f>
        <v>43281</v>
      </c>
      <c r="H61" s="29">
        <f>H63-H62</f>
        <v>1500</v>
      </c>
      <c r="I61" s="30" t="str">
        <f t="shared" si="0"/>
        <v>C</v>
      </c>
      <c r="J61" t="str">
        <f t="shared" si="1"/>
        <v>COL TVA 20.0%</v>
      </c>
      <c r="K61" t="str">
        <f>IF(E61=41100000,VLOOKUP(C61,'Table Société'!$A:$B,2,0),"")</f>
        <v/>
      </c>
      <c r="L61" t="str">
        <f>VLOOKUP(A61,'Table Société'!$A:$B,2,0)</f>
        <v>SOC 1</v>
      </c>
    </row>
    <row r="62" spans="1:12" x14ac:dyDescent="0.2">
      <c r="A62" t="str">
        <f>RECAP!$D$4</f>
        <v>SOCIETE 1</v>
      </c>
      <c r="B62">
        <v>70</v>
      </c>
      <c r="C62" s="37" t="s">
        <v>68</v>
      </c>
      <c r="D62" s="30" t="s">
        <v>23</v>
      </c>
      <c r="E62">
        <v>44570100</v>
      </c>
      <c r="F62" s="3">
        <f>RECAP!$H$2</f>
        <v>43281</v>
      </c>
      <c r="H62">
        <f>H63/(1+RECAP!$E$1)*RECAP!$E$1</f>
        <v>300</v>
      </c>
      <c r="I62" s="30" t="str">
        <f t="shared" si="0"/>
        <v>C</v>
      </c>
      <c r="J62" t="str">
        <f t="shared" si="1"/>
        <v/>
      </c>
      <c r="K62" t="str">
        <f>IF(E62=41100000,VLOOKUP(C62,'Table Société'!$A:$B,2,0),"")</f>
        <v/>
      </c>
      <c r="L62" t="str">
        <f>VLOOKUP(A62,'Table Société'!$A:$B,2,0)</f>
        <v>SOC 1</v>
      </c>
    </row>
    <row r="63" spans="1:12" x14ac:dyDescent="0.2">
      <c r="A63" t="str">
        <f>RECAP!$D$4</f>
        <v>SOCIETE 1</v>
      </c>
      <c r="B63">
        <v>70</v>
      </c>
      <c r="C63" s="37" t="s">
        <v>68</v>
      </c>
      <c r="D63" s="30" t="s">
        <v>23</v>
      </c>
      <c r="E63">
        <v>41100000</v>
      </c>
      <c r="F63" s="3">
        <f>RECAP!$H$2</f>
        <v>43281</v>
      </c>
      <c r="H63" s="29">
        <f>RECAP!D25</f>
        <v>1800</v>
      </c>
      <c r="I63" s="30" t="str">
        <f t="shared" si="0"/>
        <v>D</v>
      </c>
      <c r="J63" t="str">
        <f t="shared" si="1"/>
        <v/>
      </c>
      <c r="K63">
        <f>IF(E63=41100000,VLOOKUP(C63,'Table Société'!$A:$B,2,0),"")</f>
        <v>45583</v>
      </c>
      <c r="L63" t="str">
        <f>VLOOKUP(A63,'Table Société'!$A:$B,2,0)</f>
        <v>SOC 1</v>
      </c>
    </row>
    <row r="64" spans="1:12" x14ac:dyDescent="0.2">
      <c r="A64" t="str">
        <f>RECAP!$D$4</f>
        <v>SOCIETE 1</v>
      </c>
      <c r="B64">
        <v>70</v>
      </c>
      <c r="C64" s="37" t="s">
        <v>69</v>
      </c>
      <c r="D64" s="30" t="s">
        <v>23</v>
      </c>
      <c r="E64">
        <v>70662000</v>
      </c>
      <c r="F64" s="3">
        <f>RECAP!$H$2</f>
        <v>43281</v>
      </c>
      <c r="H64" s="29">
        <f>H66-H65</f>
        <v>1500</v>
      </c>
      <c r="I64" s="30" t="str">
        <f t="shared" si="0"/>
        <v>C</v>
      </c>
      <c r="J64" t="str">
        <f t="shared" si="1"/>
        <v>COL TVA 20.0%</v>
      </c>
      <c r="K64" t="str">
        <f>IF(E64=41100000,VLOOKUP(C64,'Table Société'!$A:$B,2,0),"")</f>
        <v/>
      </c>
      <c r="L64" t="str">
        <f>VLOOKUP(A64,'Table Société'!$A:$B,2,0)</f>
        <v>SOC 1</v>
      </c>
    </row>
    <row r="65" spans="1:12" x14ac:dyDescent="0.2">
      <c r="A65" t="str">
        <f>RECAP!$D$4</f>
        <v>SOCIETE 1</v>
      </c>
      <c r="B65">
        <v>70</v>
      </c>
      <c r="C65" s="37" t="s">
        <v>69</v>
      </c>
      <c r="D65" s="30" t="s">
        <v>23</v>
      </c>
      <c r="E65">
        <v>44570100</v>
      </c>
      <c r="F65" s="3">
        <f>RECAP!$H$2</f>
        <v>43281</v>
      </c>
      <c r="H65">
        <f>H66/(1+RECAP!$E$1)*RECAP!$E$1</f>
        <v>300</v>
      </c>
      <c r="I65" s="30" t="str">
        <f t="shared" si="0"/>
        <v>C</v>
      </c>
      <c r="J65" t="str">
        <f t="shared" si="1"/>
        <v/>
      </c>
      <c r="K65" t="str">
        <f>IF(E65=41100000,VLOOKUP(C65,'Table Société'!$A:$B,2,0),"")</f>
        <v/>
      </c>
      <c r="L65" t="str">
        <f>VLOOKUP(A65,'Table Société'!$A:$B,2,0)</f>
        <v>SOC 1</v>
      </c>
    </row>
    <row r="66" spans="1:12" x14ac:dyDescent="0.2">
      <c r="A66" t="str">
        <f>RECAP!$D$4</f>
        <v>SOCIETE 1</v>
      </c>
      <c r="B66">
        <v>70</v>
      </c>
      <c r="C66" s="37" t="s">
        <v>69</v>
      </c>
      <c r="D66" s="30" t="s">
        <v>23</v>
      </c>
      <c r="E66">
        <v>41100000</v>
      </c>
      <c r="F66" s="3">
        <f>RECAP!$H$2</f>
        <v>43281</v>
      </c>
      <c r="H66" s="29">
        <f>RECAP!D26</f>
        <v>1800</v>
      </c>
      <c r="I66" s="30" t="str">
        <f t="shared" si="0"/>
        <v>D</v>
      </c>
      <c r="J66" t="str">
        <f t="shared" si="1"/>
        <v/>
      </c>
      <c r="K66">
        <f>IF(E66=41100000,VLOOKUP(C66,'Table Société'!$A:$B,2,0),"")</f>
        <v>49839</v>
      </c>
      <c r="L66" t="str">
        <f>VLOOKUP(A66,'Table Société'!$A:$B,2,0)</f>
        <v>SOC 1</v>
      </c>
    </row>
    <row r="67" spans="1:12" x14ac:dyDescent="0.2">
      <c r="A67" t="str">
        <f>RECAP!$D$4</f>
        <v>SOCIETE 1</v>
      </c>
      <c r="B67">
        <v>70</v>
      </c>
      <c r="C67" s="37" t="s">
        <v>70</v>
      </c>
      <c r="D67" s="30" t="s">
        <v>23</v>
      </c>
      <c r="E67">
        <v>70662000</v>
      </c>
      <c r="F67" s="3">
        <f>RECAP!$H$2</f>
        <v>43281</v>
      </c>
      <c r="H67" s="29">
        <f>H69-H68</f>
        <v>1500</v>
      </c>
      <c r="I67" s="30" t="str">
        <f t="shared" si="0"/>
        <v>C</v>
      </c>
      <c r="J67" t="str">
        <f t="shared" si="1"/>
        <v>COL TVA 20.0%</v>
      </c>
      <c r="K67" t="str">
        <f>IF(E67=41100000,VLOOKUP(C67,'Table Société'!$A:$B,2,0),"")</f>
        <v/>
      </c>
      <c r="L67" t="str">
        <f>VLOOKUP(A67,'Table Société'!$A:$B,2,0)</f>
        <v>SOC 1</v>
      </c>
    </row>
    <row r="68" spans="1:12" x14ac:dyDescent="0.2">
      <c r="A68" t="str">
        <f>RECAP!$D$4</f>
        <v>SOCIETE 1</v>
      </c>
      <c r="B68">
        <v>70</v>
      </c>
      <c r="C68" s="37" t="s">
        <v>70</v>
      </c>
      <c r="D68" s="30" t="s">
        <v>23</v>
      </c>
      <c r="E68">
        <v>44570100</v>
      </c>
      <c r="F68" s="3">
        <f>RECAP!$H$2</f>
        <v>43281</v>
      </c>
      <c r="H68">
        <f>H69/(1+RECAP!$E$1)*RECAP!$E$1</f>
        <v>300</v>
      </c>
      <c r="I68" s="30" t="str">
        <f t="shared" si="0"/>
        <v>C</v>
      </c>
      <c r="J68" t="str">
        <f t="shared" si="1"/>
        <v/>
      </c>
      <c r="K68" t="str">
        <f>IF(E68=41100000,VLOOKUP(C68,'Table Société'!$A:$B,2,0),"")</f>
        <v/>
      </c>
      <c r="L68" t="str">
        <f>VLOOKUP(A68,'Table Société'!$A:$B,2,0)</f>
        <v>SOC 1</v>
      </c>
    </row>
    <row r="69" spans="1:12" x14ac:dyDescent="0.2">
      <c r="A69" t="str">
        <f>RECAP!$D$4</f>
        <v>SOCIETE 1</v>
      </c>
      <c r="B69">
        <v>70</v>
      </c>
      <c r="C69" s="37" t="s">
        <v>70</v>
      </c>
      <c r="D69" s="30" t="s">
        <v>23</v>
      </c>
      <c r="E69">
        <v>41100000</v>
      </c>
      <c r="F69" s="3">
        <f>RECAP!$H$2</f>
        <v>43281</v>
      </c>
      <c r="H69" s="29">
        <f>RECAP!D27</f>
        <v>1800</v>
      </c>
      <c r="I69" s="30" t="str">
        <f t="shared" ref="I69:I126" si="2">IF(MID(E69,1,2)="41","D","C")</f>
        <v>D</v>
      </c>
      <c r="J69" t="str">
        <f t="shared" ref="J69:J126" si="3">IF(E69=70662000,"COL TVA 20.0%","")</f>
        <v/>
      </c>
      <c r="K69">
        <f>IF(E69=41100000,VLOOKUP(C69,'Table Société'!$A:$B,2,0),"")</f>
        <v>54095</v>
      </c>
      <c r="L69" t="str">
        <f>VLOOKUP(A69,'Table Société'!$A:$B,2,0)</f>
        <v>SOC 1</v>
      </c>
    </row>
    <row r="70" spans="1:12" x14ac:dyDescent="0.2">
      <c r="A70" t="str">
        <f>RECAP!$D$4</f>
        <v>SOCIETE 1</v>
      </c>
      <c r="B70">
        <v>70</v>
      </c>
      <c r="C70" s="37" t="s">
        <v>72</v>
      </c>
      <c r="D70" s="30" t="s">
        <v>23</v>
      </c>
      <c r="E70">
        <v>70662000</v>
      </c>
      <c r="F70" s="3">
        <f>RECAP!$H$2</f>
        <v>43281</v>
      </c>
      <c r="H70" s="29">
        <f>H72-H71</f>
        <v>1500</v>
      </c>
      <c r="I70" s="30" t="str">
        <f t="shared" si="2"/>
        <v>C</v>
      </c>
      <c r="J70" t="str">
        <f t="shared" si="3"/>
        <v>COL TVA 20.0%</v>
      </c>
      <c r="K70" t="str">
        <f>IF(E70=41100000,VLOOKUP(C70,'Table Société'!$A:$B,2,0),"")</f>
        <v/>
      </c>
      <c r="L70" t="str">
        <f>VLOOKUP(A70,'Table Société'!$A:$B,2,0)</f>
        <v>SOC 1</v>
      </c>
    </row>
    <row r="71" spans="1:12" x14ac:dyDescent="0.2">
      <c r="A71" t="str">
        <f>RECAP!$D$4</f>
        <v>SOCIETE 1</v>
      </c>
      <c r="B71">
        <v>70</v>
      </c>
      <c r="C71" s="37" t="s">
        <v>72</v>
      </c>
      <c r="D71" s="30" t="s">
        <v>23</v>
      </c>
      <c r="E71">
        <v>44570100</v>
      </c>
      <c r="F71" s="3">
        <f>RECAP!$H$2</f>
        <v>43281</v>
      </c>
      <c r="H71">
        <f>H72/(1+RECAP!$E$1)*RECAP!$E$1</f>
        <v>300</v>
      </c>
      <c r="I71" s="30" t="str">
        <f t="shared" si="2"/>
        <v>C</v>
      </c>
      <c r="J71" t="str">
        <f t="shared" si="3"/>
        <v/>
      </c>
      <c r="K71" t="str">
        <f>IF(E71=41100000,VLOOKUP(C71,'Table Société'!$A:$B,2,0),"")</f>
        <v/>
      </c>
      <c r="L71" t="str">
        <f>VLOOKUP(A71,'Table Société'!$A:$B,2,0)</f>
        <v>SOC 1</v>
      </c>
    </row>
    <row r="72" spans="1:12" x14ac:dyDescent="0.2">
      <c r="A72" t="str">
        <f>RECAP!$D$4</f>
        <v>SOCIETE 1</v>
      </c>
      <c r="B72">
        <v>70</v>
      </c>
      <c r="C72" s="37" t="s">
        <v>72</v>
      </c>
      <c r="D72" s="30" t="s">
        <v>23</v>
      </c>
      <c r="E72">
        <v>41100000</v>
      </c>
      <c r="F72" s="3">
        <f>RECAP!$H$2</f>
        <v>43281</v>
      </c>
      <c r="H72" s="29">
        <f>RECAP!D28</f>
        <v>1800</v>
      </c>
      <c r="I72" s="30" t="str">
        <f t="shared" si="2"/>
        <v>D</v>
      </c>
      <c r="J72" t="str">
        <f t="shared" si="3"/>
        <v/>
      </c>
      <c r="K72">
        <f>IF(E72=41100000,VLOOKUP(C72,'Table Société'!$A:$B,2,0),"")</f>
        <v>58351</v>
      </c>
      <c r="L72" t="str">
        <f>VLOOKUP(A72,'Table Société'!$A:$B,2,0)</f>
        <v>SOC 1</v>
      </c>
    </row>
    <row r="73" spans="1:12" x14ac:dyDescent="0.2">
      <c r="A73" t="str">
        <f>RECAP!$D$4</f>
        <v>SOCIETE 1</v>
      </c>
      <c r="B73">
        <v>70</v>
      </c>
      <c r="C73" s="37" t="s">
        <v>71</v>
      </c>
      <c r="D73" s="30" t="s">
        <v>23</v>
      </c>
      <c r="E73">
        <v>70662000</v>
      </c>
      <c r="F73" s="3">
        <f>RECAP!$H$2</f>
        <v>43281</v>
      </c>
      <c r="H73" s="29">
        <f>H75-H74</f>
        <v>1500</v>
      </c>
      <c r="I73" s="30" t="str">
        <f t="shared" si="2"/>
        <v>C</v>
      </c>
      <c r="J73" t="str">
        <f t="shared" si="3"/>
        <v>COL TVA 20.0%</v>
      </c>
      <c r="K73" t="str">
        <f>IF(E73=41100000,VLOOKUP(C73,'Table Société'!$A:$B,2,0),"")</f>
        <v/>
      </c>
      <c r="L73" t="str">
        <f>VLOOKUP(A73,'Table Société'!$A:$B,2,0)</f>
        <v>SOC 1</v>
      </c>
    </row>
    <row r="74" spans="1:12" x14ac:dyDescent="0.2">
      <c r="A74" t="str">
        <f>RECAP!$D$4</f>
        <v>SOCIETE 1</v>
      </c>
      <c r="B74">
        <v>70</v>
      </c>
      <c r="C74" s="37" t="s">
        <v>71</v>
      </c>
      <c r="D74" s="30" t="s">
        <v>23</v>
      </c>
      <c r="E74">
        <v>44570100</v>
      </c>
      <c r="F74" s="3">
        <f>RECAP!$H$2</f>
        <v>43281</v>
      </c>
      <c r="H74">
        <f>H75/(1+RECAP!$E$1)*RECAP!$E$1</f>
        <v>300</v>
      </c>
      <c r="I74" s="30" t="str">
        <f t="shared" si="2"/>
        <v>C</v>
      </c>
      <c r="J74" t="str">
        <f t="shared" si="3"/>
        <v/>
      </c>
      <c r="K74" t="str">
        <f>IF(E74=41100000,VLOOKUP(C74,'Table Société'!$A:$B,2,0),"")</f>
        <v/>
      </c>
      <c r="L74" t="str">
        <f>VLOOKUP(A74,'Table Société'!$A:$B,2,0)</f>
        <v>SOC 1</v>
      </c>
    </row>
    <row r="75" spans="1:12" x14ac:dyDescent="0.2">
      <c r="A75" t="str">
        <f>RECAP!$D$4</f>
        <v>SOCIETE 1</v>
      </c>
      <c r="B75">
        <v>70</v>
      </c>
      <c r="C75" s="37" t="s">
        <v>71</v>
      </c>
      <c r="D75" s="30" t="s">
        <v>23</v>
      </c>
      <c r="E75">
        <v>41100000</v>
      </c>
      <c r="F75" s="3">
        <f>RECAP!$H$2</f>
        <v>43281</v>
      </c>
      <c r="H75" s="29">
        <f>RECAP!D29</f>
        <v>1800</v>
      </c>
      <c r="I75" s="30" t="str">
        <f t="shared" si="2"/>
        <v>D</v>
      </c>
      <c r="J75" t="str">
        <f t="shared" si="3"/>
        <v/>
      </c>
      <c r="K75">
        <f>IF(E75=41100000,VLOOKUP(C75,'Table Société'!$A:$B,2,0),"")</f>
        <v>62607</v>
      </c>
      <c r="L75" t="str">
        <f>VLOOKUP(A75,'Table Société'!$A:$B,2,0)</f>
        <v>SOC 1</v>
      </c>
    </row>
    <row r="76" spans="1:12" x14ac:dyDescent="0.2">
      <c r="A76" t="str">
        <f>RECAP!$F$4</f>
        <v>SOCIETE 2</v>
      </c>
      <c r="B76">
        <v>70</v>
      </c>
      <c r="C76" s="37" t="s">
        <v>73</v>
      </c>
      <c r="D76" s="30" t="s">
        <v>23</v>
      </c>
      <c r="E76">
        <v>70662000</v>
      </c>
      <c r="F76" s="3">
        <f>RECAP!$H$2</f>
        <v>43281</v>
      </c>
      <c r="H76" s="29">
        <f>H78-H77</f>
        <v>7875</v>
      </c>
      <c r="I76" s="30" t="str">
        <f t="shared" si="2"/>
        <v>C</v>
      </c>
      <c r="J76" t="str">
        <f t="shared" si="3"/>
        <v>COL TVA 20.0%</v>
      </c>
      <c r="K76" t="str">
        <f>IF(E76=41100000,VLOOKUP(C76,'Table Société'!$A:$B,2,0),"")</f>
        <v/>
      </c>
      <c r="L76" t="str">
        <f>VLOOKUP(A76,'Table Société'!$A:$B,2,0)</f>
        <v>SOC 2</v>
      </c>
    </row>
    <row r="77" spans="1:12" x14ac:dyDescent="0.2">
      <c r="A77" t="str">
        <f>RECAP!$F$4</f>
        <v>SOCIETE 2</v>
      </c>
      <c r="B77">
        <v>70</v>
      </c>
      <c r="C77" s="37" t="s">
        <v>73</v>
      </c>
      <c r="D77" s="30" t="s">
        <v>23</v>
      </c>
      <c r="E77">
        <v>44570100</v>
      </c>
      <c r="F77" s="3">
        <f>RECAP!$H$2</f>
        <v>43281</v>
      </c>
      <c r="H77">
        <f>H78/(1+RECAP!$E$1)*RECAP!$E$1</f>
        <v>1575</v>
      </c>
      <c r="I77" s="30" t="str">
        <f t="shared" si="2"/>
        <v>C</v>
      </c>
      <c r="J77" t="str">
        <f t="shared" si="3"/>
        <v/>
      </c>
      <c r="K77" t="str">
        <f>IF(E77=41100000,VLOOKUP(C77,'Table Société'!$A:$B,2,0),"")</f>
        <v/>
      </c>
      <c r="L77" t="str">
        <f>VLOOKUP(A77,'Table Société'!$A:$B,2,0)</f>
        <v>SOC 2</v>
      </c>
    </row>
    <row r="78" spans="1:12" x14ac:dyDescent="0.2">
      <c r="A78" t="str">
        <f>RECAP!$F$4</f>
        <v>SOCIETE 2</v>
      </c>
      <c r="B78">
        <v>70</v>
      </c>
      <c r="C78" s="37" t="s">
        <v>73</v>
      </c>
      <c r="D78" s="30" t="s">
        <v>23</v>
      </c>
      <c r="E78">
        <v>41100000</v>
      </c>
      <c r="F78" s="3">
        <f>RECAP!$H$2</f>
        <v>43281</v>
      </c>
      <c r="H78" s="29">
        <f>RECAP!F6</f>
        <v>9450</v>
      </c>
      <c r="I78" s="30" t="str">
        <f t="shared" si="2"/>
        <v>D</v>
      </c>
      <c r="J78" t="str">
        <f t="shared" si="3"/>
        <v/>
      </c>
      <c r="K78" t="e">
        <f>IF(E78=41100000,VLOOKUP(C78,'Table Société'!$A:$B,2,0),"")</f>
        <v>#N/A</v>
      </c>
      <c r="L78" t="str">
        <f>VLOOKUP(A78,'Table Société'!$A:$B,2,0)</f>
        <v>SOC 2</v>
      </c>
    </row>
    <row r="79" spans="1:12" x14ac:dyDescent="0.2">
      <c r="A79" t="str">
        <f>RECAP!$F$4</f>
        <v>SOCIETE 2</v>
      </c>
      <c r="B79">
        <v>70</v>
      </c>
      <c r="C79" s="37" t="s">
        <v>79</v>
      </c>
      <c r="D79" s="30" t="s">
        <v>23</v>
      </c>
      <c r="E79">
        <v>70662000</v>
      </c>
      <c r="F79" s="3">
        <f>RECAP!$H$2</f>
        <v>43281</v>
      </c>
      <c r="H79" s="29">
        <f>H81-H80</f>
        <v>5025</v>
      </c>
      <c r="I79" s="30" t="str">
        <f t="shared" si="2"/>
        <v>C</v>
      </c>
      <c r="J79" t="str">
        <f t="shared" si="3"/>
        <v>COL TVA 20.0%</v>
      </c>
      <c r="K79" t="str">
        <f>IF(E79=41100000,VLOOKUP(C79,'Table Société'!$A:$B,2,0),"")</f>
        <v/>
      </c>
      <c r="L79" t="str">
        <f>VLOOKUP(A79,'Table Société'!$A:$B,2,0)</f>
        <v>SOC 2</v>
      </c>
    </row>
    <row r="80" spans="1:12" x14ac:dyDescent="0.2">
      <c r="A80" t="str">
        <f>RECAP!$F$4</f>
        <v>SOCIETE 2</v>
      </c>
      <c r="B80">
        <v>70</v>
      </c>
      <c r="C80" s="37" t="s">
        <v>79</v>
      </c>
      <c r="D80" s="30" t="s">
        <v>23</v>
      </c>
      <c r="E80">
        <v>44570100</v>
      </c>
      <c r="F80" s="3">
        <f>RECAP!$H$2</f>
        <v>43281</v>
      </c>
      <c r="H80">
        <f>H81/(1+RECAP!$E$1)*RECAP!$E$1</f>
        <v>1005</v>
      </c>
      <c r="I80" s="30" t="str">
        <f t="shared" si="2"/>
        <v>C</v>
      </c>
      <c r="J80" t="str">
        <f t="shared" si="3"/>
        <v/>
      </c>
      <c r="K80" t="str">
        <f>IF(E80=41100000,VLOOKUP(C80,'Table Société'!$A:$B,2,0),"")</f>
        <v/>
      </c>
      <c r="L80" t="str">
        <f>VLOOKUP(A80,'Table Société'!$A:$B,2,0)</f>
        <v>SOC 2</v>
      </c>
    </row>
    <row r="81" spans="1:12" x14ac:dyDescent="0.2">
      <c r="A81" t="str">
        <f>RECAP!$F$4</f>
        <v>SOCIETE 2</v>
      </c>
      <c r="B81">
        <v>70</v>
      </c>
      <c r="C81" s="37" t="s">
        <v>79</v>
      </c>
      <c r="D81" s="30" t="s">
        <v>23</v>
      </c>
      <c r="E81">
        <v>41100000</v>
      </c>
      <c r="F81" s="3">
        <f>RECAP!$H$2</f>
        <v>43281</v>
      </c>
      <c r="H81" s="29">
        <f>RECAP!F7</f>
        <v>6030</v>
      </c>
      <c r="I81" s="30" t="str">
        <f t="shared" si="2"/>
        <v>D</v>
      </c>
      <c r="J81" t="str">
        <f t="shared" si="3"/>
        <v/>
      </c>
      <c r="K81" t="e">
        <f>IF(E81=41100000,VLOOKUP(C81,'Table Société'!$A:$B,2,0),"")</f>
        <v>#N/A</v>
      </c>
      <c r="L81" t="str">
        <f>VLOOKUP(A81,'Table Société'!$A:$B,2,0)</f>
        <v>SOC 2</v>
      </c>
    </row>
    <row r="82" spans="1:12" x14ac:dyDescent="0.2">
      <c r="A82" t="str">
        <f>RECAP!$F$4</f>
        <v>SOCIETE 2</v>
      </c>
      <c r="B82">
        <v>70</v>
      </c>
      <c r="C82" s="37" t="s">
        <v>49</v>
      </c>
      <c r="D82" s="30" t="s">
        <v>23</v>
      </c>
      <c r="E82">
        <v>70662000</v>
      </c>
      <c r="F82" s="3">
        <f>RECAP!$H$2</f>
        <v>43281</v>
      </c>
      <c r="H82" s="29">
        <f>H84-H83</f>
        <v>5325</v>
      </c>
      <c r="I82" s="30" t="str">
        <f t="shared" si="2"/>
        <v>C</v>
      </c>
      <c r="J82" t="str">
        <f t="shared" si="3"/>
        <v>COL TVA 20.0%</v>
      </c>
      <c r="K82" t="str">
        <f>IF(E82=41100000,VLOOKUP(C82,'Table Société'!$A:$B,2,0),"")</f>
        <v/>
      </c>
      <c r="L82" t="str">
        <f>VLOOKUP(A82,'Table Société'!$A:$B,2,0)</f>
        <v>SOC 2</v>
      </c>
    </row>
    <row r="83" spans="1:12" x14ac:dyDescent="0.2">
      <c r="A83" t="str">
        <f>RECAP!$F$4</f>
        <v>SOCIETE 2</v>
      </c>
      <c r="B83">
        <v>70</v>
      </c>
      <c r="C83" s="37" t="s">
        <v>49</v>
      </c>
      <c r="D83" s="30" t="s">
        <v>23</v>
      </c>
      <c r="E83">
        <v>44570100</v>
      </c>
      <c r="F83" s="3">
        <f>RECAP!$H$2</f>
        <v>43281</v>
      </c>
      <c r="H83">
        <f>H84/(1+RECAP!$E$1)*RECAP!$E$1</f>
        <v>1065</v>
      </c>
      <c r="I83" s="30" t="str">
        <f t="shared" si="2"/>
        <v>C</v>
      </c>
      <c r="J83" t="str">
        <f t="shared" si="3"/>
        <v/>
      </c>
      <c r="K83" t="str">
        <f>IF(E83=41100000,VLOOKUP(C83,'Table Société'!$A:$B,2,0),"")</f>
        <v/>
      </c>
      <c r="L83" t="str">
        <f>VLOOKUP(A83,'Table Société'!$A:$B,2,0)</f>
        <v>SOC 2</v>
      </c>
    </row>
    <row r="84" spans="1:12" x14ac:dyDescent="0.2">
      <c r="A84" t="str">
        <f>RECAP!$F$4</f>
        <v>SOCIETE 2</v>
      </c>
      <c r="B84">
        <v>70</v>
      </c>
      <c r="C84" s="37" t="s">
        <v>49</v>
      </c>
      <c r="D84" s="30" t="s">
        <v>23</v>
      </c>
      <c r="E84">
        <v>41100000</v>
      </c>
      <c r="F84" s="3">
        <f>RECAP!$H$2</f>
        <v>43281</v>
      </c>
      <c r="H84" s="29">
        <f>RECAP!F8</f>
        <v>6390</v>
      </c>
      <c r="I84" s="30" t="str">
        <f t="shared" si="2"/>
        <v>D</v>
      </c>
      <c r="J84" t="str">
        <f t="shared" si="3"/>
        <v/>
      </c>
      <c r="K84">
        <f>IF(E84=41100000,VLOOKUP(C84,'Table Société'!$A:$B,2,0),"")</f>
        <v>123</v>
      </c>
      <c r="L84" t="str">
        <f>VLOOKUP(A84,'Table Société'!$A:$B,2,0)</f>
        <v>SOC 2</v>
      </c>
    </row>
    <row r="85" spans="1:12" x14ac:dyDescent="0.2">
      <c r="A85" t="str">
        <f>RECAP!$F$4</f>
        <v>SOCIETE 2</v>
      </c>
      <c r="B85">
        <v>70</v>
      </c>
      <c r="C85" s="37" t="s">
        <v>50</v>
      </c>
      <c r="D85" s="30" t="s">
        <v>23</v>
      </c>
      <c r="E85">
        <v>70662000</v>
      </c>
      <c r="F85" s="3">
        <f>RECAP!$H$2</f>
        <v>43281</v>
      </c>
      <c r="H85" s="29">
        <f>H87-H86</f>
        <v>8925</v>
      </c>
      <c r="I85" s="30" t="str">
        <f t="shared" si="2"/>
        <v>C</v>
      </c>
      <c r="J85" t="str">
        <f t="shared" si="3"/>
        <v>COL TVA 20.0%</v>
      </c>
      <c r="K85" t="str">
        <f>IF(E85=41100000,VLOOKUP(C85,'Table Société'!$A:$B,2,0),"")</f>
        <v/>
      </c>
      <c r="L85" t="str">
        <f>VLOOKUP(A85,'Table Société'!$A:$B,2,0)</f>
        <v>SOC 2</v>
      </c>
    </row>
    <row r="86" spans="1:12" x14ac:dyDescent="0.2">
      <c r="A86" t="str">
        <f>RECAP!$F$4</f>
        <v>SOCIETE 2</v>
      </c>
      <c r="B86">
        <v>70</v>
      </c>
      <c r="C86" s="37" t="s">
        <v>50</v>
      </c>
      <c r="D86" s="30" t="s">
        <v>23</v>
      </c>
      <c r="E86">
        <v>44570100</v>
      </c>
      <c r="F86" s="3">
        <f>RECAP!$H$2</f>
        <v>43281</v>
      </c>
      <c r="H86">
        <f>H87/(1+RECAP!$E$1)*RECAP!$E$1</f>
        <v>1785</v>
      </c>
      <c r="I86" s="30" t="str">
        <f t="shared" si="2"/>
        <v>C</v>
      </c>
      <c r="J86" t="str">
        <f t="shared" si="3"/>
        <v/>
      </c>
      <c r="K86" t="str">
        <f>IF(E86=41100000,VLOOKUP(C86,'Table Société'!$A:$B,2,0),"")</f>
        <v/>
      </c>
      <c r="L86" t="str">
        <f>VLOOKUP(A86,'Table Société'!$A:$B,2,0)</f>
        <v>SOC 2</v>
      </c>
    </row>
    <row r="87" spans="1:12" x14ac:dyDescent="0.2">
      <c r="A87" t="str">
        <f>RECAP!$F$4</f>
        <v>SOCIETE 2</v>
      </c>
      <c r="B87">
        <v>70</v>
      </c>
      <c r="C87" s="37" t="s">
        <v>50</v>
      </c>
      <c r="D87" s="30" t="s">
        <v>23</v>
      </c>
      <c r="E87">
        <v>41100000</v>
      </c>
      <c r="F87" s="3">
        <f>RECAP!$H$2</f>
        <v>43281</v>
      </c>
      <c r="H87" s="29">
        <f>RECAP!F9</f>
        <v>10710</v>
      </c>
      <c r="I87" s="30" t="str">
        <f t="shared" si="2"/>
        <v>D</v>
      </c>
      <c r="J87" t="str">
        <f t="shared" si="3"/>
        <v/>
      </c>
      <c r="K87">
        <f>IF(E87=41100000,VLOOKUP(C87,'Table Société'!$A:$B,2,0),"")</f>
        <v>456</v>
      </c>
      <c r="L87" t="str">
        <f>VLOOKUP(A87,'Table Société'!$A:$B,2,0)</f>
        <v>SOC 2</v>
      </c>
    </row>
    <row r="88" spans="1:12" x14ac:dyDescent="0.2">
      <c r="A88" t="str">
        <f>RECAP!$F$4</f>
        <v>SOCIETE 2</v>
      </c>
      <c r="B88">
        <v>70</v>
      </c>
      <c r="C88" s="37" t="s">
        <v>51</v>
      </c>
      <c r="D88" s="30" t="s">
        <v>23</v>
      </c>
      <c r="E88">
        <v>70662000</v>
      </c>
      <c r="F88" s="3">
        <f>RECAP!$H$2</f>
        <v>43281</v>
      </c>
      <c r="H88" s="29">
        <f>H90-H89</f>
        <v>6675</v>
      </c>
      <c r="I88" s="30" t="str">
        <f t="shared" si="2"/>
        <v>C</v>
      </c>
      <c r="J88" t="str">
        <f t="shared" si="3"/>
        <v>COL TVA 20.0%</v>
      </c>
      <c r="K88" t="str">
        <f>IF(E88=41100000,VLOOKUP(C88,'Table Société'!$A:$B,2,0),"")</f>
        <v/>
      </c>
      <c r="L88" t="str">
        <f>VLOOKUP(A88,'Table Société'!$A:$B,2,0)</f>
        <v>SOC 2</v>
      </c>
    </row>
    <row r="89" spans="1:12" x14ac:dyDescent="0.2">
      <c r="A89" t="str">
        <f>RECAP!$F$4</f>
        <v>SOCIETE 2</v>
      </c>
      <c r="B89">
        <v>70</v>
      </c>
      <c r="C89" s="37" t="s">
        <v>51</v>
      </c>
      <c r="D89" s="30" t="s">
        <v>23</v>
      </c>
      <c r="E89">
        <v>44570100</v>
      </c>
      <c r="F89" s="3">
        <f>RECAP!$H$2</f>
        <v>43281</v>
      </c>
      <c r="H89">
        <f>H90/(1+RECAP!$E$1)*RECAP!$E$1</f>
        <v>1335</v>
      </c>
      <c r="I89" s="30" t="str">
        <f t="shared" si="2"/>
        <v>C</v>
      </c>
      <c r="J89" t="str">
        <f t="shared" si="3"/>
        <v/>
      </c>
      <c r="K89" t="str">
        <f>IF(E89=41100000,VLOOKUP(C89,'Table Société'!$A:$B,2,0),"")</f>
        <v/>
      </c>
      <c r="L89" t="str">
        <f>VLOOKUP(A89,'Table Société'!$A:$B,2,0)</f>
        <v>SOC 2</v>
      </c>
    </row>
    <row r="90" spans="1:12" x14ac:dyDescent="0.2">
      <c r="A90" t="str">
        <f>RECAP!$F$4</f>
        <v>SOCIETE 2</v>
      </c>
      <c r="B90">
        <v>70</v>
      </c>
      <c r="C90" s="37" t="s">
        <v>51</v>
      </c>
      <c r="D90" s="30" t="s">
        <v>23</v>
      </c>
      <c r="E90">
        <v>41100000</v>
      </c>
      <c r="F90" s="3">
        <f>RECAP!$H$2</f>
        <v>43281</v>
      </c>
      <c r="H90" s="29">
        <f>RECAP!F10</f>
        <v>8010</v>
      </c>
      <c r="I90" s="30" t="str">
        <f t="shared" si="2"/>
        <v>D</v>
      </c>
      <c r="J90" t="str">
        <f t="shared" si="3"/>
        <v/>
      </c>
      <c r="K90">
        <f>IF(E90=41100000,VLOOKUP(C90,'Table Société'!$A:$B,2,0),"")</f>
        <v>4523</v>
      </c>
      <c r="L90" t="str">
        <f>VLOOKUP(A90,'Table Société'!$A:$B,2,0)</f>
        <v>SOC 2</v>
      </c>
    </row>
    <row r="91" spans="1:12" x14ac:dyDescent="0.2">
      <c r="A91" t="str">
        <f>RECAP!$F$4</f>
        <v>SOCIETE 2</v>
      </c>
      <c r="B91">
        <v>70</v>
      </c>
      <c r="C91" s="37" t="s">
        <v>52</v>
      </c>
      <c r="D91" s="30" t="s">
        <v>23</v>
      </c>
      <c r="E91">
        <v>70662000</v>
      </c>
      <c r="F91" s="3">
        <f>RECAP!$H$2</f>
        <v>43281</v>
      </c>
      <c r="H91" s="29">
        <f>H93-H92</f>
        <v>4500</v>
      </c>
      <c r="I91" s="30" t="str">
        <f t="shared" si="2"/>
        <v>C</v>
      </c>
      <c r="J91" t="str">
        <f t="shared" si="3"/>
        <v>COL TVA 20.0%</v>
      </c>
      <c r="K91" t="str">
        <f>IF(E91=41100000,VLOOKUP(C91,'Table Société'!$A:$B,2,0),"")</f>
        <v/>
      </c>
      <c r="L91" t="str">
        <f>VLOOKUP(A91,'Table Société'!$A:$B,2,0)</f>
        <v>SOC 2</v>
      </c>
    </row>
    <row r="92" spans="1:12" x14ac:dyDescent="0.2">
      <c r="A92" t="str">
        <f>RECAP!$F$4</f>
        <v>SOCIETE 2</v>
      </c>
      <c r="B92">
        <v>70</v>
      </c>
      <c r="C92" s="37" t="s">
        <v>52</v>
      </c>
      <c r="D92" s="30" t="s">
        <v>23</v>
      </c>
      <c r="E92">
        <v>44570100</v>
      </c>
      <c r="F92" s="3">
        <f>RECAP!$H$2</f>
        <v>43281</v>
      </c>
      <c r="H92">
        <f>H93/(1+RECAP!$E$1)*RECAP!$E$1</f>
        <v>900</v>
      </c>
      <c r="I92" s="30" t="str">
        <f t="shared" si="2"/>
        <v>C</v>
      </c>
      <c r="J92" t="str">
        <f t="shared" si="3"/>
        <v/>
      </c>
      <c r="K92" t="str">
        <f>IF(E92=41100000,VLOOKUP(C92,'Table Société'!$A:$B,2,0),"")</f>
        <v/>
      </c>
      <c r="L92" t="str">
        <f>VLOOKUP(A92,'Table Société'!$A:$B,2,0)</f>
        <v>SOC 2</v>
      </c>
    </row>
    <row r="93" spans="1:12" x14ac:dyDescent="0.2">
      <c r="A93" t="str">
        <f>RECAP!$F$4</f>
        <v>SOCIETE 2</v>
      </c>
      <c r="B93">
        <v>70</v>
      </c>
      <c r="C93" s="37" t="s">
        <v>52</v>
      </c>
      <c r="D93" s="30" t="s">
        <v>23</v>
      </c>
      <c r="E93">
        <v>41100000</v>
      </c>
      <c r="F93" s="3">
        <f>RECAP!$H$2</f>
        <v>43281</v>
      </c>
      <c r="H93" s="29">
        <f>RECAP!F11</f>
        <v>5400</v>
      </c>
      <c r="I93" s="30" t="str">
        <f t="shared" si="2"/>
        <v>D</v>
      </c>
      <c r="J93" t="str">
        <f t="shared" si="3"/>
        <v/>
      </c>
      <c r="K93">
        <f>IF(E93=41100000,VLOOKUP(C93,'Table Société'!$A:$B,2,0),"")</f>
        <v>154</v>
      </c>
      <c r="L93" t="str">
        <f>VLOOKUP(A93,'Table Société'!$A:$B,2,0)</f>
        <v>SOC 2</v>
      </c>
    </row>
    <row r="94" spans="1:12" x14ac:dyDescent="0.2">
      <c r="A94" t="str">
        <f>RECAP!$F$4</f>
        <v>SOCIETE 2</v>
      </c>
      <c r="B94">
        <v>70</v>
      </c>
      <c r="C94" s="37" t="s">
        <v>53</v>
      </c>
      <c r="D94" s="30" t="s">
        <v>23</v>
      </c>
      <c r="E94">
        <v>70662000</v>
      </c>
      <c r="F94" s="3">
        <f>RECAP!$H$2</f>
        <v>43281</v>
      </c>
      <c r="H94" s="29">
        <f>H96-H95</f>
        <v>8325</v>
      </c>
      <c r="I94" s="30" t="str">
        <f t="shared" si="2"/>
        <v>C</v>
      </c>
      <c r="J94" t="str">
        <f t="shared" si="3"/>
        <v>COL TVA 20.0%</v>
      </c>
      <c r="K94" t="str">
        <f>IF(E94=41100000,VLOOKUP(C94,'Table Société'!$A:$B,2,0),"")</f>
        <v/>
      </c>
      <c r="L94" t="str">
        <f>VLOOKUP(A94,'Table Société'!$A:$B,2,0)</f>
        <v>SOC 2</v>
      </c>
    </row>
    <row r="95" spans="1:12" x14ac:dyDescent="0.2">
      <c r="A95" t="str">
        <f>RECAP!$F$4</f>
        <v>SOCIETE 2</v>
      </c>
      <c r="B95">
        <v>70</v>
      </c>
      <c r="C95" s="37" t="s">
        <v>53</v>
      </c>
      <c r="D95" s="30" t="s">
        <v>23</v>
      </c>
      <c r="E95">
        <v>44570100</v>
      </c>
      <c r="F95" s="3">
        <f>RECAP!$H$2</f>
        <v>43281</v>
      </c>
      <c r="H95">
        <f>H96/(1+RECAP!$E$1)*RECAP!$E$1</f>
        <v>1665</v>
      </c>
      <c r="I95" s="30" t="str">
        <f t="shared" si="2"/>
        <v>C</v>
      </c>
      <c r="J95" t="str">
        <f t="shared" si="3"/>
        <v/>
      </c>
      <c r="K95" t="str">
        <f>IF(E95=41100000,VLOOKUP(C95,'Table Société'!$A:$B,2,0),"")</f>
        <v/>
      </c>
      <c r="L95" t="str">
        <f>VLOOKUP(A95,'Table Société'!$A:$B,2,0)</f>
        <v>SOC 2</v>
      </c>
    </row>
    <row r="96" spans="1:12" x14ac:dyDescent="0.2">
      <c r="A96" t="str">
        <f>RECAP!$F$4</f>
        <v>SOCIETE 2</v>
      </c>
      <c r="B96">
        <v>70</v>
      </c>
      <c r="C96" s="38" t="s">
        <v>53</v>
      </c>
      <c r="D96" s="30" t="s">
        <v>23</v>
      </c>
      <c r="E96">
        <v>41100000</v>
      </c>
      <c r="F96" s="3">
        <f>RECAP!$H$2</f>
        <v>43281</v>
      </c>
      <c r="H96" s="29">
        <f>RECAP!F12</f>
        <v>9990</v>
      </c>
      <c r="I96" s="30" t="str">
        <f t="shared" si="2"/>
        <v>D</v>
      </c>
      <c r="J96" t="str">
        <f t="shared" si="3"/>
        <v/>
      </c>
      <c r="K96">
        <f>IF(E96=41100000,VLOOKUP(C96,'Table Société'!$A:$B,2,0),"")</f>
        <v>459</v>
      </c>
      <c r="L96" t="str">
        <f>VLOOKUP(A96,'Table Société'!$A:$B,2,0)</f>
        <v>SOC 2</v>
      </c>
    </row>
    <row r="97" spans="1:12" x14ac:dyDescent="0.2">
      <c r="A97" t="str">
        <f>RECAP!$F$4</f>
        <v>SOCIETE 2</v>
      </c>
      <c r="B97">
        <v>70</v>
      </c>
      <c r="C97" s="37" t="s">
        <v>54</v>
      </c>
      <c r="D97" s="30" t="s">
        <v>23</v>
      </c>
      <c r="E97">
        <v>70662000</v>
      </c>
      <c r="F97" s="3">
        <f>RECAP!$H$2</f>
        <v>43281</v>
      </c>
      <c r="H97" s="29">
        <f>H99-H98</f>
        <v>6600</v>
      </c>
      <c r="I97" s="30" t="str">
        <f t="shared" si="2"/>
        <v>C</v>
      </c>
      <c r="J97" t="str">
        <f t="shared" si="3"/>
        <v>COL TVA 20.0%</v>
      </c>
      <c r="K97" t="str">
        <f>IF(E97=41100000,VLOOKUP(C97,'Table Société'!$A:$B,2,0),"")</f>
        <v/>
      </c>
      <c r="L97" t="str">
        <f>VLOOKUP(A97,'Table Société'!$A:$B,2,0)</f>
        <v>SOC 2</v>
      </c>
    </row>
    <row r="98" spans="1:12" x14ac:dyDescent="0.2">
      <c r="A98" t="str">
        <f>RECAP!$F$4</f>
        <v>SOCIETE 2</v>
      </c>
      <c r="B98">
        <v>70</v>
      </c>
      <c r="C98" s="37" t="s">
        <v>54</v>
      </c>
      <c r="D98" s="30" t="s">
        <v>23</v>
      </c>
      <c r="E98">
        <v>44570100</v>
      </c>
      <c r="F98" s="3">
        <f>RECAP!$H$2</f>
        <v>43281</v>
      </c>
      <c r="H98">
        <f>H99/(1+RECAP!$E$1)*RECAP!$E$1</f>
        <v>1320</v>
      </c>
      <c r="I98" s="30" t="str">
        <f t="shared" si="2"/>
        <v>C</v>
      </c>
      <c r="J98" t="str">
        <f t="shared" si="3"/>
        <v/>
      </c>
      <c r="K98" t="str">
        <f>IF(E98=41100000,VLOOKUP(C98,'Table Société'!$A:$B,2,0),"")</f>
        <v/>
      </c>
      <c r="L98" t="str">
        <f>VLOOKUP(A98,'Table Société'!$A:$B,2,0)</f>
        <v>SOC 2</v>
      </c>
    </row>
    <row r="99" spans="1:12" x14ac:dyDescent="0.2">
      <c r="A99" t="str">
        <f>RECAP!$F$4</f>
        <v>SOCIETE 2</v>
      </c>
      <c r="B99">
        <v>70</v>
      </c>
      <c r="C99" s="37" t="s">
        <v>54</v>
      </c>
      <c r="D99" s="30" t="s">
        <v>23</v>
      </c>
      <c r="E99">
        <v>41100000</v>
      </c>
      <c r="F99" s="3">
        <f>RECAP!$H$2</f>
        <v>43281</v>
      </c>
      <c r="H99" s="29">
        <f>RECAP!F13</f>
        <v>7920</v>
      </c>
      <c r="I99" s="30" t="str">
        <f t="shared" si="2"/>
        <v>D</v>
      </c>
      <c r="J99" t="str">
        <f t="shared" si="3"/>
        <v/>
      </c>
      <c r="K99">
        <f>IF(E99=41100000,VLOOKUP(C99,'Table Société'!$A:$B,2,0),"")</f>
        <v>333</v>
      </c>
      <c r="L99" t="str">
        <f>VLOOKUP(A99,'Table Société'!$A:$B,2,0)</f>
        <v>SOC 2</v>
      </c>
    </row>
    <row r="100" spans="1:12" x14ac:dyDescent="0.2">
      <c r="A100" t="str">
        <f>RECAP!$F$4</f>
        <v>SOCIETE 2</v>
      </c>
      <c r="B100">
        <v>70</v>
      </c>
      <c r="C100" s="37" t="s">
        <v>55</v>
      </c>
      <c r="D100" s="30" t="s">
        <v>23</v>
      </c>
      <c r="E100">
        <v>70662000</v>
      </c>
      <c r="F100" s="3">
        <f>RECAP!$H$2</f>
        <v>43281</v>
      </c>
      <c r="H100" s="29">
        <f>H102-H101</f>
        <v>6750</v>
      </c>
      <c r="I100" s="30" t="str">
        <f t="shared" si="2"/>
        <v>C</v>
      </c>
      <c r="J100" t="str">
        <f t="shared" si="3"/>
        <v>COL TVA 20.0%</v>
      </c>
      <c r="K100" t="str">
        <f>IF(E100=41100000,VLOOKUP(C100,'Table Société'!$A:$B,2,0),"")</f>
        <v/>
      </c>
      <c r="L100" t="str">
        <f>VLOOKUP(A100,'Table Société'!$A:$B,2,0)</f>
        <v>SOC 2</v>
      </c>
    </row>
    <row r="101" spans="1:12" x14ac:dyDescent="0.2">
      <c r="A101" t="str">
        <f>RECAP!$F$4</f>
        <v>SOCIETE 2</v>
      </c>
      <c r="B101">
        <v>70</v>
      </c>
      <c r="C101" s="37" t="s">
        <v>55</v>
      </c>
      <c r="D101" s="30" t="s">
        <v>23</v>
      </c>
      <c r="E101">
        <v>44570100</v>
      </c>
      <c r="F101" s="3">
        <f>RECAP!$H$2</f>
        <v>43281</v>
      </c>
      <c r="H101">
        <f>H102/(1+RECAP!$E$1)*RECAP!$E$1</f>
        <v>1350</v>
      </c>
      <c r="I101" s="30" t="str">
        <f t="shared" si="2"/>
        <v>C</v>
      </c>
      <c r="J101" t="str">
        <f t="shared" si="3"/>
        <v/>
      </c>
      <c r="K101" t="str">
        <f>IF(E101=41100000,VLOOKUP(C101,'Table Société'!$A:$B,2,0),"")</f>
        <v/>
      </c>
      <c r="L101" t="str">
        <f>VLOOKUP(A101,'Table Société'!$A:$B,2,0)</f>
        <v>SOC 2</v>
      </c>
    </row>
    <row r="102" spans="1:12" x14ac:dyDescent="0.2">
      <c r="A102" t="str">
        <f>RECAP!$F$4</f>
        <v>SOCIETE 2</v>
      </c>
      <c r="B102">
        <v>70</v>
      </c>
      <c r="C102" s="37" t="s">
        <v>55</v>
      </c>
      <c r="D102" s="30" t="s">
        <v>23</v>
      </c>
      <c r="E102">
        <v>41100000</v>
      </c>
      <c r="F102" s="3">
        <f>RECAP!$H$2</f>
        <v>43281</v>
      </c>
      <c r="H102" s="29">
        <f>RECAP!F14</f>
        <v>8100</v>
      </c>
      <c r="I102" s="30" t="str">
        <f t="shared" si="2"/>
        <v>D</v>
      </c>
      <c r="J102" t="str">
        <f t="shared" si="3"/>
        <v/>
      </c>
      <c r="K102">
        <f>IF(E102=41100000,VLOOKUP(C102,'Table Société'!$A:$B,2,0),"")</f>
        <v>45485</v>
      </c>
      <c r="L102" t="str">
        <f>VLOOKUP(A102,'Table Société'!$A:$B,2,0)</f>
        <v>SOC 2</v>
      </c>
    </row>
    <row r="103" spans="1:12" x14ac:dyDescent="0.2">
      <c r="A103" t="str">
        <f>RECAP!$F$4</f>
        <v>SOCIETE 2</v>
      </c>
      <c r="B103">
        <v>70</v>
      </c>
      <c r="C103" s="37" t="s">
        <v>56</v>
      </c>
      <c r="D103" s="30" t="s">
        <v>23</v>
      </c>
      <c r="E103">
        <v>70662000</v>
      </c>
      <c r="F103" s="3">
        <f>RECAP!$H$2</f>
        <v>43281</v>
      </c>
      <c r="H103" s="29">
        <f>H105-H104</f>
        <v>4500</v>
      </c>
      <c r="I103" s="30" t="str">
        <f t="shared" si="2"/>
        <v>C</v>
      </c>
      <c r="J103" t="str">
        <f t="shared" si="3"/>
        <v>COL TVA 20.0%</v>
      </c>
      <c r="K103" t="str">
        <f>IF(E103=41100000,VLOOKUP(C103,'Table Société'!$A:$B,2,0),"")</f>
        <v/>
      </c>
      <c r="L103" t="str">
        <f>VLOOKUP(A103,'Table Société'!$A:$B,2,0)</f>
        <v>SOC 2</v>
      </c>
    </row>
    <row r="104" spans="1:12" x14ac:dyDescent="0.2">
      <c r="A104" t="str">
        <f>RECAP!$F$4</f>
        <v>SOCIETE 2</v>
      </c>
      <c r="B104">
        <v>70</v>
      </c>
      <c r="C104" s="37" t="s">
        <v>56</v>
      </c>
      <c r="D104" s="30" t="s">
        <v>23</v>
      </c>
      <c r="E104">
        <v>44570100</v>
      </c>
      <c r="F104" s="3">
        <f>RECAP!$H$2</f>
        <v>43281</v>
      </c>
      <c r="H104">
        <f>H105/(1+RECAP!$E$1)*RECAP!$E$1</f>
        <v>900</v>
      </c>
      <c r="I104" s="30" t="str">
        <f t="shared" si="2"/>
        <v>C</v>
      </c>
      <c r="J104" t="str">
        <f t="shared" si="3"/>
        <v/>
      </c>
      <c r="K104" t="str">
        <f>IF(E104=41100000,VLOOKUP(C104,'Table Société'!$A:$B,2,0),"")</f>
        <v/>
      </c>
      <c r="L104" t="str">
        <f>VLOOKUP(A104,'Table Société'!$A:$B,2,0)</f>
        <v>SOC 2</v>
      </c>
    </row>
    <row r="105" spans="1:12" x14ac:dyDescent="0.2">
      <c r="A105" t="str">
        <f>RECAP!$F$4</f>
        <v>SOCIETE 2</v>
      </c>
      <c r="B105">
        <v>70</v>
      </c>
      <c r="C105" s="37" t="s">
        <v>56</v>
      </c>
      <c r="D105" s="30" t="s">
        <v>23</v>
      </c>
      <c r="E105">
        <v>41100000</v>
      </c>
      <c r="F105" s="3">
        <f>RECAP!$H$2</f>
        <v>43281</v>
      </c>
      <c r="H105" s="29">
        <f>RECAP!F15</f>
        <v>5400</v>
      </c>
      <c r="I105" s="30" t="str">
        <f t="shared" si="2"/>
        <v>D</v>
      </c>
      <c r="J105" t="str">
        <f t="shared" si="3"/>
        <v/>
      </c>
      <c r="K105">
        <f>IF(E105=41100000,VLOOKUP(C105,'Table Société'!$A:$B,2,0),"")</f>
        <v>5489</v>
      </c>
      <c r="L105" t="str">
        <f>VLOOKUP(A105,'Table Société'!$A:$B,2,0)</f>
        <v>SOC 2</v>
      </c>
    </row>
    <row r="106" spans="1:12" x14ac:dyDescent="0.2">
      <c r="A106" t="str">
        <f>RECAP!$F$4</f>
        <v>SOCIETE 2</v>
      </c>
      <c r="B106">
        <v>70</v>
      </c>
      <c r="C106" s="37" t="s">
        <v>57</v>
      </c>
      <c r="D106" s="30" t="s">
        <v>23</v>
      </c>
      <c r="E106">
        <v>70662000</v>
      </c>
      <c r="F106" s="3">
        <f>RECAP!$H$2</f>
        <v>43281</v>
      </c>
      <c r="H106" s="29">
        <f>H108-H107</f>
        <v>12225</v>
      </c>
      <c r="I106" s="30" t="str">
        <f t="shared" si="2"/>
        <v>C</v>
      </c>
      <c r="J106" t="str">
        <f t="shared" si="3"/>
        <v>COL TVA 20.0%</v>
      </c>
      <c r="K106" t="str">
        <f>IF(E106=41100000,VLOOKUP(C106,'Table Société'!$A:$B,2,0),"")</f>
        <v/>
      </c>
      <c r="L106" t="str">
        <f>VLOOKUP(A106,'Table Société'!$A:$B,2,0)</f>
        <v>SOC 2</v>
      </c>
    </row>
    <row r="107" spans="1:12" x14ac:dyDescent="0.2">
      <c r="A107" t="str">
        <f>RECAP!$F$4</f>
        <v>SOCIETE 2</v>
      </c>
      <c r="B107">
        <v>70</v>
      </c>
      <c r="C107" s="37" t="s">
        <v>57</v>
      </c>
      <c r="D107" s="30" t="s">
        <v>23</v>
      </c>
      <c r="E107">
        <v>44570100</v>
      </c>
      <c r="F107" s="3">
        <f>RECAP!$H$2</f>
        <v>43281</v>
      </c>
      <c r="H107">
        <f>H108/(1+RECAP!$E$1)*RECAP!$E$1</f>
        <v>2445</v>
      </c>
      <c r="I107" s="30" t="str">
        <f t="shared" si="2"/>
        <v>C</v>
      </c>
      <c r="J107" t="str">
        <f t="shared" si="3"/>
        <v/>
      </c>
      <c r="K107" t="str">
        <f>IF(E107=41100000,VLOOKUP(C107,'Table Société'!$A:$B,2,0),"")</f>
        <v/>
      </c>
      <c r="L107" t="str">
        <f>VLOOKUP(A107,'Table Société'!$A:$B,2,0)</f>
        <v>SOC 2</v>
      </c>
    </row>
    <row r="108" spans="1:12" x14ac:dyDescent="0.2">
      <c r="A108" t="str">
        <f>RECAP!$F$4</f>
        <v>SOCIETE 2</v>
      </c>
      <c r="B108">
        <v>70</v>
      </c>
      <c r="C108" s="37" t="s">
        <v>57</v>
      </c>
      <c r="D108" s="30" t="s">
        <v>23</v>
      </c>
      <c r="E108">
        <v>41100000</v>
      </c>
      <c r="F108" s="3">
        <f>RECAP!$H$2</f>
        <v>43281</v>
      </c>
      <c r="H108" s="29">
        <f>RECAP!F16</f>
        <v>14670</v>
      </c>
      <c r="I108" s="30" t="str">
        <f t="shared" si="2"/>
        <v>D</v>
      </c>
      <c r="J108" t="str">
        <f t="shared" si="3"/>
        <v/>
      </c>
      <c r="K108">
        <f>IF(E108=41100000,VLOOKUP(C108,'Table Société'!$A:$B,2,0),"")</f>
        <v>1233</v>
      </c>
      <c r="L108" t="str">
        <f>VLOOKUP(A108,'Table Société'!$A:$B,2,0)</f>
        <v>SOC 2</v>
      </c>
    </row>
    <row r="109" spans="1:12" x14ac:dyDescent="0.2">
      <c r="A109" t="str">
        <f>RECAP!$F$4</f>
        <v>SOCIETE 2</v>
      </c>
      <c r="B109">
        <v>70</v>
      </c>
      <c r="C109" s="37" t="s">
        <v>58</v>
      </c>
      <c r="D109" s="30" t="s">
        <v>23</v>
      </c>
      <c r="E109">
        <v>70662000</v>
      </c>
      <c r="F109" s="3">
        <f>RECAP!$H$2</f>
        <v>43281</v>
      </c>
      <c r="H109" s="29">
        <f>H111-H110</f>
        <v>9680</v>
      </c>
      <c r="I109" s="30" t="str">
        <f t="shared" si="2"/>
        <v>C</v>
      </c>
      <c r="J109" t="str">
        <f t="shared" si="3"/>
        <v>COL TVA 20.0%</v>
      </c>
      <c r="K109" t="str">
        <f>IF(E109=41100000,VLOOKUP(C109,'Table Société'!$A:$B,2,0),"")</f>
        <v/>
      </c>
      <c r="L109" t="str">
        <f>VLOOKUP(A109,'Table Société'!$A:$B,2,0)</f>
        <v>SOC 2</v>
      </c>
    </row>
    <row r="110" spans="1:12" x14ac:dyDescent="0.2">
      <c r="A110" t="str">
        <f>RECAP!$F$4</f>
        <v>SOCIETE 2</v>
      </c>
      <c r="B110">
        <v>70</v>
      </c>
      <c r="C110" s="37" t="s">
        <v>58</v>
      </c>
      <c r="D110" s="30" t="s">
        <v>23</v>
      </c>
      <c r="E110">
        <v>44570100</v>
      </c>
      <c r="F110" s="3">
        <f>RECAP!$H$2</f>
        <v>43281</v>
      </c>
      <c r="H110">
        <f>H111/(1+RECAP!$E$1)*RECAP!$E$1</f>
        <v>1936</v>
      </c>
      <c r="I110" s="30" t="str">
        <f t="shared" si="2"/>
        <v>C</v>
      </c>
      <c r="J110" t="str">
        <f t="shared" si="3"/>
        <v/>
      </c>
      <c r="K110" t="str">
        <f>IF(E110=41100000,VLOOKUP(C110,'Table Société'!$A:$B,2,0),"")</f>
        <v/>
      </c>
      <c r="L110" t="str">
        <f>VLOOKUP(A110,'Table Société'!$A:$B,2,0)</f>
        <v>SOC 2</v>
      </c>
    </row>
    <row r="111" spans="1:12" x14ac:dyDescent="0.2">
      <c r="A111" t="str">
        <f>RECAP!$F$4</f>
        <v>SOCIETE 2</v>
      </c>
      <c r="B111">
        <v>70</v>
      </c>
      <c r="C111" s="37" t="s">
        <v>58</v>
      </c>
      <c r="D111" s="30" t="s">
        <v>23</v>
      </c>
      <c r="E111">
        <v>41100000</v>
      </c>
      <c r="F111" s="3">
        <f>RECAP!$H$2</f>
        <v>43281</v>
      </c>
      <c r="H111" s="29">
        <f>RECAP!F17</f>
        <v>11616</v>
      </c>
      <c r="I111" s="30" t="str">
        <f t="shared" si="2"/>
        <v>D</v>
      </c>
      <c r="J111" t="str">
        <f t="shared" si="3"/>
        <v/>
      </c>
      <c r="K111">
        <f>IF(E111=41100000,VLOOKUP(C111,'Table Société'!$A:$B,2,0),"")</f>
        <v>3023</v>
      </c>
      <c r="L111" t="str">
        <f>VLOOKUP(A111,'Table Société'!$A:$B,2,0)</f>
        <v>SOC 2</v>
      </c>
    </row>
    <row r="112" spans="1:12" x14ac:dyDescent="0.2">
      <c r="A112" t="str">
        <f>RECAP!$F$4</f>
        <v>SOCIETE 2</v>
      </c>
      <c r="B112">
        <v>70</v>
      </c>
      <c r="C112" s="37" t="s">
        <v>59</v>
      </c>
      <c r="D112" s="30" t="s">
        <v>23</v>
      </c>
      <c r="E112">
        <v>70662000</v>
      </c>
      <c r="F112" s="3">
        <f>RECAP!$H$2</f>
        <v>43281</v>
      </c>
      <c r="H112" s="29">
        <f>H114-H113</f>
        <v>6930</v>
      </c>
      <c r="I112" s="30" t="str">
        <f t="shared" si="2"/>
        <v>C</v>
      </c>
      <c r="J112" t="str">
        <f t="shared" si="3"/>
        <v>COL TVA 20.0%</v>
      </c>
      <c r="K112" t="str">
        <f>IF(E112=41100000,VLOOKUP(C112,'Table Société'!$A:$B,2,0),"")</f>
        <v/>
      </c>
      <c r="L112" t="str">
        <f>VLOOKUP(A112,'Table Société'!$A:$B,2,0)</f>
        <v>SOC 2</v>
      </c>
    </row>
    <row r="113" spans="1:12" x14ac:dyDescent="0.2">
      <c r="A113" t="str">
        <f>RECAP!$F$4</f>
        <v>SOCIETE 2</v>
      </c>
      <c r="B113">
        <v>70</v>
      </c>
      <c r="C113" s="37" t="s">
        <v>59</v>
      </c>
      <c r="D113" s="30" t="s">
        <v>23</v>
      </c>
      <c r="E113">
        <v>44570100</v>
      </c>
      <c r="F113" s="3">
        <f>RECAP!$H$2</f>
        <v>43281</v>
      </c>
      <c r="H113">
        <f>H114/(1+RECAP!$E$1)*RECAP!$E$1</f>
        <v>1386</v>
      </c>
      <c r="I113" s="30" t="str">
        <f t="shared" si="2"/>
        <v>C</v>
      </c>
      <c r="J113" t="str">
        <f t="shared" si="3"/>
        <v/>
      </c>
      <c r="K113" t="str">
        <f>IF(E113=41100000,VLOOKUP(C113,'Table Société'!$A:$B,2,0),"")</f>
        <v/>
      </c>
      <c r="L113" t="str">
        <f>VLOOKUP(A113,'Table Société'!$A:$B,2,0)</f>
        <v>SOC 2</v>
      </c>
    </row>
    <row r="114" spans="1:12" x14ac:dyDescent="0.2">
      <c r="A114" t="str">
        <f>RECAP!$F$4</f>
        <v>SOCIETE 2</v>
      </c>
      <c r="B114">
        <v>70</v>
      </c>
      <c r="C114" s="37" t="s">
        <v>59</v>
      </c>
      <c r="D114" s="30" t="s">
        <v>23</v>
      </c>
      <c r="E114">
        <v>41100000</v>
      </c>
      <c r="F114" s="3">
        <f>RECAP!$H$2</f>
        <v>43281</v>
      </c>
      <c r="H114" s="29">
        <f>RECAP!F18</f>
        <v>8316</v>
      </c>
      <c r="I114" s="30" t="str">
        <f t="shared" si="2"/>
        <v>D</v>
      </c>
      <c r="J114" t="str">
        <f t="shared" si="3"/>
        <v/>
      </c>
      <c r="K114">
        <f>IF(E114=41100000,VLOOKUP(C114,'Table Société'!$A:$B,2,0),"")</f>
        <v>7279</v>
      </c>
      <c r="L114" t="str">
        <f>VLOOKUP(A114,'Table Société'!$A:$B,2,0)</f>
        <v>SOC 2</v>
      </c>
    </row>
    <row r="115" spans="1:12" x14ac:dyDescent="0.2">
      <c r="A115" t="str">
        <f>RECAP!$F$4</f>
        <v>SOCIETE 2</v>
      </c>
      <c r="B115">
        <v>70</v>
      </c>
      <c r="C115" s="37" t="s">
        <v>60</v>
      </c>
      <c r="D115" s="30" t="s">
        <v>23</v>
      </c>
      <c r="E115">
        <v>70662000</v>
      </c>
      <c r="F115" s="3">
        <f>RECAP!$H$2</f>
        <v>43281</v>
      </c>
      <c r="H115" s="29">
        <f>H117-H116</f>
        <v>9130</v>
      </c>
      <c r="I115" s="30" t="str">
        <f t="shared" si="2"/>
        <v>C</v>
      </c>
      <c r="J115" t="str">
        <f t="shared" si="3"/>
        <v>COL TVA 20.0%</v>
      </c>
      <c r="K115" t="str">
        <f>IF(E115=41100000,VLOOKUP(C115,'Table Société'!$A:$B,2,0),"")</f>
        <v/>
      </c>
      <c r="L115" t="str">
        <f>VLOOKUP(A115,'Table Société'!$A:$B,2,0)</f>
        <v>SOC 2</v>
      </c>
    </row>
    <row r="116" spans="1:12" x14ac:dyDescent="0.2">
      <c r="A116" t="str">
        <f>RECAP!$F$4</f>
        <v>SOCIETE 2</v>
      </c>
      <c r="B116">
        <v>70</v>
      </c>
      <c r="C116" s="37" t="s">
        <v>60</v>
      </c>
      <c r="D116" s="30" t="s">
        <v>23</v>
      </c>
      <c r="E116">
        <v>44570100</v>
      </c>
      <c r="F116" s="3">
        <f>RECAP!$H$2</f>
        <v>43281</v>
      </c>
      <c r="H116">
        <f>H117/(1+RECAP!$E$1)*RECAP!$E$1</f>
        <v>1826</v>
      </c>
      <c r="I116" s="30" t="str">
        <f t="shared" si="2"/>
        <v>C</v>
      </c>
      <c r="J116" t="str">
        <f t="shared" si="3"/>
        <v/>
      </c>
      <c r="K116" t="str">
        <f>IF(E116=41100000,VLOOKUP(C116,'Table Société'!$A:$B,2,0),"")</f>
        <v/>
      </c>
      <c r="L116" t="str">
        <f>VLOOKUP(A116,'Table Société'!$A:$B,2,0)</f>
        <v>SOC 2</v>
      </c>
    </row>
    <row r="117" spans="1:12" x14ac:dyDescent="0.2">
      <c r="A117" t="str">
        <f>RECAP!$F$4</f>
        <v>SOCIETE 2</v>
      </c>
      <c r="B117">
        <v>70</v>
      </c>
      <c r="C117" s="37" t="s">
        <v>60</v>
      </c>
      <c r="D117" s="30" t="s">
        <v>23</v>
      </c>
      <c r="E117">
        <v>41100000</v>
      </c>
      <c r="F117" s="3">
        <f>RECAP!$H$2</f>
        <v>43281</v>
      </c>
      <c r="H117" s="29">
        <f>RECAP!F19</f>
        <v>10956</v>
      </c>
      <c r="I117" s="30" t="str">
        <f t="shared" si="2"/>
        <v>D</v>
      </c>
      <c r="J117" t="str">
        <f t="shared" si="3"/>
        <v/>
      </c>
      <c r="K117">
        <f>IF(E117=41100000,VLOOKUP(C117,'Table Société'!$A:$B,2,0),"")</f>
        <v>11535</v>
      </c>
      <c r="L117" t="str">
        <f>VLOOKUP(A117,'Table Société'!$A:$B,2,0)</f>
        <v>SOC 2</v>
      </c>
    </row>
    <row r="118" spans="1:12" x14ac:dyDescent="0.2">
      <c r="A118" t="str">
        <f>RECAP!$F$4</f>
        <v>SOCIETE 2</v>
      </c>
      <c r="B118">
        <v>70</v>
      </c>
      <c r="C118" s="37" t="s">
        <v>61</v>
      </c>
      <c r="D118" s="30" t="s">
        <v>23</v>
      </c>
      <c r="E118">
        <v>70662000</v>
      </c>
      <c r="F118" s="3">
        <f>RECAP!$H$2</f>
        <v>43281</v>
      </c>
      <c r="H118" s="29">
        <f>H120-H119</f>
        <v>5390</v>
      </c>
      <c r="I118" s="30" t="str">
        <f t="shared" si="2"/>
        <v>C</v>
      </c>
      <c r="J118" t="str">
        <f t="shared" si="3"/>
        <v>COL TVA 20.0%</v>
      </c>
      <c r="K118" t="str">
        <f>IF(E118=41100000,VLOOKUP(C118,'Table Société'!$A:$B,2,0),"")</f>
        <v/>
      </c>
      <c r="L118" t="str">
        <f>VLOOKUP(A118,'Table Société'!$A:$B,2,0)</f>
        <v>SOC 2</v>
      </c>
    </row>
    <row r="119" spans="1:12" x14ac:dyDescent="0.2">
      <c r="A119" t="str">
        <f>RECAP!$F$4</f>
        <v>SOCIETE 2</v>
      </c>
      <c r="B119">
        <v>70</v>
      </c>
      <c r="C119" s="37" t="s">
        <v>61</v>
      </c>
      <c r="D119" s="30" t="s">
        <v>23</v>
      </c>
      <c r="E119">
        <v>44570100</v>
      </c>
      <c r="F119" s="3">
        <f>RECAP!$H$2</f>
        <v>43281</v>
      </c>
      <c r="H119">
        <f>H120/(1+RECAP!$E$1)*RECAP!$E$1</f>
        <v>1078</v>
      </c>
      <c r="I119" s="30" t="str">
        <f t="shared" si="2"/>
        <v>C</v>
      </c>
      <c r="J119" t="str">
        <f t="shared" si="3"/>
        <v/>
      </c>
      <c r="K119" t="str">
        <f>IF(E119=41100000,VLOOKUP(C119,'Table Société'!$A:$B,2,0),"")</f>
        <v/>
      </c>
      <c r="L119" t="str">
        <f>VLOOKUP(A119,'Table Société'!$A:$B,2,0)</f>
        <v>SOC 2</v>
      </c>
    </row>
    <row r="120" spans="1:12" x14ac:dyDescent="0.2">
      <c r="A120" t="str">
        <f>RECAP!$F$4</f>
        <v>SOCIETE 2</v>
      </c>
      <c r="B120">
        <v>70</v>
      </c>
      <c r="C120" s="37" t="s">
        <v>61</v>
      </c>
      <c r="D120" s="30" t="s">
        <v>23</v>
      </c>
      <c r="E120">
        <v>41100000</v>
      </c>
      <c r="F120" s="3">
        <f>RECAP!$H$2</f>
        <v>43281</v>
      </c>
      <c r="H120" s="29">
        <f>RECAP!F20</f>
        <v>6468</v>
      </c>
      <c r="I120" s="30" t="str">
        <f t="shared" si="2"/>
        <v>D</v>
      </c>
      <c r="J120" t="str">
        <f t="shared" si="3"/>
        <v/>
      </c>
      <c r="K120">
        <f>IF(E120=41100000,VLOOKUP(C120,'Table Société'!$A:$B,2,0),"")</f>
        <v>15791</v>
      </c>
      <c r="L120" t="str">
        <f>VLOOKUP(A120,'Table Société'!$A:$B,2,0)</f>
        <v>SOC 2</v>
      </c>
    </row>
    <row r="121" spans="1:12" x14ac:dyDescent="0.2">
      <c r="A121" t="str">
        <f>RECAP!$F$4</f>
        <v>SOCIETE 2</v>
      </c>
      <c r="B121">
        <v>70</v>
      </c>
      <c r="C121" s="37" t="s">
        <v>62</v>
      </c>
      <c r="D121" s="30" t="s">
        <v>23</v>
      </c>
      <c r="E121">
        <v>70662000</v>
      </c>
      <c r="F121" s="3">
        <f>RECAP!$H$2</f>
        <v>43281</v>
      </c>
      <c r="H121" s="29">
        <f>H123-H122</f>
        <v>14080</v>
      </c>
      <c r="I121" s="30" t="str">
        <f t="shared" si="2"/>
        <v>C</v>
      </c>
      <c r="J121" t="str">
        <f t="shared" si="3"/>
        <v>COL TVA 20.0%</v>
      </c>
      <c r="K121" t="str">
        <f>IF(E121=41100000,VLOOKUP(C121,'Table Société'!$A:$B,2,0),"")</f>
        <v/>
      </c>
      <c r="L121" t="str">
        <f>VLOOKUP(A121,'Table Société'!$A:$B,2,0)</f>
        <v>SOC 2</v>
      </c>
    </row>
    <row r="122" spans="1:12" x14ac:dyDescent="0.2">
      <c r="A122" t="str">
        <f>RECAP!$F$4</f>
        <v>SOCIETE 2</v>
      </c>
      <c r="B122">
        <v>70</v>
      </c>
      <c r="C122" s="37" t="s">
        <v>62</v>
      </c>
      <c r="D122" s="30" t="s">
        <v>23</v>
      </c>
      <c r="E122">
        <v>44570100</v>
      </c>
      <c r="F122" s="3">
        <f>RECAP!$H$2</f>
        <v>43281</v>
      </c>
      <c r="H122">
        <f>H123/(1+RECAP!$E$1)*RECAP!$E$1</f>
        <v>2816</v>
      </c>
      <c r="I122" s="30" t="str">
        <f t="shared" si="2"/>
        <v>C</v>
      </c>
      <c r="J122" t="str">
        <f t="shared" si="3"/>
        <v/>
      </c>
      <c r="K122" t="str">
        <f>IF(E122=41100000,VLOOKUP(C122,'Table Société'!$A:$B,2,0),"")</f>
        <v/>
      </c>
      <c r="L122" t="str">
        <f>VLOOKUP(A122,'Table Société'!$A:$B,2,0)</f>
        <v>SOC 2</v>
      </c>
    </row>
    <row r="123" spans="1:12" x14ac:dyDescent="0.2">
      <c r="A123" t="str">
        <f>RECAP!$F$4</f>
        <v>SOCIETE 2</v>
      </c>
      <c r="B123">
        <v>70</v>
      </c>
      <c r="C123" s="37" t="s">
        <v>62</v>
      </c>
      <c r="D123" s="30" t="s">
        <v>23</v>
      </c>
      <c r="E123">
        <v>41100000</v>
      </c>
      <c r="F123" s="3">
        <f>RECAP!$H$2</f>
        <v>43281</v>
      </c>
      <c r="H123" s="29">
        <f>RECAP!F21</f>
        <v>16896</v>
      </c>
      <c r="I123" s="30" t="str">
        <f t="shared" si="2"/>
        <v>D</v>
      </c>
      <c r="J123" t="str">
        <f t="shared" si="3"/>
        <v/>
      </c>
      <c r="K123">
        <f>IF(E123=41100000,VLOOKUP(C123,'Table Société'!$A:$B,2,0),"")</f>
        <v>20047</v>
      </c>
      <c r="L123" t="str">
        <f>VLOOKUP(A123,'Table Société'!$A:$B,2,0)</f>
        <v>SOC 2</v>
      </c>
    </row>
    <row r="124" spans="1:12" x14ac:dyDescent="0.2">
      <c r="A124" t="str">
        <f>RECAP!$F$4</f>
        <v>SOCIETE 2</v>
      </c>
      <c r="B124">
        <v>70</v>
      </c>
      <c r="C124" s="37" t="s">
        <v>63</v>
      </c>
      <c r="D124" s="30" t="s">
        <v>23</v>
      </c>
      <c r="E124">
        <v>70662000</v>
      </c>
      <c r="F124" s="3">
        <f>RECAP!$H$2</f>
        <v>43281</v>
      </c>
      <c r="H124" s="29">
        <f>H126-H125</f>
        <v>9680</v>
      </c>
      <c r="I124" s="30" t="str">
        <f t="shared" si="2"/>
        <v>C</v>
      </c>
      <c r="J124" t="str">
        <f t="shared" si="3"/>
        <v>COL TVA 20.0%</v>
      </c>
      <c r="K124" t="str">
        <f>IF(E124=41100000,VLOOKUP(C124,'Table Société'!$A:$B,2,0),"")</f>
        <v/>
      </c>
      <c r="L124" t="str">
        <f>VLOOKUP(A124,'Table Société'!$A:$B,2,0)</f>
        <v>SOC 2</v>
      </c>
    </row>
    <row r="125" spans="1:12" x14ac:dyDescent="0.2">
      <c r="A125" t="str">
        <f>RECAP!$F$4</f>
        <v>SOCIETE 2</v>
      </c>
      <c r="B125">
        <v>70</v>
      </c>
      <c r="C125" s="37" t="s">
        <v>63</v>
      </c>
      <c r="D125" s="30" t="s">
        <v>23</v>
      </c>
      <c r="E125">
        <v>44570100</v>
      </c>
      <c r="F125" s="3">
        <f>RECAP!$H$2</f>
        <v>43281</v>
      </c>
      <c r="H125">
        <f>H126/(1+RECAP!$E$1)*RECAP!$E$1</f>
        <v>1936</v>
      </c>
      <c r="I125" s="30" t="str">
        <f t="shared" si="2"/>
        <v>C</v>
      </c>
      <c r="J125" t="str">
        <f t="shared" si="3"/>
        <v/>
      </c>
      <c r="K125" t="str">
        <f>IF(E125=41100000,VLOOKUP(C125,'Table Société'!$A:$B,2,0),"")</f>
        <v/>
      </c>
      <c r="L125" t="str">
        <f>VLOOKUP(A125,'Table Société'!$A:$B,2,0)</f>
        <v>SOC 2</v>
      </c>
    </row>
    <row r="126" spans="1:12" x14ac:dyDescent="0.2">
      <c r="A126" t="str">
        <f>RECAP!$F$4</f>
        <v>SOCIETE 2</v>
      </c>
      <c r="B126">
        <v>70</v>
      </c>
      <c r="C126" s="37" t="s">
        <v>63</v>
      </c>
      <c r="D126" s="30" t="s">
        <v>23</v>
      </c>
      <c r="E126">
        <v>41100000</v>
      </c>
      <c r="F126" s="3">
        <f>RECAP!$H$2</f>
        <v>43281</v>
      </c>
      <c r="H126" s="29">
        <f>RECAP!F22</f>
        <v>11616</v>
      </c>
      <c r="I126" s="30" t="str">
        <f t="shared" si="2"/>
        <v>D</v>
      </c>
      <c r="J126" t="str">
        <f t="shared" si="3"/>
        <v/>
      </c>
      <c r="K126">
        <f>IF(E126=41100000,VLOOKUP(C126,'Table Société'!$A:$B,2,0),"")</f>
        <v>24303</v>
      </c>
      <c r="L126" t="str">
        <f>VLOOKUP(A126,'Table Société'!$A:$B,2,0)</f>
        <v>SOC 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A30" sqref="A30"/>
    </sheetView>
  </sheetViews>
  <sheetFormatPr baseColWidth="10" defaultRowHeight="12.75" x14ac:dyDescent="0.2"/>
  <cols>
    <col min="1" max="1" width="42.7109375" bestFit="1" customWidth="1"/>
  </cols>
  <sheetData>
    <row r="1" spans="1:2" ht="13.5" thickBot="1" x14ac:dyDescent="0.25">
      <c r="A1" s="31" t="s">
        <v>21</v>
      </c>
      <c r="B1" s="31" t="s">
        <v>22</v>
      </c>
    </row>
    <row r="2" spans="1:2" x14ac:dyDescent="0.2">
      <c r="A2" s="37" t="s">
        <v>49</v>
      </c>
      <c r="B2">
        <v>123</v>
      </c>
    </row>
    <row r="3" spans="1:2" x14ac:dyDescent="0.2">
      <c r="A3" s="37" t="s">
        <v>50</v>
      </c>
      <c r="B3">
        <v>456</v>
      </c>
    </row>
    <row r="4" spans="1:2" x14ac:dyDescent="0.2">
      <c r="A4" s="38" t="s">
        <v>51</v>
      </c>
      <c r="B4">
        <v>4523</v>
      </c>
    </row>
    <row r="5" spans="1:2" x14ac:dyDescent="0.2">
      <c r="A5" s="38" t="s">
        <v>52</v>
      </c>
      <c r="B5">
        <v>154</v>
      </c>
    </row>
    <row r="6" spans="1:2" x14ac:dyDescent="0.2">
      <c r="A6" s="38" t="s">
        <v>53</v>
      </c>
      <c r="B6">
        <v>459</v>
      </c>
    </row>
    <row r="7" spans="1:2" x14ac:dyDescent="0.2">
      <c r="A7" s="38" t="s">
        <v>54</v>
      </c>
      <c r="B7">
        <v>333</v>
      </c>
    </row>
    <row r="8" spans="1:2" x14ac:dyDescent="0.2">
      <c r="A8" s="38" t="s">
        <v>55</v>
      </c>
      <c r="B8">
        <v>45485</v>
      </c>
    </row>
    <row r="9" spans="1:2" x14ac:dyDescent="0.2">
      <c r="A9" s="38" t="s">
        <v>56</v>
      </c>
      <c r="B9">
        <v>5489</v>
      </c>
    </row>
    <row r="10" spans="1:2" x14ac:dyDescent="0.2">
      <c r="A10" s="38" t="s">
        <v>57</v>
      </c>
      <c r="B10">
        <v>1233</v>
      </c>
    </row>
    <row r="11" spans="1:2" x14ac:dyDescent="0.2">
      <c r="A11" s="38" t="s">
        <v>58</v>
      </c>
      <c r="B11">
        <v>3023</v>
      </c>
    </row>
    <row r="12" spans="1:2" x14ac:dyDescent="0.2">
      <c r="A12" s="38" t="s">
        <v>59</v>
      </c>
      <c r="B12">
        <v>7279</v>
      </c>
    </row>
    <row r="13" spans="1:2" x14ac:dyDescent="0.2">
      <c r="A13" s="38" t="s">
        <v>60</v>
      </c>
      <c r="B13">
        <v>11535</v>
      </c>
    </row>
    <row r="14" spans="1:2" x14ac:dyDescent="0.2">
      <c r="A14" s="38" t="s">
        <v>61</v>
      </c>
      <c r="B14">
        <v>15791</v>
      </c>
    </row>
    <row r="15" spans="1:2" x14ac:dyDescent="0.2">
      <c r="A15" s="38" t="s">
        <v>62</v>
      </c>
      <c r="B15">
        <v>20047</v>
      </c>
    </row>
    <row r="16" spans="1:2" x14ac:dyDescent="0.2">
      <c r="A16" s="38" t="s">
        <v>63</v>
      </c>
      <c r="B16">
        <v>24303</v>
      </c>
    </row>
    <row r="17" spans="1:2" x14ac:dyDescent="0.2">
      <c r="A17" s="38" t="s">
        <v>64</v>
      </c>
      <c r="B17">
        <v>28559</v>
      </c>
    </row>
    <row r="18" spans="1:2" x14ac:dyDescent="0.2">
      <c r="A18" s="38" t="s">
        <v>65</v>
      </c>
      <c r="B18">
        <v>32815</v>
      </c>
    </row>
    <row r="19" spans="1:2" x14ac:dyDescent="0.2">
      <c r="A19" s="38" t="s">
        <v>66</v>
      </c>
      <c r="B19">
        <v>37071</v>
      </c>
    </row>
    <row r="20" spans="1:2" x14ac:dyDescent="0.2">
      <c r="A20" s="38" t="s">
        <v>67</v>
      </c>
      <c r="B20">
        <v>41327</v>
      </c>
    </row>
    <row r="21" spans="1:2" x14ac:dyDescent="0.2">
      <c r="A21" s="38" t="s">
        <v>68</v>
      </c>
      <c r="B21">
        <v>45583</v>
      </c>
    </row>
    <row r="22" spans="1:2" x14ac:dyDescent="0.2">
      <c r="A22" s="38" t="s">
        <v>69</v>
      </c>
      <c r="B22">
        <v>49839</v>
      </c>
    </row>
    <row r="23" spans="1:2" x14ac:dyDescent="0.2">
      <c r="A23" s="38" t="s">
        <v>70</v>
      </c>
      <c r="B23">
        <v>54095</v>
      </c>
    </row>
    <row r="24" spans="1:2" x14ac:dyDescent="0.2">
      <c r="A24" s="38" t="s">
        <v>72</v>
      </c>
      <c r="B24">
        <v>58351</v>
      </c>
    </row>
    <row r="25" spans="1:2" x14ac:dyDescent="0.2">
      <c r="A25" s="38" t="s">
        <v>71</v>
      </c>
      <c r="B25">
        <v>62607</v>
      </c>
    </row>
    <row r="26" spans="1:2" x14ac:dyDescent="0.2">
      <c r="A26" s="38" t="s">
        <v>74</v>
      </c>
      <c r="B26" s="41" t="s">
        <v>80</v>
      </c>
    </row>
    <row r="27" spans="1:2" ht="13.5" thickBot="1" x14ac:dyDescent="0.25">
      <c r="A27" s="40" t="s">
        <v>75</v>
      </c>
      <c r="B27" s="4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RECAP</vt:lpstr>
      <vt:lpstr>IMPORT COMPTA</vt:lpstr>
      <vt:lpstr>IMPORT COMPTA (exemple)</vt:lpstr>
      <vt:lpstr>Table Société</vt:lpstr>
      <vt:lpstr>RECAP_HOTEL</vt:lpstr>
      <vt:lpstr>'IMPORT COMPTA (exemple)'!taux</vt:lpstr>
      <vt:lpstr>taux</vt:lpstr>
      <vt:lpstr>RECAP!Zone_d_impression</vt:lpstr>
      <vt:lpstr>ZONE_MTTC_CBS</vt:lpstr>
      <vt:lpstr>ZONE_MTTC_COFIGAD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Lecoq</dc:creator>
  <cp:lastModifiedBy>Eric</cp:lastModifiedBy>
  <cp:lastPrinted>2018-06-26T14:13:23Z</cp:lastPrinted>
  <dcterms:created xsi:type="dcterms:W3CDTF">2008-02-04T09:24:50Z</dcterms:created>
  <dcterms:modified xsi:type="dcterms:W3CDTF">2018-07-04T08:29:23Z</dcterms:modified>
</cp:coreProperties>
</file>