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870" windowHeight="7515"/>
  </bookViews>
  <sheets>
    <sheet name="Feuil1" sheetId="1" r:id="rId1"/>
  </sheets>
  <calcPr calcId="145621" iterate="1" iterateCount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7" i="1" s="1"/>
  <c r="G8" i="1" l="1"/>
  <c r="G9" i="1"/>
  <c r="C7" i="1"/>
  <c r="C8" i="1" s="1"/>
  <c r="C10" i="1" s="1"/>
  <c r="C9" i="1" l="1"/>
  <c r="F5" i="1"/>
  <c r="F7" i="1" s="1"/>
  <c r="D5" i="1"/>
  <c r="E5" i="1"/>
  <c r="E7" i="1" s="1"/>
  <c r="B7" i="1"/>
  <c r="F8" i="1" l="1"/>
  <c r="F9" i="1"/>
  <c r="E9" i="1"/>
  <c r="E8" i="1"/>
  <c r="B9" i="1"/>
  <c r="C3" i="1" s="1"/>
  <c r="B8" i="1"/>
  <c r="D7" i="1"/>
  <c r="F10" i="1" l="1"/>
  <c r="G3" i="1"/>
  <c r="B10" i="1"/>
  <c r="F3" i="1" s="1"/>
  <c r="E10" i="1"/>
  <c r="D8" i="1"/>
  <c r="D10" i="1" s="1"/>
  <c r="D9" i="1"/>
  <c r="D3" i="1"/>
  <c r="E3" i="1" l="1"/>
</calcChain>
</file>

<file path=xl/comments1.xml><?xml version="1.0" encoding="utf-8"?>
<comments xmlns="http://schemas.openxmlformats.org/spreadsheetml/2006/main">
  <authors>
    <author>nathalie gourbat</author>
    <author>Eric</author>
  </authors>
  <commentList>
    <comment ref="C5" authorId="0">
      <text>
        <r>
          <rPr>
            <sz val="9"/>
            <color indexed="81"/>
            <rFont val="Tahoma"/>
            <family val="2"/>
          </rPr>
          <t>Pas de Frais la première année</t>
        </r>
      </text>
    </comment>
    <comment ref="C12" authorId="1">
      <text>
        <r>
          <rPr>
            <sz val="9"/>
            <color indexed="81"/>
            <rFont val="Tahoma"/>
            <family val="2"/>
          </rPr>
          <t>2017</t>
        </r>
      </text>
    </comment>
    <comment ref="D12" authorId="1">
      <text>
        <r>
          <rPr>
            <sz val="9"/>
            <color indexed="81"/>
            <rFont val="Tahoma"/>
            <family val="2"/>
          </rPr>
          <t>2018</t>
        </r>
      </text>
    </comment>
    <comment ref="B13" authorId="1">
      <text>
        <r>
          <rPr>
            <sz val="9"/>
            <color indexed="81"/>
            <rFont val="Tahoma"/>
            <family val="2"/>
          </rPr>
          <t>2017</t>
        </r>
      </text>
    </comment>
    <comment ref="C13" authorId="1">
      <text>
        <r>
          <rPr>
            <sz val="9"/>
            <color indexed="81"/>
            <rFont val="Tahoma"/>
            <family val="2"/>
          </rPr>
          <t>2018</t>
        </r>
      </text>
    </comment>
    <comment ref="D13" authorId="1">
      <text>
        <r>
          <rPr>
            <sz val="9"/>
            <color indexed="81"/>
            <rFont val="Tahoma"/>
            <family val="2"/>
          </rPr>
          <t>2019</t>
        </r>
      </text>
    </comment>
  </commentList>
</comments>
</file>

<file path=xl/sharedStrings.xml><?xml version="1.0" encoding="utf-8"?>
<sst xmlns="http://schemas.openxmlformats.org/spreadsheetml/2006/main" count="15" uniqueCount="15">
  <si>
    <t>Versements</t>
  </si>
  <si>
    <t>Frais de fonctionnement 5%</t>
  </si>
  <si>
    <t>Dépenses selon prise en charge</t>
  </si>
  <si>
    <t>Reprise du solde précédent en cas de dépense importante</t>
  </si>
  <si>
    <t>Ancien Solde</t>
  </si>
  <si>
    <t>Solde de l'année</t>
  </si>
  <si>
    <t>disponible de l'année pendant 5 ans</t>
  </si>
  <si>
    <t>Indication de la Date limite d'utilisation</t>
  </si>
  <si>
    <t>Reste de l'année</t>
  </si>
  <si>
    <t>ANNEES</t>
  </si>
  <si>
    <t>lecture du détail de la reprise de -2348.60 de 2018</t>
  </si>
  <si>
    <t>Montant attribué année + 1</t>
  </si>
  <si>
    <t>Montant attribué année + 2</t>
  </si>
  <si>
    <t>Montant attribué année + 3</t>
  </si>
  <si>
    <t>Montant attribué année + 4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</si>
</sst>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center"/>
    </xf>
    <xf numFmtId="0" fontId="0" fillId="3" borderId="0" xfId="0" applyFill="1"/>
    <xf numFmtId="4" fontId="0" fillId="3" borderId="0" xfId="0" applyNumberFormat="1" applyFill="1"/>
    <xf numFmtId="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9"/>
  <sheetViews>
    <sheetView tabSelected="1" workbookViewId="0">
      <selection activeCell="C5" sqref="C5"/>
    </sheetView>
  </sheetViews>
  <sheetFormatPr baseColWidth="10" defaultRowHeight="15" x14ac:dyDescent="0.25"/>
  <cols>
    <col min="1" max="1" width="57.5703125" bestFit="1" customWidth="1"/>
  </cols>
  <sheetData>
    <row r="1" spans="1:7" x14ac:dyDescent="0.25">
      <c r="B1" s="7" t="s">
        <v>9</v>
      </c>
      <c r="C1" s="7"/>
      <c r="D1" s="7"/>
      <c r="E1" s="7"/>
      <c r="F1" s="7"/>
    </row>
    <row r="2" spans="1:7" x14ac:dyDescent="0.25">
      <c r="B2" s="1">
        <v>42004</v>
      </c>
      <c r="C2" s="1">
        <v>42369</v>
      </c>
      <c r="D2" s="1">
        <v>42735</v>
      </c>
      <c r="E2" s="1">
        <v>43100</v>
      </c>
      <c r="F2" s="1">
        <v>43465</v>
      </c>
      <c r="G2" s="1">
        <v>43466</v>
      </c>
    </row>
    <row r="3" spans="1:7" x14ac:dyDescent="0.25">
      <c r="A3" t="s">
        <v>4</v>
      </c>
      <c r="B3" s="2">
        <v>121.73</v>
      </c>
      <c r="C3" s="2">
        <f>B9</f>
        <v>121.73</v>
      </c>
      <c r="D3" s="2">
        <f>SUMIFS(B9:C9,B8:C8,"NON",B10:C10,"&gt;="&amp;$D$2)</f>
        <v>1874.1299999999997</v>
      </c>
      <c r="E3" s="2">
        <f>SUMIFS(B9:D9,B8:D8,"NON",B10:D10,"&gt;="&amp;$D$2)</f>
        <v>3747.4299999999994</v>
      </c>
      <c r="F3" s="2">
        <f>SUMIFS(B9:E9,B8:E8,"NON",B10:E10,"&gt;="&amp;$F$2)-SUMIF(B8:E8,"OUI",B11:E11)</f>
        <v>3747.4299999999994</v>
      </c>
      <c r="G3" s="2">
        <f>SUMIFS(C9:F9,C8:F8,"NON",C10:F10,"&gt;="&amp;$F$2)-SUMIF(C8:F8,"OUI",C11:F11)</f>
        <v>3625.6999999999994</v>
      </c>
    </row>
    <row r="4" spans="1:7" x14ac:dyDescent="0.25">
      <c r="A4" t="s">
        <v>0</v>
      </c>
      <c r="B4" s="2"/>
      <c r="C4" s="2">
        <v>6053.4</v>
      </c>
      <c r="D4" s="2">
        <v>6053.4</v>
      </c>
      <c r="E4" s="2">
        <v>6053.4</v>
      </c>
      <c r="F4" s="2">
        <v>6053.4</v>
      </c>
      <c r="G4" s="2">
        <v>6054.4</v>
      </c>
    </row>
    <row r="5" spans="1:7" x14ac:dyDescent="0.25">
      <c r="A5" t="s">
        <v>1</v>
      </c>
      <c r="B5" s="2"/>
      <c r="C5" s="2">
        <v>0</v>
      </c>
      <c r="D5" s="2">
        <f t="shared" ref="D5:F5" si="0">ROUNDDOWN(D4*5%,0)</f>
        <v>302</v>
      </c>
      <c r="E5" s="2">
        <f t="shared" si="0"/>
        <v>302</v>
      </c>
      <c r="F5" s="2">
        <f t="shared" si="0"/>
        <v>302</v>
      </c>
      <c r="G5" s="2">
        <f t="shared" ref="G5" si="1">ROUNDDOWN(G4*5%,0)</f>
        <v>302</v>
      </c>
    </row>
    <row r="6" spans="1:7" x14ac:dyDescent="0.25">
      <c r="A6" t="s">
        <v>2</v>
      </c>
      <c r="B6" s="2"/>
      <c r="C6" s="2">
        <v>4301</v>
      </c>
      <c r="D6" s="2">
        <v>3878.1</v>
      </c>
      <c r="E6" s="2">
        <v>6000</v>
      </c>
      <c r="F6" s="2">
        <v>8100</v>
      </c>
      <c r="G6" s="2">
        <v>6054.4</v>
      </c>
    </row>
    <row r="7" spans="1:7" x14ac:dyDescent="0.25">
      <c r="A7" t="s">
        <v>5</v>
      </c>
      <c r="B7" s="2">
        <f>B3+B4-B5-B6</f>
        <v>121.73</v>
      </c>
      <c r="C7" s="2">
        <f>C4-C5-C6</f>
        <v>1752.3999999999996</v>
      </c>
      <c r="D7" s="2">
        <f t="shared" ref="D7:F7" si="2">D4-D5-D6</f>
        <v>1873.2999999999997</v>
      </c>
      <c r="E7" s="10">
        <f t="shared" si="2"/>
        <v>-248.60000000000036</v>
      </c>
      <c r="F7" s="9">
        <f t="shared" si="2"/>
        <v>-2348.6000000000004</v>
      </c>
      <c r="G7" s="2">
        <f t="shared" ref="G7" si="3">G4-G5-G6</f>
        <v>-302</v>
      </c>
    </row>
    <row r="8" spans="1:7" x14ac:dyDescent="0.25">
      <c r="A8" t="s">
        <v>3</v>
      </c>
      <c r="B8" s="3" t="str">
        <f>IF(B7&gt;0,"NON","OUI")</f>
        <v>NON</v>
      </c>
      <c r="C8" s="3" t="str">
        <f t="shared" ref="C8:F8" si="4">IF(C7&gt;0,"NON","OUI")</f>
        <v>NON</v>
      </c>
      <c r="D8" s="3" t="str">
        <f t="shared" si="4"/>
        <v>NON</v>
      </c>
      <c r="E8" s="3" t="str">
        <f t="shared" si="4"/>
        <v>OUI</v>
      </c>
      <c r="F8" s="3" t="str">
        <f t="shared" si="4"/>
        <v>OUI</v>
      </c>
      <c r="G8" s="3" t="str">
        <f t="shared" ref="G8" si="5">IF(G7&gt;0,"NON","OUI")</f>
        <v>OUI</v>
      </c>
    </row>
    <row r="9" spans="1:7" ht="30" customHeight="1" x14ac:dyDescent="0.25">
      <c r="A9" t="s">
        <v>6</v>
      </c>
      <c r="B9" s="2">
        <f>IF(B7&gt;0,B7,0)</f>
        <v>121.73</v>
      </c>
      <c r="C9" s="2">
        <f t="shared" ref="C9:F9" si="6">IF(C7&gt;0,C7,0)</f>
        <v>1752.3999999999996</v>
      </c>
      <c r="D9" s="2">
        <f t="shared" si="6"/>
        <v>1873.2999999999997</v>
      </c>
      <c r="E9" s="2">
        <f t="shared" si="6"/>
        <v>0</v>
      </c>
      <c r="F9" s="2">
        <f t="shared" si="6"/>
        <v>0</v>
      </c>
      <c r="G9" s="2">
        <f t="shared" ref="G9" si="7">IF(G7&gt;0,G7,0)</f>
        <v>0</v>
      </c>
    </row>
    <row r="10" spans="1:7" ht="30" customHeight="1" x14ac:dyDescent="0.25">
      <c r="A10" t="s">
        <v>7</v>
      </c>
      <c r="B10" s="4">
        <f>IF(B8="NON",EDATE(B2,48),"-")</f>
        <v>43465</v>
      </c>
      <c r="C10" s="4">
        <f t="shared" ref="C10:E10" si="8">IF(C8="NON",EDATE(C2,48),"-")</f>
        <v>43830</v>
      </c>
      <c r="D10" s="4">
        <f t="shared" si="8"/>
        <v>44196</v>
      </c>
      <c r="E10" s="4" t="str">
        <f t="shared" si="8"/>
        <v>-</v>
      </c>
      <c r="F10" s="4" t="str">
        <f>IF(F8="NON",EDATE(F2,48),"-")</f>
        <v>-</v>
      </c>
    </row>
    <row r="11" spans="1:7" x14ac:dyDescent="0.25">
      <c r="A11" s="5" t="s">
        <v>11</v>
      </c>
      <c r="B11" s="6"/>
      <c r="C11" s="6"/>
      <c r="D11" s="6"/>
      <c r="E11" s="9"/>
      <c r="F11" s="6"/>
    </row>
    <row r="12" spans="1:7" x14ac:dyDescent="0.25">
      <c r="A12" s="5" t="s">
        <v>12</v>
      </c>
      <c r="C12" s="11">
        <v>126.87</v>
      </c>
      <c r="D12" s="8">
        <v>723.07</v>
      </c>
    </row>
    <row r="13" spans="1:7" x14ac:dyDescent="0.25">
      <c r="A13" s="5" t="s">
        <v>13</v>
      </c>
      <c r="B13" s="11">
        <v>121.73</v>
      </c>
      <c r="C13" s="8">
        <v>1625.53</v>
      </c>
      <c r="D13" s="2">
        <v>302</v>
      </c>
    </row>
    <row r="14" spans="1:7" x14ac:dyDescent="0.25">
      <c r="A14" s="5" t="s">
        <v>14</v>
      </c>
      <c r="B14" s="8"/>
    </row>
    <row r="15" spans="1:7" x14ac:dyDescent="0.25">
      <c r="A15" t="s">
        <v>8</v>
      </c>
      <c r="B15" s="2">
        <v>0</v>
      </c>
      <c r="C15" s="2">
        <v>0</v>
      </c>
      <c r="D15" s="2">
        <v>848.23</v>
      </c>
      <c r="E15" s="2">
        <v>0</v>
      </c>
      <c r="F15">
        <v>0</v>
      </c>
      <c r="G15">
        <v>0</v>
      </c>
    </row>
    <row r="18" spans="2:5" x14ac:dyDescent="0.25">
      <c r="B18" s="11"/>
      <c r="C18" s="11"/>
      <c r="D18" s="11"/>
      <c r="E18" s="11"/>
    </row>
    <row r="19" spans="2:5" x14ac:dyDescent="0.25">
      <c r="B19" s="8" t="s">
        <v>10</v>
      </c>
      <c r="C19" s="8"/>
      <c r="D19" s="8"/>
      <c r="E19" s="8"/>
    </row>
  </sheetData>
  <mergeCells count="1">
    <mergeCell ref="B1:F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gourbat</dc:creator>
  <cp:lastModifiedBy>Eric</cp:lastModifiedBy>
  <dcterms:created xsi:type="dcterms:W3CDTF">2017-01-17T12:51:09Z</dcterms:created>
  <dcterms:modified xsi:type="dcterms:W3CDTF">2017-01-19T16:39:11Z</dcterms:modified>
</cp:coreProperties>
</file>