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state="hidden" r:id="rId2"/>
  </sheets>
  <functionGroups builtInGroupCount="17"/>
  <definedNames>
    <definedName name="_xlnm._FilterDatabase" localSheetId="0" hidden="1">Affouage!$A$1:$E$101</definedName>
    <definedName name="ecarts">OFFSET(Affouage!$A$2,1,MATCH("Ecart",Affouage!$2:$2,0)-1,COUNT(Affouage!$N:$N),)</definedName>
    <definedName name="Essence">Affouage!$G$23:$G$31</definedName>
    <definedName name="_xlnm.Print_Titles" localSheetId="1">Modèle!$1:$8</definedName>
    <definedName name="moyenne">Affouage!$I$3</definedName>
    <definedName name="nbArbresMini">Affouage!$I$16</definedName>
    <definedName name="nbLots">Affouage!$G$3</definedName>
    <definedName name="nbMoyArb">Affouage!$I$15</definedName>
    <definedName name="SeuilLotMultiple">Affouage!$I$5</definedName>
    <definedName name="seuilLotsComplets">Affouage!$I$17</definedName>
    <definedName name="TCD">Affouage!$N$1</definedName>
    <definedName name="TotalG">OFFSET(Affouage!$A$2,1,MATCH("Total général",Affouage!$2:$2,0)-1,COUNT(Affouage!$N:$N),)</definedName>
  </definedNames>
  <calcPr calcId="145621" concurrentCalc="0"/>
  <pivotCaches>
    <pivotCache cacheId="734" r:id="rId3"/>
  </pivotCaches>
</workbook>
</file>

<file path=xl/calcChain.xml><?xml version="1.0" encoding="utf-8"?>
<calcChain xmlns="http://schemas.openxmlformats.org/spreadsheetml/2006/main">
  <c r="I14" i="1" l="1"/>
  <c r="I16" i="1"/>
  <c r="H9" i="1"/>
  <c r="H10" i="1"/>
  <c r="H3" i="1"/>
  <c r="I3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9" i="1"/>
  <c r="AC30" i="1"/>
  <c r="AC31" i="1"/>
  <c r="AC32" i="1"/>
  <c r="AC33" i="1"/>
  <c r="AC34" i="1"/>
  <c r="AC35" i="1"/>
  <c r="AC36" i="1"/>
  <c r="AC37" i="1"/>
  <c r="AC38" i="1"/>
  <c r="AC22" i="1"/>
  <c r="AC23" i="1"/>
  <c r="AC24" i="1"/>
  <c r="AC25" i="1"/>
  <c r="AC26" i="1"/>
  <c r="AC27" i="1"/>
  <c r="AC28" i="1"/>
  <c r="I10" i="1"/>
  <c r="G10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B4" i="1"/>
  <c r="AD4" i="1"/>
  <c r="AE4" i="1"/>
  <c r="AF4" i="1"/>
  <c r="AG4" i="1"/>
  <c r="AH4" i="1"/>
  <c r="AI4" i="1"/>
  <c r="AJ4" i="1"/>
  <c r="AK4" i="1"/>
  <c r="AL4" i="1"/>
  <c r="AM4" i="1"/>
  <c r="AB5" i="1"/>
  <c r="AD5" i="1"/>
  <c r="AE5" i="1"/>
  <c r="AF5" i="1"/>
  <c r="AG5" i="1"/>
  <c r="AH5" i="1"/>
  <c r="AI5" i="1"/>
  <c r="AJ5" i="1"/>
  <c r="AK5" i="1"/>
  <c r="AL5" i="1"/>
  <c r="AM5" i="1"/>
  <c r="AB6" i="1"/>
  <c r="AD6" i="1"/>
  <c r="AE6" i="1"/>
  <c r="AF6" i="1"/>
  <c r="AG6" i="1"/>
  <c r="AH6" i="1"/>
  <c r="AI6" i="1"/>
  <c r="AJ6" i="1"/>
  <c r="AK6" i="1"/>
  <c r="AL6" i="1"/>
  <c r="AM6" i="1"/>
  <c r="AB7" i="1"/>
  <c r="AD7" i="1"/>
  <c r="AE7" i="1"/>
  <c r="AF7" i="1"/>
  <c r="AG7" i="1"/>
  <c r="AH7" i="1"/>
  <c r="AI7" i="1"/>
  <c r="AJ7" i="1"/>
  <c r="AK7" i="1"/>
  <c r="AL7" i="1"/>
  <c r="AM7" i="1"/>
  <c r="AB8" i="1"/>
  <c r="AD8" i="1"/>
  <c r="AE8" i="1"/>
  <c r="AF8" i="1"/>
  <c r="AG8" i="1"/>
  <c r="AH8" i="1"/>
  <c r="AI8" i="1"/>
  <c r="AJ8" i="1"/>
  <c r="AK8" i="1"/>
  <c r="AL8" i="1"/>
  <c r="AM8" i="1"/>
  <c r="AB9" i="1"/>
  <c r="AD9" i="1"/>
  <c r="AE9" i="1"/>
  <c r="AF9" i="1"/>
  <c r="AG9" i="1"/>
  <c r="AH9" i="1"/>
  <c r="AI9" i="1"/>
  <c r="AJ9" i="1"/>
  <c r="AK9" i="1"/>
  <c r="AL9" i="1"/>
  <c r="AM9" i="1"/>
  <c r="AB10" i="1"/>
  <c r="AD10" i="1"/>
  <c r="AE10" i="1"/>
  <c r="AF10" i="1"/>
  <c r="AG10" i="1"/>
  <c r="AH10" i="1"/>
  <c r="AI10" i="1"/>
  <c r="AJ10" i="1"/>
  <c r="AK10" i="1"/>
  <c r="AL10" i="1"/>
  <c r="AM10" i="1"/>
  <c r="AB11" i="1"/>
  <c r="AD11" i="1"/>
  <c r="AE11" i="1"/>
  <c r="AF11" i="1"/>
  <c r="AG11" i="1"/>
  <c r="AH11" i="1"/>
  <c r="AI11" i="1"/>
  <c r="AJ11" i="1"/>
  <c r="AK11" i="1"/>
  <c r="AL11" i="1"/>
  <c r="AM11" i="1"/>
  <c r="AB12" i="1"/>
  <c r="AD12" i="1"/>
  <c r="AE12" i="1"/>
  <c r="AF12" i="1"/>
  <c r="AG12" i="1"/>
  <c r="AH12" i="1"/>
  <c r="AI12" i="1"/>
  <c r="AJ12" i="1"/>
  <c r="AK12" i="1"/>
  <c r="AL12" i="1"/>
  <c r="AM12" i="1"/>
  <c r="AB13" i="1"/>
  <c r="AD13" i="1"/>
  <c r="AE13" i="1"/>
  <c r="AF13" i="1"/>
  <c r="AG13" i="1"/>
  <c r="AH13" i="1"/>
  <c r="AI13" i="1"/>
  <c r="AJ13" i="1"/>
  <c r="AK13" i="1"/>
  <c r="AL13" i="1"/>
  <c r="AM13" i="1"/>
  <c r="AB14" i="1"/>
  <c r="AD14" i="1"/>
  <c r="AE14" i="1"/>
  <c r="AF14" i="1"/>
  <c r="AG14" i="1"/>
  <c r="AH14" i="1"/>
  <c r="AI14" i="1"/>
  <c r="AJ14" i="1"/>
  <c r="AK14" i="1"/>
  <c r="AL14" i="1"/>
  <c r="AM14" i="1"/>
  <c r="AB15" i="1"/>
  <c r="AD15" i="1"/>
  <c r="AE15" i="1"/>
  <c r="AF15" i="1"/>
  <c r="AG15" i="1"/>
  <c r="AH15" i="1"/>
  <c r="AI15" i="1"/>
  <c r="AJ15" i="1"/>
  <c r="AK15" i="1"/>
  <c r="AL15" i="1"/>
  <c r="AM15" i="1"/>
  <c r="AB16" i="1"/>
  <c r="AD16" i="1"/>
  <c r="AE16" i="1"/>
  <c r="AF16" i="1"/>
  <c r="AG16" i="1"/>
  <c r="AH16" i="1"/>
  <c r="AI16" i="1"/>
  <c r="AJ16" i="1"/>
  <c r="AK16" i="1"/>
  <c r="AL16" i="1"/>
  <c r="AM16" i="1"/>
  <c r="AB17" i="1"/>
  <c r="AD17" i="1"/>
  <c r="AE17" i="1"/>
  <c r="AF17" i="1"/>
  <c r="AG17" i="1"/>
  <c r="AH17" i="1"/>
  <c r="AI17" i="1"/>
  <c r="AJ17" i="1"/>
  <c r="AK17" i="1"/>
  <c r="AL17" i="1"/>
  <c r="AM17" i="1"/>
  <c r="AB18" i="1"/>
  <c r="AD18" i="1"/>
  <c r="AE18" i="1"/>
  <c r="AF18" i="1"/>
  <c r="AG18" i="1"/>
  <c r="AH18" i="1"/>
  <c r="AI18" i="1"/>
  <c r="AJ18" i="1"/>
  <c r="AK18" i="1"/>
  <c r="AL18" i="1"/>
  <c r="AM18" i="1"/>
  <c r="AB19" i="1"/>
  <c r="AD19" i="1"/>
  <c r="AE19" i="1"/>
  <c r="AF19" i="1"/>
  <c r="AG19" i="1"/>
  <c r="AH19" i="1"/>
  <c r="AI19" i="1"/>
  <c r="AJ19" i="1"/>
  <c r="AK19" i="1"/>
  <c r="AL19" i="1"/>
  <c r="AM19" i="1"/>
  <c r="AB20" i="1"/>
  <c r="AD20" i="1"/>
  <c r="AE20" i="1"/>
  <c r="AF20" i="1"/>
  <c r="AG20" i="1"/>
  <c r="AH20" i="1"/>
  <c r="AI20" i="1"/>
  <c r="AJ20" i="1"/>
  <c r="AK20" i="1"/>
  <c r="AL20" i="1"/>
  <c r="AM20" i="1"/>
  <c r="AB21" i="1"/>
  <c r="AD21" i="1"/>
  <c r="AE21" i="1"/>
  <c r="AF21" i="1"/>
  <c r="AG21" i="1"/>
  <c r="AH21" i="1"/>
  <c r="AI21" i="1"/>
  <c r="AJ21" i="1"/>
  <c r="AK21" i="1"/>
  <c r="AL21" i="1"/>
  <c r="AM21" i="1"/>
  <c r="AB22" i="1"/>
  <c r="AD22" i="1"/>
  <c r="AE22" i="1"/>
  <c r="AF22" i="1"/>
  <c r="AG22" i="1"/>
  <c r="AH22" i="1"/>
  <c r="AI22" i="1"/>
  <c r="AJ22" i="1"/>
  <c r="AK22" i="1"/>
  <c r="AL22" i="1"/>
  <c r="AM22" i="1"/>
  <c r="AB23" i="1"/>
  <c r="AD23" i="1"/>
  <c r="AE23" i="1"/>
  <c r="AF23" i="1"/>
  <c r="AG23" i="1"/>
  <c r="AH23" i="1"/>
  <c r="AI23" i="1"/>
  <c r="AJ23" i="1"/>
  <c r="AK23" i="1"/>
  <c r="AL23" i="1"/>
  <c r="AM23" i="1"/>
  <c r="AB24" i="1"/>
  <c r="AD24" i="1"/>
  <c r="AE24" i="1"/>
  <c r="AF24" i="1"/>
  <c r="AG24" i="1"/>
  <c r="AH24" i="1"/>
  <c r="AI24" i="1"/>
  <c r="AJ24" i="1"/>
  <c r="AK24" i="1"/>
  <c r="AL24" i="1"/>
  <c r="AM24" i="1"/>
  <c r="AB25" i="1"/>
  <c r="AD25" i="1"/>
  <c r="AE25" i="1"/>
  <c r="AF25" i="1"/>
  <c r="AG25" i="1"/>
  <c r="AH25" i="1"/>
  <c r="AI25" i="1"/>
  <c r="AJ25" i="1"/>
  <c r="AK25" i="1"/>
  <c r="AL25" i="1"/>
  <c r="AM25" i="1"/>
  <c r="AB26" i="1"/>
  <c r="AD26" i="1"/>
  <c r="AE26" i="1"/>
  <c r="AF26" i="1"/>
  <c r="AG26" i="1"/>
  <c r="AH26" i="1"/>
  <c r="AI26" i="1"/>
  <c r="AJ26" i="1"/>
  <c r="AK26" i="1"/>
  <c r="AL26" i="1"/>
  <c r="AM26" i="1"/>
  <c r="AB27" i="1"/>
  <c r="AD27" i="1"/>
  <c r="AE27" i="1"/>
  <c r="AF27" i="1"/>
  <c r="AG27" i="1"/>
  <c r="AH27" i="1"/>
  <c r="AI27" i="1"/>
  <c r="AJ27" i="1"/>
  <c r="AK27" i="1"/>
  <c r="AL27" i="1"/>
  <c r="AM27" i="1"/>
  <c r="AB28" i="1"/>
  <c r="AD28" i="1"/>
  <c r="AE28" i="1"/>
  <c r="AF28" i="1"/>
  <c r="AG28" i="1"/>
  <c r="AH28" i="1"/>
  <c r="AI28" i="1"/>
  <c r="AJ28" i="1"/>
  <c r="AK28" i="1"/>
  <c r="AL28" i="1"/>
  <c r="AM28" i="1"/>
  <c r="AB29" i="1"/>
  <c r="AD29" i="1"/>
  <c r="AE29" i="1"/>
  <c r="AF29" i="1"/>
  <c r="AG29" i="1"/>
  <c r="AH29" i="1"/>
  <c r="AI29" i="1"/>
  <c r="AJ29" i="1"/>
  <c r="AK29" i="1"/>
  <c r="AL29" i="1"/>
  <c r="AM29" i="1"/>
  <c r="AB30" i="1"/>
  <c r="AD30" i="1"/>
  <c r="AE30" i="1"/>
  <c r="AF30" i="1"/>
  <c r="AG30" i="1"/>
  <c r="AH30" i="1"/>
  <c r="AI30" i="1"/>
  <c r="AJ30" i="1"/>
  <c r="AK30" i="1"/>
  <c r="AL30" i="1"/>
  <c r="AM30" i="1"/>
  <c r="AB31" i="1"/>
  <c r="AD31" i="1"/>
  <c r="AE31" i="1"/>
  <c r="AF31" i="1"/>
  <c r="AG31" i="1"/>
  <c r="AH31" i="1"/>
  <c r="AI31" i="1"/>
  <c r="AJ31" i="1"/>
  <c r="AK31" i="1"/>
  <c r="AL31" i="1"/>
  <c r="AM31" i="1"/>
  <c r="AB32" i="1"/>
  <c r="AD32" i="1"/>
  <c r="AE32" i="1"/>
  <c r="AF32" i="1"/>
  <c r="AG32" i="1"/>
  <c r="AH32" i="1"/>
  <c r="AI32" i="1"/>
  <c r="AJ32" i="1"/>
  <c r="AK32" i="1"/>
  <c r="AL32" i="1"/>
  <c r="AM32" i="1"/>
  <c r="AB33" i="1"/>
  <c r="AD33" i="1"/>
  <c r="AE33" i="1"/>
  <c r="AF33" i="1"/>
  <c r="AG33" i="1"/>
  <c r="AH33" i="1"/>
  <c r="AI33" i="1"/>
  <c r="AJ33" i="1"/>
  <c r="AK33" i="1"/>
  <c r="AL33" i="1"/>
  <c r="AM33" i="1"/>
  <c r="AB34" i="1"/>
  <c r="AD34" i="1"/>
  <c r="AE34" i="1"/>
  <c r="AF34" i="1"/>
  <c r="AG34" i="1"/>
  <c r="AH34" i="1"/>
  <c r="AI34" i="1"/>
  <c r="AJ34" i="1"/>
  <c r="AK34" i="1"/>
  <c r="AL34" i="1"/>
  <c r="AM34" i="1"/>
  <c r="AB35" i="1"/>
  <c r="AD35" i="1"/>
  <c r="AE35" i="1"/>
  <c r="AF35" i="1"/>
  <c r="AG35" i="1"/>
  <c r="AH35" i="1"/>
  <c r="AI35" i="1"/>
  <c r="AJ35" i="1"/>
  <c r="AK35" i="1"/>
  <c r="AL35" i="1"/>
  <c r="AM35" i="1"/>
  <c r="AB36" i="1"/>
  <c r="AD36" i="1"/>
  <c r="AE36" i="1"/>
  <c r="AF36" i="1"/>
  <c r="AG36" i="1"/>
  <c r="AH36" i="1"/>
  <c r="AI36" i="1"/>
  <c r="AJ36" i="1"/>
  <c r="AK36" i="1"/>
  <c r="AL36" i="1"/>
  <c r="AM36" i="1"/>
  <c r="AB37" i="1"/>
  <c r="AD37" i="1"/>
  <c r="AE37" i="1"/>
  <c r="AF37" i="1"/>
  <c r="AG37" i="1"/>
  <c r="AH37" i="1"/>
  <c r="AI37" i="1"/>
  <c r="AJ37" i="1"/>
  <c r="AK37" i="1"/>
  <c r="AL37" i="1"/>
  <c r="AM37" i="1"/>
  <c r="AB38" i="1"/>
  <c r="AD38" i="1"/>
  <c r="AE38" i="1"/>
  <c r="AF38" i="1"/>
  <c r="AG38" i="1"/>
  <c r="AH38" i="1"/>
  <c r="AI38" i="1"/>
  <c r="AJ38" i="1"/>
  <c r="AK38" i="1"/>
  <c r="AL38" i="1"/>
  <c r="AM38" i="1"/>
  <c r="AB39" i="1"/>
  <c r="AD39" i="1"/>
  <c r="AE39" i="1"/>
  <c r="AF39" i="1"/>
  <c r="AG39" i="1"/>
  <c r="AH39" i="1"/>
  <c r="AI39" i="1"/>
  <c r="AJ39" i="1"/>
  <c r="AK39" i="1"/>
  <c r="AL39" i="1"/>
  <c r="AM39" i="1"/>
  <c r="AB40" i="1"/>
  <c r="AD40" i="1"/>
  <c r="AE40" i="1"/>
  <c r="AF40" i="1"/>
  <c r="AG40" i="1"/>
  <c r="AH40" i="1"/>
  <c r="AI40" i="1"/>
  <c r="AJ40" i="1"/>
  <c r="AK40" i="1"/>
  <c r="AL40" i="1"/>
  <c r="AM40" i="1"/>
  <c r="AB41" i="1"/>
  <c r="AD41" i="1"/>
  <c r="AE41" i="1"/>
  <c r="AF41" i="1"/>
  <c r="AG41" i="1"/>
  <c r="AH41" i="1"/>
  <c r="AI41" i="1"/>
  <c r="AJ41" i="1"/>
  <c r="AK41" i="1"/>
  <c r="AL41" i="1"/>
  <c r="AM41" i="1"/>
  <c r="AB42" i="1"/>
  <c r="AD42" i="1"/>
  <c r="AE42" i="1"/>
  <c r="AF42" i="1"/>
  <c r="AG42" i="1"/>
  <c r="AH42" i="1"/>
  <c r="AI42" i="1"/>
  <c r="AJ42" i="1"/>
  <c r="AK42" i="1"/>
  <c r="AL42" i="1"/>
  <c r="AM42" i="1"/>
  <c r="AB43" i="1"/>
  <c r="AD43" i="1"/>
  <c r="AE43" i="1"/>
  <c r="AF43" i="1"/>
  <c r="AG43" i="1"/>
  <c r="AH43" i="1"/>
  <c r="AI43" i="1"/>
  <c r="AJ43" i="1"/>
  <c r="AK43" i="1"/>
  <c r="AL43" i="1"/>
  <c r="AM43" i="1"/>
  <c r="AB44" i="1"/>
  <c r="AD44" i="1"/>
  <c r="AE44" i="1"/>
  <c r="AF44" i="1"/>
  <c r="AG44" i="1"/>
  <c r="AH44" i="1"/>
  <c r="AI44" i="1"/>
  <c r="AJ44" i="1"/>
  <c r="AK44" i="1"/>
  <c r="AL44" i="1"/>
  <c r="AM44" i="1"/>
  <c r="AB45" i="1"/>
  <c r="AD45" i="1"/>
  <c r="AE45" i="1"/>
  <c r="AF45" i="1"/>
  <c r="AG45" i="1"/>
  <c r="AH45" i="1"/>
  <c r="AI45" i="1"/>
  <c r="AJ45" i="1"/>
  <c r="AK45" i="1"/>
  <c r="AL45" i="1"/>
  <c r="AM45" i="1"/>
  <c r="AB46" i="1"/>
  <c r="AD46" i="1"/>
  <c r="AE46" i="1"/>
  <c r="AF46" i="1"/>
  <c r="AG46" i="1"/>
  <c r="AH46" i="1"/>
  <c r="AI46" i="1"/>
  <c r="AJ46" i="1"/>
  <c r="AK46" i="1"/>
  <c r="AL46" i="1"/>
  <c r="AM46" i="1"/>
  <c r="AB47" i="1"/>
  <c r="AD47" i="1"/>
  <c r="AE47" i="1"/>
  <c r="AF47" i="1"/>
  <c r="AG47" i="1"/>
  <c r="AH47" i="1"/>
  <c r="AI47" i="1"/>
  <c r="AJ47" i="1"/>
  <c r="AK47" i="1"/>
  <c r="AL47" i="1"/>
  <c r="AM47" i="1"/>
  <c r="AB48" i="1"/>
  <c r="AD48" i="1"/>
  <c r="AE48" i="1"/>
  <c r="AF48" i="1"/>
  <c r="AG48" i="1"/>
  <c r="AH48" i="1"/>
  <c r="AI48" i="1"/>
  <c r="AJ48" i="1"/>
  <c r="AK48" i="1"/>
  <c r="AL48" i="1"/>
  <c r="AM48" i="1"/>
  <c r="AB49" i="1"/>
  <c r="AD49" i="1"/>
  <c r="AE49" i="1"/>
  <c r="AF49" i="1"/>
  <c r="AG49" i="1"/>
  <c r="AH49" i="1"/>
  <c r="AI49" i="1"/>
  <c r="AJ49" i="1"/>
  <c r="AK49" i="1"/>
  <c r="AL49" i="1"/>
  <c r="AM49" i="1"/>
  <c r="AB50" i="1"/>
  <c r="AD50" i="1"/>
  <c r="AE50" i="1"/>
  <c r="AF50" i="1"/>
  <c r="AG50" i="1"/>
  <c r="AH50" i="1"/>
  <c r="AI50" i="1"/>
  <c r="AJ50" i="1"/>
  <c r="AK50" i="1"/>
  <c r="AL50" i="1"/>
  <c r="AM50" i="1"/>
  <c r="AB51" i="1"/>
  <c r="AD51" i="1"/>
  <c r="AE51" i="1"/>
  <c r="AF51" i="1"/>
  <c r="AG51" i="1"/>
  <c r="AH51" i="1"/>
  <c r="AI51" i="1"/>
  <c r="AJ51" i="1"/>
  <c r="AK51" i="1"/>
  <c r="AL51" i="1"/>
  <c r="AM51" i="1"/>
  <c r="AB52" i="1"/>
  <c r="AD52" i="1"/>
  <c r="AE52" i="1"/>
  <c r="AF52" i="1"/>
  <c r="AG52" i="1"/>
  <c r="AH52" i="1"/>
  <c r="AI52" i="1"/>
  <c r="AJ52" i="1"/>
  <c r="AK52" i="1"/>
  <c r="AL52" i="1"/>
  <c r="AM52" i="1"/>
  <c r="AB53" i="1"/>
  <c r="AD53" i="1"/>
  <c r="AE53" i="1"/>
  <c r="AF53" i="1"/>
  <c r="AG53" i="1"/>
  <c r="AH53" i="1"/>
  <c r="AI53" i="1"/>
  <c r="AJ53" i="1"/>
  <c r="AK53" i="1"/>
  <c r="AL53" i="1"/>
  <c r="AM53" i="1"/>
  <c r="AB54" i="1"/>
  <c r="AD54" i="1"/>
  <c r="AE54" i="1"/>
  <c r="AF54" i="1"/>
  <c r="AG54" i="1"/>
  <c r="AH54" i="1"/>
  <c r="AI54" i="1"/>
  <c r="AJ54" i="1"/>
  <c r="AK54" i="1"/>
  <c r="AL54" i="1"/>
  <c r="AM54" i="1"/>
  <c r="AB55" i="1"/>
  <c r="AD55" i="1"/>
  <c r="AE55" i="1"/>
  <c r="AF55" i="1"/>
  <c r="AG55" i="1"/>
  <c r="AH55" i="1"/>
  <c r="AI55" i="1"/>
  <c r="AJ55" i="1"/>
  <c r="AK55" i="1"/>
  <c r="AL55" i="1"/>
  <c r="AM55" i="1"/>
  <c r="AB56" i="1"/>
  <c r="AD56" i="1"/>
  <c r="AE56" i="1"/>
  <c r="AF56" i="1"/>
  <c r="AG56" i="1"/>
  <c r="AH56" i="1"/>
  <c r="AI56" i="1"/>
  <c r="AJ56" i="1"/>
  <c r="AK56" i="1"/>
  <c r="AL56" i="1"/>
  <c r="AM56" i="1"/>
  <c r="AB57" i="1"/>
  <c r="AD57" i="1"/>
  <c r="AE57" i="1"/>
  <c r="AF57" i="1"/>
  <c r="AG57" i="1"/>
  <c r="AH57" i="1"/>
  <c r="AI57" i="1"/>
  <c r="AJ57" i="1"/>
  <c r="AK57" i="1"/>
  <c r="AL57" i="1"/>
  <c r="AM57" i="1"/>
  <c r="AB58" i="1"/>
  <c r="AD58" i="1"/>
  <c r="AE58" i="1"/>
  <c r="AF58" i="1"/>
  <c r="AG58" i="1"/>
  <c r="AH58" i="1"/>
  <c r="AI58" i="1"/>
  <c r="AJ58" i="1"/>
  <c r="AK58" i="1"/>
  <c r="AL58" i="1"/>
  <c r="AM58" i="1"/>
  <c r="AB59" i="1"/>
  <c r="AD59" i="1"/>
  <c r="AE59" i="1"/>
  <c r="AF59" i="1"/>
  <c r="AG59" i="1"/>
  <c r="AH59" i="1"/>
  <c r="AI59" i="1"/>
  <c r="AJ59" i="1"/>
  <c r="AK59" i="1"/>
  <c r="AL59" i="1"/>
  <c r="AM59" i="1"/>
  <c r="AB60" i="1"/>
  <c r="AD60" i="1"/>
  <c r="AE60" i="1"/>
  <c r="AF60" i="1"/>
  <c r="AG60" i="1"/>
  <c r="AH60" i="1"/>
  <c r="AI60" i="1"/>
  <c r="AJ60" i="1"/>
  <c r="AK60" i="1"/>
  <c r="AL60" i="1"/>
  <c r="AM60" i="1"/>
  <c r="AB61" i="1"/>
  <c r="AD61" i="1"/>
  <c r="AE61" i="1"/>
  <c r="AF61" i="1"/>
  <c r="AG61" i="1"/>
  <c r="AH61" i="1"/>
  <c r="AI61" i="1"/>
  <c r="AJ61" i="1"/>
  <c r="AK61" i="1"/>
  <c r="AL61" i="1"/>
  <c r="AM61" i="1"/>
  <c r="AB62" i="1"/>
  <c r="AD62" i="1"/>
  <c r="AE62" i="1"/>
  <c r="AF62" i="1"/>
  <c r="AG62" i="1"/>
  <c r="AH62" i="1"/>
  <c r="AI62" i="1"/>
  <c r="AJ62" i="1"/>
  <c r="AK62" i="1"/>
  <c r="AL62" i="1"/>
  <c r="AM62" i="1"/>
  <c r="AB63" i="1"/>
  <c r="AD63" i="1"/>
  <c r="AE63" i="1"/>
  <c r="AF63" i="1"/>
  <c r="AG63" i="1"/>
  <c r="AH63" i="1"/>
  <c r="AI63" i="1"/>
  <c r="AJ63" i="1"/>
  <c r="AK63" i="1"/>
  <c r="AL63" i="1"/>
  <c r="AM63" i="1"/>
  <c r="AB64" i="1"/>
  <c r="AD64" i="1"/>
  <c r="AE64" i="1"/>
  <c r="AF64" i="1"/>
  <c r="AG64" i="1"/>
  <c r="AH64" i="1"/>
  <c r="AI64" i="1"/>
  <c r="AJ64" i="1"/>
  <c r="AK64" i="1"/>
  <c r="AL64" i="1"/>
  <c r="AM64" i="1"/>
  <c r="AB65" i="1"/>
  <c r="AD65" i="1"/>
  <c r="AE65" i="1"/>
  <c r="AF65" i="1"/>
  <c r="AG65" i="1"/>
  <c r="AH65" i="1"/>
  <c r="AI65" i="1"/>
  <c r="AJ65" i="1"/>
  <c r="AK65" i="1"/>
  <c r="AL65" i="1"/>
  <c r="AM65" i="1"/>
  <c r="AB66" i="1"/>
  <c r="AD66" i="1"/>
  <c r="AE66" i="1"/>
  <c r="AF66" i="1"/>
  <c r="AG66" i="1"/>
  <c r="AH66" i="1"/>
  <c r="AI66" i="1"/>
  <c r="AJ66" i="1"/>
  <c r="AK66" i="1"/>
  <c r="AL66" i="1"/>
  <c r="AM66" i="1"/>
  <c r="AB67" i="1"/>
  <c r="AD67" i="1"/>
  <c r="AE67" i="1"/>
  <c r="AF67" i="1"/>
  <c r="AG67" i="1"/>
  <c r="AH67" i="1"/>
  <c r="AI67" i="1"/>
  <c r="AJ67" i="1"/>
  <c r="AK67" i="1"/>
  <c r="AL67" i="1"/>
  <c r="AM67" i="1"/>
  <c r="AB68" i="1"/>
  <c r="AD68" i="1"/>
  <c r="AE68" i="1"/>
  <c r="AF68" i="1"/>
  <c r="AG68" i="1"/>
  <c r="AH68" i="1"/>
  <c r="AI68" i="1"/>
  <c r="AJ68" i="1"/>
  <c r="AK68" i="1"/>
  <c r="AL68" i="1"/>
  <c r="AM68" i="1"/>
  <c r="AB69" i="1"/>
  <c r="AD69" i="1"/>
  <c r="AE69" i="1"/>
  <c r="AF69" i="1"/>
  <c r="AG69" i="1"/>
  <c r="AH69" i="1"/>
  <c r="AI69" i="1"/>
  <c r="AJ69" i="1"/>
  <c r="AK69" i="1"/>
  <c r="AL69" i="1"/>
  <c r="AM69" i="1"/>
  <c r="AB70" i="1"/>
  <c r="AD70" i="1"/>
  <c r="AE70" i="1"/>
  <c r="AF70" i="1"/>
  <c r="AG70" i="1"/>
  <c r="AH70" i="1"/>
  <c r="AI70" i="1"/>
  <c r="AJ70" i="1"/>
  <c r="AK70" i="1"/>
  <c r="AL70" i="1"/>
  <c r="AM70" i="1"/>
  <c r="AB71" i="1"/>
  <c r="AD71" i="1"/>
  <c r="AE71" i="1"/>
  <c r="AF71" i="1"/>
  <c r="AG71" i="1"/>
  <c r="AH71" i="1"/>
  <c r="AI71" i="1"/>
  <c r="AJ71" i="1"/>
  <c r="AK71" i="1"/>
  <c r="AL71" i="1"/>
  <c r="AM71" i="1"/>
  <c r="AB72" i="1"/>
  <c r="AD72" i="1"/>
  <c r="AE72" i="1"/>
  <c r="AF72" i="1"/>
  <c r="AG72" i="1"/>
  <c r="AH72" i="1"/>
  <c r="AI72" i="1"/>
  <c r="AJ72" i="1"/>
  <c r="AK72" i="1"/>
  <c r="AL72" i="1"/>
  <c r="AM72" i="1"/>
  <c r="AB73" i="1"/>
  <c r="AD73" i="1"/>
  <c r="AE73" i="1"/>
  <c r="AF73" i="1"/>
  <c r="AG73" i="1"/>
  <c r="AH73" i="1"/>
  <c r="AI73" i="1"/>
  <c r="AJ73" i="1"/>
  <c r="AK73" i="1"/>
  <c r="AL73" i="1"/>
  <c r="AM73" i="1"/>
  <c r="AB74" i="1"/>
  <c r="AD74" i="1"/>
  <c r="AE74" i="1"/>
  <c r="AF74" i="1"/>
  <c r="AG74" i="1"/>
  <c r="AH74" i="1"/>
  <c r="AI74" i="1"/>
  <c r="AJ74" i="1"/>
  <c r="AK74" i="1"/>
  <c r="AL74" i="1"/>
  <c r="AM74" i="1"/>
  <c r="AB75" i="1"/>
  <c r="AD75" i="1"/>
  <c r="AE75" i="1"/>
  <c r="AF75" i="1"/>
  <c r="AG75" i="1"/>
  <c r="AH75" i="1"/>
  <c r="AI75" i="1"/>
  <c r="AJ75" i="1"/>
  <c r="AK75" i="1"/>
  <c r="AL75" i="1"/>
  <c r="AM75" i="1"/>
  <c r="AB76" i="1"/>
  <c r="AD76" i="1"/>
  <c r="AE76" i="1"/>
  <c r="AF76" i="1"/>
  <c r="AG76" i="1"/>
  <c r="AH76" i="1"/>
  <c r="AI76" i="1"/>
  <c r="AJ76" i="1"/>
  <c r="AK76" i="1"/>
  <c r="AL76" i="1"/>
  <c r="AM76" i="1"/>
  <c r="AB77" i="1"/>
  <c r="AD77" i="1"/>
  <c r="AE77" i="1"/>
  <c r="AF77" i="1"/>
  <c r="AG77" i="1"/>
  <c r="AH77" i="1"/>
  <c r="AI77" i="1"/>
  <c r="AJ77" i="1"/>
  <c r="AK77" i="1"/>
  <c r="AL77" i="1"/>
  <c r="AM77" i="1"/>
  <c r="AB78" i="1"/>
  <c r="AD78" i="1"/>
  <c r="AE78" i="1"/>
  <c r="AF78" i="1"/>
  <c r="AG78" i="1"/>
  <c r="AH78" i="1"/>
  <c r="AI78" i="1"/>
  <c r="AJ78" i="1"/>
  <c r="AK78" i="1"/>
  <c r="AL78" i="1"/>
  <c r="AM78" i="1"/>
  <c r="AB79" i="1"/>
  <c r="AD79" i="1"/>
  <c r="AE79" i="1"/>
  <c r="AF79" i="1"/>
  <c r="AG79" i="1"/>
  <c r="AH79" i="1"/>
  <c r="AI79" i="1"/>
  <c r="AJ79" i="1"/>
  <c r="AK79" i="1"/>
  <c r="AL79" i="1"/>
  <c r="AM79" i="1"/>
  <c r="AB80" i="1"/>
  <c r="AD80" i="1"/>
  <c r="AE80" i="1"/>
  <c r="AF80" i="1"/>
  <c r="AG80" i="1"/>
  <c r="AH80" i="1"/>
  <c r="AI80" i="1"/>
  <c r="AJ80" i="1"/>
  <c r="AK80" i="1"/>
  <c r="AL80" i="1"/>
  <c r="AM80" i="1"/>
  <c r="AB81" i="1"/>
  <c r="AD81" i="1"/>
  <c r="AE81" i="1"/>
  <c r="AF81" i="1"/>
  <c r="AG81" i="1"/>
  <c r="AH81" i="1"/>
  <c r="AI81" i="1"/>
  <c r="AJ81" i="1"/>
  <c r="AK81" i="1"/>
  <c r="AL81" i="1"/>
  <c r="AM81" i="1"/>
  <c r="AB82" i="1"/>
  <c r="AD82" i="1"/>
  <c r="AE82" i="1"/>
  <c r="AF82" i="1"/>
  <c r="AG82" i="1"/>
  <c r="AH82" i="1"/>
  <c r="AI82" i="1"/>
  <c r="AJ82" i="1"/>
  <c r="AK82" i="1"/>
  <c r="AL82" i="1"/>
  <c r="AM82" i="1"/>
  <c r="AB83" i="1"/>
  <c r="AD83" i="1"/>
  <c r="AE83" i="1"/>
  <c r="AF83" i="1"/>
  <c r="AG83" i="1"/>
  <c r="AH83" i="1"/>
  <c r="AI83" i="1"/>
  <c r="AJ83" i="1"/>
  <c r="AK83" i="1"/>
  <c r="AL83" i="1"/>
  <c r="AM83" i="1"/>
  <c r="AB84" i="1"/>
  <c r="AD84" i="1"/>
  <c r="AE84" i="1"/>
  <c r="AF84" i="1"/>
  <c r="AG84" i="1"/>
  <c r="AH84" i="1"/>
  <c r="AI84" i="1"/>
  <c r="AJ84" i="1"/>
  <c r="AK84" i="1"/>
  <c r="AL84" i="1"/>
  <c r="AM84" i="1"/>
  <c r="AB85" i="1"/>
  <c r="AD85" i="1"/>
  <c r="AE85" i="1"/>
  <c r="AF85" i="1"/>
  <c r="AG85" i="1"/>
  <c r="AH85" i="1"/>
  <c r="AI85" i="1"/>
  <c r="AJ85" i="1"/>
  <c r="AK85" i="1"/>
  <c r="AL85" i="1"/>
  <c r="AM85" i="1"/>
  <c r="AB86" i="1"/>
  <c r="AD86" i="1"/>
  <c r="AE86" i="1"/>
  <c r="AF86" i="1"/>
  <c r="AG86" i="1"/>
  <c r="AH86" i="1"/>
  <c r="AI86" i="1"/>
  <c r="AJ86" i="1"/>
  <c r="AK86" i="1"/>
  <c r="AL86" i="1"/>
  <c r="AM86" i="1"/>
  <c r="AB87" i="1"/>
  <c r="AD87" i="1"/>
  <c r="AE87" i="1"/>
  <c r="AF87" i="1"/>
  <c r="AG87" i="1"/>
  <c r="AH87" i="1"/>
  <c r="AI87" i="1"/>
  <c r="AJ87" i="1"/>
  <c r="AK87" i="1"/>
  <c r="AL87" i="1"/>
  <c r="AM87" i="1"/>
  <c r="AB88" i="1"/>
  <c r="AD88" i="1"/>
  <c r="AE88" i="1"/>
  <c r="AF88" i="1"/>
  <c r="AG88" i="1"/>
  <c r="AH88" i="1"/>
  <c r="AI88" i="1"/>
  <c r="AJ88" i="1"/>
  <c r="AK88" i="1"/>
  <c r="AL88" i="1"/>
  <c r="AM88" i="1"/>
  <c r="AB89" i="1"/>
  <c r="AD89" i="1"/>
  <c r="AE89" i="1"/>
  <c r="AF89" i="1"/>
  <c r="AG89" i="1"/>
  <c r="AH89" i="1"/>
  <c r="AI89" i="1"/>
  <c r="AJ89" i="1"/>
  <c r="AK89" i="1"/>
  <c r="AL89" i="1"/>
  <c r="AM89" i="1"/>
  <c r="AB90" i="1"/>
  <c r="AD90" i="1"/>
  <c r="AE90" i="1"/>
  <c r="AF90" i="1"/>
  <c r="AG90" i="1"/>
  <c r="AH90" i="1"/>
  <c r="AI90" i="1"/>
  <c r="AJ90" i="1"/>
  <c r="AK90" i="1"/>
  <c r="AL90" i="1"/>
  <c r="AM90" i="1"/>
  <c r="AB91" i="1"/>
  <c r="AD91" i="1"/>
  <c r="AE91" i="1"/>
  <c r="AF91" i="1"/>
  <c r="AG91" i="1"/>
  <c r="AH91" i="1"/>
  <c r="AI91" i="1"/>
  <c r="AJ91" i="1"/>
  <c r="AK91" i="1"/>
  <c r="AL91" i="1"/>
  <c r="AM91" i="1"/>
  <c r="AB92" i="1"/>
  <c r="AD92" i="1"/>
  <c r="AE92" i="1"/>
  <c r="AF92" i="1"/>
  <c r="AG92" i="1"/>
  <c r="AH92" i="1"/>
  <c r="AI92" i="1"/>
  <c r="AJ92" i="1"/>
  <c r="AK92" i="1"/>
  <c r="AL92" i="1"/>
  <c r="AM92" i="1"/>
  <c r="AB93" i="1"/>
  <c r="AD93" i="1"/>
  <c r="AE93" i="1"/>
  <c r="AF93" i="1"/>
  <c r="AG93" i="1"/>
  <c r="AH93" i="1"/>
  <c r="AI93" i="1"/>
  <c r="AJ93" i="1"/>
  <c r="AK93" i="1"/>
  <c r="AL93" i="1"/>
  <c r="AM93" i="1"/>
  <c r="AB94" i="1"/>
  <c r="AD94" i="1"/>
  <c r="AE94" i="1"/>
  <c r="AF94" i="1"/>
  <c r="AG94" i="1"/>
  <c r="AH94" i="1"/>
  <c r="AI94" i="1"/>
  <c r="AJ94" i="1"/>
  <c r="AK94" i="1"/>
  <c r="AL94" i="1"/>
  <c r="AM94" i="1"/>
  <c r="AB95" i="1"/>
  <c r="AD95" i="1"/>
  <c r="AE95" i="1"/>
  <c r="AF95" i="1"/>
  <c r="AG95" i="1"/>
  <c r="AH95" i="1"/>
  <c r="AI95" i="1"/>
  <c r="AJ95" i="1"/>
  <c r="AK95" i="1"/>
  <c r="AL95" i="1"/>
  <c r="AM95" i="1"/>
  <c r="AB96" i="1"/>
  <c r="AD96" i="1"/>
  <c r="AE96" i="1"/>
  <c r="AF96" i="1"/>
  <c r="AG96" i="1"/>
  <c r="AH96" i="1"/>
  <c r="AI96" i="1"/>
  <c r="AJ96" i="1"/>
  <c r="AK96" i="1"/>
  <c r="AL96" i="1"/>
  <c r="AM96" i="1"/>
  <c r="AB97" i="1"/>
  <c r="AD97" i="1"/>
  <c r="AE97" i="1"/>
  <c r="AF97" i="1"/>
  <c r="AG97" i="1"/>
  <c r="AH97" i="1"/>
  <c r="AI97" i="1"/>
  <c r="AJ97" i="1"/>
  <c r="AK97" i="1"/>
  <c r="AL97" i="1"/>
  <c r="AM97" i="1"/>
  <c r="AB98" i="1"/>
  <c r="AD98" i="1"/>
  <c r="AE98" i="1"/>
  <c r="AF98" i="1"/>
  <c r="AG98" i="1"/>
  <c r="AH98" i="1"/>
  <c r="AI98" i="1"/>
  <c r="AJ98" i="1"/>
  <c r="AK98" i="1"/>
  <c r="AL98" i="1"/>
  <c r="AM98" i="1"/>
  <c r="AB99" i="1"/>
  <c r="AD99" i="1"/>
  <c r="AE99" i="1"/>
  <c r="AF99" i="1"/>
  <c r="AG99" i="1"/>
  <c r="AH99" i="1"/>
  <c r="AI99" i="1"/>
  <c r="AJ99" i="1"/>
  <c r="AK99" i="1"/>
  <c r="AL99" i="1"/>
  <c r="AM99" i="1"/>
  <c r="AB100" i="1"/>
  <c r="AD100" i="1"/>
  <c r="AE100" i="1"/>
  <c r="AF100" i="1"/>
  <c r="AG100" i="1"/>
  <c r="AH100" i="1"/>
  <c r="AI100" i="1"/>
  <c r="AJ100" i="1"/>
  <c r="AK100" i="1"/>
  <c r="AL100" i="1"/>
  <c r="AM100" i="1"/>
  <c r="AB101" i="1"/>
  <c r="AD101" i="1"/>
  <c r="AE101" i="1"/>
  <c r="AF101" i="1"/>
  <c r="AG101" i="1"/>
  <c r="AH101" i="1"/>
  <c r="AI101" i="1"/>
  <c r="AJ101" i="1"/>
  <c r="AK101" i="1"/>
  <c r="AL101" i="1"/>
  <c r="AM101" i="1"/>
  <c r="AB102" i="1"/>
  <c r="AD102" i="1"/>
  <c r="AE102" i="1"/>
  <c r="AF102" i="1"/>
  <c r="AG102" i="1"/>
  <c r="AH102" i="1"/>
  <c r="AI102" i="1"/>
  <c r="AJ102" i="1"/>
  <c r="AK102" i="1"/>
  <c r="AL102" i="1"/>
  <c r="AM102" i="1"/>
  <c r="AB103" i="1"/>
  <c r="AD103" i="1"/>
  <c r="AE103" i="1"/>
  <c r="AF103" i="1"/>
  <c r="AG103" i="1"/>
  <c r="AH103" i="1"/>
  <c r="AI103" i="1"/>
  <c r="AJ103" i="1"/>
  <c r="AK103" i="1"/>
  <c r="AL103" i="1"/>
  <c r="AM103" i="1"/>
  <c r="AB104" i="1"/>
  <c r="AD104" i="1"/>
  <c r="AE104" i="1"/>
  <c r="AF104" i="1"/>
  <c r="AG104" i="1"/>
  <c r="AH104" i="1"/>
  <c r="AI104" i="1"/>
  <c r="AJ104" i="1"/>
  <c r="AK104" i="1"/>
  <c r="AL104" i="1"/>
  <c r="AM104" i="1"/>
  <c r="AB105" i="1"/>
  <c r="AD105" i="1"/>
  <c r="AE105" i="1"/>
  <c r="AF105" i="1"/>
  <c r="AG105" i="1"/>
  <c r="AH105" i="1"/>
  <c r="AI105" i="1"/>
  <c r="AJ105" i="1"/>
  <c r="AK105" i="1"/>
  <c r="AL105" i="1"/>
  <c r="AM105" i="1"/>
  <c r="AB106" i="1"/>
  <c r="AD106" i="1"/>
  <c r="AE106" i="1"/>
  <c r="AF106" i="1"/>
  <c r="AG106" i="1"/>
  <c r="AH106" i="1"/>
  <c r="AI106" i="1"/>
  <c r="AJ106" i="1"/>
  <c r="AK106" i="1"/>
  <c r="AL106" i="1"/>
  <c r="AM106" i="1"/>
  <c r="AB107" i="1"/>
  <c r="AD107" i="1"/>
  <c r="AE107" i="1"/>
  <c r="AF107" i="1"/>
  <c r="AG107" i="1"/>
  <c r="AH107" i="1"/>
  <c r="AI107" i="1"/>
  <c r="AJ107" i="1"/>
  <c r="AK107" i="1"/>
  <c r="AL107" i="1"/>
  <c r="AM107" i="1"/>
  <c r="AB108" i="1"/>
  <c r="AD108" i="1"/>
  <c r="AE108" i="1"/>
  <c r="AF108" i="1"/>
  <c r="AG108" i="1"/>
  <c r="AH108" i="1"/>
  <c r="AI108" i="1"/>
  <c r="AJ108" i="1"/>
  <c r="AK108" i="1"/>
  <c r="AL108" i="1"/>
  <c r="AM108" i="1"/>
  <c r="AB109" i="1"/>
  <c r="AD109" i="1"/>
  <c r="AE109" i="1"/>
  <c r="AF109" i="1"/>
  <c r="AG109" i="1"/>
  <c r="AH109" i="1"/>
  <c r="AI109" i="1"/>
  <c r="AJ109" i="1"/>
  <c r="AK109" i="1"/>
  <c r="AL109" i="1"/>
  <c r="AM109" i="1"/>
  <c r="AB110" i="1"/>
  <c r="AD110" i="1"/>
  <c r="AE110" i="1"/>
  <c r="AF110" i="1"/>
  <c r="AG110" i="1"/>
  <c r="AH110" i="1"/>
  <c r="AI110" i="1"/>
  <c r="AJ110" i="1"/>
  <c r="AK110" i="1"/>
  <c r="AL110" i="1"/>
  <c r="AM110" i="1"/>
  <c r="AB111" i="1"/>
  <c r="AD111" i="1"/>
  <c r="AE111" i="1"/>
  <c r="AF111" i="1"/>
  <c r="AG111" i="1"/>
  <c r="AH111" i="1"/>
  <c r="AI111" i="1"/>
  <c r="AJ111" i="1"/>
  <c r="AK111" i="1"/>
  <c r="AL111" i="1"/>
  <c r="AM111" i="1"/>
  <c r="AB112" i="1"/>
  <c r="AD112" i="1"/>
  <c r="AE112" i="1"/>
  <c r="AF112" i="1"/>
  <c r="AG112" i="1"/>
  <c r="AH112" i="1"/>
  <c r="AI112" i="1"/>
  <c r="AJ112" i="1"/>
  <c r="AK112" i="1"/>
  <c r="AL112" i="1"/>
  <c r="AM112" i="1"/>
  <c r="AB113" i="1"/>
  <c r="AD113" i="1"/>
  <c r="AE113" i="1"/>
  <c r="AF113" i="1"/>
  <c r="AG113" i="1"/>
  <c r="AH113" i="1"/>
  <c r="AI113" i="1"/>
  <c r="AJ113" i="1"/>
  <c r="AK113" i="1"/>
  <c r="AL113" i="1"/>
  <c r="AM113" i="1"/>
  <c r="AB114" i="1"/>
  <c r="AD114" i="1"/>
  <c r="AE114" i="1"/>
  <c r="AF114" i="1"/>
  <c r="AG114" i="1"/>
  <c r="AH114" i="1"/>
  <c r="AI114" i="1"/>
  <c r="AJ114" i="1"/>
  <c r="AK114" i="1"/>
  <c r="AL114" i="1"/>
  <c r="AM114" i="1"/>
  <c r="AB115" i="1"/>
  <c r="AD115" i="1"/>
  <c r="AE115" i="1"/>
  <c r="AF115" i="1"/>
  <c r="AG115" i="1"/>
  <c r="AH115" i="1"/>
  <c r="AI115" i="1"/>
  <c r="AJ115" i="1"/>
  <c r="AK115" i="1"/>
  <c r="AL115" i="1"/>
  <c r="AM115" i="1"/>
  <c r="AB116" i="1"/>
  <c r="AD116" i="1"/>
  <c r="AE116" i="1"/>
  <c r="AF116" i="1"/>
  <c r="AG116" i="1"/>
  <c r="AH116" i="1"/>
  <c r="AI116" i="1"/>
  <c r="AJ116" i="1"/>
  <c r="AK116" i="1"/>
  <c r="AL116" i="1"/>
  <c r="AM116" i="1"/>
  <c r="AB117" i="1"/>
  <c r="AD117" i="1"/>
  <c r="AE117" i="1"/>
  <c r="AF117" i="1"/>
  <c r="AG117" i="1"/>
  <c r="AH117" i="1"/>
  <c r="AI117" i="1"/>
  <c r="AJ117" i="1"/>
  <c r="AK117" i="1"/>
  <c r="AL117" i="1"/>
  <c r="AM117" i="1"/>
  <c r="AB118" i="1"/>
  <c r="AD118" i="1"/>
  <c r="AE118" i="1"/>
  <c r="AF118" i="1"/>
  <c r="AG118" i="1"/>
  <c r="AH118" i="1"/>
  <c r="AI118" i="1"/>
  <c r="AJ118" i="1"/>
  <c r="AK118" i="1"/>
  <c r="AL118" i="1"/>
  <c r="AM118" i="1"/>
  <c r="AB119" i="1"/>
  <c r="AD119" i="1"/>
  <c r="AE119" i="1"/>
  <c r="AF119" i="1"/>
  <c r="AG119" i="1"/>
  <c r="AH119" i="1"/>
  <c r="AI119" i="1"/>
  <c r="AJ119" i="1"/>
  <c r="AK119" i="1"/>
  <c r="AL119" i="1"/>
  <c r="AM119" i="1"/>
  <c r="AB120" i="1"/>
  <c r="AD120" i="1"/>
  <c r="AE120" i="1"/>
  <c r="AF120" i="1"/>
  <c r="AG120" i="1"/>
  <c r="AH120" i="1"/>
  <c r="AI120" i="1"/>
  <c r="AJ120" i="1"/>
  <c r="AK120" i="1"/>
  <c r="AL120" i="1"/>
  <c r="AM120" i="1"/>
  <c r="AB121" i="1"/>
  <c r="AD121" i="1"/>
  <c r="AE121" i="1"/>
  <c r="AF121" i="1"/>
  <c r="AG121" i="1"/>
  <c r="AH121" i="1"/>
  <c r="AI121" i="1"/>
  <c r="AJ121" i="1"/>
  <c r="AK121" i="1"/>
  <c r="AL121" i="1"/>
  <c r="AM121" i="1"/>
  <c r="AB122" i="1"/>
  <c r="AD122" i="1"/>
  <c r="AE122" i="1"/>
  <c r="AF122" i="1"/>
  <c r="AG122" i="1"/>
  <c r="AH122" i="1"/>
  <c r="AI122" i="1"/>
  <c r="AJ122" i="1"/>
  <c r="AK122" i="1"/>
  <c r="AL122" i="1"/>
  <c r="AM122" i="1"/>
  <c r="AB123" i="1"/>
  <c r="AD123" i="1"/>
  <c r="AE123" i="1"/>
  <c r="AF123" i="1"/>
  <c r="AG123" i="1"/>
  <c r="AH123" i="1"/>
  <c r="AI123" i="1"/>
  <c r="AJ123" i="1"/>
  <c r="AK123" i="1"/>
  <c r="AL123" i="1"/>
  <c r="AM123" i="1"/>
  <c r="AB124" i="1"/>
  <c r="AD124" i="1"/>
  <c r="AE124" i="1"/>
  <c r="AF124" i="1"/>
  <c r="AG124" i="1"/>
  <c r="AH124" i="1"/>
  <c r="AI124" i="1"/>
  <c r="AJ124" i="1"/>
  <c r="AK124" i="1"/>
  <c r="AL124" i="1"/>
  <c r="AM124" i="1"/>
  <c r="AB125" i="1"/>
  <c r="AD125" i="1"/>
  <c r="AE125" i="1"/>
  <c r="AF125" i="1"/>
  <c r="AG125" i="1"/>
  <c r="AH125" i="1"/>
  <c r="AI125" i="1"/>
  <c r="AJ125" i="1"/>
  <c r="AK125" i="1"/>
  <c r="AL125" i="1"/>
  <c r="AM125" i="1"/>
  <c r="AB126" i="1"/>
  <c r="AD126" i="1"/>
  <c r="AE126" i="1"/>
  <c r="AF126" i="1"/>
  <c r="AG126" i="1"/>
  <c r="AH126" i="1"/>
  <c r="AI126" i="1"/>
  <c r="AJ126" i="1"/>
  <c r="AK126" i="1"/>
  <c r="AL126" i="1"/>
  <c r="AM126" i="1"/>
  <c r="AB127" i="1"/>
  <c r="AD127" i="1"/>
  <c r="AE127" i="1"/>
  <c r="AF127" i="1"/>
  <c r="AG127" i="1"/>
  <c r="AH127" i="1"/>
  <c r="AI127" i="1"/>
  <c r="AJ127" i="1"/>
  <c r="AK127" i="1"/>
  <c r="AL127" i="1"/>
  <c r="AM127" i="1"/>
  <c r="AB128" i="1"/>
  <c r="AD128" i="1"/>
  <c r="AE128" i="1"/>
  <c r="AF128" i="1"/>
  <c r="AG128" i="1"/>
  <c r="AH128" i="1"/>
  <c r="AI128" i="1"/>
  <c r="AJ128" i="1"/>
  <c r="AK128" i="1"/>
  <c r="AL128" i="1"/>
  <c r="AM128" i="1"/>
  <c r="AB129" i="1"/>
  <c r="AD129" i="1"/>
  <c r="AE129" i="1"/>
  <c r="AF129" i="1"/>
  <c r="AG129" i="1"/>
  <c r="AH129" i="1"/>
  <c r="AI129" i="1"/>
  <c r="AJ129" i="1"/>
  <c r="AK129" i="1"/>
  <c r="AL129" i="1"/>
  <c r="AM129" i="1"/>
  <c r="AB130" i="1"/>
  <c r="AD130" i="1"/>
  <c r="AE130" i="1"/>
  <c r="AF130" i="1"/>
  <c r="AG130" i="1"/>
  <c r="AH130" i="1"/>
  <c r="AI130" i="1"/>
  <c r="AJ130" i="1"/>
  <c r="AK130" i="1"/>
  <c r="AL130" i="1"/>
  <c r="AM130" i="1"/>
  <c r="AB131" i="1"/>
  <c r="AD131" i="1"/>
  <c r="AE131" i="1"/>
  <c r="AF131" i="1"/>
  <c r="AG131" i="1"/>
  <c r="AH131" i="1"/>
  <c r="AI131" i="1"/>
  <c r="AJ131" i="1"/>
  <c r="AK131" i="1"/>
  <c r="AL131" i="1"/>
  <c r="AM131" i="1"/>
  <c r="AB132" i="1"/>
  <c r="AD132" i="1"/>
  <c r="AE132" i="1"/>
  <c r="AF132" i="1"/>
  <c r="AG132" i="1"/>
  <c r="AH132" i="1"/>
  <c r="AI132" i="1"/>
  <c r="AJ132" i="1"/>
  <c r="AK132" i="1"/>
  <c r="AL132" i="1"/>
  <c r="AM132" i="1"/>
  <c r="AB133" i="1"/>
  <c r="AD133" i="1"/>
  <c r="AE133" i="1"/>
  <c r="AF133" i="1"/>
  <c r="AG133" i="1"/>
  <c r="AH133" i="1"/>
  <c r="AI133" i="1"/>
  <c r="AJ133" i="1"/>
  <c r="AK133" i="1"/>
  <c r="AL133" i="1"/>
  <c r="AM133" i="1"/>
  <c r="AB134" i="1"/>
  <c r="AD134" i="1"/>
  <c r="AE134" i="1"/>
  <c r="AF134" i="1"/>
  <c r="AG134" i="1"/>
  <c r="AH134" i="1"/>
  <c r="AI134" i="1"/>
  <c r="AJ134" i="1"/>
  <c r="AK134" i="1"/>
  <c r="AL134" i="1"/>
  <c r="AM134" i="1"/>
  <c r="AB135" i="1"/>
  <c r="AD135" i="1"/>
  <c r="AE135" i="1"/>
  <c r="AF135" i="1"/>
  <c r="AG135" i="1"/>
  <c r="AH135" i="1"/>
  <c r="AI135" i="1"/>
  <c r="AJ135" i="1"/>
  <c r="AK135" i="1"/>
  <c r="AL135" i="1"/>
  <c r="AM135" i="1"/>
  <c r="AB136" i="1"/>
  <c r="AD136" i="1"/>
  <c r="AE136" i="1"/>
  <c r="AF136" i="1"/>
  <c r="AG136" i="1"/>
  <c r="AH136" i="1"/>
  <c r="AI136" i="1"/>
  <c r="AJ136" i="1"/>
  <c r="AK136" i="1"/>
  <c r="AL136" i="1"/>
  <c r="AM136" i="1"/>
  <c r="AB137" i="1"/>
  <c r="AD137" i="1"/>
  <c r="AE137" i="1"/>
  <c r="AF137" i="1"/>
  <c r="AG137" i="1"/>
  <c r="AH137" i="1"/>
  <c r="AI137" i="1"/>
  <c r="AJ137" i="1"/>
  <c r="AK137" i="1"/>
  <c r="AL137" i="1"/>
  <c r="AM137" i="1"/>
  <c r="AB138" i="1"/>
  <c r="AD138" i="1"/>
  <c r="AE138" i="1"/>
  <c r="AF138" i="1"/>
  <c r="AG138" i="1"/>
  <c r="AH138" i="1"/>
  <c r="AI138" i="1"/>
  <c r="AJ138" i="1"/>
  <c r="AK138" i="1"/>
  <c r="AL138" i="1"/>
  <c r="AM138" i="1"/>
  <c r="AB139" i="1"/>
  <c r="AD139" i="1"/>
  <c r="AE139" i="1"/>
  <c r="AF139" i="1"/>
  <c r="AG139" i="1"/>
  <c r="AH139" i="1"/>
  <c r="AI139" i="1"/>
  <c r="AJ139" i="1"/>
  <c r="AK139" i="1"/>
  <c r="AL139" i="1"/>
  <c r="AM139" i="1"/>
  <c r="AB140" i="1"/>
  <c r="AD140" i="1"/>
  <c r="AE140" i="1"/>
  <c r="AF140" i="1"/>
  <c r="AG140" i="1"/>
  <c r="AH140" i="1"/>
  <c r="AI140" i="1"/>
  <c r="AJ140" i="1"/>
  <c r="AK140" i="1"/>
  <c r="AL140" i="1"/>
  <c r="AM140" i="1"/>
  <c r="AB141" i="1"/>
  <c r="AD141" i="1"/>
  <c r="AE141" i="1"/>
  <c r="AF141" i="1"/>
  <c r="AG141" i="1"/>
  <c r="AH141" i="1"/>
  <c r="AI141" i="1"/>
  <c r="AJ141" i="1"/>
  <c r="AK141" i="1"/>
  <c r="AL141" i="1"/>
  <c r="AM141" i="1"/>
  <c r="AB142" i="1"/>
  <c r="AD142" i="1"/>
  <c r="AE142" i="1"/>
  <c r="AF142" i="1"/>
  <c r="AG142" i="1"/>
  <c r="AH142" i="1"/>
  <c r="AI142" i="1"/>
  <c r="AJ142" i="1"/>
  <c r="AK142" i="1"/>
  <c r="AL142" i="1"/>
  <c r="AM142" i="1"/>
  <c r="AB143" i="1"/>
  <c r="AD143" i="1"/>
  <c r="AE143" i="1"/>
  <c r="AF143" i="1"/>
  <c r="AG143" i="1"/>
  <c r="AH143" i="1"/>
  <c r="AI143" i="1"/>
  <c r="AJ143" i="1"/>
  <c r="AK143" i="1"/>
  <c r="AL143" i="1"/>
  <c r="AM143" i="1"/>
  <c r="AB144" i="1"/>
  <c r="AD144" i="1"/>
  <c r="AE144" i="1"/>
  <c r="AF144" i="1"/>
  <c r="AG144" i="1"/>
  <c r="AH144" i="1"/>
  <c r="AI144" i="1"/>
  <c r="AJ144" i="1"/>
  <c r="AK144" i="1"/>
  <c r="AL144" i="1"/>
  <c r="AM144" i="1"/>
  <c r="AB145" i="1"/>
  <c r="AD145" i="1"/>
  <c r="AE145" i="1"/>
  <c r="AF145" i="1"/>
  <c r="AG145" i="1"/>
  <c r="AH145" i="1"/>
  <c r="AI145" i="1"/>
  <c r="AJ145" i="1"/>
  <c r="AK145" i="1"/>
  <c r="AL145" i="1"/>
  <c r="AM145" i="1"/>
  <c r="AB146" i="1"/>
  <c r="AD146" i="1"/>
  <c r="AE146" i="1"/>
  <c r="AF146" i="1"/>
  <c r="AG146" i="1"/>
  <c r="AH146" i="1"/>
  <c r="AI146" i="1"/>
  <c r="AJ146" i="1"/>
  <c r="AK146" i="1"/>
  <c r="AL146" i="1"/>
  <c r="AM146" i="1"/>
  <c r="AB147" i="1"/>
  <c r="AD147" i="1"/>
  <c r="AE147" i="1"/>
  <c r="AF147" i="1"/>
  <c r="AG147" i="1"/>
  <c r="AH147" i="1"/>
  <c r="AI147" i="1"/>
  <c r="AJ147" i="1"/>
  <c r="AK147" i="1"/>
  <c r="AL147" i="1"/>
  <c r="AM147" i="1"/>
  <c r="AB148" i="1"/>
  <c r="AD148" i="1"/>
  <c r="AE148" i="1"/>
  <c r="AF148" i="1"/>
  <c r="AG148" i="1"/>
  <c r="AH148" i="1"/>
  <c r="AI148" i="1"/>
  <c r="AJ148" i="1"/>
  <c r="AK148" i="1"/>
  <c r="AL148" i="1"/>
  <c r="AM148" i="1"/>
  <c r="AB149" i="1"/>
  <c r="AD149" i="1"/>
  <c r="AE149" i="1"/>
  <c r="AF149" i="1"/>
  <c r="AG149" i="1"/>
  <c r="AH149" i="1"/>
  <c r="AI149" i="1"/>
  <c r="AJ149" i="1"/>
  <c r="AK149" i="1"/>
  <c r="AL149" i="1"/>
  <c r="AM149" i="1"/>
  <c r="AB150" i="1"/>
  <c r="AD150" i="1"/>
  <c r="AE150" i="1"/>
  <c r="AF150" i="1"/>
  <c r="AG150" i="1"/>
  <c r="AH150" i="1"/>
  <c r="AI150" i="1"/>
  <c r="AJ150" i="1"/>
  <c r="AK150" i="1"/>
  <c r="AL150" i="1"/>
  <c r="AM150" i="1"/>
  <c r="AB151" i="1"/>
  <c r="AD151" i="1"/>
  <c r="AE151" i="1"/>
  <c r="AF151" i="1"/>
  <c r="AG151" i="1"/>
  <c r="AH151" i="1"/>
  <c r="AI151" i="1"/>
  <c r="AJ151" i="1"/>
  <c r="AK151" i="1"/>
  <c r="AL151" i="1"/>
  <c r="AM151" i="1"/>
  <c r="AB152" i="1"/>
  <c r="AD152" i="1"/>
  <c r="AE152" i="1"/>
  <c r="AF152" i="1"/>
  <c r="AG152" i="1"/>
  <c r="AH152" i="1"/>
  <c r="AI152" i="1"/>
  <c r="AJ152" i="1"/>
  <c r="AK152" i="1"/>
  <c r="AL152" i="1"/>
  <c r="AM152" i="1"/>
  <c r="AB153" i="1"/>
  <c r="AD153" i="1"/>
  <c r="AE153" i="1"/>
  <c r="AF153" i="1"/>
  <c r="AG153" i="1"/>
  <c r="AH153" i="1"/>
  <c r="AI153" i="1"/>
  <c r="AJ153" i="1"/>
  <c r="AK153" i="1"/>
  <c r="AL153" i="1"/>
  <c r="AM153" i="1"/>
  <c r="AB154" i="1"/>
  <c r="AD154" i="1"/>
  <c r="AE154" i="1"/>
  <c r="AF154" i="1"/>
  <c r="AG154" i="1"/>
  <c r="AH154" i="1"/>
  <c r="AI154" i="1"/>
  <c r="AJ154" i="1"/>
  <c r="AK154" i="1"/>
  <c r="AL154" i="1"/>
  <c r="AM154" i="1"/>
  <c r="AB155" i="1"/>
  <c r="AD155" i="1"/>
  <c r="AE155" i="1"/>
  <c r="AF155" i="1"/>
  <c r="AG155" i="1"/>
  <c r="AH155" i="1"/>
  <c r="AI155" i="1"/>
  <c r="AJ155" i="1"/>
  <c r="AK155" i="1"/>
  <c r="AL155" i="1"/>
  <c r="AM155" i="1"/>
  <c r="AB156" i="1"/>
  <c r="AD156" i="1"/>
  <c r="AE156" i="1"/>
  <c r="AF156" i="1"/>
  <c r="AG156" i="1"/>
  <c r="AH156" i="1"/>
  <c r="AI156" i="1"/>
  <c r="AJ156" i="1"/>
  <c r="AK156" i="1"/>
  <c r="AL156" i="1"/>
  <c r="AM156" i="1"/>
  <c r="AB157" i="1"/>
  <c r="AD157" i="1"/>
  <c r="AE157" i="1"/>
  <c r="AF157" i="1"/>
  <c r="AG157" i="1"/>
  <c r="AH157" i="1"/>
  <c r="AI157" i="1"/>
  <c r="AJ157" i="1"/>
  <c r="AK157" i="1"/>
  <c r="AL157" i="1"/>
  <c r="AM157" i="1"/>
  <c r="AB158" i="1"/>
  <c r="AD158" i="1"/>
  <c r="AE158" i="1"/>
  <c r="AF158" i="1"/>
  <c r="AG158" i="1"/>
  <c r="AH158" i="1"/>
  <c r="AI158" i="1"/>
  <c r="AJ158" i="1"/>
  <c r="AK158" i="1"/>
  <c r="AL158" i="1"/>
  <c r="AM158" i="1"/>
  <c r="AB159" i="1"/>
  <c r="AD159" i="1"/>
  <c r="AE159" i="1"/>
  <c r="AF159" i="1"/>
  <c r="AG159" i="1"/>
  <c r="AH159" i="1"/>
  <c r="AI159" i="1"/>
  <c r="AJ159" i="1"/>
  <c r="AK159" i="1"/>
  <c r="AL159" i="1"/>
  <c r="AM159" i="1"/>
  <c r="AB160" i="1"/>
  <c r="AD160" i="1"/>
  <c r="AE160" i="1"/>
  <c r="AF160" i="1"/>
  <c r="AG160" i="1"/>
  <c r="AH160" i="1"/>
  <c r="AI160" i="1"/>
  <c r="AJ160" i="1"/>
  <c r="AK160" i="1"/>
  <c r="AL160" i="1"/>
  <c r="AM160" i="1"/>
  <c r="AB161" i="1"/>
  <c r="AD161" i="1"/>
  <c r="AE161" i="1"/>
  <c r="AF161" i="1"/>
  <c r="AG161" i="1"/>
  <c r="AH161" i="1"/>
  <c r="AI161" i="1"/>
  <c r="AJ161" i="1"/>
  <c r="AK161" i="1"/>
  <c r="AL161" i="1"/>
  <c r="AM161" i="1"/>
  <c r="AB162" i="1"/>
  <c r="AD162" i="1"/>
  <c r="AE162" i="1"/>
  <c r="AF162" i="1"/>
  <c r="AG162" i="1"/>
  <c r="AH162" i="1"/>
  <c r="AI162" i="1"/>
  <c r="AJ162" i="1"/>
  <c r="AK162" i="1"/>
  <c r="AL162" i="1"/>
  <c r="AM162" i="1"/>
  <c r="AB163" i="1"/>
  <c r="AD163" i="1"/>
  <c r="AE163" i="1"/>
  <c r="AF163" i="1"/>
  <c r="AG163" i="1"/>
  <c r="AH163" i="1"/>
  <c r="AI163" i="1"/>
  <c r="AJ163" i="1"/>
  <c r="AK163" i="1"/>
  <c r="AL163" i="1"/>
  <c r="AM163" i="1"/>
  <c r="AB164" i="1"/>
  <c r="AD164" i="1"/>
  <c r="AE164" i="1"/>
  <c r="AF164" i="1"/>
  <c r="AG164" i="1"/>
  <c r="AH164" i="1"/>
  <c r="AI164" i="1"/>
  <c r="AJ164" i="1"/>
  <c r="AK164" i="1"/>
  <c r="AL164" i="1"/>
  <c r="AM164" i="1"/>
  <c r="AB165" i="1"/>
  <c r="AD165" i="1"/>
  <c r="AE165" i="1"/>
  <c r="AF165" i="1"/>
  <c r="AG165" i="1"/>
  <c r="AH165" i="1"/>
  <c r="AI165" i="1"/>
  <c r="AJ165" i="1"/>
  <c r="AK165" i="1"/>
  <c r="AL165" i="1"/>
  <c r="AM165" i="1"/>
  <c r="AB166" i="1"/>
  <c r="AD166" i="1"/>
  <c r="AE166" i="1"/>
  <c r="AF166" i="1"/>
  <c r="AG166" i="1"/>
  <c r="AH166" i="1"/>
  <c r="AI166" i="1"/>
  <c r="AJ166" i="1"/>
  <c r="AK166" i="1"/>
  <c r="AL166" i="1"/>
  <c r="AM166" i="1"/>
  <c r="AB167" i="1"/>
  <c r="AD167" i="1"/>
  <c r="AE167" i="1"/>
  <c r="AF167" i="1"/>
  <c r="AG167" i="1"/>
  <c r="AH167" i="1"/>
  <c r="AI167" i="1"/>
  <c r="AJ167" i="1"/>
  <c r="AK167" i="1"/>
  <c r="AL167" i="1"/>
  <c r="AM167" i="1"/>
  <c r="AB168" i="1"/>
  <c r="AD168" i="1"/>
  <c r="AE168" i="1"/>
  <c r="AF168" i="1"/>
  <c r="AG168" i="1"/>
  <c r="AH168" i="1"/>
  <c r="AI168" i="1"/>
  <c r="AJ168" i="1"/>
  <c r="AK168" i="1"/>
  <c r="AL168" i="1"/>
  <c r="AM168" i="1"/>
  <c r="AB169" i="1"/>
  <c r="AD169" i="1"/>
  <c r="AE169" i="1"/>
  <c r="AF169" i="1"/>
  <c r="AG169" i="1"/>
  <c r="AH169" i="1"/>
  <c r="AI169" i="1"/>
  <c r="AJ169" i="1"/>
  <c r="AK169" i="1"/>
  <c r="AL169" i="1"/>
  <c r="AM169" i="1"/>
  <c r="AB170" i="1"/>
  <c r="AD170" i="1"/>
  <c r="AE170" i="1"/>
  <c r="AF170" i="1"/>
  <c r="AG170" i="1"/>
  <c r="AH170" i="1"/>
  <c r="AI170" i="1"/>
  <c r="AJ170" i="1"/>
  <c r="AK170" i="1"/>
  <c r="AL170" i="1"/>
  <c r="AM170" i="1"/>
  <c r="AB171" i="1"/>
  <c r="AD171" i="1"/>
  <c r="AE171" i="1"/>
  <c r="AF171" i="1"/>
  <c r="AG171" i="1"/>
  <c r="AH171" i="1"/>
  <c r="AI171" i="1"/>
  <c r="AJ171" i="1"/>
  <c r="AK171" i="1"/>
  <c r="AL171" i="1"/>
  <c r="AM171" i="1"/>
  <c r="AB172" i="1"/>
  <c r="AD172" i="1"/>
  <c r="AE172" i="1"/>
  <c r="AF172" i="1"/>
  <c r="AG172" i="1"/>
  <c r="AH172" i="1"/>
  <c r="AI172" i="1"/>
  <c r="AJ172" i="1"/>
  <c r="AK172" i="1"/>
  <c r="AL172" i="1"/>
  <c r="AM172" i="1"/>
  <c r="AB173" i="1"/>
  <c r="AD173" i="1"/>
  <c r="AE173" i="1"/>
  <c r="AF173" i="1"/>
  <c r="AG173" i="1"/>
  <c r="AH173" i="1"/>
  <c r="AI173" i="1"/>
  <c r="AJ173" i="1"/>
  <c r="AK173" i="1"/>
  <c r="AL173" i="1"/>
  <c r="AM173" i="1"/>
  <c r="AB174" i="1"/>
  <c r="AD174" i="1"/>
  <c r="AE174" i="1"/>
  <c r="AF174" i="1"/>
  <c r="AG174" i="1"/>
  <c r="AH174" i="1"/>
  <c r="AI174" i="1"/>
  <c r="AJ174" i="1"/>
  <c r="AK174" i="1"/>
  <c r="AL174" i="1"/>
  <c r="AM174" i="1"/>
  <c r="AB175" i="1"/>
  <c r="AD175" i="1"/>
  <c r="AE175" i="1"/>
  <c r="AF175" i="1"/>
  <c r="AG175" i="1"/>
  <c r="AH175" i="1"/>
  <c r="AI175" i="1"/>
  <c r="AJ175" i="1"/>
  <c r="AK175" i="1"/>
  <c r="AL175" i="1"/>
  <c r="AM175" i="1"/>
  <c r="AB176" i="1"/>
  <c r="AD176" i="1"/>
  <c r="AE176" i="1"/>
  <c r="AF176" i="1"/>
  <c r="AG176" i="1"/>
  <c r="AH176" i="1"/>
  <c r="AI176" i="1"/>
  <c r="AJ176" i="1"/>
  <c r="AK176" i="1"/>
  <c r="AL176" i="1"/>
  <c r="AM176" i="1"/>
  <c r="AB177" i="1"/>
  <c r="AD177" i="1"/>
  <c r="AE177" i="1"/>
  <c r="AF177" i="1"/>
  <c r="AG177" i="1"/>
  <c r="AH177" i="1"/>
  <c r="AI177" i="1"/>
  <c r="AJ177" i="1"/>
  <c r="AK177" i="1"/>
  <c r="AL177" i="1"/>
  <c r="AM177" i="1"/>
  <c r="AB178" i="1"/>
  <c r="AD178" i="1"/>
  <c r="AE178" i="1"/>
  <c r="AF178" i="1"/>
  <c r="AG178" i="1"/>
  <c r="AH178" i="1"/>
  <c r="AI178" i="1"/>
  <c r="AJ178" i="1"/>
  <c r="AK178" i="1"/>
  <c r="AL178" i="1"/>
  <c r="AM178" i="1"/>
  <c r="AB179" i="1"/>
  <c r="AD179" i="1"/>
  <c r="AE179" i="1"/>
  <c r="AF179" i="1"/>
  <c r="AG179" i="1"/>
  <c r="AH179" i="1"/>
  <c r="AI179" i="1"/>
  <c r="AJ179" i="1"/>
  <c r="AK179" i="1"/>
  <c r="AL179" i="1"/>
  <c r="AM179" i="1"/>
  <c r="AB180" i="1"/>
  <c r="AD180" i="1"/>
  <c r="AE180" i="1"/>
  <c r="AF180" i="1"/>
  <c r="AG180" i="1"/>
  <c r="AH180" i="1"/>
  <c r="AI180" i="1"/>
  <c r="AJ180" i="1"/>
  <c r="AK180" i="1"/>
  <c r="AL180" i="1"/>
  <c r="AM180" i="1"/>
  <c r="AB181" i="1"/>
  <c r="AD181" i="1"/>
  <c r="AE181" i="1"/>
  <c r="AF181" i="1"/>
  <c r="AG181" i="1"/>
  <c r="AH181" i="1"/>
  <c r="AI181" i="1"/>
  <c r="AJ181" i="1"/>
  <c r="AK181" i="1"/>
  <c r="AL181" i="1"/>
  <c r="AM181" i="1"/>
  <c r="AB182" i="1"/>
  <c r="AD182" i="1"/>
  <c r="AE182" i="1"/>
  <c r="AF182" i="1"/>
  <c r="AG182" i="1"/>
  <c r="AH182" i="1"/>
  <c r="AI182" i="1"/>
  <c r="AJ182" i="1"/>
  <c r="AK182" i="1"/>
  <c r="AL182" i="1"/>
  <c r="AM182" i="1"/>
  <c r="AB183" i="1"/>
  <c r="AD183" i="1"/>
  <c r="AE183" i="1"/>
  <c r="AF183" i="1"/>
  <c r="AG183" i="1"/>
  <c r="AH183" i="1"/>
  <c r="AI183" i="1"/>
  <c r="AJ183" i="1"/>
  <c r="AK183" i="1"/>
  <c r="AL183" i="1"/>
  <c r="AM183" i="1"/>
  <c r="AB184" i="1"/>
  <c r="AD184" i="1"/>
  <c r="AE184" i="1"/>
  <c r="AF184" i="1"/>
  <c r="AG184" i="1"/>
  <c r="AH184" i="1"/>
  <c r="AI184" i="1"/>
  <c r="AJ184" i="1"/>
  <c r="AK184" i="1"/>
  <c r="AL184" i="1"/>
  <c r="AM184" i="1"/>
  <c r="AB185" i="1"/>
  <c r="AD185" i="1"/>
  <c r="AE185" i="1"/>
  <c r="AF185" i="1"/>
  <c r="AG185" i="1"/>
  <c r="AH185" i="1"/>
  <c r="AI185" i="1"/>
  <c r="AJ185" i="1"/>
  <c r="AK185" i="1"/>
  <c r="AL185" i="1"/>
  <c r="AM185" i="1"/>
  <c r="AB186" i="1"/>
  <c r="AD186" i="1"/>
  <c r="AE186" i="1"/>
  <c r="AF186" i="1"/>
  <c r="AG186" i="1"/>
  <c r="AH186" i="1"/>
  <c r="AI186" i="1"/>
  <c r="AJ186" i="1"/>
  <c r="AK186" i="1"/>
  <c r="AL186" i="1"/>
  <c r="AM186" i="1"/>
  <c r="AB187" i="1"/>
  <c r="AD187" i="1"/>
  <c r="AE187" i="1"/>
  <c r="AF187" i="1"/>
  <c r="AG187" i="1"/>
  <c r="AH187" i="1"/>
  <c r="AI187" i="1"/>
  <c r="AJ187" i="1"/>
  <c r="AK187" i="1"/>
  <c r="AL187" i="1"/>
  <c r="AM187" i="1"/>
  <c r="AB188" i="1"/>
  <c r="AD188" i="1"/>
  <c r="AE188" i="1"/>
  <c r="AF188" i="1"/>
  <c r="AG188" i="1"/>
  <c r="AH188" i="1"/>
  <c r="AI188" i="1"/>
  <c r="AJ188" i="1"/>
  <c r="AK188" i="1"/>
  <c r="AL188" i="1"/>
  <c r="AM188" i="1"/>
  <c r="AB189" i="1"/>
  <c r="AD189" i="1"/>
  <c r="AE189" i="1"/>
  <c r="AF189" i="1"/>
  <c r="AG189" i="1"/>
  <c r="AH189" i="1"/>
  <c r="AI189" i="1"/>
  <c r="AJ189" i="1"/>
  <c r="AK189" i="1"/>
  <c r="AL189" i="1"/>
  <c r="AM189" i="1"/>
  <c r="AB190" i="1"/>
  <c r="AD190" i="1"/>
  <c r="AE190" i="1"/>
  <c r="AF190" i="1"/>
  <c r="AG190" i="1"/>
  <c r="AH190" i="1"/>
  <c r="AI190" i="1"/>
  <c r="AJ190" i="1"/>
  <c r="AK190" i="1"/>
  <c r="AL190" i="1"/>
  <c r="AM190" i="1"/>
  <c r="AB191" i="1"/>
  <c r="AD191" i="1"/>
  <c r="AE191" i="1"/>
  <c r="AF191" i="1"/>
  <c r="AG191" i="1"/>
  <c r="AH191" i="1"/>
  <c r="AI191" i="1"/>
  <c r="AJ191" i="1"/>
  <c r="AK191" i="1"/>
  <c r="AL191" i="1"/>
  <c r="AM191" i="1"/>
  <c r="AB192" i="1"/>
  <c r="AD192" i="1"/>
  <c r="AE192" i="1"/>
  <c r="AF192" i="1"/>
  <c r="AG192" i="1"/>
  <c r="AH192" i="1"/>
  <c r="AI192" i="1"/>
  <c r="AJ192" i="1"/>
  <c r="AK192" i="1"/>
  <c r="AL192" i="1"/>
  <c r="AM192" i="1"/>
  <c r="AB193" i="1"/>
  <c r="AD193" i="1"/>
  <c r="AE193" i="1"/>
  <c r="AF193" i="1"/>
  <c r="AG193" i="1"/>
  <c r="AH193" i="1"/>
  <c r="AI193" i="1"/>
  <c r="AJ193" i="1"/>
  <c r="AK193" i="1"/>
  <c r="AL193" i="1"/>
  <c r="AM193" i="1"/>
  <c r="AB194" i="1"/>
  <c r="AD194" i="1"/>
  <c r="AE194" i="1"/>
  <c r="AF194" i="1"/>
  <c r="AG194" i="1"/>
  <c r="AH194" i="1"/>
  <c r="AI194" i="1"/>
  <c r="AJ194" i="1"/>
  <c r="AK194" i="1"/>
  <c r="AL194" i="1"/>
  <c r="AM194" i="1"/>
  <c r="AB195" i="1"/>
  <c r="AD195" i="1"/>
  <c r="AE195" i="1"/>
  <c r="AF195" i="1"/>
  <c r="AG195" i="1"/>
  <c r="AH195" i="1"/>
  <c r="AI195" i="1"/>
  <c r="AJ195" i="1"/>
  <c r="AK195" i="1"/>
  <c r="AL195" i="1"/>
  <c r="AM195" i="1"/>
  <c r="AB196" i="1"/>
  <c r="AD196" i="1"/>
  <c r="AE196" i="1"/>
  <c r="AF196" i="1"/>
  <c r="AG196" i="1"/>
  <c r="AH196" i="1"/>
  <c r="AI196" i="1"/>
  <c r="AJ196" i="1"/>
  <c r="AK196" i="1"/>
  <c r="AL196" i="1"/>
  <c r="AM196" i="1"/>
  <c r="AB197" i="1"/>
  <c r="AD197" i="1"/>
  <c r="AE197" i="1"/>
  <c r="AF197" i="1"/>
  <c r="AG197" i="1"/>
  <c r="AH197" i="1"/>
  <c r="AI197" i="1"/>
  <c r="AJ197" i="1"/>
  <c r="AK197" i="1"/>
  <c r="AL197" i="1"/>
  <c r="AM197" i="1"/>
  <c r="AB198" i="1"/>
  <c r="AD198" i="1"/>
  <c r="AE198" i="1"/>
  <c r="AF198" i="1"/>
  <c r="AG198" i="1"/>
  <c r="AH198" i="1"/>
  <c r="AI198" i="1"/>
  <c r="AJ198" i="1"/>
  <c r="AK198" i="1"/>
  <c r="AL198" i="1"/>
  <c r="AM198" i="1"/>
  <c r="AB199" i="1"/>
  <c r="AD199" i="1"/>
  <c r="AE199" i="1"/>
  <c r="AF199" i="1"/>
  <c r="AG199" i="1"/>
  <c r="AH199" i="1"/>
  <c r="AI199" i="1"/>
  <c r="AJ199" i="1"/>
  <c r="AK199" i="1"/>
  <c r="AL199" i="1"/>
  <c r="AM199" i="1"/>
  <c r="AB200" i="1"/>
  <c r="AD200" i="1"/>
  <c r="AE200" i="1"/>
  <c r="AF200" i="1"/>
  <c r="AG200" i="1"/>
  <c r="AH200" i="1"/>
  <c r="AI200" i="1"/>
  <c r="AJ200" i="1"/>
  <c r="AK200" i="1"/>
  <c r="AL200" i="1"/>
  <c r="AM200" i="1"/>
  <c r="AB201" i="1"/>
  <c r="AD201" i="1"/>
  <c r="AE201" i="1"/>
  <c r="AF201" i="1"/>
  <c r="AG201" i="1"/>
  <c r="AH201" i="1"/>
  <c r="AI201" i="1"/>
  <c r="AJ201" i="1"/>
  <c r="AK201" i="1"/>
  <c r="AL201" i="1"/>
  <c r="AM201" i="1"/>
  <c r="AB202" i="1"/>
  <c r="AD202" i="1"/>
  <c r="AE202" i="1"/>
  <c r="AF202" i="1"/>
  <c r="AG202" i="1"/>
  <c r="AH202" i="1"/>
  <c r="AI202" i="1"/>
  <c r="AJ202" i="1"/>
  <c r="AK202" i="1"/>
  <c r="AL202" i="1"/>
  <c r="AM202" i="1"/>
  <c r="AB3" i="1"/>
  <c r="AE3" i="1"/>
  <c r="AF3" i="1"/>
  <c r="AG3" i="1"/>
  <c r="AH3" i="1"/>
  <c r="AI3" i="1"/>
  <c r="AJ3" i="1"/>
  <c r="AK3" i="1"/>
  <c r="AL3" i="1"/>
  <c r="AM3" i="1"/>
  <c r="AD3" i="1"/>
  <c r="G9" i="1"/>
  <c r="I9" i="1"/>
  <c r="A1" i="2"/>
  <c r="C6" i="2"/>
  <c r="B6" i="2"/>
</calcChain>
</file>

<file path=xl/sharedStrings.xml><?xml version="1.0" encoding="utf-8"?>
<sst xmlns="http://schemas.openxmlformats.org/spreadsheetml/2006/main" count="155" uniqueCount="39">
  <si>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</si>
  <si>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</si>
  <si>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</si>
  <si>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</si>
  <si>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</si>
  <si>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</si>
  <si>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</si>
  <si>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</si>
  <si>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</si>
  <si>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</si>
  <si>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</si>
  <si>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</si>
  <si>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</si>
  <si>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</si>
  <si>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</si>
  <si>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</si>
  <si>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</si>
  <si>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</si>
  <si>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</si>
  <si>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</si>
  <si>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</si>
  <si>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</si>
  <si>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</si>
  <si>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</si>
  <si>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</si>
  <si>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</si>
  <si>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</si>
  <si>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</si>
  <si>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</si>
  <si>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</si>
  <si>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</si>
  <si>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</si>
  <si>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</si>
  <si>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Réglage dispersion</t>
  </si>
  <si>
    <t>Moyenne arbre/lot</t>
  </si>
  <si>
    <t>nb moyenne à réserver</t>
  </si>
  <si>
    <t>Arbres fin réservés min *</t>
  </si>
  <si>
    <t>* =  nb moyenne x Moyenne arbres/lot</t>
  </si>
  <si>
    <t>Seuil lots complets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</si>
</sst>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169" fontId="0" fillId="0" borderId="20" xfId="0" applyNumberFormat="1" applyBorder="1" applyAlignment="1">
      <alignment horizontal="center"/>
    </xf>
    <xf numFmtId="169" fontId="0" fillId="0" borderId="21" xfId="0" applyNumberFormat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  <xf numFmtId="0" fontId="0" fillId="0" borderId="0" xfId="0" quotePrefix="1"/>
    <xf numFmtId="168" fontId="1" fillId="3" borderId="0" xfId="0" applyNumberFormat="1" applyFont="1" applyFill="1" applyAlignment="1" applyProtection="1">
      <alignment horizontal="center" textRotation="90" wrapText="1"/>
      <protection locked="0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0" fontId="1" fillId="0" borderId="11" xfId="0" applyNumberFormat="1" applyFont="1" applyBorder="1" applyAlignment="1" applyProtection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9" fontId="0" fillId="3" borderId="1" xfId="0" applyNumberForma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1" fontId="11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8" fillId="3" borderId="0" xfId="0" applyFont="1" applyFill="1" applyProtection="1">
      <protection locked="0"/>
    </xf>
    <xf numFmtId="2" fontId="1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3" xfId="0" pivotButton="1" applyBorder="1"/>
    <xf numFmtId="2" fontId="0" fillId="0" borderId="22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2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</cellXfs>
  <cellStyles count="1"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</xdr:row>
          <xdr:rowOff>76200</xdr:rowOff>
        </xdr:from>
        <xdr:to>
          <xdr:col>8</xdr:col>
          <xdr:colOff>704850</xdr:colOff>
          <xdr:row>1</xdr:row>
          <xdr:rowOff>381000</xdr:rowOff>
        </xdr:to>
        <xdr:sp macro="" textlink="">
          <xdr:nvSpPr>
            <xdr:cNvPr id="1025" name="BtnGenererLo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47625</xdr:rowOff>
        </xdr:from>
        <xdr:to>
          <xdr:col>15</xdr:col>
          <xdr:colOff>95250</xdr:colOff>
          <xdr:row>1</xdr:row>
          <xdr:rowOff>352425</xdr:rowOff>
        </xdr:to>
        <xdr:sp macro="" textlink="">
          <xdr:nvSpPr>
            <xdr:cNvPr id="1027" name="BtnCreerFeuill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15</xdr:col>
      <xdr:colOff>57150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7572375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333375</xdr:colOff>
          <xdr:row>0</xdr:row>
          <xdr:rowOff>38100</xdr:rowOff>
        </xdr:from>
        <xdr:to>
          <xdr:col>26</xdr:col>
          <xdr:colOff>28575</xdr:colOff>
          <xdr:row>0</xdr:row>
          <xdr:rowOff>542925</xdr:rowOff>
        </xdr:to>
        <xdr:sp macro="" textlink="">
          <xdr:nvSpPr>
            <xdr:cNvPr id="1028" name="BtnSupp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</xdr:row>
          <xdr:rowOff>19050</xdr:rowOff>
        </xdr:from>
        <xdr:to>
          <xdr:col>11</xdr:col>
          <xdr:colOff>28575</xdr:colOff>
          <xdr:row>5</xdr:row>
          <xdr:rowOff>180975</xdr:rowOff>
        </xdr:to>
        <xdr:sp macro="" textlink="">
          <xdr:nvSpPr>
            <xdr:cNvPr id="1030" name="Spi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190500</xdr:colOff>
          <xdr:row>0</xdr:row>
          <xdr:rowOff>66675</xdr:rowOff>
        </xdr:from>
        <xdr:to>
          <xdr:col>23</xdr:col>
          <xdr:colOff>190500</xdr:colOff>
          <xdr:row>0</xdr:row>
          <xdr:rowOff>371475</xdr:rowOff>
        </xdr:to>
        <xdr:sp macro="" textlink="">
          <xdr:nvSpPr>
            <xdr:cNvPr id="1041" name="BtnRafraichirTCD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</xdr:row>
          <xdr:rowOff>57149</xdr:rowOff>
        </xdr:from>
        <xdr:to>
          <xdr:col>2</xdr:col>
          <xdr:colOff>371475</xdr:colOff>
          <xdr:row>1</xdr:row>
          <xdr:rowOff>323850</xdr:rowOff>
        </xdr:to>
        <xdr:sp macro="" textlink="">
          <xdr:nvSpPr>
            <xdr:cNvPr id="1042" name="BtnVider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46.754709490742" createdVersion="4" refreshedVersion="4" minRefreshableVersion="3" recordCount="20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100"/>
    </cacheField>
    <cacheField name="essence" numFmtId="0">
      <sharedItems containsBlank="1" count="12">
        <s v="Hetre"/>
        <s v="Chene"/>
        <s v="Charme"/>
        <s v="_Divers"/>
        <s v="Acacia"/>
        <s v="Bouleau"/>
        <s v="Frene"/>
        <s v="Erable"/>
        <s v="Merisier"/>
        <m/>
        <s v="Divers" u="1"/>
        <s v="Chene Frene" u="1"/>
      </sharedItems>
    </cacheField>
    <cacheField name="Quantité _x000a_estimée en _x000a_stères" numFmtId="0">
      <sharedItems containsString="0" containsBlank="1" containsNumber="1" minValue="0.25" maxValue="40"/>
    </cacheField>
    <cacheField name="Lot" numFmtId="0">
      <sharedItems containsString="0" containsBlank="1" containsNumber="1" containsInteger="1" minValue="1" maxValue="20" count="2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m/>
        <n v="19" u="1"/>
        <n v="2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2">
  <r>
    <n v="1"/>
    <x v="0"/>
    <n v="1"/>
    <x v="0"/>
  </r>
  <r>
    <n v="2"/>
    <x v="0"/>
    <n v="2"/>
    <x v="0"/>
  </r>
  <r>
    <n v="3"/>
    <x v="1"/>
    <n v="0.5"/>
    <x v="0"/>
  </r>
  <r>
    <n v="4"/>
    <x v="2"/>
    <n v="0.75"/>
    <x v="0"/>
  </r>
  <r>
    <n v="5"/>
    <x v="3"/>
    <n v="1"/>
    <x v="0"/>
  </r>
  <r>
    <n v="6"/>
    <x v="4"/>
    <n v="0.25"/>
    <x v="0"/>
  </r>
  <r>
    <n v="7"/>
    <x v="5"/>
    <n v="2"/>
    <x v="0"/>
  </r>
  <r>
    <n v="8"/>
    <x v="2"/>
    <n v="1.5"/>
    <x v="1"/>
  </r>
  <r>
    <n v="9"/>
    <x v="6"/>
    <n v="0.5"/>
    <x v="0"/>
  </r>
  <r>
    <n v="10"/>
    <x v="7"/>
    <n v="1"/>
    <x v="1"/>
  </r>
  <r>
    <n v="11"/>
    <x v="0"/>
    <n v="2.5"/>
    <x v="1"/>
  </r>
  <r>
    <n v="12"/>
    <x v="8"/>
    <n v="2"/>
    <x v="1"/>
  </r>
  <r>
    <n v="13"/>
    <x v="1"/>
    <n v="0.5"/>
    <x v="1"/>
  </r>
  <r>
    <n v="14"/>
    <x v="2"/>
    <n v="0.5"/>
    <x v="1"/>
  </r>
  <r>
    <n v="15"/>
    <x v="6"/>
    <n v="0.25"/>
    <x v="0"/>
  </r>
  <r>
    <n v="16"/>
    <x v="2"/>
    <n v="1"/>
    <x v="2"/>
  </r>
  <r>
    <n v="17"/>
    <x v="0"/>
    <n v="1.5"/>
    <x v="2"/>
  </r>
  <r>
    <n v="18"/>
    <x v="2"/>
    <n v="0.25"/>
    <x v="1"/>
  </r>
  <r>
    <n v="19"/>
    <x v="0"/>
    <n v="2.5"/>
    <x v="2"/>
  </r>
  <r>
    <n v="20"/>
    <x v="0"/>
    <n v="2.25"/>
    <x v="2"/>
  </r>
  <r>
    <n v="21"/>
    <x v="0"/>
    <n v="0.75"/>
    <x v="2"/>
  </r>
  <r>
    <n v="22"/>
    <x v="0"/>
    <n v="0.75"/>
    <x v="3"/>
  </r>
  <r>
    <n v="23"/>
    <x v="1"/>
    <n v="1"/>
    <x v="3"/>
  </r>
  <r>
    <n v="24"/>
    <x v="2"/>
    <n v="2.25"/>
    <x v="3"/>
  </r>
  <r>
    <n v="25"/>
    <x v="1"/>
    <n v="40"/>
    <x v="4"/>
  </r>
  <r>
    <n v="26"/>
    <x v="2"/>
    <n v="0.25"/>
    <x v="3"/>
  </r>
  <r>
    <n v="27"/>
    <x v="0"/>
    <n v="1.75"/>
    <x v="3"/>
  </r>
  <r>
    <n v="28"/>
    <x v="2"/>
    <n v="2.25"/>
    <x v="3"/>
  </r>
  <r>
    <n v="29"/>
    <x v="0"/>
    <n v="1"/>
    <x v="5"/>
  </r>
  <r>
    <n v="30"/>
    <x v="0"/>
    <n v="0.75"/>
    <x v="4"/>
  </r>
  <r>
    <n v="31"/>
    <x v="0"/>
    <n v="0.75"/>
    <x v="5"/>
  </r>
  <r>
    <n v="32"/>
    <x v="0"/>
    <n v="2.25"/>
    <x v="5"/>
  </r>
  <r>
    <n v="33"/>
    <x v="1"/>
    <n v="2.5"/>
    <x v="5"/>
  </r>
  <r>
    <n v="34"/>
    <x v="2"/>
    <n v="1.75"/>
    <x v="5"/>
  </r>
  <r>
    <n v="35"/>
    <x v="1"/>
    <n v="1.75"/>
    <x v="6"/>
  </r>
  <r>
    <n v="36"/>
    <x v="2"/>
    <n v="1.75"/>
    <x v="6"/>
  </r>
  <r>
    <n v="37"/>
    <x v="2"/>
    <n v="0.5"/>
    <x v="6"/>
  </r>
  <r>
    <n v="38"/>
    <x v="0"/>
    <n v="0.5"/>
    <x v="6"/>
  </r>
  <r>
    <n v="39"/>
    <x v="0"/>
    <n v="1.5"/>
    <x v="6"/>
  </r>
  <r>
    <n v="40"/>
    <x v="0"/>
    <n v="2.25"/>
    <x v="6"/>
  </r>
  <r>
    <n v="41"/>
    <x v="0"/>
    <n v="1.25"/>
    <x v="7"/>
  </r>
  <r>
    <n v="42"/>
    <x v="1"/>
    <n v="1"/>
    <x v="7"/>
  </r>
  <r>
    <n v="43"/>
    <x v="2"/>
    <n v="0.75"/>
    <x v="7"/>
  </r>
  <r>
    <n v="44"/>
    <x v="1"/>
    <n v="1.75"/>
    <x v="7"/>
  </r>
  <r>
    <n v="45"/>
    <x v="2"/>
    <n v="2.25"/>
    <x v="7"/>
  </r>
  <r>
    <n v="46"/>
    <x v="0"/>
    <n v="2"/>
    <x v="8"/>
  </r>
  <r>
    <n v="47"/>
    <x v="2"/>
    <n v="2.75"/>
    <x v="8"/>
  </r>
  <r>
    <n v="48"/>
    <x v="0"/>
    <n v="0.5"/>
    <x v="7"/>
  </r>
  <r>
    <n v="49"/>
    <x v="0"/>
    <n v="0.75"/>
    <x v="7"/>
  </r>
  <r>
    <n v="50"/>
    <x v="0"/>
    <n v="2.5"/>
    <x v="8"/>
  </r>
  <r>
    <n v="51"/>
    <x v="0"/>
    <n v="1.25"/>
    <x v="9"/>
  </r>
  <r>
    <n v="52"/>
    <x v="1"/>
    <n v="2.25"/>
    <x v="9"/>
  </r>
  <r>
    <n v="53"/>
    <x v="2"/>
    <n v="0.75"/>
    <x v="8"/>
  </r>
  <r>
    <n v="54"/>
    <x v="1"/>
    <n v="1"/>
    <x v="9"/>
  </r>
  <r>
    <n v="55"/>
    <x v="2"/>
    <n v="1.75"/>
    <x v="9"/>
  </r>
  <r>
    <n v="56"/>
    <x v="0"/>
    <n v="2.75"/>
    <x v="10"/>
  </r>
  <r>
    <n v="57"/>
    <x v="2"/>
    <n v="0.5"/>
    <x v="9"/>
  </r>
  <r>
    <n v="58"/>
    <x v="0"/>
    <n v="0.5"/>
    <x v="9"/>
  </r>
  <r>
    <n v="59"/>
    <x v="0"/>
    <n v="2"/>
    <x v="10"/>
  </r>
  <r>
    <n v="60"/>
    <x v="0"/>
    <n v="1.5"/>
    <x v="10"/>
  </r>
  <r>
    <n v="61"/>
    <x v="0"/>
    <n v="19"/>
    <x v="11"/>
  </r>
  <r>
    <n v="62"/>
    <x v="1"/>
    <n v="2.25"/>
    <x v="11"/>
  </r>
  <r>
    <n v="63"/>
    <x v="2"/>
    <n v="2"/>
    <x v="10"/>
  </r>
  <r>
    <n v="64"/>
    <x v="1"/>
    <n v="2.5"/>
    <x v="11"/>
  </r>
  <r>
    <n v="65"/>
    <x v="2"/>
    <n v="1.5"/>
    <x v="12"/>
  </r>
  <r>
    <n v="66"/>
    <x v="0"/>
    <n v="1.25"/>
    <x v="12"/>
  </r>
  <r>
    <n v="67"/>
    <x v="2"/>
    <n v="1"/>
    <x v="9"/>
  </r>
  <r>
    <n v="68"/>
    <x v="0"/>
    <n v="2.25"/>
    <x v="12"/>
  </r>
  <r>
    <n v="69"/>
    <x v="0"/>
    <n v="1.25"/>
    <x v="12"/>
  </r>
  <r>
    <n v="70"/>
    <x v="0"/>
    <n v="0.25"/>
    <x v="11"/>
  </r>
  <r>
    <n v="71"/>
    <x v="1"/>
    <n v="0.5"/>
    <x v="11"/>
  </r>
  <r>
    <n v="72"/>
    <x v="2"/>
    <n v="2.5"/>
    <x v="13"/>
  </r>
  <r>
    <n v="73"/>
    <x v="1"/>
    <n v="0.5"/>
    <x v="12"/>
  </r>
  <r>
    <n v="74"/>
    <x v="2"/>
    <n v="2.25"/>
    <x v="13"/>
  </r>
  <r>
    <n v="75"/>
    <x v="0"/>
    <n v="2.25"/>
    <x v="13"/>
  </r>
  <r>
    <n v="76"/>
    <x v="2"/>
    <n v="1"/>
    <x v="12"/>
  </r>
  <r>
    <n v="77"/>
    <x v="0"/>
    <n v="0.5"/>
    <x v="13"/>
  </r>
  <r>
    <n v="78"/>
    <x v="0"/>
    <n v="2.5"/>
    <x v="14"/>
  </r>
  <r>
    <n v="79"/>
    <x v="0"/>
    <n v="1.25"/>
    <x v="14"/>
  </r>
  <r>
    <n v="80"/>
    <x v="0"/>
    <n v="0.75"/>
    <x v="14"/>
  </r>
  <r>
    <n v="81"/>
    <x v="1"/>
    <n v="1.5"/>
    <x v="14"/>
  </r>
  <r>
    <n v="82"/>
    <x v="2"/>
    <n v="0.75"/>
    <x v="14"/>
  </r>
  <r>
    <n v="83"/>
    <x v="1"/>
    <n v="0.75"/>
    <x v="14"/>
  </r>
  <r>
    <n v="84"/>
    <x v="0"/>
    <n v="1.75"/>
    <x v="15"/>
  </r>
  <r>
    <n v="85"/>
    <x v="0"/>
    <n v="2.25"/>
    <x v="15"/>
  </r>
  <r>
    <n v="86"/>
    <x v="2"/>
    <n v="2"/>
    <x v="15"/>
  </r>
  <r>
    <n v="87"/>
    <x v="0"/>
    <n v="1.5"/>
    <x v="15"/>
  </r>
  <r>
    <n v="88"/>
    <x v="2"/>
    <n v="1.25"/>
    <x v="16"/>
  </r>
  <r>
    <n v="89"/>
    <x v="0"/>
    <n v="2"/>
    <x v="16"/>
  </r>
  <r>
    <n v="90"/>
    <x v="0"/>
    <n v="1.25"/>
    <x v="16"/>
  </r>
  <r>
    <n v="91"/>
    <x v="0"/>
    <n v="0.25"/>
    <x v="15"/>
  </r>
  <r>
    <n v="92"/>
    <x v="0"/>
    <n v="0.5"/>
    <x v="14"/>
  </r>
  <r>
    <n v="93"/>
    <x v="1"/>
    <n v="1.5"/>
    <x v="16"/>
  </r>
  <r>
    <n v="94"/>
    <x v="2"/>
    <n v="0.5"/>
    <x v="13"/>
  </r>
  <r>
    <n v="98"/>
    <x v="2"/>
    <n v="2.75"/>
    <x v="17"/>
  </r>
  <r>
    <n v="99"/>
    <x v="0"/>
    <n v="2.5"/>
    <x v="17"/>
  </r>
  <r>
    <n v="95"/>
    <x v="1"/>
    <n v="2.25"/>
    <x v="17"/>
  </r>
  <r>
    <n v="97"/>
    <x v="0"/>
    <n v="1.25"/>
    <x v="16"/>
  </r>
  <r>
    <n v="100"/>
    <x v="0"/>
    <n v="1.25"/>
    <x v="16"/>
  </r>
  <r>
    <n v="96"/>
    <x v="2"/>
    <n v="0.5"/>
    <x v="17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34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" colHeaderCaption="Essence" customListSort="0">
  <location ref="N1:X21" firstHeaderRow="1" firstDataRow="2" firstDataCol="1"/>
  <pivotFields count="4">
    <pivotField showAll="0"/>
    <pivotField axis="axisCol" showAll="0">
      <items count="13">
        <item x="4"/>
        <item x="5"/>
        <item x="2"/>
        <item x="1"/>
        <item h="1" m="1" x="11"/>
        <item h="1" m="1" x="10"/>
        <item x="7"/>
        <item x="0"/>
        <item x="8"/>
        <item h="1" x="9"/>
        <item x="6"/>
        <item x="3"/>
        <item t="default"/>
      </items>
    </pivotField>
    <pivotField dataField="1" showAll="0"/>
    <pivotField axis="axisRow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8"/>
        <item x="11"/>
        <item x="12"/>
        <item x="13"/>
        <item x="14"/>
        <item x="15"/>
        <item x="16"/>
        <item x="17"/>
        <item m="1" x="19"/>
        <item m="1" x="20"/>
        <item t="default"/>
      </items>
    </pivotField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6"/>
    </i>
    <i>
      <x v="7"/>
    </i>
    <i>
      <x v="8"/>
    </i>
    <i>
      <x v="10"/>
    </i>
    <i>
      <x v="11"/>
    </i>
    <i t="grand">
      <x/>
    </i>
  </colItems>
  <dataFields count="1">
    <dataField name="Quantité en stères" fld="2" baseField="0" baseItem="3600488" numFmtId="2"/>
  </dataFields>
  <formats count="19">
    <format dxfId="25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4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dataOnly="0" labelOnly="1" fieldPosition="0">
        <references count="1">
          <reference field="1" count="0"/>
        </references>
      </pivotArea>
    </format>
    <format dxfId="20">
      <pivotArea dataOnly="0" labelOnly="1" grandCol="1" outline="0" fieldPosition="0"/>
    </format>
    <format dxfId="19">
      <pivotArea field="3" type="button" dataOnly="0" labelOnly="1" outline="0" axis="axisRow" fieldPosition="0"/>
    </format>
    <format dxfId="18">
      <pivotArea outline="0" collapsedLevelsAreSubtotals="1" fieldPosition="0"/>
    </format>
    <format dxfId="17">
      <pivotArea field="1" type="button" dataOnly="0" labelOnly="1" outline="0" axis="axisCol" fieldPosition="0"/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1" count="0"/>
        </references>
      </pivotArea>
    </format>
    <format dxfId="14">
      <pivotArea dataOnly="0" labelOnly="1" grandCol="1" outline="0" fieldPosition="0"/>
    </format>
    <format dxfId="13">
      <pivotArea type="origin" dataOnly="0" labelOnly="1" outline="0" fieldPosition="0"/>
    </format>
    <format dxfId="12">
      <pivotArea type="origin" dataOnly="0" labelOnly="1" outline="0" fieldPosition="0"/>
    </format>
    <format dxfId="11">
      <pivotArea field="1" type="button" dataOnly="0" labelOnly="1" outline="0" axis="axisCol" fieldPosition="0"/>
    </format>
    <format dxfId="10">
      <pivotArea outline="0" collapsedLevelsAreSubtotals="1" fieldPosition="0">
        <references count="1">
          <reference field="1" count="0" selected="0"/>
        </references>
      </pivotArea>
    </format>
    <format dxfId="9">
      <pivotArea field="1" type="button" dataOnly="0" labelOnly="1" outline="0" axis="axisCol" fieldPosition="0"/>
    </format>
    <format dxfId="8">
      <pivotArea type="topRight" dataOnly="0" labelOnly="1" outline="0" fieldPosition="0"/>
    </format>
    <format dxfId="7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2"/>
  <sheetViews>
    <sheetView tabSelected="1" workbookViewId="0">
      <pane ySplit="2" topLeftCell="A3" activePane="bottomLeft" state="frozen"/>
      <selection pane="bottomLeft" activeCell="I17" sqref="I17"/>
    </sheetView>
  </sheetViews>
  <sheetFormatPr baseColWidth="10" defaultRowHeight="15" x14ac:dyDescent="0.25"/>
  <cols>
    <col min="1" max="1" width="11.42578125" style="42"/>
    <col min="2" max="3" width="11.42578125" style="43"/>
    <col min="4" max="4" width="6" style="7" bestFit="1" customWidth="1"/>
    <col min="5" max="5" width="5.28515625" style="46" bestFit="1" customWidth="1"/>
    <col min="6" max="6" width="3.5703125" customWidth="1"/>
    <col min="7" max="9" width="11" style="1" customWidth="1"/>
    <col min="10" max="11" width="3.28515625" style="1" hidden="1" customWidth="1"/>
    <col min="12" max="12" width="3.28515625" customWidth="1"/>
    <col min="13" max="13" width="3.28515625" style="72" customWidth="1"/>
    <col min="14" max="14" width="9.28515625" style="68" customWidth="1"/>
    <col min="15" max="23" width="7.28515625" style="74" customWidth="1"/>
    <col min="24" max="24" width="7.28515625" style="65" customWidth="1"/>
    <col min="25" max="25" width="3.5703125" style="73" customWidth="1"/>
    <col min="26" max="26" width="3.5703125" style="64" customWidth="1"/>
    <col min="27" max="27" width="3.5703125" style="67" customWidth="1"/>
    <col min="28" max="28" width="6.140625" style="37" customWidth="1"/>
    <col min="29" max="29" width="6.140625" style="48" customWidth="1"/>
    <col min="30" max="39" width="5.42578125" style="37" customWidth="1"/>
  </cols>
  <sheetData>
    <row r="1" spans="1:41" ht="45.75" thickBot="1" x14ac:dyDescent="0.3">
      <c r="A1" s="40" t="s">
        <v>0</v>
      </c>
      <c r="B1" s="40" t="s">
        <v>1</v>
      </c>
      <c r="C1" s="41" t="s">
        <v>27</v>
      </c>
      <c r="D1" s="40" t="s">
        <v>5</v>
      </c>
      <c r="E1" s="63" t="s">
        <v>20</v>
      </c>
      <c r="F1" s="14"/>
      <c r="L1" s="14"/>
      <c r="M1" s="70" t="s">
        <v>12</v>
      </c>
      <c r="N1" s="91" t="s">
        <v>30</v>
      </c>
      <c r="O1" s="94" t="s">
        <v>19</v>
      </c>
      <c r="P1" s="95"/>
      <c r="Q1" s="95"/>
      <c r="R1" s="95"/>
      <c r="S1" s="95"/>
      <c r="T1" s="95"/>
      <c r="U1" s="95"/>
      <c r="V1" s="95"/>
      <c r="W1" s="95"/>
      <c r="X1" s="95"/>
      <c r="Y1" s="39"/>
      <c r="Z1" s="39"/>
      <c r="AA1" s="39"/>
      <c r="AN1" s="12" t="s">
        <v>8</v>
      </c>
    </row>
    <row r="2" spans="1:41" ht="56.25" thickBot="1" x14ac:dyDescent="0.3">
      <c r="A2" s="87">
        <v>1</v>
      </c>
      <c r="B2" s="88" t="s">
        <v>26</v>
      </c>
      <c r="C2" s="88">
        <v>1</v>
      </c>
      <c r="D2" s="7">
        <v>1</v>
      </c>
      <c r="E2" s="46">
        <v>0.11</v>
      </c>
      <c r="G2" s="4" t="s">
        <v>3</v>
      </c>
      <c r="H2" s="5" t="s">
        <v>2</v>
      </c>
      <c r="I2" s="5" t="s">
        <v>4</v>
      </c>
      <c r="J2" s="31"/>
      <c r="K2" s="31"/>
      <c r="M2" s="70"/>
      <c r="N2" s="92" t="s">
        <v>5</v>
      </c>
      <c r="O2" s="96" t="s">
        <v>23</v>
      </c>
      <c r="P2" s="96" t="s">
        <v>22</v>
      </c>
      <c r="Q2" s="96" t="s">
        <v>25</v>
      </c>
      <c r="R2" s="96" t="s">
        <v>28</v>
      </c>
      <c r="S2" s="96" t="s">
        <v>24</v>
      </c>
      <c r="T2" s="96" t="s">
        <v>26</v>
      </c>
      <c r="U2" s="96" t="s">
        <v>21</v>
      </c>
      <c r="V2" s="96" t="s">
        <v>31</v>
      </c>
      <c r="W2" s="96" t="s">
        <v>32</v>
      </c>
      <c r="X2" s="93" t="s">
        <v>6</v>
      </c>
      <c r="Y2" s="64"/>
      <c r="AB2" s="54" t="s">
        <v>5</v>
      </c>
      <c r="AC2" s="58" t="s">
        <v>29</v>
      </c>
      <c r="AD2" s="55">
        <v>0.25</v>
      </c>
      <c r="AE2" s="56">
        <v>0.5</v>
      </c>
      <c r="AF2" s="56">
        <v>0.75</v>
      </c>
      <c r="AG2" s="56">
        <v>1</v>
      </c>
      <c r="AH2" s="56">
        <v>1.25</v>
      </c>
      <c r="AI2" s="56">
        <v>1.5</v>
      </c>
      <c r="AJ2" s="56">
        <v>1.75</v>
      </c>
      <c r="AK2" s="56">
        <v>2</v>
      </c>
      <c r="AL2" s="56">
        <v>2.25</v>
      </c>
      <c r="AM2" s="57">
        <v>2.5</v>
      </c>
    </row>
    <row r="3" spans="1:41" x14ac:dyDescent="0.25">
      <c r="A3" s="87">
        <v>2</v>
      </c>
      <c r="B3" s="88" t="s">
        <v>26</v>
      </c>
      <c r="C3" s="88">
        <v>2</v>
      </c>
      <c r="D3" s="7">
        <v>1</v>
      </c>
      <c r="E3" s="46">
        <v>0.11</v>
      </c>
      <c r="G3" s="44">
        <v>24</v>
      </c>
      <c r="H3" s="38">
        <f>SUM(C:C)</f>
        <v>195.25</v>
      </c>
      <c r="I3" s="47">
        <f>H3/G3</f>
        <v>8.1354166666666661</v>
      </c>
      <c r="J3" s="32"/>
      <c r="K3" s="32"/>
      <c r="M3" s="71">
        <v>1</v>
      </c>
      <c r="N3" s="86">
        <v>1</v>
      </c>
      <c r="O3" s="97">
        <v>0.25</v>
      </c>
      <c r="P3" s="97">
        <v>2</v>
      </c>
      <c r="Q3" s="97">
        <v>0.75</v>
      </c>
      <c r="R3" s="97">
        <v>0.5</v>
      </c>
      <c r="S3" s="97"/>
      <c r="T3" s="97">
        <v>3</v>
      </c>
      <c r="U3" s="97"/>
      <c r="V3" s="97">
        <v>0.75</v>
      </c>
      <c r="W3" s="97">
        <v>1</v>
      </c>
      <c r="X3" s="90">
        <v>8.25</v>
      </c>
      <c r="Y3" s="64"/>
      <c r="AB3" s="50">
        <f>IF(AND(ISNUMBER(N3),N3&lt;&gt;""),N3,"")</f>
        <v>1</v>
      </c>
      <c r="AC3" s="49">
        <f>IF(AND(ISNUMBER(N3),N3&lt;&gt;""),(GETPIVOTDATA("Quantité 
estimée en 
stères",$N$1,"Lot",N3)-($I$3*M3))/M3,"")</f>
        <v>0.11458333333333393</v>
      </c>
      <c r="AD3" s="53">
        <f>COUNTIFS($C1:$C101,AD$2,$D1:$D101,$AB3)</f>
        <v>2</v>
      </c>
      <c r="AE3" s="53">
        <f t="shared" ref="AE3:AM3" si="0">COUNTIFS($C1:$C101,AE$2,$D1:$D101,$AB3)</f>
        <v>2</v>
      </c>
      <c r="AF3" s="53">
        <f t="shared" si="0"/>
        <v>1</v>
      </c>
      <c r="AG3" s="53">
        <f t="shared" si="0"/>
        <v>2</v>
      </c>
      <c r="AH3" s="53">
        <f t="shared" si="0"/>
        <v>0</v>
      </c>
      <c r="AI3" s="53">
        <f t="shared" si="0"/>
        <v>0</v>
      </c>
      <c r="AJ3" s="53">
        <f t="shared" si="0"/>
        <v>0</v>
      </c>
      <c r="AK3" s="53">
        <f t="shared" si="0"/>
        <v>2</v>
      </c>
      <c r="AL3" s="53">
        <f t="shared" si="0"/>
        <v>0</v>
      </c>
      <c r="AM3" s="53">
        <f t="shared" si="0"/>
        <v>0</v>
      </c>
      <c r="AO3" s="62"/>
    </row>
    <row r="4" spans="1:41" x14ac:dyDescent="0.25">
      <c r="A4" s="87">
        <v>3</v>
      </c>
      <c r="B4" s="88" t="s">
        <v>28</v>
      </c>
      <c r="C4" s="88">
        <v>0.5</v>
      </c>
      <c r="D4" s="7">
        <v>1</v>
      </c>
      <c r="E4" s="46">
        <v>0.11</v>
      </c>
      <c r="M4" s="71">
        <v>1</v>
      </c>
      <c r="N4" s="86">
        <v>2</v>
      </c>
      <c r="O4" s="97"/>
      <c r="P4" s="97"/>
      <c r="Q4" s="97">
        <v>2.25</v>
      </c>
      <c r="R4" s="97">
        <v>0.5</v>
      </c>
      <c r="S4" s="97">
        <v>1</v>
      </c>
      <c r="T4" s="97">
        <v>2.5</v>
      </c>
      <c r="U4" s="97">
        <v>2</v>
      </c>
      <c r="V4" s="97"/>
      <c r="W4" s="97"/>
      <c r="X4" s="90">
        <v>8.25</v>
      </c>
      <c r="Y4" s="64"/>
      <c r="AB4" s="51">
        <f t="shared" ref="AB4:AB11" si="1">IF(AND(ISNUMBER(N4),N4&lt;&gt;""),N4,"")</f>
        <v>2</v>
      </c>
      <c r="AC4" s="49">
        <f t="shared" ref="AC4:AC67" si="2">IF(AND(ISNUMBER(N4),N4&lt;&gt;""),(GETPIVOTDATA("Quantité 
estimée en 
stères",$N$1,"Lot",N4)-($I$3*M4))/M4,"")</f>
        <v>0.11458333333333393</v>
      </c>
      <c r="AD4" s="53">
        <f t="shared" ref="AD4:AM4" si="3">COUNTIFS($C2:$C102,AD$2,$D2:$D102,$AB4)</f>
        <v>1</v>
      </c>
      <c r="AE4" s="53">
        <f t="shared" si="3"/>
        <v>2</v>
      </c>
      <c r="AF4" s="53">
        <f t="shared" si="3"/>
        <v>0</v>
      </c>
      <c r="AG4" s="53">
        <f t="shared" si="3"/>
        <v>1</v>
      </c>
      <c r="AH4" s="53">
        <f t="shared" si="3"/>
        <v>0</v>
      </c>
      <c r="AI4" s="53">
        <f t="shared" si="3"/>
        <v>1</v>
      </c>
      <c r="AJ4" s="53">
        <f t="shared" si="3"/>
        <v>0</v>
      </c>
      <c r="AK4" s="53">
        <f t="shared" si="3"/>
        <v>1</v>
      </c>
      <c r="AL4" s="53">
        <f t="shared" si="3"/>
        <v>0</v>
      </c>
      <c r="AM4" s="53">
        <f t="shared" si="3"/>
        <v>1</v>
      </c>
      <c r="AO4" s="62"/>
    </row>
    <row r="5" spans="1:41" x14ac:dyDescent="0.25">
      <c r="A5" s="87">
        <v>4</v>
      </c>
      <c r="B5" s="88" t="s">
        <v>25</v>
      </c>
      <c r="C5" s="88">
        <v>0.75</v>
      </c>
      <c r="D5" s="7">
        <v>1</v>
      </c>
      <c r="E5" s="46">
        <v>0.11</v>
      </c>
      <c r="G5" s="79" t="s">
        <v>16</v>
      </c>
      <c r="H5" s="79"/>
      <c r="I5" s="45">
        <v>0.15000000000000002</v>
      </c>
      <c r="J5" s="33"/>
      <c r="K5" s="33"/>
      <c r="M5" s="71">
        <v>1</v>
      </c>
      <c r="N5" s="86">
        <v>3</v>
      </c>
      <c r="O5" s="97"/>
      <c r="P5" s="97"/>
      <c r="Q5" s="97">
        <v>1</v>
      </c>
      <c r="R5" s="97"/>
      <c r="S5" s="97"/>
      <c r="T5" s="97">
        <v>7</v>
      </c>
      <c r="U5" s="97"/>
      <c r="V5" s="97"/>
      <c r="W5" s="97"/>
      <c r="X5" s="90">
        <v>8</v>
      </c>
      <c r="Y5" s="64"/>
      <c r="AB5" s="51">
        <f t="shared" si="1"/>
        <v>3</v>
      </c>
      <c r="AC5" s="49">
        <f t="shared" si="2"/>
        <v>-0.13541666666666607</v>
      </c>
      <c r="AD5" s="61">
        <f t="shared" ref="AD5:AM5" si="4">COUNTIFS($C3:$C103,AD$2,$D3:$D103,$AB5)</f>
        <v>0</v>
      </c>
      <c r="AE5" s="53">
        <f t="shared" si="4"/>
        <v>0</v>
      </c>
      <c r="AF5" s="60">
        <f t="shared" si="4"/>
        <v>1</v>
      </c>
      <c r="AG5" s="61">
        <f t="shared" si="4"/>
        <v>1</v>
      </c>
      <c r="AH5" s="61">
        <f t="shared" si="4"/>
        <v>0</v>
      </c>
      <c r="AI5" s="61">
        <f t="shared" si="4"/>
        <v>1</v>
      </c>
      <c r="AJ5" s="53">
        <f t="shared" si="4"/>
        <v>0</v>
      </c>
      <c r="AK5" s="53">
        <f t="shared" si="4"/>
        <v>0</v>
      </c>
      <c r="AL5" s="53">
        <f t="shared" si="4"/>
        <v>1</v>
      </c>
      <c r="AM5" s="53">
        <f t="shared" si="4"/>
        <v>1</v>
      </c>
    </row>
    <row r="6" spans="1:41" x14ac:dyDescent="0.25">
      <c r="A6" s="87">
        <v>5</v>
      </c>
      <c r="B6" s="88" t="s">
        <v>32</v>
      </c>
      <c r="C6" s="88">
        <v>1</v>
      </c>
      <c r="D6" s="7">
        <v>1</v>
      </c>
      <c r="E6" s="46">
        <v>0.11</v>
      </c>
      <c r="M6" s="71">
        <v>1</v>
      </c>
      <c r="N6" s="86">
        <v>4</v>
      </c>
      <c r="O6" s="97"/>
      <c r="P6" s="97"/>
      <c r="Q6" s="97">
        <v>4.75</v>
      </c>
      <c r="R6" s="97">
        <v>1</v>
      </c>
      <c r="S6" s="97"/>
      <c r="T6" s="97">
        <v>2.5</v>
      </c>
      <c r="U6" s="97"/>
      <c r="V6" s="97"/>
      <c r="W6" s="97"/>
      <c r="X6" s="90">
        <v>8.25</v>
      </c>
      <c r="Y6" s="64"/>
      <c r="AB6" s="51">
        <f t="shared" si="1"/>
        <v>4</v>
      </c>
      <c r="AC6" s="49">
        <f t="shared" si="2"/>
        <v>0.11458333333333393</v>
      </c>
      <c r="AD6" s="53">
        <f t="shared" ref="AD6:AM6" si="5">COUNTIFS($C4:$C104,AD$2,$D4:$D104,$AB6)</f>
        <v>1</v>
      </c>
      <c r="AE6" s="59">
        <f t="shared" si="5"/>
        <v>0</v>
      </c>
      <c r="AF6" s="61">
        <f t="shared" si="5"/>
        <v>1</v>
      </c>
      <c r="AG6" s="61">
        <f t="shared" si="5"/>
        <v>1</v>
      </c>
      <c r="AH6" s="53">
        <f t="shared" si="5"/>
        <v>0</v>
      </c>
      <c r="AI6" s="53">
        <f t="shared" si="5"/>
        <v>0</v>
      </c>
      <c r="AJ6" s="53">
        <f t="shared" si="5"/>
        <v>1</v>
      </c>
      <c r="AK6" s="53">
        <f t="shared" si="5"/>
        <v>0</v>
      </c>
      <c r="AL6" s="53">
        <f t="shared" si="5"/>
        <v>2</v>
      </c>
      <c r="AM6" s="53">
        <f t="shared" si="5"/>
        <v>0</v>
      </c>
      <c r="AO6" s="14"/>
    </row>
    <row r="7" spans="1:41" x14ac:dyDescent="0.25">
      <c r="A7" s="87">
        <v>6</v>
      </c>
      <c r="B7" s="88" t="s">
        <v>23</v>
      </c>
      <c r="C7" s="88">
        <v>0.25</v>
      </c>
      <c r="D7" s="7">
        <v>1</v>
      </c>
      <c r="E7" s="46">
        <v>0.11</v>
      </c>
      <c r="G7" s="6" t="s">
        <v>13</v>
      </c>
      <c r="M7" s="71">
        <v>5</v>
      </c>
      <c r="N7" s="86">
        <v>5</v>
      </c>
      <c r="O7" s="97"/>
      <c r="P7" s="97"/>
      <c r="Q7" s="97"/>
      <c r="R7" s="97">
        <v>40</v>
      </c>
      <c r="S7" s="97"/>
      <c r="T7" s="97">
        <v>0.75</v>
      </c>
      <c r="U7" s="97"/>
      <c r="V7" s="97"/>
      <c r="W7" s="97"/>
      <c r="X7" s="90">
        <v>40.75</v>
      </c>
      <c r="Y7" s="64"/>
      <c r="AB7" s="51">
        <f t="shared" si="1"/>
        <v>5</v>
      </c>
      <c r="AC7" s="49">
        <f t="shared" si="2"/>
        <v>1.4583333333334281E-2</v>
      </c>
      <c r="AD7" s="53">
        <f t="shared" ref="AD7:AM7" si="6">COUNTIFS($C5:$C105,AD$2,$D5:$D105,$AB7)</f>
        <v>0</v>
      </c>
      <c r="AE7" s="53">
        <f t="shared" si="6"/>
        <v>0</v>
      </c>
      <c r="AF7" s="53">
        <f t="shared" si="6"/>
        <v>1</v>
      </c>
      <c r="AG7" s="53">
        <f t="shared" si="6"/>
        <v>0</v>
      </c>
      <c r="AH7" s="53">
        <f t="shared" si="6"/>
        <v>0</v>
      </c>
      <c r="AI7" s="53">
        <f t="shared" si="6"/>
        <v>0</v>
      </c>
      <c r="AJ7" s="53">
        <f t="shared" si="6"/>
        <v>0</v>
      </c>
      <c r="AK7" s="53">
        <f t="shared" si="6"/>
        <v>0</v>
      </c>
      <c r="AL7" s="53">
        <f t="shared" si="6"/>
        <v>0</v>
      </c>
      <c r="AM7" s="53">
        <f t="shared" si="6"/>
        <v>0</v>
      </c>
      <c r="AO7" s="62"/>
    </row>
    <row r="8" spans="1:41" x14ac:dyDescent="0.25">
      <c r="A8" s="87">
        <v>7</v>
      </c>
      <c r="B8" s="88" t="s">
        <v>22</v>
      </c>
      <c r="C8" s="88">
        <v>2</v>
      </c>
      <c r="D8" s="7">
        <v>1</v>
      </c>
      <c r="E8" s="46">
        <v>0.11</v>
      </c>
      <c r="G8" s="13" t="s">
        <v>14</v>
      </c>
      <c r="H8" s="5" t="s">
        <v>11</v>
      </c>
      <c r="I8" s="13" t="s">
        <v>15</v>
      </c>
      <c r="M8" s="71">
        <v>1</v>
      </c>
      <c r="N8" s="86">
        <v>6</v>
      </c>
      <c r="O8" s="97"/>
      <c r="P8" s="97"/>
      <c r="Q8" s="97">
        <v>1.75</v>
      </c>
      <c r="R8" s="97">
        <v>2.5</v>
      </c>
      <c r="S8" s="97"/>
      <c r="T8" s="97">
        <v>4</v>
      </c>
      <c r="U8" s="97"/>
      <c r="V8" s="97"/>
      <c r="W8" s="97"/>
      <c r="X8" s="90">
        <v>8.25</v>
      </c>
      <c r="Y8" s="64"/>
      <c r="AB8" s="51">
        <f t="shared" si="1"/>
        <v>6</v>
      </c>
      <c r="AC8" s="49">
        <f t="shared" si="2"/>
        <v>0.11458333333333393</v>
      </c>
      <c r="AD8" s="53">
        <f t="shared" ref="AD8:AM8" si="7">COUNTIFS($C6:$C106,AD$2,$D6:$D106,$AB8)</f>
        <v>0</v>
      </c>
      <c r="AE8" s="61">
        <f t="shared" si="7"/>
        <v>0</v>
      </c>
      <c r="AF8" s="53">
        <f t="shared" si="7"/>
        <v>1</v>
      </c>
      <c r="AG8" s="53">
        <f t="shared" si="7"/>
        <v>1</v>
      </c>
      <c r="AH8" s="53">
        <f t="shared" si="7"/>
        <v>0</v>
      </c>
      <c r="AI8" s="53">
        <f t="shared" si="7"/>
        <v>0</v>
      </c>
      <c r="AJ8" s="53">
        <f t="shared" si="7"/>
        <v>1</v>
      </c>
      <c r="AK8" s="53">
        <f t="shared" si="7"/>
        <v>0</v>
      </c>
      <c r="AL8" s="53">
        <f t="shared" si="7"/>
        <v>1</v>
      </c>
      <c r="AM8" s="53">
        <f t="shared" si="7"/>
        <v>1</v>
      </c>
    </row>
    <row r="9" spans="1:41" x14ac:dyDescent="0.25">
      <c r="A9" s="87">
        <v>8</v>
      </c>
      <c r="B9" s="88" t="s">
        <v>25</v>
      </c>
      <c r="C9" s="88">
        <v>1.5</v>
      </c>
      <c r="D9" s="7">
        <v>2</v>
      </c>
      <c r="E9" s="46">
        <v>0.11</v>
      </c>
      <c r="G9" s="8">
        <f ca="1">I3+G10</f>
        <v>7.75</v>
      </c>
      <c r="H9" s="8">
        <f ca="1">MODE(TotalG)</f>
        <v>8.25</v>
      </c>
      <c r="I9" s="8">
        <f ca="1">I3+I10</f>
        <v>8.5</v>
      </c>
      <c r="J9" s="34"/>
      <c r="K9" s="34"/>
      <c r="M9" s="71">
        <v>1</v>
      </c>
      <c r="N9" s="86">
        <v>7</v>
      </c>
      <c r="O9" s="97"/>
      <c r="P9" s="97"/>
      <c r="Q9" s="97">
        <v>2.25</v>
      </c>
      <c r="R9" s="97">
        <v>1.75</v>
      </c>
      <c r="S9" s="97"/>
      <c r="T9" s="97">
        <v>4.25</v>
      </c>
      <c r="U9" s="97"/>
      <c r="V9" s="97"/>
      <c r="W9" s="97"/>
      <c r="X9" s="90">
        <v>8.25</v>
      </c>
      <c r="Y9" s="64"/>
      <c r="AB9" s="51">
        <f t="shared" si="1"/>
        <v>7</v>
      </c>
      <c r="AC9" s="49">
        <f t="shared" si="2"/>
        <v>0.11458333333333393</v>
      </c>
      <c r="AD9" s="53">
        <f t="shared" ref="AD9:AM9" si="8">COUNTIFS($C7:$C107,AD$2,$D7:$D107,$AB9)</f>
        <v>0</v>
      </c>
      <c r="AE9" s="53">
        <f t="shared" si="8"/>
        <v>2</v>
      </c>
      <c r="AF9" s="53">
        <f t="shared" si="8"/>
        <v>0</v>
      </c>
      <c r="AG9" s="53">
        <f t="shared" si="8"/>
        <v>0</v>
      </c>
      <c r="AH9" s="53">
        <f t="shared" si="8"/>
        <v>0</v>
      </c>
      <c r="AI9" s="53">
        <f t="shared" si="8"/>
        <v>1</v>
      </c>
      <c r="AJ9" s="53">
        <f t="shared" si="8"/>
        <v>2</v>
      </c>
      <c r="AK9" s="53">
        <f t="shared" si="8"/>
        <v>0</v>
      </c>
      <c r="AL9" s="53">
        <f t="shared" si="8"/>
        <v>1</v>
      </c>
      <c r="AM9" s="53">
        <f t="shared" si="8"/>
        <v>0</v>
      </c>
    </row>
    <row r="10" spans="1:41" x14ac:dyDescent="0.25">
      <c r="A10" s="87">
        <v>9</v>
      </c>
      <c r="B10" s="88" t="s">
        <v>31</v>
      </c>
      <c r="C10" s="88">
        <v>0.5</v>
      </c>
      <c r="D10" s="7">
        <v>1</v>
      </c>
      <c r="E10" s="46">
        <v>0.11</v>
      </c>
      <c r="G10" s="9">
        <f ca="1">MIN(ecarts)</f>
        <v>-0.38541666666666607</v>
      </c>
      <c r="H10" s="10" t="str">
        <f ca="1">"("&amp;COUNTIF(TotalG,H9)&amp;"/"&amp;nbLots&amp;")"</f>
        <v>(8/24)</v>
      </c>
      <c r="I10" s="11">
        <f ca="1">MAX(ecarts)</f>
        <v>0.36458333333333393</v>
      </c>
      <c r="J10" s="35"/>
      <c r="K10" s="35"/>
      <c r="M10" s="71">
        <v>1</v>
      </c>
      <c r="N10" s="86">
        <v>8</v>
      </c>
      <c r="O10" s="97"/>
      <c r="P10" s="97"/>
      <c r="Q10" s="97">
        <v>3</v>
      </c>
      <c r="R10" s="97">
        <v>2.75</v>
      </c>
      <c r="S10" s="97"/>
      <c r="T10" s="97">
        <v>2.5</v>
      </c>
      <c r="U10" s="97"/>
      <c r="V10" s="97"/>
      <c r="W10" s="97"/>
      <c r="X10" s="90">
        <v>8.25</v>
      </c>
      <c r="Y10" s="64"/>
      <c r="AB10" s="51">
        <f t="shared" si="1"/>
        <v>8</v>
      </c>
      <c r="AC10" s="49">
        <f t="shared" si="2"/>
        <v>0.11458333333333393</v>
      </c>
      <c r="AD10" s="53">
        <f t="shared" ref="AD10:AM10" si="9">COUNTIFS($C8:$C108,AD$2,$D8:$D108,$AB10)</f>
        <v>0</v>
      </c>
      <c r="AE10" s="61">
        <f t="shared" si="9"/>
        <v>1</v>
      </c>
      <c r="AF10" s="53">
        <f t="shared" si="9"/>
        <v>2</v>
      </c>
      <c r="AG10" s="53">
        <f t="shared" si="9"/>
        <v>1</v>
      </c>
      <c r="AH10" s="53">
        <f t="shared" si="9"/>
        <v>1</v>
      </c>
      <c r="AI10" s="53">
        <f t="shared" si="9"/>
        <v>0</v>
      </c>
      <c r="AJ10" s="53">
        <f t="shared" si="9"/>
        <v>1</v>
      </c>
      <c r="AK10" s="53">
        <f t="shared" si="9"/>
        <v>0</v>
      </c>
      <c r="AL10" s="53">
        <f t="shared" si="9"/>
        <v>1</v>
      </c>
      <c r="AM10" s="53">
        <f t="shared" si="9"/>
        <v>0</v>
      </c>
    </row>
    <row r="11" spans="1:41" x14ac:dyDescent="0.25">
      <c r="A11" s="87">
        <v>10</v>
      </c>
      <c r="B11" s="88" t="s">
        <v>24</v>
      </c>
      <c r="C11" s="88">
        <v>1</v>
      </c>
      <c r="D11" s="7">
        <v>2</v>
      </c>
      <c r="E11" s="46">
        <v>0.11</v>
      </c>
      <c r="J11" s="36"/>
      <c r="K11" s="36"/>
      <c r="M11" s="71">
        <v>1</v>
      </c>
      <c r="N11" s="86">
        <v>9</v>
      </c>
      <c r="O11" s="97"/>
      <c r="P11" s="97"/>
      <c r="Q11" s="97">
        <v>3.5</v>
      </c>
      <c r="R11" s="97"/>
      <c r="S11" s="97"/>
      <c r="T11" s="97">
        <v>4.5</v>
      </c>
      <c r="U11" s="97"/>
      <c r="V11" s="97"/>
      <c r="W11" s="97"/>
      <c r="X11" s="90">
        <v>8</v>
      </c>
      <c r="Y11" s="64"/>
      <c r="AB11" s="51">
        <f t="shared" si="1"/>
        <v>9</v>
      </c>
      <c r="AC11" s="49">
        <f t="shared" si="2"/>
        <v>-0.13541666666666607</v>
      </c>
      <c r="AD11" s="53">
        <f t="shared" ref="AD11:AM11" si="10">COUNTIFS($C9:$C109,AD$2,$D9:$D109,$AB11)</f>
        <v>0</v>
      </c>
      <c r="AE11" s="53">
        <f t="shared" si="10"/>
        <v>0</v>
      </c>
      <c r="AF11" s="53">
        <f t="shared" si="10"/>
        <v>1</v>
      </c>
      <c r="AG11" s="53">
        <f t="shared" si="10"/>
        <v>0</v>
      </c>
      <c r="AH11" s="53">
        <f t="shared" si="10"/>
        <v>0</v>
      </c>
      <c r="AI11" s="53">
        <f t="shared" si="10"/>
        <v>0</v>
      </c>
      <c r="AJ11" s="53">
        <f t="shared" si="10"/>
        <v>0</v>
      </c>
      <c r="AK11" s="53">
        <f t="shared" si="10"/>
        <v>1</v>
      </c>
      <c r="AL11" s="53">
        <f t="shared" si="10"/>
        <v>0</v>
      </c>
      <c r="AM11" s="53">
        <f t="shared" si="10"/>
        <v>1</v>
      </c>
    </row>
    <row r="12" spans="1:41" x14ac:dyDescent="0.25">
      <c r="A12" s="87">
        <v>11</v>
      </c>
      <c r="B12" s="88" t="s">
        <v>26</v>
      </c>
      <c r="C12" s="88">
        <v>2.5</v>
      </c>
      <c r="D12" s="7">
        <v>2</v>
      </c>
      <c r="E12" s="46">
        <v>0.11</v>
      </c>
      <c r="M12" s="71">
        <v>1</v>
      </c>
      <c r="N12" s="86">
        <v>10</v>
      </c>
      <c r="O12" s="97"/>
      <c r="P12" s="97"/>
      <c r="Q12" s="97">
        <v>3.25</v>
      </c>
      <c r="R12" s="97">
        <v>3.25</v>
      </c>
      <c r="S12" s="97"/>
      <c r="T12" s="97">
        <v>1.75</v>
      </c>
      <c r="U12" s="97"/>
      <c r="V12" s="97"/>
      <c r="W12" s="97"/>
      <c r="X12" s="90">
        <v>8.25</v>
      </c>
      <c r="Y12" s="64"/>
      <c r="AB12" s="51">
        <f t="shared" ref="AB12:AB75" si="11">IF(AND(ISNUMBER(N12),N12&lt;&gt;""),N12,"")</f>
        <v>10</v>
      </c>
      <c r="AC12" s="49">
        <f t="shared" si="2"/>
        <v>0.11458333333333393</v>
      </c>
      <c r="AD12" s="53">
        <f t="shared" ref="AD12:AM12" si="12">COUNTIFS($C10:$C110,AD$2,$D10:$D110,$AB12)</f>
        <v>0</v>
      </c>
      <c r="AE12" s="53">
        <f t="shared" si="12"/>
        <v>2</v>
      </c>
      <c r="AF12" s="53">
        <f t="shared" si="12"/>
        <v>0</v>
      </c>
      <c r="AG12" s="53">
        <f t="shared" si="12"/>
        <v>2</v>
      </c>
      <c r="AH12" s="53">
        <f t="shared" si="12"/>
        <v>1</v>
      </c>
      <c r="AI12" s="53">
        <f t="shared" si="12"/>
        <v>0</v>
      </c>
      <c r="AJ12" s="53">
        <f t="shared" si="12"/>
        <v>1</v>
      </c>
      <c r="AK12" s="53">
        <f t="shared" si="12"/>
        <v>0</v>
      </c>
      <c r="AL12" s="53">
        <f t="shared" si="12"/>
        <v>1</v>
      </c>
      <c r="AM12" s="53">
        <f t="shared" si="12"/>
        <v>0</v>
      </c>
    </row>
    <row r="13" spans="1:41" x14ac:dyDescent="0.25">
      <c r="A13" s="87">
        <v>12</v>
      </c>
      <c r="B13" s="88" t="s">
        <v>21</v>
      </c>
      <c r="C13" s="88">
        <v>2</v>
      </c>
      <c r="D13" s="7">
        <v>2</v>
      </c>
      <c r="E13" s="46">
        <v>0.11</v>
      </c>
      <c r="G13" s="80" t="s">
        <v>33</v>
      </c>
      <c r="M13" s="71">
        <v>1</v>
      </c>
      <c r="N13" s="86">
        <v>11</v>
      </c>
      <c r="O13" s="97"/>
      <c r="P13" s="97"/>
      <c r="Q13" s="97">
        <v>2</v>
      </c>
      <c r="R13" s="97"/>
      <c r="S13" s="97"/>
      <c r="T13" s="97">
        <v>6.25</v>
      </c>
      <c r="U13" s="97"/>
      <c r="V13" s="97"/>
      <c r="W13" s="97"/>
      <c r="X13" s="90">
        <v>8.25</v>
      </c>
      <c r="Y13" s="64"/>
      <c r="AB13" s="51">
        <f t="shared" si="11"/>
        <v>11</v>
      </c>
      <c r="AC13" s="49">
        <f t="shared" si="2"/>
        <v>0.11458333333333393</v>
      </c>
      <c r="AD13" s="53">
        <f t="shared" ref="AD13:AM13" si="13">COUNTIFS($C11:$C111,AD$2,$D11:$D111,$AB13)</f>
        <v>0</v>
      </c>
      <c r="AE13" s="53">
        <f t="shared" si="13"/>
        <v>0</v>
      </c>
      <c r="AF13" s="53">
        <f t="shared" si="13"/>
        <v>0</v>
      </c>
      <c r="AG13" s="53">
        <f t="shared" si="13"/>
        <v>0</v>
      </c>
      <c r="AH13" s="53">
        <f t="shared" si="13"/>
        <v>0</v>
      </c>
      <c r="AI13" s="53">
        <f t="shared" si="13"/>
        <v>1</v>
      </c>
      <c r="AJ13" s="53">
        <f t="shared" si="13"/>
        <v>0</v>
      </c>
      <c r="AK13" s="53">
        <f t="shared" si="13"/>
        <v>2</v>
      </c>
      <c r="AL13" s="53">
        <f t="shared" si="13"/>
        <v>0</v>
      </c>
      <c r="AM13" s="53">
        <f t="shared" si="13"/>
        <v>0</v>
      </c>
    </row>
    <row r="14" spans="1:41" x14ac:dyDescent="0.25">
      <c r="A14" s="87">
        <v>13</v>
      </c>
      <c r="B14" s="88" t="s">
        <v>28</v>
      </c>
      <c r="C14" s="88">
        <v>0.5</v>
      </c>
      <c r="D14" s="7">
        <v>2</v>
      </c>
      <c r="E14" s="46">
        <v>0.11</v>
      </c>
      <c r="G14" s="84" t="s">
        <v>34</v>
      </c>
      <c r="H14" s="84"/>
      <c r="I14" s="85">
        <f>ROUND(COUNT(A:A)/nbLots,0)</f>
        <v>4</v>
      </c>
      <c r="M14" s="71">
        <v>3</v>
      </c>
      <c r="N14" s="86">
        <v>12</v>
      </c>
      <c r="O14" s="97"/>
      <c r="P14" s="97"/>
      <c r="Q14" s="97"/>
      <c r="R14" s="97">
        <v>5.25</v>
      </c>
      <c r="S14" s="97"/>
      <c r="T14" s="97">
        <v>19.25</v>
      </c>
      <c r="U14" s="97"/>
      <c r="V14" s="97"/>
      <c r="W14" s="97"/>
      <c r="X14" s="90">
        <v>24.5</v>
      </c>
      <c r="Y14" s="64"/>
      <c r="AB14" s="51">
        <f t="shared" si="11"/>
        <v>12</v>
      </c>
      <c r="AC14" s="49">
        <f t="shared" si="2"/>
        <v>3.125E-2</v>
      </c>
      <c r="AD14" s="53">
        <f t="shared" ref="AD14:AM14" si="14">COUNTIFS($C12:$C112,AD$2,$D12:$D112,$AB14)</f>
        <v>1</v>
      </c>
      <c r="AE14" s="53">
        <f t="shared" si="14"/>
        <v>1</v>
      </c>
      <c r="AF14" s="53">
        <f t="shared" si="14"/>
        <v>0</v>
      </c>
      <c r="AG14" s="53">
        <f t="shared" si="14"/>
        <v>0</v>
      </c>
      <c r="AH14" s="53">
        <f t="shared" si="14"/>
        <v>0</v>
      </c>
      <c r="AI14" s="53">
        <f t="shared" si="14"/>
        <v>0</v>
      </c>
      <c r="AJ14" s="53">
        <f t="shared" si="14"/>
        <v>0</v>
      </c>
      <c r="AK14" s="53">
        <f t="shared" si="14"/>
        <v>0</v>
      </c>
      <c r="AL14" s="53">
        <f t="shared" si="14"/>
        <v>1</v>
      </c>
      <c r="AM14" s="53">
        <f t="shared" si="14"/>
        <v>1</v>
      </c>
    </row>
    <row r="15" spans="1:41" x14ac:dyDescent="0.25">
      <c r="A15" s="87">
        <v>14</v>
      </c>
      <c r="B15" s="88" t="s">
        <v>25</v>
      </c>
      <c r="C15" s="88">
        <v>0.5</v>
      </c>
      <c r="D15" s="7">
        <v>2</v>
      </c>
      <c r="E15" s="46">
        <v>0.11</v>
      </c>
      <c r="G15" s="79" t="s">
        <v>35</v>
      </c>
      <c r="H15" s="79"/>
      <c r="I15" s="82">
        <v>3</v>
      </c>
      <c r="M15" s="71">
        <v>1</v>
      </c>
      <c r="N15" s="86">
        <v>13</v>
      </c>
      <c r="O15" s="97"/>
      <c r="P15" s="97"/>
      <c r="Q15" s="97">
        <v>2.5</v>
      </c>
      <c r="R15" s="97">
        <v>0.5</v>
      </c>
      <c r="S15" s="97"/>
      <c r="T15" s="97">
        <v>4.75</v>
      </c>
      <c r="U15" s="97"/>
      <c r="V15" s="97"/>
      <c r="W15" s="97"/>
      <c r="X15" s="90">
        <v>7.75</v>
      </c>
      <c r="Y15" s="64"/>
      <c r="AB15" s="51">
        <f t="shared" si="11"/>
        <v>13</v>
      </c>
      <c r="AC15" s="49">
        <f t="shared" si="2"/>
        <v>-0.38541666666666607</v>
      </c>
      <c r="AD15" s="53">
        <f t="shared" ref="AD15:AM15" si="15">COUNTIFS($C13:$C113,AD$2,$D13:$D113,$AB15)</f>
        <v>0</v>
      </c>
      <c r="AE15" s="53">
        <f t="shared" si="15"/>
        <v>1</v>
      </c>
      <c r="AF15" s="53">
        <f t="shared" si="15"/>
        <v>0</v>
      </c>
      <c r="AG15" s="53">
        <f t="shared" si="15"/>
        <v>1</v>
      </c>
      <c r="AH15" s="53">
        <f t="shared" si="15"/>
        <v>2</v>
      </c>
      <c r="AI15" s="53">
        <f t="shared" si="15"/>
        <v>1</v>
      </c>
      <c r="AJ15" s="53">
        <f t="shared" si="15"/>
        <v>0</v>
      </c>
      <c r="AK15" s="53">
        <f t="shared" si="15"/>
        <v>0</v>
      </c>
      <c r="AL15" s="53">
        <f t="shared" si="15"/>
        <v>1</v>
      </c>
      <c r="AM15" s="53">
        <f t="shared" si="15"/>
        <v>0</v>
      </c>
    </row>
    <row r="16" spans="1:41" x14ac:dyDescent="0.25">
      <c r="A16" s="87">
        <v>15</v>
      </c>
      <c r="B16" s="88" t="s">
        <v>31</v>
      </c>
      <c r="C16" s="88">
        <v>0.25</v>
      </c>
      <c r="D16" s="7">
        <v>1</v>
      </c>
      <c r="E16" s="46">
        <v>0.11</v>
      </c>
      <c r="G16" s="84" t="s">
        <v>36</v>
      </c>
      <c r="H16" s="84"/>
      <c r="I16" s="85">
        <f>I15*I14</f>
        <v>12</v>
      </c>
      <c r="M16" s="71">
        <v>1</v>
      </c>
      <c r="N16" s="86">
        <v>14</v>
      </c>
      <c r="O16" s="97"/>
      <c r="P16" s="97"/>
      <c r="Q16" s="97">
        <v>5.25</v>
      </c>
      <c r="R16" s="97"/>
      <c r="S16" s="97"/>
      <c r="T16" s="97">
        <v>2.75</v>
      </c>
      <c r="U16" s="97"/>
      <c r="V16" s="97"/>
      <c r="W16" s="97"/>
      <c r="X16" s="90">
        <v>8</v>
      </c>
      <c r="Y16" s="64"/>
      <c r="AB16" s="51">
        <f t="shared" si="11"/>
        <v>14</v>
      </c>
      <c r="AC16" s="49">
        <f t="shared" si="2"/>
        <v>-0.13541666666666607</v>
      </c>
      <c r="AD16" s="53">
        <f t="shared" ref="AD16:AM16" si="16">COUNTIFS($C14:$C114,AD$2,$D14:$D114,$AB16)</f>
        <v>0</v>
      </c>
      <c r="AE16" s="53">
        <f t="shared" si="16"/>
        <v>2</v>
      </c>
      <c r="AF16" s="53">
        <f t="shared" si="16"/>
        <v>0</v>
      </c>
      <c r="AG16" s="53">
        <f t="shared" si="16"/>
        <v>0</v>
      </c>
      <c r="AH16" s="53">
        <f t="shared" si="16"/>
        <v>0</v>
      </c>
      <c r="AI16" s="53">
        <f t="shared" si="16"/>
        <v>0</v>
      </c>
      <c r="AJ16" s="53">
        <f t="shared" si="16"/>
        <v>0</v>
      </c>
      <c r="AK16" s="53">
        <f t="shared" si="16"/>
        <v>0</v>
      </c>
      <c r="AL16" s="53">
        <f t="shared" si="16"/>
        <v>2</v>
      </c>
      <c r="AM16" s="53">
        <f t="shared" si="16"/>
        <v>1</v>
      </c>
    </row>
    <row r="17" spans="1:39" x14ac:dyDescent="0.25">
      <c r="A17" s="87">
        <v>16</v>
      </c>
      <c r="B17" s="88" t="s">
        <v>25</v>
      </c>
      <c r="C17" s="88">
        <v>1</v>
      </c>
      <c r="D17" s="7">
        <v>3</v>
      </c>
      <c r="E17" s="46">
        <v>-0.14000000000000001</v>
      </c>
      <c r="G17" s="79" t="s">
        <v>38</v>
      </c>
      <c r="H17" s="79"/>
      <c r="I17" s="81">
        <v>0.8</v>
      </c>
      <c r="M17" s="71">
        <v>1</v>
      </c>
      <c r="N17" s="86">
        <v>15</v>
      </c>
      <c r="O17" s="97"/>
      <c r="P17" s="97"/>
      <c r="Q17" s="97">
        <v>0.75</v>
      </c>
      <c r="R17" s="97">
        <v>2.25</v>
      </c>
      <c r="S17" s="97"/>
      <c r="T17" s="97">
        <v>5</v>
      </c>
      <c r="U17" s="97"/>
      <c r="V17" s="97"/>
      <c r="W17" s="97"/>
      <c r="X17" s="90">
        <v>8</v>
      </c>
      <c r="Y17" s="64"/>
      <c r="AB17" s="51">
        <f t="shared" si="11"/>
        <v>15</v>
      </c>
      <c r="AC17" s="49">
        <f t="shared" si="2"/>
        <v>-0.13541666666666607</v>
      </c>
      <c r="AD17" s="53">
        <f t="shared" ref="AD17:AM17" si="17">COUNTIFS($C15:$C115,AD$2,$D15:$D115,$AB17)</f>
        <v>0</v>
      </c>
      <c r="AE17" s="53">
        <f t="shared" si="17"/>
        <v>1</v>
      </c>
      <c r="AF17" s="53">
        <f t="shared" si="17"/>
        <v>3</v>
      </c>
      <c r="AG17" s="53">
        <f t="shared" si="17"/>
        <v>0</v>
      </c>
      <c r="AH17" s="53">
        <f t="shared" si="17"/>
        <v>1</v>
      </c>
      <c r="AI17" s="53">
        <f t="shared" si="17"/>
        <v>1</v>
      </c>
      <c r="AJ17" s="53">
        <f t="shared" si="17"/>
        <v>0</v>
      </c>
      <c r="AK17" s="53">
        <f t="shared" si="17"/>
        <v>0</v>
      </c>
      <c r="AL17" s="53">
        <f t="shared" si="17"/>
        <v>0</v>
      </c>
      <c r="AM17" s="53">
        <f t="shared" si="17"/>
        <v>1</v>
      </c>
    </row>
    <row r="18" spans="1:39" x14ac:dyDescent="0.25">
      <c r="A18" s="87">
        <v>17</v>
      </c>
      <c r="B18" s="88" t="s">
        <v>26</v>
      </c>
      <c r="C18" s="88">
        <v>1.5</v>
      </c>
      <c r="D18" s="7">
        <v>3</v>
      </c>
      <c r="E18" s="46">
        <v>-0.14000000000000001</v>
      </c>
      <c r="G18" s="83" t="s">
        <v>37</v>
      </c>
      <c r="M18" s="71">
        <v>1</v>
      </c>
      <c r="N18" s="86">
        <v>16</v>
      </c>
      <c r="O18" s="97"/>
      <c r="P18" s="97"/>
      <c r="Q18" s="97">
        <v>2</v>
      </c>
      <c r="R18" s="97"/>
      <c r="S18" s="97"/>
      <c r="T18" s="97">
        <v>5.75</v>
      </c>
      <c r="U18" s="97"/>
      <c r="V18" s="97"/>
      <c r="W18" s="97"/>
      <c r="X18" s="90">
        <v>7.75</v>
      </c>
      <c r="Y18" s="64"/>
      <c r="AB18" s="51">
        <f t="shared" si="11"/>
        <v>16</v>
      </c>
      <c r="AC18" s="49">
        <f t="shared" si="2"/>
        <v>-0.38541666666666607</v>
      </c>
      <c r="AD18" s="53">
        <f t="shared" ref="AD18:AM18" si="18">COUNTIFS($C16:$C116,AD$2,$D16:$D116,$AB18)</f>
        <v>1</v>
      </c>
      <c r="AE18" s="53">
        <f t="shared" si="18"/>
        <v>0</v>
      </c>
      <c r="AF18" s="53">
        <f t="shared" si="18"/>
        <v>0</v>
      </c>
      <c r="AG18" s="53">
        <f t="shared" si="18"/>
        <v>0</v>
      </c>
      <c r="AH18" s="53">
        <f t="shared" si="18"/>
        <v>0</v>
      </c>
      <c r="AI18" s="53">
        <f t="shared" si="18"/>
        <v>1</v>
      </c>
      <c r="AJ18" s="53">
        <f t="shared" si="18"/>
        <v>1</v>
      </c>
      <c r="AK18" s="53">
        <f t="shared" si="18"/>
        <v>1</v>
      </c>
      <c r="AL18" s="53">
        <f t="shared" si="18"/>
        <v>1</v>
      </c>
      <c r="AM18" s="53">
        <f t="shared" si="18"/>
        <v>0</v>
      </c>
    </row>
    <row r="19" spans="1:39" x14ac:dyDescent="0.25">
      <c r="A19" s="87">
        <v>18</v>
      </c>
      <c r="B19" s="88" t="s">
        <v>25</v>
      </c>
      <c r="C19" s="88">
        <v>0.25</v>
      </c>
      <c r="D19" s="7">
        <v>2</v>
      </c>
      <c r="E19" s="46">
        <v>0.11</v>
      </c>
      <c r="M19" s="71">
        <v>1</v>
      </c>
      <c r="N19" s="86">
        <v>17</v>
      </c>
      <c r="O19" s="97"/>
      <c r="P19" s="97"/>
      <c r="Q19" s="97">
        <v>1.25</v>
      </c>
      <c r="R19" s="97">
        <v>1.5</v>
      </c>
      <c r="S19" s="97"/>
      <c r="T19" s="97">
        <v>5.75</v>
      </c>
      <c r="U19" s="97"/>
      <c r="V19" s="97"/>
      <c r="W19" s="97"/>
      <c r="X19" s="90">
        <v>8.5</v>
      </c>
      <c r="Y19" s="64"/>
      <c r="AB19" s="51">
        <f t="shared" si="11"/>
        <v>17</v>
      </c>
      <c r="AC19" s="49">
        <f t="shared" si="2"/>
        <v>0.36458333333333393</v>
      </c>
      <c r="AD19" s="53">
        <f t="shared" ref="AD19:AM19" si="19">COUNTIFS($C17:$C117,AD$2,$D17:$D117,$AB19)</f>
        <v>0</v>
      </c>
      <c r="AE19" s="53">
        <f t="shared" si="19"/>
        <v>0</v>
      </c>
      <c r="AF19" s="53">
        <f t="shared" si="19"/>
        <v>0</v>
      </c>
      <c r="AG19" s="53">
        <f t="shared" si="19"/>
        <v>0</v>
      </c>
      <c r="AH19" s="53">
        <f t="shared" si="19"/>
        <v>4</v>
      </c>
      <c r="AI19" s="53">
        <f t="shared" si="19"/>
        <v>1</v>
      </c>
      <c r="AJ19" s="53">
        <f t="shared" si="19"/>
        <v>0</v>
      </c>
      <c r="AK19" s="53">
        <f t="shared" si="19"/>
        <v>1</v>
      </c>
      <c r="AL19" s="53">
        <f t="shared" si="19"/>
        <v>0</v>
      </c>
      <c r="AM19" s="53">
        <f t="shared" si="19"/>
        <v>0</v>
      </c>
    </row>
    <row r="20" spans="1:39" x14ac:dyDescent="0.25">
      <c r="A20" s="87">
        <v>19</v>
      </c>
      <c r="B20" s="88" t="s">
        <v>26</v>
      </c>
      <c r="C20" s="88">
        <v>2.5</v>
      </c>
      <c r="D20" s="7">
        <v>3</v>
      </c>
      <c r="E20" s="46">
        <v>-0.14000000000000001</v>
      </c>
      <c r="M20" s="71">
        <v>1</v>
      </c>
      <c r="N20" s="86">
        <v>18</v>
      </c>
      <c r="O20" s="97"/>
      <c r="P20" s="97"/>
      <c r="Q20" s="97">
        <v>3.25</v>
      </c>
      <c r="R20" s="97">
        <v>2.25</v>
      </c>
      <c r="S20" s="97"/>
      <c r="T20" s="97">
        <v>2.5</v>
      </c>
      <c r="U20" s="97"/>
      <c r="V20" s="97"/>
      <c r="W20" s="97"/>
      <c r="X20" s="90">
        <v>8</v>
      </c>
      <c r="Y20" s="64"/>
      <c r="AB20" s="51">
        <f t="shared" si="11"/>
        <v>18</v>
      </c>
      <c r="AC20" s="49">
        <f t="shared" si="2"/>
        <v>-0.13541666666666607</v>
      </c>
      <c r="AD20" s="53">
        <f t="shared" ref="AD20:AM20" si="20">COUNTIFS($C18:$C118,AD$2,$D18:$D118,$AB20)</f>
        <v>0</v>
      </c>
      <c r="AE20" s="53">
        <f t="shared" si="20"/>
        <v>1</v>
      </c>
      <c r="AF20" s="53">
        <f t="shared" si="20"/>
        <v>0</v>
      </c>
      <c r="AG20" s="53">
        <f t="shared" si="20"/>
        <v>0</v>
      </c>
      <c r="AH20" s="53">
        <f t="shared" si="20"/>
        <v>0</v>
      </c>
      <c r="AI20" s="53">
        <f t="shared" si="20"/>
        <v>0</v>
      </c>
      <c r="AJ20" s="53">
        <f t="shared" si="20"/>
        <v>0</v>
      </c>
      <c r="AK20" s="53">
        <f t="shared" si="20"/>
        <v>0</v>
      </c>
      <c r="AL20" s="53">
        <f t="shared" si="20"/>
        <v>1</v>
      </c>
      <c r="AM20" s="53">
        <f t="shared" si="20"/>
        <v>1</v>
      </c>
    </row>
    <row r="21" spans="1:39" x14ac:dyDescent="0.25">
      <c r="A21" s="87">
        <v>20</v>
      </c>
      <c r="B21" s="88" t="s">
        <v>26</v>
      </c>
      <c r="C21" s="88">
        <v>2.25</v>
      </c>
      <c r="D21" s="7">
        <v>3</v>
      </c>
      <c r="E21" s="46">
        <v>-0.14000000000000001</v>
      </c>
      <c r="M21" s="71"/>
      <c r="N21" s="86" t="s">
        <v>6</v>
      </c>
      <c r="O21" s="97">
        <v>0.25</v>
      </c>
      <c r="P21" s="97">
        <v>2</v>
      </c>
      <c r="Q21" s="97">
        <v>39.5</v>
      </c>
      <c r="R21" s="97">
        <v>64</v>
      </c>
      <c r="S21" s="97">
        <v>1</v>
      </c>
      <c r="T21" s="97">
        <v>84.75</v>
      </c>
      <c r="U21" s="97">
        <v>2</v>
      </c>
      <c r="V21" s="97">
        <v>0.75</v>
      </c>
      <c r="W21" s="97">
        <v>1</v>
      </c>
      <c r="X21" s="90">
        <v>195.25</v>
      </c>
      <c r="Y21" s="64"/>
      <c r="AB21" s="51" t="str">
        <f t="shared" si="11"/>
        <v/>
      </c>
      <c r="AC21" s="49" t="str">
        <f t="shared" si="2"/>
        <v/>
      </c>
      <c r="AD21" s="53">
        <f t="shared" ref="AD21:AM21" si="21">COUNTIFS($C19:$C119,AD$2,$D19:$D119,$AB21)</f>
        <v>0</v>
      </c>
      <c r="AE21" s="53">
        <f t="shared" si="21"/>
        <v>0</v>
      </c>
      <c r="AF21" s="53">
        <f t="shared" si="21"/>
        <v>0</v>
      </c>
      <c r="AG21" s="53">
        <f t="shared" si="21"/>
        <v>0</v>
      </c>
      <c r="AH21" s="53">
        <f t="shared" si="21"/>
        <v>0</v>
      </c>
      <c r="AI21" s="53">
        <f t="shared" si="21"/>
        <v>0</v>
      </c>
      <c r="AJ21" s="53">
        <f t="shared" si="21"/>
        <v>0</v>
      </c>
      <c r="AK21" s="53">
        <f t="shared" si="21"/>
        <v>0</v>
      </c>
      <c r="AL21" s="53">
        <f t="shared" si="21"/>
        <v>0</v>
      </c>
      <c r="AM21" s="53">
        <f t="shared" si="21"/>
        <v>0</v>
      </c>
    </row>
    <row r="22" spans="1:39" x14ac:dyDescent="0.25">
      <c r="A22" s="87">
        <v>21</v>
      </c>
      <c r="B22" s="88" t="s">
        <v>26</v>
      </c>
      <c r="C22" s="88">
        <v>0.75</v>
      </c>
      <c r="D22" s="7">
        <v>3</v>
      </c>
      <c r="E22" s="46">
        <v>-0.14000000000000001</v>
      </c>
      <c r="G22" s="30" t="s">
        <v>19</v>
      </c>
      <c r="M22" s="71"/>
      <c r="N22" s="76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64"/>
      <c r="AB22" s="51" t="str">
        <f t="shared" si="11"/>
        <v/>
      </c>
      <c r="AC22" s="49" t="str">
        <f t="shared" si="2"/>
        <v/>
      </c>
      <c r="AD22" s="53">
        <f t="shared" ref="AD22:AM22" si="22">COUNTIFS($C20:$C120,AD$2,$D20:$D120,$AB22)</f>
        <v>0</v>
      </c>
      <c r="AE22" s="53">
        <f t="shared" si="22"/>
        <v>0</v>
      </c>
      <c r="AF22" s="53">
        <f t="shared" si="22"/>
        <v>0</v>
      </c>
      <c r="AG22" s="53">
        <f t="shared" si="22"/>
        <v>0</v>
      </c>
      <c r="AH22" s="53">
        <f t="shared" si="22"/>
        <v>0</v>
      </c>
      <c r="AI22" s="53">
        <f t="shared" si="22"/>
        <v>0</v>
      </c>
      <c r="AJ22" s="53">
        <f t="shared" si="22"/>
        <v>0</v>
      </c>
      <c r="AK22" s="53">
        <f t="shared" si="22"/>
        <v>0</v>
      </c>
      <c r="AL22" s="53">
        <f t="shared" si="22"/>
        <v>0</v>
      </c>
      <c r="AM22" s="53">
        <f t="shared" si="22"/>
        <v>0</v>
      </c>
    </row>
    <row r="23" spans="1:39" x14ac:dyDescent="0.25">
      <c r="A23" s="87">
        <v>22</v>
      </c>
      <c r="B23" s="88" t="s">
        <v>26</v>
      </c>
      <c r="C23" s="88">
        <v>0.75</v>
      </c>
      <c r="D23" s="7">
        <v>4</v>
      </c>
      <c r="E23" s="46">
        <v>0.11</v>
      </c>
      <c r="G23" s="15" t="s">
        <v>32</v>
      </c>
      <c r="L23" s="3"/>
      <c r="M23" s="71"/>
      <c r="N23" s="76"/>
      <c r="O23" s="77"/>
      <c r="P23" s="77"/>
      <c r="Q23" s="77"/>
      <c r="R23" s="77"/>
      <c r="S23" s="77"/>
      <c r="T23" s="77"/>
      <c r="U23" s="77"/>
      <c r="V23" s="77"/>
      <c r="W23" s="77"/>
      <c r="X23" s="78"/>
      <c r="AB23" s="51" t="str">
        <f t="shared" si="11"/>
        <v/>
      </c>
      <c r="AC23" s="49" t="str">
        <f t="shared" si="2"/>
        <v/>
      </c>
      <c r="AD23" s="53">
        <f t="shared" ref="AD23:AM23" si="23">COUNTIFS($C21:$C121,AD$2,$D21:$D121,$AB23)</f>
        <v>0</v>
      </c>
      <c r="AE23" s="53">
        <f t="shared" si="23"/>
        <v>0</v>
      </c>
      <c r="AF23" s="53">
        <f t="shared" si="23"/>
        <v>0</v>
      </c>
      <c r="AG23" s="53">
        <f t="shared" si="23"/>
        <v>0</v>
      </c>
      <c r="AH23" s="53">
        <f t="shared" si="23"/>
        <v>0</v>
      </c>
      <c r="AI23" s="53">
        <f t="shared" si="23"/>
        <v>0</v>
      </c>
      <c r="AJ23" s="53">
        <f t="shared" si="23"/>
        <v>0</v>
      </c>
      <c r="AK23" s="53">
        <f t="shared" si="23"/>
        <v>0</v>
      </c>
      <c r="AL23" s="53">
        <f t="shared" si="23"/>
        <v>0</v>
      </c>
      <c r="AM23" s="53">
        <f t="shared" si="23"/>
        <v>0</v>
      </c>
    </row>
    <row r="24" spans="1:39" x14ac:dyDescent="0.25">
      <c r="A24" s="87">
        <v>23</v>
      </c>
      <c r="B24" s="88" t="s">
        <v>28</v>
      </c>
      <c r="C24" s="88">
        <v>1</v>
      </c>
      <c r="D24" s="7">
        <v>4</v>
      </c>
      <c r="E24" s="46">
        <v>0.11</v>
      </c>
      <c r="G24" s="15" t="s">
        <v>23</v>
      </c>
      <c r="M24" s="71"/>
      <c r="N24" s="69"/>
      <c r="O24" s="75"/>
      <c r="P24" s="75"/>
      <c r="Q24" s="75"/>
      <c r="R24" s="75"/>
      <c r="S24" s="75"/>
      <c r="T24" s="75"/>
      <c r="U24" s="75"/>
      <c r="V24" s="75"/>
      <c r="W24" s="75"/>
      <c r="X24" s="66"/>
      <c r="AB24" s="51" t="str">
        <f t="shared" si="11"/>
        <v/>
      </c>
      <c r="AC24" s="49" t="str">
        <f t="shared" si="2"/>
        <v/>
      </c>
      <c r="AD24" s="53">
        <f t="shared" ref="AD24:AM24" si="24">COUNTIFS($C22:$C122,AD$2,$D22:$D122,$AB24)</f>
        <v>0</v>
      </c>
      <c r="AE24" s="53">
        <f t="shared" si="24"/>
        <v>0</v>
      </c>
      <c r="AF24" s="53">
        <f t="shared" si="24"/>
        <v>0</v>
      </c>
      <c r="AG24" s="53">
        <f t="shared" si="24"/>
        <v>0</v>
      </c>
      <c r="AH24" s="53">
        <f t="shared" si="24"/>
        <v>0</v>
      </c>
      <c r="AI24" s="53">
        <f t="shared" si="24"/>
        <v>0</v>
      </c>
      <c r="AJ24" s="53">
        <f t="shared" si="24"/>
        <v>0</v>
      </c>
      <c r="AK24" s="53">
        <f t="shared" si="24"/>
        <v>0</v>
      </c>
      <c r="AL24" s="53">
        <f t="shared" si="24"/>
        <v>0</v>
      </c>
      <c r="AM24" s="53">
        <f t="shared" si="24"/>
        <v>0</v>
      </c>
    </row>
    <row r="25" spans="1:39" x14ac:dyDescent="0.25">
      <c r="A25" s="87">
        <v>24</v>
      </c>
      <c r="B25" s="88" t="s">
        <v>25</v>
      </c>
      <c r="C25" s="89">
        <v>2.25</v>
      </c>
      <c r="D25" s="7">
        <v>4</v>
      </c>
      <c r="E25" s="46">
        <v>0.11</v>
      </c>
      <c r="G25" s="15" t="s">
        <v>22</v>
      </c>
      <c r="M25" s="71"/>
      <c r="N25" s="69"/>
      <c r="O25" s="75"/>
      <c r="P25" s="75"/>
      <c r="Q25" s="75"/>
      <c r="R25" s="75"/>
      <c r="S25" s="75"/>
      <c r="T25" s="75"/>
      <c r="U25" s="75"/>
      <c r="V25" s="75"/>
      <c r="W25" s="75"/>
      <c r="X25" s="66"/>
      <c r="AB25" s="51" t="str">
        <f t="shared" si="11"/>
        <v/>
      </c>
      <c r="AC25" s="49" t="str">
        <f t="shared" si="2"/>
        <v/>
      </c>
      <c r="AD25" s="53">
        <f t="shared" ref="AD25:AM25" si="25">COUNTIFS($C23:$C123,AD$2,$D23:$D123,$AB25)</f>
        <v>0</v>
      </c>
      <c r="AE25" s="53">
        <f t="shared" si="25"/>
        <v>0</v>
      </c>
      <c r="AF25" s="53">
        <f t="shared" si="25"/>
        <v>0</v>
      </c>
      <c r="AG25" s="53">
        <f t="shared" si="25"/>
        <v>0</v>
      </c>
      <c r="AH25" s="53">
        <f t="shared" si="25"/>
        <v>0</v>
      </c>
      <c r="AI25" s="53">
        <f t="shared" si="25"/>
        <v>0</v>
      </c>
      <c r="AJ25" s="53">
        <f t="shared" si="25"/>
        <v>0</v>
      </c>
      <c r="AK25" s="53">
        <f t="shared" si="25"/>
        <v>0</v>
      </c>
      <c r="AL25" s="53">
        <f t="shared" si="25"/>
        <v>0</v>
      </c>
      <c r="AM25" s="53">
        <f t="shared" si="25"/>
        <v>0</v>
      </c>
    </row>
    <row r="26" spans="1:39" x14ac:dyDescent="0.25">
      <c r="A26" s="87">
        <v>25</v>
      </c>
      <c r="B26" s="88" t="s">
        <v>28</v>
      </c>
      <c r="C26" s="88">
        <v>40</v>
      </c>
      <c r="D26" s="7">
        <v>5</v>
      </c>
      <c r="E26" s="46">
        <v>0.01</v>
      </c>
      <c r="G26" s="15" t="s">
        <v>25</v>
      </c>
      <c r="M26" s="71"/>
      <c r="N26" s="69"/>
      <c r="O26" s="75"/>
      <c r="P26" s="75"/>
      <c r="Q26" s="75"/>
      <c r="R26" s="75"/>
      <c r="S26" s="75"/>
      <c r="T26" s="75"/>
      <c r="U26" s="75"/>
      <c r="V26" s="75"/>
      <c r="W26" s="75"/>
      <c r="X26" s="66"/>
      <c r="AB26" s="51" t="str">
        <f t="shared" si="11"/>
        <v/>
      </c>
      <c r="AC26" s="49" t="str">
        <f t="shared" si="2"/>
        <v/>
      </c>
      <c r="AD26" s="53">
        <f t="shared" ref="AD26:AM26" si="26">COUNTIFS($C24:$C124,AD$2,$D24:$D124,$AB26)</f>
        <v>0</v>
      </c>
      <c r="AE26" s="53">
        <f t="shared" si="26"/>
        <v>0</v>
      </c>
      <c r="AF26" s="53">
        <f t="shared" si="26"/>
        <v>0</v>
      </c>
      <c r="AG26" s="53">
        <f t="shared" si="26"/>
        <v>0</v>
      </c>
      <c r="AH26" s="53">
        <f t="shared" si="26"/>
        <v>0</v>
      </c>
      <c r="AI26" s="53">
        <f t="shared" si="26"/>
        <v>0</v>
      </c>
      <c r="AJ26" s="53">
        <f t="shared" si="26"/>
        <v>0</v>
      </c>
      <c r="AK26" s="53">
        <f t="shared" si="26"/>
        <v>0</v>
      </c>
      <c r="AL26" s="53">
        <f t="shared" si="26"/>
        <v>0</v>
      </c>
      <c r="AM26" s="53">
        <f t="shared" si="26"/>
        <v>0</v>
      </c>
    </row>
    <row r="27" spans="1:39" x14ac:dyDescent="0.25">
      <c r="A27" s="87">
        <v>26</v>
      </c>
      <c r="B27" s="88" t="s">
        <v>25</v>
      </c>
      <c r="C27" s="88">
        <v>0.25</v>
      </c>
      <c r="D27" s="7">
        <v>4</v>
      </c>
      <c r="E27" s="46">
        <v>0.11</v>
      </c>
      <c r="G27" s="15" t="s">
        <v>28</v>
      </c>
      <c r="I27" s="48"/>
      <c r="M27" s="71"/>
      <c r="N27" s="69"/>
      <c r="O27" s="75"/>
      <c r="P27" s="75"/>
      <c r="Q27" s="75"/>
      <c r="R27" s="75"/>
      <c r="S27" s="75"/>
      <c r="T27" s="75"/>
      <c r="U27" s="75"/>
      <c r="V27" s="75"/>
      <c r="W27" s="75"/>
      <c r="X27" s="66"/>
      <c r="AB27" s="51" t="str">
        <f t="shared" si="11"/>
        <v/>
      </c>
      <c r="AC27" s="49" t="str">
        <f t="shared" si="2"/>
        <v/>
      </c>
      <c r="AD27" s="53">
        <f t="shared" ref="AD27:AM27" si="27">COUNTIFS($C25:$C125,AD$2,$D25:$D125,$AB27)</f>
        <v>0</v>
      </c>
      <c r="AE27" s="53">
        <f t="shared" si="27"/>
        <v>0</v>
      </c>
      <c r="AF27" s="53">
        <f t="shared" si="27"/>
        <v>0</v>
      </c>
      <c r="AG27" s="53">
        <f t="shared" si="27"/>
        <v>0</v>
      </c>
      <c r="AH27" s="53">
        <f t="shared" si="27"/>
        <v>0</v>
      </c>
      <c r="AI27" s="53">
        <f t="shared" si="27"/>
        <v>0</v>
      </c>
      <c r="AJ27" s="53">
        <f t="shared" si="27"/>
        <v>0</v>
      </c>
      <c r="AK27" s="53">
        <f t="shared" si="27"/>
        <v>0</v>
      </c>
      <c r="AL27" s="53">
        <f t="shared" si="27"/>
        <v>0</v>
      </c>
      <c r="AM27" s="53">
        <f t="shared" si="27"/>
        <v>0</v>
      </c>
    </row>
    <row r="28" spans="1:39" x14ac:dyDescent="0.25">
      <c r="A28" s="87">
        <v>27</v>
      </c>
      <c r="B28" s="88" t="s">
        <v>26</v>
      </c>
      <c r="C28" s="88">
        <v>1.75</v>
      </c>
      <c r="D28" s="7">
        <v>4</v>
      </c>
      <c r="E28" s="46">
        <v>0.11</v>
      </c>
      <c r="G28" s="15" t="s">
        <v>24</v>
      </c>
      <c r="M28" s="71"/>
      <c r="N28" s="69"/>
      <c r="O28" s="75"/>
      <c r="P28" s="75"/>
      <c r="Q28" s="75"/>
      <c r="R28" s="75"/>
      <c r="S28" s="75"/>
      <c r="T28" s="75"/>
      <c r="U28" s="75"/>
      <c r="V28" s="75"/>
      <c r="W28" s="75"/>
      <c r="X28" s="66"/>
      <c r="AB28" s="51" t="str">
        <f t="shared" si="11"/>
        <v/>
      </c>
      <c r="AC28" s="49" t="str">
        <f t="shared" si="2"/>
        <v/>
      </c>
      <c r="AD28" s="53">
        <f t="shared" ref="AD28:AM28" si="28">COUNTIFS($C26:$C126,AD$2,$D26:$D126,$AB28)</f>
        <v>0</v>
      </c>
      <c r="AE28" s="53">
        <f t="shared" si="28"/>
        <v>0</v>
      </c>
      <c r="AF28" s="53">
        <f t="shared" si="28"/>
        <v>0</v>
      </c>
      <c r="AG28" s="53">
        <f t="shared" si="28"/>
        <v>0</v>
      </c>
      <c r="AH28" s="53">
        <f t="shared" si="28"/>
        <v>0</v>
      </c>
      <c r="AI28" s="53">
        <f t="shared" si="28"/>
        <v>0</v>
      </c>
      <c r="AJ28" s="53">
        <f t="shared" si="28"/>
        <v>0</v>
      </c>
      <c r="AK28" s="53">
        <f t="shared" si="28"/>
        <v>0</v>
      </c>
      <c r="AL28" s="53">
        <f t="shared" si="28"/>
        <v>0</v>
      </c>
      <c r="AM28" s="53">
        <f t="shared" si="28"/>
        <v>0</v>
      </c>
    </row>
    <row r="29" spans="1:39" x14ac:dyDescent="0.25">
      <c r="A29" s="87">
        <v>28</v>
      </c>
      <c r="B29" s="88" t="s">
        <v>25</v>
      </c>
      <c r="C29" s="88">
        <v>2.25</v>
      </c>
      <c r="D29" s="7">
        <v>4</v>
      </c>
      <c r="E29" s="46">
        <v>0.11</v>
      </c>
      <c r="G29" s="15" t="s">
        <v>31</v>
      </c>
      <c r="M29" s="71"/>
      <c r="N29" s="69"/>
      <c r="O29" s="75"/>
      <c r="P29" s="75"/>
      <c r="Q29" s="75"/>
      <c r="R29" s="75"/>
      <c r="S29" s="75"/>
      <c r="T29" s="75"/>
      <c r="U29" s="75"/>
      <c r="V29" s="75"/>
      <c r="W29" s="75"/>
      <c r="X29" s="66"/>
      <c r="AB29" s="51" t="str">
        <f t="shared" si="11"/>
        <v/>
      </c>
      <c r="AC29" s="49" t="str">
        <f t="shared" si="2"/>
        <v/>
      </c>
      <c r="AD29" s="53">
        <f t="shared" ref="AD29:AM29" si="29">COUNTIFS($C27:$C127,AD$2,$D27:$D127,$AB29)</f>
        <v>0</v>
      </c>
      <c r="AE29" s="53">
        <f t="shared" si="29"/>
        <v>0</v>
      </c>
      <c r="AF29" s="53">
        <f t="shared" si="29"/>
        <v>0</v>
      </c>
      <c r="AG29" s="53">
        <f t="shared" si="29"/>
        <v>0</v>
      </c>
      <c r="AH29" s="53">
        <f t="shared" si="29"/>
        <v>0</v>
      </c>
      <c r="AI29" s="53">
        <f t="shared" si="29"/>
        <v>0</v>
      </c>
      <c r="AJ29" s="53">
        <f t="shared" si="29"/>
        <v>0</v>
      </c>
      <c r="AK29" s="53">
        <f t="shared" si="29"/>
        <v>0</v>
      </c>
      <c r="AL29" s="53">
        <f t="shared" si="29"/>
        <v>0</v>
      </c>
      <c r="AM29" s="53">
        <f t="shared" si="29"/>
        <v>0</v>
      </c>
    </row>
    <row r="30" spans="1:39" x14ac:dyDescent="0.25">
      <c r="A30" s="87">
        <v>29</v>
      </c>
      <c r="B30" s="88" t="s">
        <v>26</v>
      </c>
      <c r="C30" s="88">
        <v>1</v>
      </c>
      <c r="D30" s="7">
        <v>6</v>
      </c>
      <c r="E30" s="46">
        <v>0.11</v>
      </c>
      <c r="G30" s="15" t="s">
        <v>26</v>
      </c>
      <c r="M30" s="71"/>
      <c r="N30" s="69"/>
      <c r="O30" s="75"/>
      <c r="P30" s="75"/>
      <c r="Q30" s="75"/>
      <c r="R30" s="75"/>
      <c r="S30" s="75"/>
      <c r="T30" s="75"/>
      <c r="U30" s="75"/>
      <c r="V30" s="75"/>
      <c r="W30" s="75"/>
      <c r="X30" s="66"/>
      <c r="AB30" s="51" t="str">
        <f t="shared" si="11"/>
        <v/>
      </c>
      <c r="AC30" s="49" t="str">
        <f t="shared" si="2"/>
        <v/>
      </c>
      <c r="AD30" s="53">
        <f t="shared" ref="AD30:AM30" si="30">COUNTIFS($C28:$C128,AD$2,$D28:$D128,$AB30)</f>
        <v>0</v>
      </c>
      <c r="AE30" s="53">
        <f t="shared" si="30"/>
        <v>0</v>
      </c>
      <c r="AF30" s="53">
        <f t="shared" si="30"/>
        <v>0</v>
      </c>
      <c r="AG30" s="53">
        <f t="shared" si="30"/>
        <v>0</v>
      </c>
      <c r="AH30" s="53">
        <f t="shared" si="30"/>
        <v>0</v>
      </c>
      <c r="AI30" s="53">
        <f t="shared" si="30"/>
        <v>0</v>
      </c>
      <c r="AJ30" s="53">
        <f t="shared" si="30"/>
        <v>0</v>
      </c>
      <c r="AK30" s="53">
        <f t="shared" si="30"/>
        <v>0</v>
      </c>
      <c r="AL30" s="53">
        <f t="shared" si="30"/>
        <v>0</v>
      </c>
      <c r="AM30" s="53">
        <f t="shared" si="30"/>
        <v>0</v>
      </c>
    </row>
    <row r="31" spans="1:39" x14ac:dyDescent="0.25">
      <c r="A31" s="87">
        <v>30</v>
      </c>
      <c r="B31" s="88" t="s">
        <v>26</v>
      </c>
      <c r="C31" s="88">
        <v>0.75</v>
      </c>
      <c r="D31" s="7">
        <v>5</v>
      </c>
      <c r="E31" s="46">
        <v>0.01</v>
      </c>
      <c r="G31" s="15" t="s">
        <v>21</v>
      </c>
      <c r="M31" s="71"/>
      <c r="N31" s="69"/>
      <c r="O31" s="75"/>
      <c r="P31" s="75"/>
      <c r="Q31" s="75"/>
      <c r="R31" s="75"/>
      <c r="S31" s="75"/>
      <c r="T31" s="75"/>
      <c r="U31" s="75"/>
      <c r="V31" s="75"/>
      <c r="W31" s="75"/>
      <c r="X31" s="66"/>
      <c r="AB31" s="51" t="str">
        <f t="shared" si="11"/>
        <v/>
      </c>
      <c r="AC31" s="49" t="str">
        <f t="shared" si="2"/>
        <v/>
      </c>
      <c r="AD31" s="53">
        <f t="shared" ref="AD31:AM31" si="31">COUNTIFS($C29:$C129,AD$2,$D29:$D129,$AB31)</f>
        <v>0</v>
      </c>
      <c r="AE31" s="53">
        <f t="shared" si="31"/>
        <v>0</v>
      </c>
      <c r="AF31" s="53">
        <f t="shared" si="31"/>
        <v>0</v>
      </c>
      <c r="AG31" s="53">
        <f t="shared" si="31"/>
        <v>0</v>
      </c>
      <c r="AH31" s="53">
        <f t="shared" si="31"/>
        <v>0</v>
      </c>
      <c r="AI31" s="53">
        <f t="shared" si="31"/>
        <v>0</v>
      </c>
      <c r="AJ31" s="53">
        <f t="shared" si="31"/>
        <v>0</v>
      </c>
      <c r="AK31" s="53">
        <f t="shared" si="31"/>
        <v>0</v>
      </c>
      <c r="AL31" s="53">
        <f t="shared" si="31"/>
        <v>0</v>
      </c>
      <c r="AM31" s="53">
        <f t="shared" si="31"/>
        <v>0</v>
      </c>
    </row>
    <row r="32" spans="1:39" x14ac:dyDescent="0.25">
      <c r="A32" s="87">
        <v>31</v>
      </c>
      <c r="B32" s="88" t="s">
        <v>26</v>
      </c>
      <c r="C32" s="88">
        <v>0.75</v>
      </c>
      <c r="D32" s="7">
        <v>6</v>
      </c>
      <c r="E32" s="46">
        <v>0.11</v>
      </c>
      <c r="M32" s="71"/>
      <c r="N32" s="69"/>
      <c r="O32" s="75"/>
      <c r="P32" s="75"/>
      <c r="Q32" s="75"/>
      <c r="R32" s="75"/>
      <c r="S32" s="75"/>
      <c r="T32" s="75"/>
      <c r="U32" s="75"/>
      <c r="V32" s="75"/>
      <c r="W32" s="75"/>
      <c r="X32" s="66"/>
      <c r="AB32" s="51" t="str">
        <f t="shared" si="11"/>
        <v/>
      </c>
      <c r="AC32" s="49" t="str">
        <f t="shared" si="2"/>
        <v/>
      </c>
      <c r="AD32" s="53">
        <f t="shared" ref="AD32:AM32" si="32">COUNTIFS($C30:$C130,AD$2,$D30:$D130,$AB32)</f>
        <v>0</v>
      </c>
      <c r="AE32" s="53">
        <f t="shared" si="32"/>
        <v>0</v>
      </c>
      <c r="AF32" s="53">
        <f t="shared" si="32"/>
        <v>0</v>
      </c>
      <c r="AG32" s="53">
        <f t="shared" si="32"/>
        <v>0</v>
      </c>
      <c r="AH32" s="53">
        <f t="shared" si="32"/>
        <v>0</v>
      </c>
      <c r="AI32" s="53">
        <f t="shared" si="32"/>
        <v>0</v>
      </c>
      <c r="AJ32" s="53">
        <f t="shared" si="32"/>
        <v>0</v>
      </c>
      <c r="AK32" s="53">
        <f t="shared" si="32"/>
        <v>0</v>
      </c>
      <c r="AL32" s="53">
        <f t="shared" si="32"/>
        <v>0</v>
      </c>
      <c r="AM32" s="53">
        <f t="shared" si="32"/>
        <v>0</v>
      </c>
    </row>
    <row r="33" spans="1:39" x14ac:dyDescent="0.25">
      <c r="A33" s="87">
        <v>32</v>
      </c>
      <c r="B33" s="88" t="s">
        <v>26</v>
      </c>
      <c r="C33" s="88">
        <v>2.25</v>
      </c>
      <c r="D33" s="7">
        <v>6</v>
      </c>
      <c r="E33" s="46">
        <v>0.11</v>
      </c>
      <c r="M33" s="71"/>
      <c r="N33" s="69"/>
      <c r="O33" s="75"/>
      <c r="P33" s="75"/>
      <c r="Q33" s="75"/>
      <c r="R33" s="75"/>
      <c r="S33" s="75"/>
      <c r="T33" s="75"/>
      <c r="U33" s="75"/>
      <c r="V33" s="75"/>
      <c r="W33" s="75"/>
      <c r="X33" s="66"/>
      <c r="AB33" s="51" t="str">
        <f t="shared" si="11"/>
        <v/>
      </c>
      <c r="AC33" s="49" t="str">
        <f t="shared" si="2"/>
        <v/>
      </c>
      <c r="AD33" s="53">
        <f t="shared" ref="AD33:AM33" si="33">COUNTIFS($C31:$C131,AD$2,$D31:$D131,$AB33)</f>
        <v>0</v>
      </c>
      <c r="AE33" s="53">
        <f t="shared" si="33"/>
        <v>0</v>
      </c>
      <c r="AF33" s="53">
        <f t="shared" si="33"/>
        <v>0</v>
      </c>
      <c r="AG33" s="53">
        <f t="shared" si="33"/>
        <v>0</v>
      </c>
      <c r="AH33" s="53">
        <f t="shared" si="33"/>
        <v>0</v>
      </c>
      <c r="AI33" s="53">
        <f t="shared" si="33"/>
        <v>0</v>
      </c>
      <c r="AJ33" s="53">
        <f t="shared" si="33"/>
        <v>0</v>
      </c>
      <c r="AK33" s="53">
        <f t="shared" si="33"/>
        <v>0</v>
      </c>
      <c r="AL33" s="53">
        <f t="shared" si="33"/>
        <v>0</v>
      </c>
      <c r="AM33" s="53">
        <f t="shared" si="33"/>
        <v>0</v>
      </c>
    </row>
    <row r="34" spans="1:39" x14ac:dyDescent="0.25">
      <c r="A34" s="87">
        <v>33</v>
      </c>
      <c r="B34" s="88" t="s">
        <v>28</v>
      </c>
      <c r="C34" s="88">
        <v>2.5</v>
      </c>
      <c r="D34" s="7">
        <v>6</v>
      </c>
      <c r="E34" s="46">
        <v>0.11</v>
      </c>
      <c r="M34" s="71"/>
      <c r="N34" s="69"/>
      <c r="O34" s="75"/>
      <c r="P34" s="75"/>
      <c r="Q34" s="75"/>
      <c r="R34" s="75"/>
      <c r="S34" s="75"/>
      <c r="T34" s="75"/>
      <c r="U34" s="75"/>
      <c r="V34" s="75"/>
      <c r="W34" s="75"/>
      <c r="X34" s="66"/>
      <c r="AB34" s="51" t="str">
        <f t="shared" si="11"/>
        <v/>
      </c>
      <c r="AC34" s="49" t="str">
        <f t="shared" si="2"/>
        <v/>
      </c>
      <c r="AD34" s="53">
        <f t="shared" ref="AD34:AM34" si="34">COUNTIFS($C32:$C132,AD$2,$D32:$D132,$AB34)</f>
        <v>0</v>
      </c>
      <c r="AE34" s="53">
        <f t="shared" si="34"/>
        <v>0</v>
      </c>
      <c r="AF34" s="53">
        <f t="shared" si="34"/>
        <v>0</v>
      </c>
      <c r="AG34" s="53">
        <f t="shared" si="34"/>
        <v>0</v>
      </c>
      <c r="AH34" s="53">
        <f t="shared" si="34"/>
        <v>0</v>
      </c>
      <c r="AI34" s="53">
        <f t="shared" si="34"/>
        <v>0</v>
      </c>
      <c r="AJ34" s="53">
        <f t="shared" si="34"/>
        <v>0</v>
      </c>
      <c r="AK34" s="53">
        <f t="shared" si="34"/>
        <v>0</v>
      </c>
      <c r="AL34" s="53">
        <f t="shared" si="34"/>
        <v>0</v>
      </c>
      <c r="AM34" s="53">
        <f t="shared" si="34"/>
        <v>0</v>
      </c>
    </row>
    <row r="35" spans="1:39" x14ac:dyDescent="0.25">
      <c r="A35" s="87">
        <v>34</v>
      </c>
      <c r="B35" s="88" t="s">
        <v>25</v>
      </c>
      <c r="C35" s="88">
        <v>1.75</v>
      </c>
      <c r="D35" s="7">
        <v>6</v>
      </c>
      <c r="E35" s="46">
        <v>0.11</v>
      </c>
      <c r="M35" s="71"/>
      <c r="N35" s="69"/>
      <c r="O35" s="75"/>
      <c r="P35" s="75"/>
      <c r="Q35" s="75"/>
      <c r="R35" s="75"/>
      <c r="S35" s="75"/>
      <c r="T35" s="75"/>
      <c r="U35" s="75"/>
      <c r="V35" s="75"/>
      <c r="W35" s="75"/>
      <c r="X35" s="66"/>
      <c r="AB35" s="51" t="str">
        <f t="shared" si="11"/>
        <v/>
      </c>
      <c r="AC35" s="49" t="str">
        <f t="shared" si="2"/>
        <v/>
      </c>
      <c r="AD35" s="53">
        <f t="shared" ref="AD35:AM35" si="35">COUNTIFS($C33:$C133,AD$2,$D33:$D133,$AB35)</f>
        <v>0</v>
      </c>
      <c r="AE35" s="53">
        <f t="shared" si="35"/>
        <v>0</v>
      </c>
      <c r="AF35" s="53">
        <f t="shared" si="35"/>
        <v>0</v>
      </c>
      <c r="AG35" s="53">
        <f t="shared" si="35"/>
        <v>0</v>
      </c>
      <c r="AH35" s="53">
        <f t="shared" si="35"/>
        <v>0</v>
      </c>
      <c r="AI35" s="53">
        <f t="shared" si="35"/>
        <v>0</v>
      </c>
      <c r="AJ35" s="53">
        <f t="shared" si="35"/>
        <v>0</v>
      </c>
      <c r="AK35" s="53">
        <f t="shared" si="35"/>
        <v>0</v>
      </c>
      <c r="AL35" s="53">
        <f t="shared" si="35"/>
        <v>0</v>
      </c>
      <c r="AM35" s="53">
        <f t="shared" si="35"/>
        <v>0</v>
      </c>
    </row>
    <row r="36" spans="1:39" x14ac:dyDescent="0.25">
      <c r="A36" s="87">
        <v>35</v>
      </c>
      <c r="B36" s="88" t="s">
        <v>28</v>
      </c>
      <c r="C36" s="88">
        <v>1.75</v>
      </c>
      <c r="D36" s="7">
        <v>7</v>
      </c>
      <c r="E36" s="46">
        <v>0.11</v>
      </c>
      <c r="M36" s="71"/>
      <c r="N36" s="69"/>
      <c r="O36" s="75"/>
      <c r="P36" s="75"/>
      <c r="Q36" s="75"/>
      <c r="R36" s="75"/>
      <c r="S36" s="75"/>
      <c r="T36" s="75"/>
      <c r="U36" s="75"/>
      <c r="V36" s="75"/>
      <c r="W36" s="75"/>
      <c r="X36" s="66"/>
      <c r="AB36" s="51" t="str">
        <f t="shared" si="11"/>
        <v/>
      </c>
      <c r="AC36" s="49" t="str">
        <f t="shared" si="2"/>
        <v/>
      </c>
      <c r="AD36" s="53">
        <f t="shared" ref="AD36:AM36" si="36">COUNTIFS($C34:$C134,AD$2,$D34:$D134,$AB36)</f>
        <v>0</v>
      </c>
      <c r="AE36" s="53">
        <f t="shared" si="36"/>
        <v>0</v>
      </c>
      <c r="AF36" s="53">
        <f t="shared" si="36"/>
        <v>0</v>
      </c>
      <c r="AG36" s="53">
        <f t="shared" si="36"/>
        <v>0</v>
      </c>
      <c r="AH36" s="53">
        <f t="shared" si="36"/>
        <v>0</v>
      </c>
      <c r="AI36" s="53">
        <f t="shared" si="36"/>
        <v>0</v>
      </c>
      <c r="AJ36" s="53">
        <f t="shared" si="36"/>
        <v>0</v>
      </c>
      <c r="AK36" s="53">
        <f t="shared" si="36"/>
        <v>0</v>
      </c>
      <c r="AL36" s="53">
        <f t="shared" si="36"/>
        <v>0</v>
      </c>
      <c r="AM36" s="53">
        <f t="shared" si="36"/>
        <v>0</v>
      </c>
    </row>
    <row r="37" spans="1:39" x14ac:dyDescent="0.25">
      <c r="A37" s="87">
        <v>36</v>
      </c>
      <c r="B37" s="88" t="s">
        <v>25</v>
      </c>
      <c r="C37" s="88">
        <v>1.75</v>
      </c>
      <c r="D37" s="7">
        <v>7</v>
      </c>
      <c r="E37" s="46">
        <v>0.11</v>
      </c>
      <c r="M37" s="71"/>
      <c r="N37" s="69"/>
      <c r="O37" s="75"/>
      <c r="P37" s="75"/>
      <c r="Q37" s="75"/>
      <c r="R37" s="75"/>
      <c r="S37" s="75"/>
      <c r="T37" s="75"/>
      <c r="U37" s="75"/>
      <c r="V37" s="75"/>
      <c r="W37" s="75"/>
      <c r="X37" s="66"/>
      <c r="AB37" s="51" t="str">
        <f t="shared" si="11"/>
        <v/>
      </c>
      <c r="AC37" s="49" t="str">
        <f t="shared" si="2"/>
        <v/>
      </c>
      <c r="AD37" s="53">
        <f t="shared" ref="AD37:AM37" si="37">COUNTIFS($C35:$C135,AD$2,$D35:$D135,$AB37)</f>
        <v>0</v>
      </c>
      <c r="AE37" s="53">
        <f t="shared" si="37"/>
        <v>0</v>
      </c>
      <c r="AF37" s="53">
        <f t="shared" si="37"/>
        <v>0</v>
      </c>
      <c r="AG37" s="53">
        <f t="shared" si="37"/>
        <v>0</v>
      </c>
      <c r="AH37" s="53">
        <f t="shared" si="37"/>
        <v>0</v>
      </c>
      <c r="AI37" s="53">
        <f t="shared" si="37"/>
        <v>0</v>
      </c>
      <c r="AJ37" s="53">
        <f t="shared" si="37"/>
        <v>0</v>
      </c>
      <c r="AK37" s="53">
        <f t="shared" si="37"/>
        <v>0</v>
      </c>
      <c r="AL37" s="53">
        <f t="shared" si="37"/>
        <v>0</v>
      </c>
      <c r="AM37" s="53">
        <f t="shared" si="37"/>
        <v>0</v>
      </c>
    </row>
    <row r="38" spans="1:39" x14ac:dyDescent="0.25">
      <c r="A38" s="87">
        <v>37</v>
      </c>
      <c r="B38" s="88" t="s">
        <v>25</v>
      </c>
      <c r="C38" s="88">
        <v>0.5</v>
      </c>
      <c r="D38" s="7">
        <v>7</v>
      </c>
      <c r="E38" s="46">
        <v>0.11</v>
      </c>
      <c r="M38" s="71"/>
      <c r="N38" s="69"/>
      <c r="O38" s="75"/>
      <c r="P38" s="75"/>
      <c r="Q38" s="75"/>
      <c r="R38" s="75"/>
      <c r="S38" s="75"/>
      <c r="T38" s="75"/>
      <c r="U38" s="75"/>
      <c r="V38" s="75"/>
      <c r="W38" s="75"/>
      <c r="X38" s="66"/>
      <c r="AB38" s="51" t="str">
        <f t="shared" si="11"/>
        <v/>
      </c>
      <c r="AC38" s="49" t="str">
        <f t="shared" si="2"/>
        <v/>
      </c>
      <c r="AD38" s="53">
        <f t="shared" ref="AD38:AM38" si="38">COUNTIFS($C36:$C136,AD$2,$D36:$D136,$AB38)</f>
        <v>0</v>
      </c>
      <c r="AE38" s="53">
        <f t="shared" si="38"/>
        <v>0</v>
      </c>
      <c r="AF38" s="53">
        <f t="shared" si="38"/>
        <v>0</v>
      </c>
      <c r="AG38" s="53">
        <f t="shared" si="38"/>
        <v>0</v>
      </c>
      <c r="AH38" s="53">
        <f t="shared" si="38"/>
        <v>0</v>
      </c>
      <c r="AI38" s="53">
        <f t="shared" si="38"/>
        <v>0</v>
      </c>
      <c r="AJ38" s="53">
        <f t="shared" si="38"/>
        <v>0</v>
      </c>
      <c r="AK38" s="53">
        <f t="shared" si="38"/>
        <v>0</v>
      </c>
      <c r="AL38" s="53">
        <f t="shared" si="38"/>
        <v>0</v>
      </c>
      <c r="AM38" s="53">
        <f t="shared" si="38"/>
        <v>0</v>
      </c>
    </row>
    <row r="39" spans="1:39" x14ac:dyDescent="0.25">
      <c r="A39" s="87">
        <v>38</v>
      </c>
      <c r="B39" s="88" t="s">
        <v>26</v>
      </c>
      <c r="C39" s="88">
        <v>0.5</v>
      </c>
      <c r="D39" s="7">
        <v>7</v>
      </c>
      <c r="E39" s="46">
        <v>0.11</v>
      </c>
      <c r="M39" s="71"/>
      <c r="N39" s="69"/>
      <c r="O39" s="75"/>
      <c r="P39" s="75"/>
      <c r="Q39" s="75"/>
      <c r="R39" s="75"/>
      <c r="S39" s="75"/>
      <c r="T39" s="75"/>
      <c r="U39" s="75"/>
      <c r="V39" s="75"/>
      <c r="W39" s="75"/>
      <c r="X39" s="66"/>
      <c r="AB39" s="51" t="str">
        <f t="shared" si="11"/>
        <v/>
      </c>
      <c r="AC39" s="49" t="str">
        <f t="shared" si="2"/>
        <v/>
      </c>
      <c r="AD39" s="53">
        <f t="shared" ref="AD39:AM39" si="39">COUNTIFS($C37:$C137,AD$2,$D37:$D137,$AB39)</f>
        <v>0</v>
      </c>
      <c r="AE39" s="53">
        <f t="shared" si="39"/>
        <v>0</v>
      </c>
      <c r="AF39" s="53">
        <f t="shared" si="39"/>
        <v>0</v>
      </c>
      <c r="AG39" s="53">
        <f t="shared" si="39"/>
        <v>0</v>
      </c>
      <c r="AH39" s="53">
        <f t="shared" si="39"/>
        <v>0</v>
      </c>
      <c r="AI39" s="53">
        <f t="shared" si="39"/>
        <v>0</v>
      </c>
      <c r="AJ39" s="53">
        <f t="shared" si="39"/>
        <v>0</v>
      </c>
      <c r="AK39" s="53">
        <f t="shared" si="39"/>
        <v>0</v>
      </c>
      <c r="AL39" s="53">
        <f t="shared" si="39"/>
        <v>0</v>
      </c>
      <c r="AM39" s="53">
        <f t="shared" si="39"/>
        <v>0</v>
      </c>
    </row>
    <row r="40" spans="1:39" x14ac:dyDescent="0.25">
      <c r="A40" s="87">
        <v>39</v>
      </c>
      <c r="B40" s="88" t="s">
        <v>26</v>
      </c>
      <c r="C40" s="88">
        <v>1.5</v>
      </c>
      <c r="D40" s="7">
        <v>7</v>
      </c>
      <c r="E40" s="46">
        <v>0.11</v>
      </c>
      <c r="M40" s="71"/>
      <c r="N40" s="69"/>
      <c r="O40" s="75"/>
      <c r="P40" s="75"/>
      <c r="Q40" s="75"/>
      <c r="R40" s="75"/>
      <c r="S40" s="75"/>
      <c r="T40" s="75"/>
      <c r="U40" s="75"/>
      <c r="V40" s="75"/>
      <c r="W40" s="75"/>
      <c r="X40" s="66"/>
      <c r="AB40" s="51" t="str">
        <f t="shared" si="11"/>
        <v/>
      </c>
      <c r="AC40" s="49" t="str">
        <f t="shared" si="2"/>
        <v/>
      </c>
      <c r="AD40" s="53">
        <f t="shared" ref="AD40:AM40" si="40">COUNTIFS($C38:$C138,AD$2,$D38:$D138,$AB40)</f>
        <v>0</v>
      </c>
      <c r="AE40" s="53">
        <f t="shared" si="40"/>
        <v>0</v>
      </c>
      <c r="AF40" s="53">
        <f t="shared" si="40"/>
        <v>0</v>
      </c>
      <c r="AG40" s="53">
        <f t="shared" si="40"/>
        <v>0</v>
      </c>
      <c r="AH40" s="53">
        <f t="shared" si="40"/>
        <v>0</v>
      </c>
      <c r="AI40" s="53">
        <f t="shared" si="40"/>
        <v>0</v>
      </c>
      <c r="AJ40" s="53">
        <f t="shared" si="40"/>
        <v>0</v>
      </c>
      <c r="AK40" s="53">
        <f t="shared" si="40"/>
        <v>0</v>
      </c>
      <c r="AL40" s="53">
        <f t="shared" si="40"/>
        <v>0</v>
      </c>
      <c r="AM40" s="53">
        <f t="shared" si="40"/>
        <v>0</v>
      </c>
    </row>
    <row r="41" spans="1:39" x14ac:dyDescent="0.25">
      <c r="A41" s="87">
        <v>40</v>
      </c>
      <c r="B41" s="88" t="s">
        <v>26</v>
      </c>
      <c r="C41" s="88">
        <v>2.25</v>
      </c>
      <c r="D41" s="7">
        <v>7</v>
      </c>
      <c r="E41" s="46">
        <v>0.11</v>
      </c>
      <c r="M41" s="71"/>
      <c r="N41" s="69"/>
      <c r="O41" s="75"/>
      <c r="P41" s="75"/>
      <c r="Q41" s="75"/>
      <c r="R41" s="75"/>
      <c r="S41" s="75"/>
      <c r="T41" s="75"/>
      <c r="U41" s="75"/>
      <c r="V41" s="75"/>
      <c r="W41" s="75"/>
      <c r="X41" s="66"/>
      <c r="AB41" s="51" t="str">
        <f t="shared" si="11"/>
        <v/>
      </c>
      <c r="AC41" s="49" t="str">
        <f t="shared" si="2"/>
        <v/>
      </c>
      <c r="AD41" s="53">
        <f t="shared" ref="AD41:AM41" si="41">COUNTIFS($C39:$C139,AD$2,$D39:$D139,$AB41)</f>
        <v>0</v>
      </c>
      <c r="AE41" s="53">
        <f t="shared" si="41"/>
        <v>0</v>
      </c>
      <c r="AF41" s="53">
        <f t="shared" si="41"/>
        <v>0</v>
      </c>
      <c r="AG41" s="53">
        <f t="shared" si="41"/>
        <v>0</v>
      </c>
      <c r="AH41" s="53">
        <f t="shared" si="41"/>
        <v>0</v>
      </c>
      <c r="AI41" s="53">
        <f t="shared" si="41"/>
        <v>0</v>
      </c>
      <c r="AJ41" s="53">
        <f t="shared" si="41"/>
        <v>0</v>
      </c>
      <c r="AK41" s="53">
        <f t="shared" si="41"/>
        <v>0</v>
      </c>
      <c r="AL41" s="53">
        <f t="shared" si="41"/>
        <v>0</v>
      </c>
      <c r="AM41" s="53">
        <f t="shared" si="41"/>
        <v>0</v>
      </c>
    </row>
    <row r="42" spans="1:39" x14ac:dyDescent="0.25">
      <c r="A42" s="87">
        <v>41</v>
      </c>
      <c r="B42" s="88" t="s">
        <v>26</v>
      </c>
      <c r="C42" s="88">
        <v>1.25</v>
      </c>
      <c r="D42" s="7">
        <v>8</v>
      </c>
      <c r="E42" s="46">
        <v>0.11</v>
      </c>
      <c r="M42" s="71"/>
      <c r="N42" s="69"/>
      <c r="O42" s="75"/>
      <c r="P42" s="75"/>
      <c r="Q42" s="75"/>
      <c r="R42" s="75"/>
      <c r="S42" s="75"/>
      <c r="T42" s="75"/>
      <c r="U42" s="75"/>
      <c r="V42" s="75"/>
      <c r="W42" s="75"/>
      <c r="X42" s="66"/>
      <c r="AB42" s="51" t="str">
        <f t="shared" si="11"/>
        <v/>
      </c>
      <c r="AC42" s="49" t="str">
        <f t="shared" si="2"/>
        <v/>
      </c>
      <c r="AD42" s="53">
        <f t="shared" ref="AD42:AM42" si="42">COUNTIFS($C40:$C140,AD$2,$D40:$D140,$AB42)</f>
        <v>0</v>
      </c>
      <c r="AE42" s="53">
        <f t="shared" si="42"/>
        <v>0</v>
      </c>
      <c r="AF42" s="53">
        <f t="shared" si="42"/>
        <v>0</v>
      </c>
      <c r="AG42" s="53">
        <f t="shared" si="42"/>
        <v>0</v>
      </c>
      <c r="AH42" s="53">
        <f t="shared" si="42"/>
        <v>0</v>
      </c>
      <c r="AI42" s="53">
        <f t="shared" si="42"/>
        <v>0</v>
      </c>
      <c r="AJ42" s="53">
        <f t="shared" si="42"/>
        <v>0</v>
      </c>
      <c r="AK42" s="53">
        <f t="shared" si="42"/>
        <v>0</v>
      </c>
      <c r="AL42" s="53">
        <f t="shared" si="42"/>
        <v>0</v>
      </c>
      <c r="AM42" s="53">
        <f t="shared" si="42"/>
        <v>0</v>
      </c>
    </row>
    <row r="43" spans="1:39" x14ac:dyDescent="0.25">
      <c r="A43" s="87">
        <v>42</v>
      </c>
      <c r="B43" s="88" t="s">
        <v>28</v>
      </c>
      <c r="C43" s="88">
        <v>1</v>
      </c>
      <c r="D43" s="7">
        <v>8</v>
      </c>
      <c r="E43" s="46">
        <v>0.11</v>
      </c>
      <c r="M43" s="71"/>
      <c r="N43" s="69"/>
      <c r="O43" s="75"/>
      <c r="P43" s="75"/>
      <c r="Q43" s="75"/>
      <c r="R43" s="75"/>
      <c r="S43" s="75"/>
      <c r="T43" s="75"/>
      <c r="U43" s="75"/>
      <c r="V43" s="75"/>
      <c r="W43" s="75"/>
      <c r="X43" s="66"/>
      <c r="AB43" s="51" t="str">
        <f t="shared" si="11"/>
        <v/>
      </c>
      <c r="AC43" s="49" t="str">
        <f t="shared" si="2"/>
        <v/>
      </c>
      <c r="AD43" s="53">
        <f t="shared" ref="AD43:AM43" si="43">COUNTIFS($C41:$C141,AD$2,$D41:$D141,$AB43)</f>
        <v>0</v>
      </c>
      <c r="AE43" s="53">
        <f t="shared" si="43"/>
        <v>0</v>
      </c>
      <c r="AF43" s="53">
        <f t="shared" si="43"/>
        <v>0</v>
      </c>
      <c r="AG43" s="53">
        <f t="shared" si="43"/>
        <v>0</v>
      </c>
      <c r="AH43" s="53">
        <f t="shared" si="43"/>
        <v>0</v>
      </c>
      <c r="AI43" s="53">
        <f t="shared" si="43"/>
        <v>0</v>
      </c>
      <c r="AJ43" s="53">
        <f t="shared" si="43"/>
        <v>0</v>
      </c>
      <c r="AK43" s="53">
        <f t="shared" si="43"/>
        <v>0</v>
      </c>
      <c r="AL43" s="53">
        <f t="shared" si="43"/>
        <v>0</v>
      </c>
      <c r="AM43" s="53">
        <f t="shared" si="43"/>
        <v>0</v>
      </c>
    </row>
    <row r="44" spans="1:39" x14ac:dyDescent="0.25">
      <c r="A44" s="87">
        <v>43</v>
      </c>
      <c r="B44" s="88" t="s">
        <v>25</v>
      </c>
      <c r="C44" s="88">
        <v>0.75</v>
      </c>
      <c r="D44" s="7">
        <v>8</v>
      </c>
      <c r="E44" s="46">
        <v>0.11</v>
      </c>
      <c r="M44" s="71"/>
      <c r="N44" s="69"/>
      <c r="O44" s="75"/>
      <c r="P44" s="75"/>
      <c r="Q44" s="75"/>
      <c r="R44" s="75"/>
      <c r="S44" s="75"/>
      <c r="T44" s="75"/>
      <c r="U44" s="75"/>
      <c r="V44" s="75"/>
      <c r="W44" s="75"/>
      <c r="X44" s="66"/>
      <c r="AB44" s="51" t="str">
        <f t="shared" si="11"/>
        <v/>
      </c>
      <c r="AC44" s="49" t="str">
        <f t="shared" si="2"/>
        <v/>
      </c>
      <c r="AD44" s="53">
        <f t="shared" ref="AD44:AM44" si="44">COUNTIFS($C42:$C142,AD$2,$D42:$D142,$AB44)</f>
        <v>0</v>
      </c>
      <c r="AE44" s="53">
        <f t="shared" si="44"/>
        <v>0</v>
      </c>
      <c r="AF44" s="53">
        <f t="shared" si="44"/>
        <v>0</v>
      </c>
      <c r="AG44" s="53">
        <f t="shared" si="44"/>
        <v>0</v>
      </c>
      <c r="AH44" s="53">
        <f t="shared" si="44"/>
        <v>0</v>
      </c>
      <c r="AI44" s="53">
        <f t="shared" si="44"/>
        <v>0</v>
      </c>
      <c r="AJ44" s="53">
        <f t="shared" si="44"/>
        <v>0</v>
      </c>
      <c r="AK44" s="53">
        <f t="shared" si="44"/>
        <v>0</v>
      </c>
      <c r="AL44" s="53">
        <f t="shared" si="44"/>
        <v>0</v>
      </c>
      <c r="AM44" s="53">
        <f t="shared" si="44"/>
        <v>0</v>
      </c>
    </row>
    <row r="45" spans="1:39" x14ac:dyDescent="0.25">
      <c r="A45" s="87">
        <v>44</v>
      </c>
      <c r="B45" s="88" t="s">
        <v>28</v>
      </c>
      <c r="C45" s="88">
        <v>1.75</v>
      </c>
      <c r="D45" s="7">
        <v>8</v>
      </c>
      <c r="E45" s="46">
        <v>0.11</v>
      </c>
      <c r="M45" s="71"/>
      <c r="N45" s="69"/>
      <c r="O45" s="75"/>
      <c r="P45" s="75"/>
      <c r="Q45" s="75"/>
      <c r="R45" s="75"/>
      <c r="S45" s="75"/>
      <c r="T45" s="75"/>
      <c r="U45" s="75"/>
      <c r="V45" s="75"/>
      <c r="W45" s="75"/>
      <c r="X45" s="66"/>
      <c r="AB45" s="51" t="str">
        <f t="shared" si="11"/>
        <v/>
      </c>
      <c r="AC45" s="49" t="str">
        <f t="shared" si="2"/>
        <v/>
      </c>
      <c r="AD45" s="53">
        <f t="shared" ref="AD45:AM45" si="45">COUNTIFS($C43:$C143,AD$2,$D43:$D143,$AB45)</f>
        <v>0</v>
      </c>
      <c r="AE45" s="53">
        <f t="shared" si="45"/>
        <v>0</v>
      </c>
      <c r="AF45" s="53">
        <f t="shared" si="45"/>
        <v>0</v>
      </c>
      <c r="AG45" s="53">
        <f t="shared" si="45"/>
        <v>0</v>
      </c>
      <c r="AH45" s="53">
        <f t="shared" si="45"/>
        <v>0</v>
      </c>
      <c r="AI45" s="53">
        <f t="shared" si="45"/>
        <v>0</v>
      </c>
      <c r="AJ45" s="53">
        <f t="shared" si="45"/>
        <v>0</v>
      </c>
      <c r="AK45" s="53">
        <f t="shared" si="45"/>
        <v>0</v>
      </c>
      <c r="AL45" s="53">
        <f t="shared" si="45"/>
        <v>0</v>
      </c>
      <c r="AM45" s="53">
        <f t="shared" si="45"/>
        <v>0</v>
      </c>
    </row>
    <row r="46" spans="1:39" x14ac:dyDescent="0.25">
      <c r="A46" s="87">
        <v>45</v>
      </c>
      <c r="B46" s="88" t="s">
        <v>25</v>
      </c>
      <c r="C46" s="88">
        <v>2.25</v>
      </c>
      <c r="D46" s="7">
        <v>8</v>
      </c>
      <c r="E46" s="46">
        <v>0.11</v>
      </c>
      <c r="M46" s="71"/>
      <c r="N46" s="69"/>
      <c r="O46" s="75"/>
      <c r="P46" s="75"/>
      <c r="Q46" s="75"/>
      <c r="R46" s="75"/>
      <c r="S46" s="75"/>
      <c r="T46" s="75"/>
      <c r="U46" s="75"/>
      <c r="V46" s="75"/>
      <c r="W46" s="75"/>
      <c r="X46" s="66"/>
      <c r="AB46" s="51" t="str">
        <f t="shared" si="11"/>
        <v/>
      </c>
      <c r="AC46" s="49" t="str">
        <f t="shared" si="2"/>
        <v/>
      </c>
      <c r="AD46" s="53">
        <f t="shared" ref="AD46:AM46" si="46">COUNTIFS($C44:$C144,AD$2,$D44:$D144,$AB46)</f>
        <v>0</v>
      </c>
      <c r="AE46" s="53">
        <f t="shared" si="46"/>
        <v>0</v>
      </c>
      <c r="AF46" s="53">
        <f t="shared" si="46"/>
        <v>0</v>
      </c>
      <c r="AG46" s="53">
        <f t="shared" si="46"/>
        <v>0</v>
      </c>
      <c r="AH46" s="53">
        <f t="shared" si="46"/>
        <v>0</v>
      </c>
      <c r="AI46" s="53">
        <f t="shared" si="46"/>
        <v>0</v>
      </c>
      <c r="AJ46" s="53">
        <f t="shared" si="46"/>
        <v>0</v>
      </c>
      <c r="AK46" s="53">
        <f t="shared" si="46"/>
        <v>0</v>
      </c>
      <c r="AL46" s="53">
        <f t="shared" si="46"/>
        <v>0</v>
      </c>
      <c r="AM46" s="53">
        <f t="shared" si="46"/>
        <v>0</v>
      </c>
    </row>
    <row r="47" spans="1:39" x14ac:dyDescent="0.25">
      <c r="A47" s="87">
        <v>46</v>
      </c>
      <c r="B47" s="88" t="s">
        <v>26</v>
      </c>
      <c r="C47" s="88">
        <v>2</v>
      </c>
      <c r="D47" s="7">
        <v>9</v>
      </c>
      <c r="E47" s="46">
        <v>-0.14000000000000001</v>
      </c>
      <c r="M47" s="71"/>
      <c r="N47" s="69"/>
      <c r="O47" s="75"/>
      <c r="P47" s="75"/>
      <c r="Q47" s="75"/>
      <c r="R47" s="75"/>
      <c r="S47" s="75"/>
      <c r="T47" s="75"/>
      <c r="U47" s="75"/>
      <c r="V47" s="75"/>
      <c r="W47" s="75"/>
      <c r="X47" s="66"/>
      <c r="AB47" s="51" t="str">
        <f t="shared" si="11"/>
        <v/>
      </c>
      <c r="AC47" s="49" t="str">
        <f t="shared" si="2"/>
        <v/>
      </c>
      <c r="AD47" s="53">
        <f t="shared" ref="AD47:AM47" si="47">COUNTIFS($C45:$C145,AD$2,$D45:$D145,$AB47)</f>
        <v>0</v>
      </c>
      <c r="AE47" s="53">
        <f t="shared" si="47"/>
        <v>0</v>
      </c>
      <c r="AF47" s="53">
        <f t="shared" si="47"/>
        <v>0</v>
      </c>
      <c r="AG47" s="53">
        <f t="shared" si="47"/>
        <v>0</v>
      </c>
      <c r="AH47" s="53">
        <f t="shared" si="47"/>
        <v>0</v>
      </c>
      <c r="AI47" s="53">
        <f t="shared" si="47"/>
        <v>0</v>
      </c>
      <c r="AJ47" s="53">
        <f t="shared" si="47"/>
        <v>0</v>
      </c>
      <c r="AK47" s="53">
        <f t="shared" si="47"/>
        <v>0</v>
      </c>
      <c r="AL47" s="53">
        <f t="shared" si="47"/>
        <v>0</v>
      </c>
      <c r="AM47" s="53">
        <f t="shared" si="47"/>
        <v>0</v>
      </c>
    </row>
    <row r="48" spans="1:39" x14ac:dyDescent="0.25">
      <c r="A48" s="87">
        <v>47</v>
      </c>
      <c r="B48" s="88" t="s">
        <v>25</v>
      </c>
      <c r="C48" s="88">
        <v>2.75</v>
      </c>
      <c r="D48" s="7">
        <v>9</v>
      </c>
      <c r="E48" s="46">
        <v>-0.14000000000000001</v>
      </c>
      <c r="M48" s="71"/>
      <c r="N48" s="69"/>
      <c r="O48" s="75"/>
      <c r="P48" s="75"/>
      <c r="Q48" s="75"/>
      <c r="R48" s="75"/>
      <c r="S48" s="75"/>
      <c r="T48" s="75"/>
      <c r="U48" s="75"/>
      <c r="V48" s="75"/>
      <c r="W48" s="75"/>
      <c r="X48" s="66"/>
      <c r="AB48" s="51" t="str">
        <f t="shared" si="11"/>
        <v/>
      </c>
      <c r="AC48" s="49" t="str">
        <f t="shared" si="2"/>
        <v/>
      </c>
      <c r="AD48" s="53">
        <f t="shared" ref="AD48:AM48" si="48">COUNTIFS($C46:$C146,AD$2,$D46:$D146,$AB48)</f>
        <v>0</v>
      </c>
      <c r="AE48" s="53">
        <f t="shared" si="48"/>
        <v>0</v>
      </c>
      <c r="AF48" s="53">
        <f t="shared" si="48"/>
        <v>0</v>
      </c>
      <c r="AG48" s="53">
        <f t="shared" si="48"/>
        <v>0</v>
      </c>
      <c r="AH48" s="53">
        <f t="shared" si="48"/>
        <v>0</v>
      </c>
      <c r="AI48" s="53">
        <f t="shared" si="48"/>
        <v>0</v>
      </c>
      <c r="AJ48" s="53">
        <f t="shared" si="48"/>
        <v>0</v>
      </c>
      <c r="AK48" s="53">
        <f t="shared" si="48"/>
        <v>0</v>
      </c>
      <c r="AL48" s="53">
        <f t="shared" si="48"/>
        <v>0</v>
      </c>
      <c r="AM48" s="53">
        <f t="shared" si="48"/>
        <v>0</v>
      </c>
    </row>
    <row r="49" spans="1:39" x14ac:dyDescent="0.25">
      <c r="A49" s="87">
        <v>48</v>
      </c>
      <c r="B49" s="88" t="s">
        <v>26</v>
      </c>
      <c r="C49" s="88">
        <v>0.5</v>
      </c>
      <c r="D49" s="7">
        <v>8</v>
      </c>
      <c r="E49" s="46">
        <v>0.11</v>
      </c>
      <c r="M49" s="71"/>
      <c r="N49" s="69"/>
      <c r="O49" s="75"/>
      <c r="P49" s="75"/>
      <c r="Q49" s="75"/>
      <c r="R49" s="75"/>
      <c r="S49" s="75"/>
      <c r="T49" s="75"/>
      <c r="U49" s="75"/>
      <c r="V49" s="75"/>
      <c r="W49" s="75"/>
      <c r="X49" s="66"/>
      <c r="AB49" s="51" t="str">
        <f t="shared" si="11"/>
        <v/>
      </c>
      <c r="AC49" s="49" t="str">
        <f t="shared" si="2"/>
        <v/>
      </c>
      <c r="AD49" s="53">
        <f t="shared" ref="AD49:AM49" si="49">COUNTIFS($C47:$C147,AD$2,$D47:$D147,$AB49)</f>
        <v>0</v>
      </c>
      <c r="AE49" s="53">
        <f t="shared" si="49"/>
        <v>0</v>
      </c>
      <c r="AF49" s="53">
        <f t="shared" si="49"/>
        <v>0</v>
      </c>
      <c r="AG49" s="53">
        <f t="shared" si="49"/>
        <v>0</v>
      </c>
      <c r="AH49" s="53">
        <f t="shared" si="49"/>
        <v>0</v>
      </c>
      <c r="AI49" s="53">
        <f t="shared" si="49"/>
        <v>0</v>
      </c>
      <c r="AJ49" s="53">
        <f t="shared" si="49"/>
        <v>0</v>
      </c>
      <c r="AK49" s="53">
        <f t="shared" si="49"/>
        <v>0</v>
      </c>
      <c r="AL49" s="53">
        <f t="shared" si="49"/>
        <v>0</v>
      </c>
      <c r="AM49" s="53">
        <f t="shared" si="49"/>
        <v>0</v>
      </c>
    </row>
    <row r="50" spans="1:39" x14ac:dyDescent="0.25">
      <c r="A50" s="87">
        <v>49</v>
      </c>
      <c r="B50" s="88" t="s">
        <v>26</v>
      </c>
      <c r="C50" s="88">
        <v>0.75</v>
      </c>
      <c r="D50" s="7">
        <v>8</v>
      </c>
      <c r="E50" s="46">
        <v>0.11</v>
      </c>
      <c r="M50" s="71"/>
      <c r="N50" s="69"/>
      <c r="O50" s="75"/>
      <c r="P50" s="75"/>
      <c r="Q50" s="75"/>
      <c r="R50" s="75"/>
      <c r="S50" s="75"/>
      <c r="T50" s="75"/>
      <c r="U50" s="75"/>
      <c r="V50" s="75"/>
      <c r="W50" s="75"/>
      <c r="X50" s="66"/>
      <c r="AB50" s="51" t="str">
        <f t="shared" si="11"/>
        <v/>
      </c>
      <c r="AC50" s="49" t="str">
        <f t="shared" si="2"/>
        <v/>
      </c>
      <c r="AD50" s="53">
        <f t="shared" ref="AD50:AM50" si="50">COUNTIFS($C48:$C148,AD$2,$D48:$D148,$AB50)</f>
        <v>0</v>
      </c>
      <c r="AE50" s="53">
        <f t="shared" si="50"/>
        <v>0</v>
      </c>
      <c r="AF50" s="53">
        <f t="shared" si="50"/>
        <v>0</v>
      </c>
      <c r="AG50" s="53">
        <f t="shared" si="50"/>
        <v>0</v>
      </c>
      <c r="AH50" s="53">
        <f t="shared" si="50"/>
        <v>0</v>
      </c>
      <c r="AI50" s="53">
        <f t="shared" si="50"/>
        <v>0</v>
      </c>
      <c r="AJ50" s="53">
        <f t="shared" si="50"/>
        <v>0</v>
      </c>
      <c r="AK50" s="53">
        <f t="shared" si="50"/>
        <v>0</v>
      </c>
      <c r="AL50" s="53">
        <f t="shared" si="50"/>
        <v>0</v>
      </c>
      <c r="AM50" s="53">
        <f t="shared" si="50"/>
        <v>0</v>
      </c>
    </row>
    <row r="51" spans="1:39" x14ac:dyDescent="0.25">
      <c r="A51" s="87">
        <v>50</v>
      </c>
      <c r="B51" s="88" t="s">
        <v>26</v>
      </c>
      <c r="C51" s="88">
        <v>2.5</v>
      </c>
      <c r="D51" s="7">
        <v>9</v>
      </c>
      <c r="E51" s="46">
        <v>-0.14000000000000001</v>
      </c>
      <c r="M51" s="71"/>
      <c r="N51" s="69"/>
      <c r="O51" s="75"/>
      <c r="P51" s="75"/>
      <c r="Q51" s="75"/>
      <c r="R51" s="75"/>
      <c r="S51" s="75"/>
      <c r="T51" s="75"/>
      <c r="U51" s="75"/>
      <c r="V51" s="75"/>
      <c r="W51" s="75"/>
      <c r="X51" s="66"/>
      <c r="AB51" s="51" t="str">
        <f t="shared" si="11"/>
        <v/>
      </c>
      <c r="AC51" s="49" t="str">
        <f t="shared" si="2"/>
        <v/>
      </c>
      <c r="AD51" s="53">
        <f t="shared" ref="AD51:AM51" si="51">COUNTIFS($C49:$C149,AD$2,$D49:$D149,$AB51)</f>
        <v>0</v>
      </c>
      <c r="AE51" s="53">
        <f t="shared" si="51"/>
        <v>0</v>
      </c>
      <c r="AF51" s="53">
        <f t="shared" si="51"/>
        <v>0</v>
      </c>
      <c r="AG51" s="53">
        <f t="shared" si="51"/>
        <v>0</v>
      </c>
      <c r="AH51" s="53">
        <f t="shared" si="51"/>
        <v>0</v>
      </c>
      <c r="AI51" s="53">
        <f t="shared" si="51"/>
        <v>0</v>
      </c>
      <c r="AJ51" s="53">
        <f t="shared" si="51"/>
        <v>0</v>
      </c>
      <c r="AK51" s="53">
        <f t="shared" si="51"/>
        <v>0</v>
      </c>
      <c r="AL51" s="53">
        <f t="shared" si="51"/>
        <v>0</v>
      </c>
      <c r="AM51" s="53">
        <f t="shared" si="51"/>
        <v>0</v>
      </c>
    </row>
    <row r="52" spans="1:39" x14ac:dyDescent="0.25">
      <c r="A52" s="87">
        <v>51</v>
      </c>
      <c r="B52" s="88" t="s">
        <v>26</v>
      </c>
      <c r="C52" s="88">
        <v>1.25</v>
      </c>
      <c r="D52" s="7">
        <v>10</v>
      </c>
      <c r="E52" s="46">
        <v>0.11</v>
      </c>
      <c r="M52" s="71"/>
      <c r="N52" s="69"/>
      <c r="O52" s="75"/>
      <c r="P52" s="75"/>
      <c r="Q52" s="75"/>
      <c r="R52" s="75"/>
      <c r="S52" s="75"/>
      <c r="T52" s="75"/>
      <c r="U52" s="75"/>
      <c r="V52" s="75"/>
      <c r="W52" s="75"/>
      <c r="X52" s="66"/>
      <c r="AB52" s="51" t="str">
        <f t="shared" si="11"/>
        <v/>
      </c>
      <c r="AC52" s="49" t="str">
        <f t="shared" si="2"/>
        <v/>
      </c>
      <c r="AD52" s="53">
        <f t="shared" ref="AD52:AM52" si="52">COUNTIFS($C50:$C150,AD$2,$D50:$D150,$AB52)</f>
        <v>0</v>
      </c>
      <c r="AE52" s="53">
        <f t="shared" si="52"/>
        <v>0</v>
      </c>
      <c r="AF52" s="53">
        <f t="shared" si="52"/>
        <v>0</v>
      </c>
      <c r="AG52" s="53">
        <f t="shared" si="52"/>
        <v>0</v>
      </c>
      <c r="AH52" s="53">
        <f t="shared" si="52"/>
        <v>0</v>
      </c>
      <c r="AI52" s="53">
        <f t="shared" si="52"/>
        <v>0</v>
      </c>
      <c r="AJ52" s="53">
        <f t="shared" si="52"/>
        <v>0</v>
      </c>
      <c r="AK52" s="53">
        <f t="shared" si="52"/>
        <v>0</v>
      </c>
      <c r="AL52" s="53">
        <f t="shared" si="52"/>
        <v>0</v>
      </c>
      <c r="AM52" s="53">
        <f t="shared" si="52"/>
        <v>0</v>
      </c>
    </row>
    <row r="53" spans="1:39" x14ac:dyDescent="0.25">
      <c r="A53" s="87">
        <v>52</v>
      </c>
      <c r="B53" s="88" t="s">
        <v>28</v>
      </c>
      <c r="C53" s="88">
        <v>2.25</v>
      </c>
      <c r="D53" s="7">
        <v>10</v>
      </c>
      <c r="E53" s="46">
        <v>0.11</v>
      </c>
      <c r="M53" s="71"/>
      <c r="N53" s="69"/>
      <c r="O53" s="75"/>
      <c r="P53" s="75"/>
      <c r="Q53" s="75"/>
      <c r="R53" s="75"/>
      <c r="S53" s="75"/>
      <c r="T53" s="75"/>
      <c r="U53" s="75"/>
      <c r="V53" s="75"/>
      <c r="W53" s="75"/>
      <c r="X53" s="66"/>
      <c r="AB53" s="51" t="str">
        <f t="shared" si="11"/>
        <v/>
      </c>
      <c r="AC53" s="49" t="str">
        <f t="shared" si="2"/>
        <v/>
      </c>
      <c r="AD53" s="53">
        <f t="shared" ref="AD53:AM53" si="53">COUNTIFS($C51:$C151,AD$2,$D51:$D151,$AB53)</f>
        <v>0</v>
      </c>
      <c r="AE53" s="53">
        <f t="shared" si="53"/>
        <v>0</v>
      </c>
      <c r="AF53" s="53">
        <f t="shared" si="53"/>
        <v>0</v>
      </c>
      <c r="AG53" s="53">
        <f t="shared" si="53"/>
        <v>0</v>
      </c>
      <c r="AH53" s="53">
        <f t="shared" si="53"/>
        <v>0</v>
      </c>
      <c r="AI53" s="53">
        <f t="shared" si="53"/>
        <v>0</v>
      </c>
      <c r="AJ53" s="53">
        <f t="shared" si="53"/>
        <v>0</v>
      </c>
      <c r="AK53" s="53">
        <f t="shared" si="53"/>
        <v>0</v>
      </c>
      <c r="AL53" s="53">
        <f t="shared" si="53"/>
        <v>0</v>
      </c>
      <c r="AM53" s="53">
        <f t="shared" si="53"/>
        <v>0</v>
      </c>
    </row>
    <row r="54" spans="1:39" x14ac:dyDescent="0.25">
      <c r="A54" s="87">
        <v>53</v>
      </c>
      <c r="B54" s="88" t="s">
        <v>25</v>
      </c>
      <c r="C54" s="88">
        <v>0.75</v>
      </c>
      <c r="D54" s="7">
        <v>9</v>
      </c>
      <c r="E54" s="46">
        <v>-0.14000000000000001</v>
      </c>
      <c r="M54" s="71"/>
      <c r="N54" s="69"/>
      <c r="O54" s="75"/>
      <c r="P54" s="75"/>
      <c r="Q54" s="75"/>
      <c r="R54" s="75"/>
      <c r="S54" s="75"/>
      <c r="T54" s="75"/>
      <c r="U54" s="75"/>
      <c r="V54" s="75"/>
      <c r="W54" s="75"/>
      <c r="X54" s="66"/>
      <c r="AB54" s="51" t="str">
        <f t="shared" si="11"/>
        <v/>
      </c>
      <c r="AC54" s="49" t="str">
        <f t="shared" si="2"/>
        <v/>
      </c>
      <c r="AD54" s="53">
        <f t="shared" ref="AD54:AM54" si="54">COUNTIFS($C52:$C152,AD$2,$D52:$D152,$AB54)</f>
        <v>0</v>
      </c>
      <c r="AE54" s="53">
        <f t="shared" si="54"/>
        <v>0</v>
      </c>
      <c r="AF54" s="53">
        <f t="shared" si="54"/>
        <v>0</v>
      </c>
      <c r="AG54" s="53">
        <f t="shared" si="54"/>
        <v>0</v>
      </c>
      <c r="AH54" s="53">
        <f t="shared" si="54"/>
        <v>0</v>
      </c>
      <c r="AI54" s="53">
        <f t="shared" si="54"/>
        <v>0</v>
      </c>
      <c r="AJ54" s="53">
        <f t="shared" si="54"/>
        <v>0</v>
      </c>
      <c r="AK54" s="53">
        <f t="shared" si="54"/>
        <v>0</v>
      </c>
      <c r="AL54" s="53">
        <f t="shared" si="54"/>
        <v>0</v>
      </c>
      <c r="AM54" s="53">
        <f t="shared" si="54"/>
        <v>0</v>
      </c>
    </row>
    <row r="55" spans="1:39" x14ac:dyDescent="0.25">
      <c r="A55" s="87">
        <v>54</v>
      </c>
      <c r="B55" s="88" t="s">
        <v>28</v>
      </c>
      <c r="C55" s="88">
        <v>1</v>
      </c>
      <c r="D55" s="7">
        <v>10</v>
      </c>
      <c r="E55" s="46">
        <v>0.11</v>
      </c>
      <c r="M55" s="71"/>
      <c r="N55" s="69"/>
      <c r="O55" s="75"/>
      <c r="P55" s="75"/>
      <c r="Q55" s="75"/>
      <c r="R55" s="75"/>
      <c r="S55" s="75"/>
      <c r="T55" s="75"/>
      <c r="U55" s="75"/>
      <c r="V55" s="75"/>
      <c r="W55" s="75"/>
      <c r="X55" s="66"/>
      <c r="AB55" s="51" t="str">
        <f t="shared" si="11"/>
        <v/>
      </c>
      <c r="AC55" s="49" t="str">
        <f t="shared" si="2"/>
        <v/>
      </c>
      <c r="AD55" s="53">
        <f t="shared" ref="AD55:AM55" si="55">COUNTIFS($C53:$C153,AD$2,$D53:$D153,$AB55)</f>
        <v>0</v>
      </c>
      <c r="AE55" s="53">
        <f t="shared" si="55"/>
        <v>0</v>
      </c>
      <c r="AF55" s="53">
        <f t="shared" si="55"/>
        <v>0</v>
      </c>
      <c r="AG55" s="53">
        <f t="shared" si="55"/>
        <v>0</v>
      </c>
      <c r="AH55" s="53">
        <f t="shared" si="55"/>
        <v>0</v>
      </c>
      <c r="AI55" s="53">
        <f t="shared" si="55"/>
        <v>0</v>
      </c>
      <c r="AJ55" s="53">
        <f t="shared" si="55"/>
        <v>0</v>
      </c>
      <c r="AK55" s="53">
        <f t="shared" si="55"/>
        <v>0</v>
      </c>
      <c r="AL55" s="53">
        <f t="shared" si="55"/>
        <v>0</v>
      </c>
      <c r="AM55" s="53">
        <f t="shared" si="55"/>
        <v>0</v>
      </c>
    </row>
    <row r="56" spans="1:39" x14ac:dyDescent="0.25">
      <c r="A56" s="87">
        <v>55</v>
      </c>
      <c r="B56" s="88" t="s">
        <v>25</v>
      </c>
      <c r="C56" s="88">
        <v>1.75</v>
      </c>
      <c r="D56" s="7">
        <v>10</v>
      </c>
      <c r="E56" s="46">
        <v>0.11</v>
      </c>
      <c r="M56" s="71"/>
      <c r="N56" s="69"/>
      <c r="O56" s="75"/>
      <c r="P56" s="75"/>
      <c r="Q56" s="75"/>
      <c r="R56" s="75"/>
      <c r="S56" s="75"/>
      <c r="T56" s="75"/>
      <c r="U56" s="75"/>
      <c r="V56" s="75"/>
      <c r="W56" s="75"/>
      <c r="X56" s="66"/>
      <c r="AB56" s="51" t="str">
        <f t="shared" si="11"/>
        <v/>
      </c>
      <c r="AC56" s="49" t="str">
        <f t="shared" si="2"/>
        <v/>
      </c>
      <c r="AD56" s="53">
        <f t="shared" ref="AD56:AM56" si="56">COUNTIFS($C54:$C154,AD$2,$D54:$D154,$AB56)</f>
        <v>0</v>
      </c>
      <c r="AE56" s="53">
        <f t="shared" si="56"/>
        <v>0</v>
      </c>
      <c r="AF56" s="53">
        <f t="shared" si="56"/>
        <v>0</v>
      </c>
      <c r="AG56" s="53">
        <f t="shared" si="56"/>
        <v>0</v>
      </c>
      <c r="AH56" s="53">
        <f t="shared" si="56"/>
        <v>0</v>
      </c>
      <c r="AI56" s="53">
        <f t="shared" si="56"/>
        <v>0</v>
      </c>
      <c r="AJ56" s="53">
        <f t="shared" si="56"/>
        <v>0</v>
      </c>
      <c r="AK56" s="53">
        <f t="shared" si="56"/>
        <v>0</v>
      </c>
      <c r="AL56" s="53">
        <f t="shared" si="56"/>
        <v>0</v>
      </c>
      <c r="AM56" s="53">
        <f t="shared" si="56"/>
        <v>0</v>
      </c>
    </row>
    <row r="57" spans="1:39" x14ac:dyDescent="0.25">
      <c r="A57" s="87">
        <v>56</v>
      </c>
      <c r="B57" s="88" t="s">
        <v>26</v>
      </c>
      <c r="C57" s="88">
        <v>2.75</v>
      </c>
      <c r="D57" s="7">
        <v>11</v>
      </c>
      <c r="E57" s="46">
        <v>0.11</v>
      </c>
      <c r="M57" s="71"/>
      <c r="N57" s="69"/>
      <c r="O57" s="75"/>
      <c r="P57" s="75"/>
      <c r="Q57" s="75"/>
      <c r="R57" s="75"/>
      <c r="S57" s="75"/>
      <c r="T57" s="75"/>
      <c r="U57" s="75"/>
      <c r="V57" s="75"/>
      <c r="W57" s="75"/>
      <c r="X57" s="66"/>
      <c r="AB57" s="51" t="str">
        <f t="shared" si="11"/>
        <v/>
      </c>
      <c r="AC57" s="49" t="str">
        <f t="shared" si="2"/>
        <v/>
      </c>
      <c r="AD57" s="53">
        <f t="shared" ref="AD57:AM57" si="57">COUNTIFS($C55:$C155,AD$2,$D55:$D155,$AB57)</f>
        <v>0</v>
      </c>
      <c r="AE57" s="53">
        <f t="shared" si="57"/>
        <v>0</v>
      </c>
      <c r="AF57" s="53">
        <f t="shared" si="57"/>
        <v>0</v>
      </c>
      <c r="AG57" s="53">
        <f t="shared" si="57"/>
        <v>0</v>
      </c>
      <c r="AH57" s="53">
        <f t="shared" si="57"/>
        <v>0</v>
      </c>
      <c r="AI57" s="53">
        <f t="shared" si="57"/>
        <v>0</v>
      </c>
      <c r="AJ57" s="53">
        <f t="shared" si="57"/>
        <v>0</v>
      </c>
      <c r="AK57" s="53">
        <f t="shared" si="57"/>
        <v>0</v>
      </c>
      <c r="AL57" s="53">
        <f t="shared" si="57"/>
        <v>0</v>
      </c>
      <c r="AM57" s="53">
        <f t="shared" si="57"/>
        <v>0</v>
      </c>
    </row>
    <row r="58" spans="1:39" x14ac:dyDescent="0.25">
      <c r="A58" s="87">
        <v>57</v>
      </c>
      <c r="B58" s="88" t="s">
        <v>25</v>
      </c>
      <c r="C58" s="88">
        <v>0.5</v>
      </c>
      <c r="D58" s="7">
        <v>10</v>
      </c>
      <c r="E58" s="46">
        <v>0.11</v>
      </c>
      <c r="M58" s="71"/>
      <c r="N58" s="69"/>
      <c r="O58" s="75"/>
      <c r="P58" s="75"/>
      <c r="Q58" s="75"/>
      <c r="R58" s="75"/>
      <c r="S58" s="75"/>
      <c r="T58" s="75"/>
      <c r="U58" s="75"/>
      <c r="V58" s="75"/>
      <c r="W58" s="75"/>
      <c r="X58" s="66"/>
      <c r="AB58" s="51" t="str">
        <f t="shared" si="11"/>
        <v/>
      </c>
      <c r="AC58" s="49" t="str">
        <f t="shared" si="2"/>
        <v/>
      </c>
      <c r="AD58" s="53">
        <f t="shared" ref="AD58:AM58" si="58">COUNTIFS($C56:$C156,AD$2,$D56:$D156,$AB58)</f>
        <v>0</v>
      </c>
      <c r="AE58" s="53">
        <f t="shared" si="58"/>
        <v>0</v>
      </c>
      <c r="AF58" s="53">
        <f t="shared" si="58"/>
        <v>0</v>
      </c>
      <c r="AG58" s="53">
        <f t="shared" si="58"/>
        <v>0</v>
      </c>
      <c r="AH58" s="53">
        <f t="shared" si="58"/>
        <v>0</v>
      </c>
      <c r="AI58" s="53">
        <f t="shared" si="58"/>
        <v>0</v>
      </c>
      <c r="AJ58" s="53">
        <f t="shared" si="58"/>
        <v>0</v>
      </c>
      <c r="AK58" s="53">
        <f t="shared" si="58"/>
        <v>0</v>
      </c>
      <c r="AL58" s="53">
        <f t="shared" si="58"/>
        <v>0</v>
      </c>
      <c r="AM58" s="53">
        <f t="shared" si="58"/>
        <v>0</v>
      </c>
    </row>
    <row r="59" spans="1:39" x14ac:dyDescent="0.25">
      <c r="A59" s="87">
        <v>58</v>
      </c>
      <c r="B59" s="88" t="s">
        <v>26</v>
      </c>
      <c r="C59" s="88">
        <v>0.5</v>
      </c>
      <c r="D59" s="7">
        <v>10</v>
      </c>
      <c r="E59" s="46">
        <v>0.11</v>
      </c>
      <c r="M59" s="71"/>
      <c r="N59" s="69"/>
      <c r="O59" s="75"/>
      <c r="P59" s="75"/>
      <c r="Q59" s="75"/>
      <c r="R59" s="75"/>
      <c r="S59" s="75"/>
      <c r="T59" s="75"/>
      <c r="U59" s="75"/>
      <c r="V59" s="75"/>
      <c r="W59" s="75"/>
      <c r="X59" s="66"/>
      <c r="AB59" s="51" t="str">
        <f t="shared" si="11"/>
        <v/>
      </c>
      <c r="AC59" s="49" t="str">
        <f t="shared" si="2"/>
        <v/>
      </c>
      <c r="AD59" s="53">
        <f t="shared" ref="AD59:AM59" si="59">COUNTIFS($C57:$C157,AD$2,$D57:$D157,$AB59)</f>
        <v>0</v>
      </c>
      <c r="AE59" s="53">
        <f t="shared" si="59"/>
        <v>0</v>
      </c>
      <c r="AF59" s="53">
        <f t="shared" si="59"/>
        <v>0</v>
      </c>
      <c r="AG59" s="53">
        <f t="shared" si="59"/>
        <v>0</v>
      </c>
      <c r="AH59" s="53">
        <f t="shared" si="59"/>
        <v>0</v>
      </c>
      <c r="AI59" s="53">
        <f t="shared" si="59"/>
        <v>0</v>
      </c>
      <c r="AJ59" s="53">
        <f t="shared" si="59"/>
        <v>0</v>
      </c>
      <c r="AK59" s="53">
        <f t="shared" si="59"/>
        <v>0</v>
      </c>
      <c r="AL59" s="53">
        <f t="shared" si="59"/>
        <v>0</v>
      </c>
      <c r="AM59" s="53">
        <f t="shared" si="59"/>
        <v>0</v>
      </c>
    </row>
    <row r="60" spans="1:39" x14ac:dyDescent="0.25">
      <c r="A60" s="87">
        <v>59</v>
      </c>
      <c r="B60" s="88" t="s">
        <v>26</v>
      </c>
      <c r="C60" s="88">
        <v>2</v>
      </c>
      <c r="D60" s="7">
        <v>11</v>
      </c>
      <c r="E60" s="46">
        <v>0.11</v>
      </c>
      <c r="M60" s="71"/>
      <c r="N60" s="69"/>
      <c r="O60" s="75"/>
      <c r="P60" s="75"/>
      <c r="Q60" s="75"/>
      <c r="R60" s="75"/>
      <c r="S60" s="75"/>
      <c r="T60" s="75"/>
      <c r="U60" s="75"/>
      <c r="V60" s="75"/>
      <c r="W60" s="75"/>
      <c r="X60" s="66"/>
      <c r="AB60" s="51" t="str">
        <f t="shared" si="11"/>
        <v/>
      </c>
      <c r="AC60" s="49" t="str">
        <f t="shared" si="2"/>
        <v/>
      </c>
      <c r="AD60" s="53">
        <f t="shared" ref="AD60:AM60" si="60">COUNTIFS($C58:$C158,AD$2,$D58:$D158,$AB60)</f>
        <v>0</v>
      </c>
      <c r="AE60" s="53">
        <f t="shared" si="60"/>
        <v>0</v>
      </c>
      <c r="AF60" s="53">
        <f t="shared" si="60"/>
        <v>0</v>
      </c>
      <c r="AG60" s="53">
        <f t="shared" si="60"/>
        <v>0</v>
      </c>
      <c r="AH60" s="53">
        <f t="shared" si="60"/>
        <v>0</v>
      </c>
      <c r="AI60" s="53">
        <f t="shared" si="60"/>
        <v>0</v>
      </c>
      <c r="AJ60" s="53">
        <f t="shared" si="60"/>
        <v>0</v>
      </c>
      <c r="AK60" s="53">
        <f t="shared" si="60"/>
        <v>0</v>
      </c>
      <c r="AL60" s="53">
        <f t="shared" si="60"/>
        <v>0</v>
      </c>
      <c r="AM60" s="53">
        <f t="shared" si="60"/>
        <v>0</v>
      </c>
    </row>
    <row r="61" spans="1:39" x14ac:dyDescent="0.25">
      <c r="A61" s="87">
        <v>60</v>
      </c>
      <c r="B61" s="88" t="s">
        <v>26</v>
      </c>
      <c r="C61" s="88">
        <v>1.5</v>
      </c>
      <c r="D61" s="7">
        <v>11</v>
      </c>
      <c r="E61" s="46">
        <v>0.11</v>
      </c>
      <c r="M61" s="71"/>
      <c r="N61" s="69"/>
      <c r="O61" s="75"/>
      <c r="P61" s="75"/>
      <c r="Q61" s="75"/>
      <c r="R61" s="75"/>
      <c r="S61" s="75"/>
      <c r="T61" s="75"/>
      <c r="U61" s="75"/>
      <c r="V61" s="75"/>
      <c r="W61" s="75"/>
      <c r="X61" s="66"/>
      <c r="AB61" s="51" t="str">
        <f t="shared" si="11"/>
        <v/>
      </c>
      <c r="AC61" s="49" t="str">
        <f t="shared" si="2"/>
        <v/>
      </c>
      <c r="AD61" s="53">
        <f t="shared" ref="AD61:AM61" si="61">COUNTIFS($C59:$C159,AD$2,$D59:$D159,$AB61)</f>
        <v>0</v>
      </c>
      <c r="AE61" s="53">
        <f t="shared" si="61"/>
        <v>0</v>
      </c>
      <c r="AF61" s="53">
        <f t="shared" si="61"/>
        <v>0</v>
      </c>
      <c r="AG61" s="53">
        <f t="shared" si="61"/>
        <v>0</v>
      </c>
      <c r="AH61" s="53">
        <f t="shared" si="61"/>
        <v>0</v>
      </c>
      <c r="AI61" s="53">
        <f t="shared" si="61"/>
        <v>0</v>
      </c>
      <c r="AJ61" s="53">
        <f t="shared" si="61"/>
        <v>0</v>
      </c>
      <c r="AK61" s="53">
        <f t="shared" si="61"/>
        <v>0</v>
      </c>
      <c r="AL61" s="53">
        <f t="shared" si="61"/>
        <v>0</v>
      </c>
      <c r="AM61" s="53">
        <f t="shared" si="61"/>
        <v>0</v>
      </c>
    </row>
    <row r="62" spans="1:39" x14ac:dyDescent="0.25">
      <c r="A62" s="87">
        <v>61</v>
      </c>
      <c r="B62" s="88" t="s">
        <v>26</v>
      </c>
      <c r="C62" s="88">
        <v>19</v>
      </c>
      <c r="D62" s="7">
        <v>12</v>
      </c>
      <c r="E62" s="46">
        <v>0.03</v>
      </c>
      <c r="M62" s="71"/>
      <c r="N62" s="69"/>
      <c r="O62" s="75"/>
      <c r="P62" s="75"/>
      <c r="Q62" s="75"/>
      <c r="R62" s="75"/>
      <c r="S62" s="75"/>
      <c r="T62" s="75"/>
      <c r="U62" s="75"/>
      <c r="V62" s="75"/>
      <c r="W62" s="75"/>
      <c r="X62" s="66"/>
      <c r="AB62" s="51" t="str">
        <f t="shared" si="11"/>
        <v/>
      </c>
      <c r="AC62" s="49" t="str">
        <f t="shared" si="2"/>
        <v/>
      </c>
      <c r="AD62" s="53">
        <f t="shared" ref="AD62:AM62" si="62">COUNTIFS($C60:$C160,AD$2,$D60:$D160,$AB62)</f>
        <v>0</v>
      </c>
      <c r="AE62" s="53">
        <f t="shared" si="62"/>
        <v>0</v>
      </c>
      <c r="AF62" s="53">
        <f t="shared" si="62"/>
        <v>0</v>
      </c>
      <c r="AG62" s="53">
        <f t="shared" si="62"/>
        <v>0</v>
      </c>
      <c r="AH62" s="53">
        <f t="shared" si="62"/>
        <v>0</v>
      </c>
      <c r="AI62" s="53">
        <f t="shared" si="62"/>
        <v>0</v>
      </c>
      <c r="AJ62" s="53">
        <f t="shared" si="62"/>
        <v>0</v>
      </c>
      <c r="AK62" s="53">
        <f t="shared" si="62"/>
        <v>0</v>
      </c>
      <c r="AL62" s="53">
        <f t="shared" si="62"/>
        <v>0</v>
      </c>
      <c r="AM62" s="53">
        <f t="shared" si="62"/>
        <v>0</v>
      </c>
    </row>
    <row r="63" spans="1:39" x14ac:dyDescent="0.25">
      <c r="A63" s="87">
        <v>62</v>
      </c>
      <c r="B63" s="88" t="s">
        <v>28</v>
      </c>
      <c r="C63" s="88">
        <v>2.25</v>
      </c>
      <c r="D63" s="7">
        <v>12</v>
      </c>
      <c r="E63" s="46">
        <v>0.03</v>
      </c>
      <c r="M63" s="71"/>
      <c r="N63" s="69"/>
      <c r="O63" s="75"/>
      <c r="P63" s="75"/>
      <c r="Q63" s="75"/>
      <c r="R63" s="75"/>
      <c r="S63" s="75"/>
      <c r="T63" s="75"/>
      <c r="U63" s="75"/>
      <c r="V63" s="75"/>
      <c r="W63" s="75"/>
      <c r="X63" s="66"/>
      <c r="AB63" s="51" t="str">
        <f t="shared" si="11"/>
        <v/>
      </c>
      <c r="AC63" s="49" t="str">
        <f t="shared" si="2"/>
        <v/>
      </c>
      <c r="AD63" s="53">
        <f t="shared" ref="AD63:AM63" si="63">COUNTIFS($C61:$C161,AD$2,$D61:$D161,$AB63)</f>
        <v>0</v>
      </c>
      <c r="AE63" s="53">
        <f t="shared" si="63"/>
        <v>0</v>
      </c>
      <c r="AF63" s="53">
        <f t="shared" si="63"/>
        <v>0</v>
      </c>
      <c r="AG63" s="53">
        <f t="shared" si="63"/>
        <v>0</v>
      </c>
      <c r="AH63" s="53">
        <f t="shared" si="63"/>
        <v>0</v>
      </c>
      <c r="AI63" s="53">
        <f t="shared" si="63"/>
        <v>0</v>
      </c>
      <c r="AJ63" s="53">
        <f t="shared" si="63"/>
        <v>0</v>
      </c>
      <c r="AK63" s="53">
        <f t="shared" si="63"/>
        <v>0</v>
      </c>
      <c r="AL63" s="53">
        <f t="shared" si="63"/>
        <v>0</v>
      </c>
      <c r="AM63" s="53">
        <f t="shared" si="63"/>
        <v>0</v>
      </c>
    </row>
    <row r="64" spans="1:39" x14ac:dyDescent="0.25">
      <c r="A64" s="87">
        <v>63</v>
      </c>
      <c r="B64" s="88" t="s">
        <v>25</v>
      </c>
      <c r="C64" s="88">
        <v>2</v>
      </c>
      <c r="D64" s="7">
        <v>11</v>
      </c>
      <c r="E64" s="46">
        <v>0.11</v>
      </c>
      <c r="M64" s="71"/>
      <c r="N64" s="69"/>
      <c r="O64" s="75"/>
      <c r="P64" s="75"/>
      <c r="Q64" s="75"/>
      <c r="R64" s="75"/>
      <c r="S64" s="75"/>
      <c r="T64" s="75"/>
      <c r="U64" s="75"/>
      <c r="V64" s="75"/>
      <c r="W64" s="75"/>
      <c r="X64" s="66"/>
      <c r="AB64" s="51" t="str">
        <f t="shared" si="11"/>
        <v/>
      </c>
      <c r="AC64" s="49" t="str">
        <f t="shared" si="2"/>
        <v/>
      </c>
      <c r="AD64" s="53">
        <f t="shared" ref="AD64:AM64" si="64">COUNTIFS($C62:$C162,AD$2,$D62:$D162,$AB64)</f>
        <v>0</v>
      </c>
      <c r="AE64" s="53">
        <f t="shared" si="64"/>
        <v>0</v>
      </c>
      <c r="AF64" s="53">
        <f t="shared" si="64"/>
        <v>0</v>
      </c>
      <c r="AG64" s="53">
        <f t="shared" si="64"/>
        <v>0</v>
      </c>
      <c r="AH64" s="53">
        <f t="shared" si="64"/>
        <v>0</v>
      </c>
      <c r="AI64" s="53">
        <f t="shared" si="64"/>
        <v>0</v>
      </c>
      <c r="AJ64" s="53">
        <f t="shared" si="64"/>
        <v>0</v>
      </c>
      <c r="AK64" s="53">
        <f t="shared" si="64"/>
        <v>0</v>
      </c>
      <c r="AL64" s="53">
        <f t="shared" si="64"/>
        <v>0</v>
      </c>
      <c r="AM64" s="53">
        <f t="shared" si="64"/>
        <v>0</v>
      </c>
    </row>
    <row r="65" spans="1:39" x14ac:dyDescent="0.25">
      <c r="A65" s="87">
        <v>64</v>
      </c>
      <c r="B65" s="88" t="s">
        <v>28</v>
      </c>
      <c r="C65" s="88">
        <v>2.5</v>
      </c>
      <c r="D65" s="7">
        <v>12</v>
      </c>
      <c r="E65" s="46">
        <v>0.03</v>
      </c>
      <c r="M65" s="71"/>
      <c r="N65" s="69"/>
      <c r="O65" s="75"/>
      <c r="P65" s="75"/>
      <c r="Q65" s="75"/>
      <c r="R65" s="75"/>
      <c r="S65" s="75"/>
      <c r="T65" s="75"/>
      <c r="U65" s="75"/>
      <c r="V65" s="75"/>
      <c r="W65" s="75"/>
      <c r="X65" s="66"/>
      <c r="AB65" s="51" t="str">
        <f t="shared" si="11"/>
        <v/>
      </c>
      <c r="AC65" s="49" t="str">
        <f t="shared" si="2"/>
        <v/>
      </c>
      <c r="AD65" s="53">
        <f t="shared" ref="AD65:AM65" si="65">COUNTIFS($C63:$C163,AD$2,$D63:$D163,$AB65)</f>
        <v>0</v>
      </c>
      <c r="AE65" s="53">
        <f t="shared" si="65"/>
        <v>0</v>
      </c>
      <c r="AF65" s="53">
        <f t="shared" si="65"/>
        <v>0</v>
      </c>
      <c r="AG65" s="53">
        <f t="shared" si="65"/>
        <v>0</v>
      </c>
      <c r="AH65" s="53">
        <f t="shared" si="65"/>
        <v>0</v>
      </c>
      <c r="AI65" s="53">
        <f t="shared" si="65"/>
        <v>0</v>
      </c>
      <c r="AJ65" s="53">
        <f t="shared" si="65"/>
        <v>0</v>
      </c>
      <c r="AK65" s="53">
        <f t="shared" si="65"/>
        <v>0</v>
      </c>
      <c r="AL65" s="53">
        <f t="shared" si="65"/>
        <v>0</v>
      </c>
      <c r="AM65" s="53">
        <f t="shared" si="65"/>
        <v>0</v>
      </c>
    </row>
    <row r="66" spans="1:39" x14ac:dyDescent="0.25">
      <c r="A66" s="87">
        <v>65</v>
      </c>
      <c r="B66" s="88" t="s">
        <v>25</v>
      </c>
      <c r="C66" s="88">
        <v>1.5</v>
      </c>
      <c r="D66" s="7">
        <v>13</v>
      </c>
      <c r="E66" s="46">
        <v>-0.39</v>
      </c>
      <c r="M66" s="71"/>
      <c r="N66" s="69"/>
      <c r="O66" s="75"/>
      <c r="P66" s="75"/>
      <c r="Q66" s="75"/>
      <c r="R66" s="75"/>
      <c r="S66" s="75"/>
      <c r="T66" s="75"/>
      <c r="U66" s="75"/>
      <c r="V66" s="75"/>
      <c r="W66" s="75"/>
      <c r="X66" s="66"/>
      <c r="AB66" s="51" t="str">
        <f t="shared" si="11"/>
        <v/>
      </c>
      <c r="AC66" s="49" t="str">
        <f t="shared" si="2"/>
        <v/>
      </c>
      <c r="AD66" s="53">
        <f t="shared" ref="AD66:AM66" si="66">COUNTIFS($C64:$C164,AD$2,$D64:$D164,$AB66)</f>
        <v>0</v>
      </c>
      <c r="AE66" s="53">
        <f t="shared" si="66"/>
        <v>0</v>
      </c>
      <c r="AF66" s="53">
        <f t="shared" si="66"/>
        <v>0</v>
      </c>
      <c r="AG66" s="53">
        <f t="shared" si="66"/>
        <v>0</v>
      </c>
      <c r="AH66" s="53">
        <f t="shared" si="66"/>
        <v>0</v>
      </c>
      <c r="AI66" s="53">
        <f t="shared" si="66"/>
        <v>0</v>
      </c>
      <c r="AJ66" s="53">
        <f t="shared" si="66"/>
        <v>0</v>
      </c>
      <c r="AK66" s="53">
        <f t="shared" si="66"/>
        <v>0</v>
      </c>
      <c r="AL66" s="53">
        <f t="shared" si="66"/>
        <v>0</v>
      </c>
      <c r="AM66" s="53">
        <f t="shared" si="66"/>
        <v>0</v>
      </c>
    </row>
    <row r="67" spans="1:39" x14ac:dyDescent="0.25">
      <c r="A67" s="87">
        <v>66</v>
      </c>
      <c r="B67" s="88" t="s">
        <v>26</v>
      </c>
      <c r="C67" s="88">
        <v>1.25</v>
      </c>
      <c r="D67" s="7">
        <v>13</v>
      </c>
      <c r="E67" s="46">
        <v>-0.39</v>
      </c>
      <c r="M67" s="71"/>
      <c r="N67" s="69"/>
      <c r="O67" s="75"/>
      <c r="P67" s="75"/>
      <c r="Q67" s="75"/>
      <c r="R67" s="75"/>
      <c r="S67" s="75"/>
      <c r="T67" s="75"/>
      <c r="U67" s="75"/>
      <c r="V67" s="75"/>
      <c r="W67" s="75"/>
      <c r="X67" s="66"/>
      <c r="AB67" s="51" t="str">
        <f t="shared" si="11"/>
        <v/>
      </c>
      <c r="AC67" s="49" t="str">
        <f t="shared" si="2"/>
        <v/>
      </c>
      <c r="AD67" s="53">
        <f t="shared" ref="AD67:AM67" si="67">COUNTIFS($C65:$C165,AD$2,$D65:$D165,$AB67)</f>
        <v>0</v>
      </c>
      <c r="AE67" s="53">
        <f t="shared" si="67"/>
        <v>0</v>
      </c>
      <c r="AF67" s="53">
        <f t="shared" si="67"/>
        <v>0</v>
      </c>
      <c r="AG67" s="53">
        <f t="shared" si="67"/>
        <v>0</v>
      </c>
      <c r="AH67" s="53">
        <f t="shared" si="67"/>
        <v>0</v>
      </c>
      <c r="AI67" s="53">
        <f t="shared" si="67"/>
        <v>0</v>
      </c>
      <c r="AJ67" s="53">
        <f t="shared" si="67"/>
        <v>0</v>
      </c>
      <c r="AK67" s="53">
        <f t="shared" si="67"/>
        <v>0</v>
      </c>
      <c r="AL67" s="53">
        <f t="shared" si="67"/>
        <v>0</v>
      </c>
      <c r="AM67" s="53">
        <f t="shared" si="67"/>
        <v>0</v>
      </c>
    </row>
    <row r="68" spans="1:39" x14ac:dyDescent="0.25">
      <c r="A68" s="87">
        <v>67</v>
      </c>
      <c r="B68" s="88" t="s">
        <v>25</v>
      </c>
      <c r="C68" s="88">
        <v>1</v>
      </c>
      <c r="D68" s="7">
        <v>10</v>
      </c>
      <c r="E68" s="46">
        <v>0.11</v>
      </c>
      <c r="M68" s="71"/>
      <c r="N68" s="69"/>
      <c r="O68" s="75"/>
      <c r="P68" s="75"/>
      <c r="Q68" s="75"/>
      <c r="R68" s="75"/>
      <c r="S68" s="75"/>
      <c r="T68" s="75"/>
      <c r="U68" s="75"/>
      <c r="V68" s="75"/>
      <c r="W68" s="75"/>
      <c r="X68" s="66"/>
      <c r="AB68" s="51" t="str">
        <f t="shared" si="11"/>
        <v/>
      </c>
      <c r="AC68" s="49" t="str">
        <f t="shared" ref="AC68:AC131" si="68">IF(AND(ISNUMBER(N68),N68&lt;&gt;""),(GETPIVOTDATA("Quantité 
estimée en 
stères",$N$1,"Lot",N68)-($I$3*M68))/M68,"")</f>
        <v/>
      </c>
      <c r="AD68" s="53">
        <f t="shared" ref="AD68:AM68" si="69">COUNTIFS($C66:$C166,AD$2,$D66:$D166,$AB68)</f>
        <v>0</v>
      </c>
      <c r="AE68" s="53">
        <f t="shared" si="69"/>
        <v>0</v>
      </c>
      <c r="AF68" s="53">
        <f t="shared" si="69"/>
        <v>0</v>
      </c>
      <c r="AG68" s="53">
        <f t="shared" si="69"/>
        <v>0</v>
      </c>
      <c r="AH68" s="53">
        <f t="shared" si="69"/>
        <v>0</v>
      </c>
      <c r="AI68" s="53">
        <f t="shared" si="69"/>
        <v>0</v>
      </c>
      <c r="AJ68" s="53">
        <f t="shared" si="69"/>
        <v>0</v>
      </c>
      <c r="AK68" s="53">
        <f t="shared" si="69"/>
        <v>0</v>
      </c>
      <c r="AL68" s="53">
        <f t="shared" si="69"/>
        <v>0</v>
      </c>
      <c r="AM68" s="53">
        <f t="shared" si="69"/>
        <v>0</v>
      </c>
    </row>
    <row r="69" spans="1:39" x14ac:dyDescent="0.25">
      <c r="A69" s="87">
        <v>68</v>
      </c>
      <c r="B69" s="88" t="s">
        <v>26</v>
      </c>
      <c r="C69" s="88">
        <v>2.25</v>
      </c>
      <c r="D69" s="7">
        <v>13</v>
      </c>
      <c r="E69" s="46">
        <v>-0.39</v>
      </c>
      <c r="M69" s="71"/>
      <c r="N69" s="69"/>
      <c r="O69" s="75"/>
      <c r="P69" s="75"/>
      <c r="Q69" s="75"/>
      <c r="R69" s="75"/>
      <c r="S69" s="75"/>
      <c r="T69" s="75"/>
      <c r="U69" s="75"/>
      <c r="V69" s="75"/>
      <c r="W69" s="75"/>
      <c r="X69" s="66"/>
      <c r="AB69" s="51" t="str">
        <f t="shared" si="11"/>
        <v/>
      </c>
      <c r="AC69" s="49" t="str">
        <f t="shared" si="68"/>
        <v/>
      </c>
      <c r="AD69" s="53">
        <f t="shared" ref="AD69:AM69" si="70">COUNTIFS($C67:$C167,AD$2,$D67:$D167,$AB69)</f>
        <v>0</v>
      </c>
      <c r="AE69" s="53">
        <f t="shared" si="70"/>
        <v>0</v>
      </c>
      <c r="AF69" s="53">
        <f t="shared" si="70"/>
        <v>0</v>
      </c>
      <c r="AG69" s="53">
        <f t="shared" si="70"/>
        <v>0</v>
      </c>
      <c r="AH69" s="53">
        <f t="shared" si="70"/>
        <v>0</v>
      </c>
      <c r="AI69" s="53">
        <f t="shared" si="70"/>
        <v>0</v>
      </c>
      <c r="AJ69" s="53">
        <f t="shared" si="70"/>
        <v>0</v>
      </c>
      <c r="AK69" s="53">
        <f t="shared" si="70"/>
        <v>0</v>
      </c>
      <c r="AL69" s="53">
        <f t="shared" si="70"/>
        <v>0</v>
      </c>
      <c r="AM69" s="53">
        <f t="shared" si="70"/>
        <v>0</v>
      </c>
    </row>
    <row r="70" spans="1:39" x14ac:dyDescent="0.25">
      <c r="A70" s="87">
        <v>69</v>
      </c>
      <c r="B70" s="88" t="s">
        <v>26</v>
      </c>
      <c r="C70" s="88">
        <v>1.25</v>
      </c>
      <c r="D70" s="7">
        <v>13</v>
      </c>
      <c r="E70" s="46">
        <v>-0.39</v>
      </c>
      <c r="M70" s="71"/>
      <c r="N70" s="69"/>
      <c r="O70" s="75"/>
      <c r="P70" s="75"/>
      <c r="Q70" s="75"/>
      <c r="R70" s="75"/>
      <c r="S70" s="75"/>
      <c r="T70" s="75"/>
      <c r="U70" s="75"/>
      <c r="V70" s="75"/>
      <c r="W70" s="75"/>
      <c r="X70" s="66"/>
      <c r="AB70" s="51" t="str">
        <f t="shared" si="11"/>
        <v/>
      </c>
      <c r="AC70" s="49" t="str">
        <f t="shared" si="68"/>
        <v/>
      </c>
      <c r="AD70" s="53">
        <f t="shared" ref="AD70:AM70" si="71">COUNTIFS($C68:$C168,AD$2,$D68:$D168,$AB70)</f>
        <v>0</v>
      </c>
      <c r="AE70" s="53">
        <f t="shared" si="71"/>
        <v>0</v>
      </c>
      <c r="AF70" s="53">
        <f t="shared" si="71"/>
        <v>0</v>
      </c>
      <c r="AG70" s="53">
        <f t="shared" si="71"/>
        <v>0</v>
      </c>
      <c r="AH70" s="53">
        <f t="shared" si="71"/>
        <v>0</v>
      </c>
      <c r="AI70" s="53">
        <f t="shared" si="71"/>
        <v>0</v>
      </c>
      <c r="AJ70" s="53">
        <f t="shared" si="71"/>
        <v>0</v>
      </c>
      <c r="AK70" s="53">
        <f t="shared" si="71"/>
        <v>0</v>
      </c>
      <c r="AL70" s="53">
        <f t="shared" si="71"/>
        <v>0</v>
      </c>
      <c r="AM70" s="53">
        <f t="shared" si="71"/>
        <v>0</v>
      </c>
    </row>
    <row r="71" spans="1:39" x14ac:dyDescent="0.25">
      <c r="A71" s="87">
        <v>70</v>
      </c>
      <c r="B71" s="88" t="s">
        <v>26</v>
      </c>
      <c r="C71" s="88">
        <v>0.25</v>
      </c>
      <c r="D71" s="7">
        <v>12</v>
      </c>
      <c r="E71" s="46">
        <v>0.03</v>
      </c>
      <c r="M71" s="71"/>
      <c r="N71" s="69"/>
      <c r="O71" s="75"/>
      <c r="P71" s="75"/>
      <c r="Q71" s="75"/>
      <c r="R71" s="75"/>
      <c r="S71" s="75"/>
      <c r="T71" s="75"/>
      <c r="U71" s="75"/>
      <c r="V71" s="75"/>
      <c r="W71" s="75"/>
      <c r="X71" s="66"/>
      <c r="AB71" s="51" t="str">
        <f t="shared" si="11"/>
        <v/>
      </c>
      <c r="AC71" s="49" t="str">
        <f t="shared" si="68"/>
        <v/>
      </c>
      <c r="AD71" s="53">
        <f t="shared" ref="AD71:AM71" si="72">COUNTIFS($C69:$C169,AD$2,$D69:$D169,$AB71)</f>
        <v>0</v>
      </c>
      <c r="AE71" s="53">
        <f t="shared" si="72"/>
        <v>0</v>
      </c>
      <c r="AF71" s="53">
        <f t="shared" si="72"/>
        <v>0</v>
      </c>
      <c r="AG71" s="53">
        <f t="shared" si="72"/>
        <v>0</v>
      </c>
      <c r="AH71" s="53">
        <f t="shared" si="72"/>
        <v>0</v>
      </c>
      <c r="AI71" s="53">
        <f t="shared" si="72"/>
        <v>0</v>
      </c>
      <c r="AJ71" s="53">
        <f t="shared" si="72"/>
        <v>0</v>
      </c>
      <c r="AK71" s="53">
        <f t="shared" si="72"/>
        <v>0</v>
      </c>
      <c r="AL71" s="53">
        <f t="shared" si="72"/>
        <v>0</v>
      </c>
      <c r="AM71" s="53">
        <f t="shared" si="72"/>
        <v>0</v>
      </c>
    </row>
    <row r="72" spans="1:39" x14ac:dyDescent="0.25">
      <c r="A72" s="87">
        <v>71</v>
      </c>
      <c r="B72" s="88" t="s">
        <v>28</v>
      </c>
      <c r="C72" s="88">
        <v>0.5</v>
      </c>
      <c r="D72" s="7">
        <v>12</v>
      </c>
      <c r="E72" s="46">
        <v>0.03</v>
      </c>
      <c r="M72" s="71"/>
      <c r="N72" s="69"/>
      <c r="O72" s="75"/>
      <c r="P72" s="75"/>
      <c r="Q72" s="75"/>
      <c r="R72" s="75"/>
      <c r="S72" s="75"/>
      <c r="T72" s="75"/>
      <c r="U72" s="75"/>
      <c r="V72" s="75"/>
      <c r="W72" s="75"/>
      <c r="X72" s="66"/>
      <c r="AB72" s="51" t="str">
        <f t="shared" si="11"/>
        <v/>
      </c>
      <c r="AC72" s="49" t="str">
        <f t="shared" si="68"/>
        <v/>
      </c>
      <c r="AD72" s="53">
        <f t="shared" ref="AD72:AM72" si="73">COUNTIFS($C70:$C170,AD$2,$D70:$D170,$AB72)</f>
        <v>0</v>
      </c>
      <c r="AE72" s="53">
        <f t="shared" si="73"/>
        <v>0</v>
      </c>
      <c r="AF72" s="53">
        <f t="shared" si="73"/>
        <v>0</v>
      </c>
      <c r="AG72" s="53">
        <f t="shared" si="73"/>
        <v>0</v>
      </c>
      <c r="AH72" s="53">
        <f t="shared" si="73"/>
        <v>0</v>
      </c>
      <c r="AI72" s="53">
        <f t="shared" si="73"/>
        <v>0</v>
      </c>
      <c r="AJ72" s="53">
        <f t="shared" si="73"/>
        <v>0</v>
      </c>
      <c r="AK72" s="53">
        <f t="shared" si="73"/>
        <v>0</v>
      </c>
      <c r="AL72" s="53">
        <f t="shared" si="73"/>
        <v>0</v>
      </c>
      <c r="AM72" s="53">
        <f t="shared" si="73"/>
        <v>0</v>
      </c>
    </row>
    <row r="73" spans="1:39" x14ac:dyDescent="0.25">
      <c r="A73" s="87">
        <v>72</v>
      </c>
      <c r="B73" s="88" t="s">
        <v>25</v>
      </c>
      <c r="C73" s="88">
        <v>2.5</v>
      </c>
      <c r="D73" s="7">
        <v>14</v>
      </c>
      <c r="E73" s="46">
        <v>-0.14000000000000001</v>
      </c>
      <c r="M73" s="71"/>
      <c r="N73" s="69"/>
      <c r="O73" s="75"/>
      <c r="P73" s="75"/>
      <c r="Q73" s="75"/>
      <c r="R73" s="75"/>
      <c r="S73" s="75"/>
      <c r="T73" s="75"/>
      <c r="U73" s="75"/>
      <c r="V73" s="75"/>
      <c r="W73" s="75"/>
      <c r="X73" s="66"/>
      <c r="AB73" s="51" t="str">
        <f t="shared" si="11"/>
        <v/>
      </c>
      <c r="AC73" s="49" t="str">
        <f t="shared" si="68"/>
        <v/>
      </c>
      <c r="AD73" s="53">
        <f t="shared" ref="AD73:AM73" si="74">COUNTIFS($C71:$C171,AD$2,$D71:$D171,$AB73)</f>
        <v>0</v>
      </c>
      <c r="AE73" s="53">
        <f t="shared" si="74"/>
        <v>0</v>
      </c>
      <c r="AF73" s="53">
        <f t="shared" si="74"/>
        <v>0</v>
      </c>
      <c r="AG73" s="53">
        <f t="shared" si="74"/>
        <v>0</v>
      </c>
      <c r="AH73" s="53">
        <f t="shared" si="74"/>
        <v>0</v>
      </c>
      <c r="AI73" s="53">
        <f t="shared" si="74"/>
        <v>0</v>
      </c>
      <c r="AJ73" s="53">
        <f t="shared" si="74"/>
        <v>0</v>
      </c>
      <c r="AK73" s="53">
        <f t="shared" si="74"/>
        <v>0</v>
      </c>
      <c r="AL73" s="53">
        <f t="shared" si="74"/>
        <v>0</v>
      </c>
      <c r="AM73" s="53">
        <f t="shared" si="74"/>
        <v>0</v>
      </c>
    </row>
    <row r="74" spans="1:39" x14ac:dyDescent="0.25">
      <c r="A74" s="87">
        <v>73</v>
      </c>
      <c r="B74" s="88" t="s">
        <v>28</v>
      </c>
      <c r="C74" s="88">
        <v>0.5</v>
      </c>
      <c r="D74" s="7">
        <v>13</v>
      </c>
      <c r="E74" s="46">
        <v>-0.39</v>
      </c>
      <c r="M74" s="71"/>
      <c r="N74" s="69"/>
      <c r="O74" s="75"/>
      <c r="P74" s="75"/>
      <c r="Q74" s="75"/>
      <c r="R74" s="75"/>
      <c r="S74" s="75"/>
      <c r="T74" s="75"/>
      <c r="U74" s="75"/>
      <c r="V74" s="75"/>
      <c r="W74" s="75"/>
      <c r="X74" s="66"/>
      <c r="AB74" s="51" t="str">
        <f t="shared" si="11"/>
        <v/>
      </c>
      <c r="AC74" s="49" t="str">
        <f t="shared" si="68"/>
        <v/>
      </c>
      <c r="AD74" s="53">
        <f t="shared" ref="AD74:AM74" si="75">COUNTIFS($C72:$C172,AD$2,$D72:$D172,$AB74)</f>
        <v>0</v>
      </c>
      <c r="AE74" s="53">
        <f t="shared" si="75"/>
        <v>0</v>
      </c>
      <c r="AF74" s="53">
        <f t="shared" si="75"/>
        <v>0</v>
      </c>
      <c r="AG74" s="53">
        <f t="shared" si="75"/>
        <v>0</v>
      </c>
      <c r="AH74" s="53">
        <f t="shared" si="75"/>
        <v>0</v>
      </c>
      <c r="AI74" s="53">
        <f t="shared" si="75"/>
        <v>0</v>
      </c>
      <c r="AJ74" s="53">
        <f t="shared" si="75"/>
        <v>0</v>
      </c>
      <c r="AK74" s="53">
        <f t="shared" si="75"/>
        <v>0</v>
      </c>
      <c r="AL74" s="53">
        <f t="shared" si="75"/>
        <v>0</v>
      </c>
      <c r="AM74" s="53">
        <f t="shared" si="75"/>
        <v>0</v>
      </c>
    </row>
    <row r="75" spans="1:39" x14ac:dyDescent="0.25">
      <c r="A75" s="87">
        <v>74</v>
      </c>
      <c r="B75" s="88" t="s">
        <v>25</v>
      </c>
      <c r="C75" s="88">
        <v>2.25</v>
      </c>
      <c r="D75" s="7">
        <v>14</v>
      </c>
      <c r="E75" s="46">
        <v>-0.14000000000000001</v>
      </c>
      <c r="M75" s="71"/>
      <c r="N75" s="69"/>
      <c r="O75" s="75"/>
      <c r="P75" s="75"/>
      <c r="Q75" s="75"/>
      <c r="R75" s="75"/>
      <c r="S75" s="75"/>
      <c r="T75" s="75"/>
      <c r="U75" s="75"/>
      <c r="V75" s="75"/>
      <c r="W75" s="75"/>
      <c r="X75" s="66"/>
      <c r="AB75" s="51" t="str">
        <f t="shared" si="11"/>
        <v/>
      </c>
      <c r="AC75" s="49" t="str">
        <f t="shared" si="68"/>
        <v/>
      </c>
      <c r="AD75" s="53">
        <f t="shared" ref="AD75:AM75" si="76">COUNTIFS($C73:$C173,AD$2,$D73:$D173,$AB75)</f>
        <v>0</v>
      </c>
      <c r="AE75" s="53">
        <f t="shared" si="76"/>
        <v>0</v>
      </c>
      <c r="AF75" s="53">
        <f t="shared" si="76"/>
        <v>0</v>
      </c>
      <c r="AG75" s="53">
        <f t="shared" si="76"/>
        <v>0</v>
      </c>
      <c r="AH75" s="53">
        <f t="shared" si="76"/>
        <v>0</v>
      </c>
      <c r="AI75" s="53">
        <f t="shared" si="76"/>
        <v>0</v>
      </c>
      <c r="AJ75" s="53">
        <f t="shared" si="76"/>
        <v>0</v>
      </c>
      <c r="AK75" s="53">
        <f t="shared" si="76"/>
        <v>0</v>
      </c>
      <c r="AL75" s="53">
        <f t="shared" si="76"/>
        <v>0</v>
      </c>
      <c r="AM75" s="53">
        <f t="shared" si="76"/>
        <v>0</v>
      </c>
    </row>
    <row r="76" spans="1:39" x14ac:dyDescent="0.25">
      <c r="A76" s="87">
        <v>75</v>
      </c>
      <c r="B76" s="88" t="s">
        <v>26</v>
      </c>
      <c r="C76" s="88">
        <v>2.25</v>
      </c>
      <c r="D76" s="7">
        <v>14</v>
      </c>
      <c r="E76" s="46">
        <v>-0.14000000000000001</v>
      </c>
      <c r="M76" s="71"/>
      <c r="N76" s="69"/>
      <c r="O76" s="75"/>
      <c r="P76" s="75"/>
      <c r="Q76" s="75"/>
      <c r="R76" s="75"/>
      <c r="S76" s="75"/>
      <c r="T76" s="75"/>
      <c r="U76" s="75"/>
      <c r="V76" s="75"/>
      <c r="W76" s="75"/>
      <c r="X76" s="66"/>
      <c r="AB76" s="51" t="str">
        <f t="shared" ref="AB76:AB139" si="77">IF(AND(ISNUMBER(N76),N76&lt;&gt;""),N76,"")</f>
        <v/>
      </c>
      <c r="AC76" s="49" t="str">
        <f t="shared" si="68"/>
        <v/>
      </c>
      <c r="AD76" s="53">
        <f t="shared" ref="AD76:AM76" si="78">COUNTIFS($C74:$C174,AD$2,$D74:$D174,$AB76)</f>
        <v>0</v>
      </c>
      <c r="AE76" s="53">
        <f t="shared" si="78"/>
        <v>0</v>
      </c>
      <c r="AF76" s="53">
        <f t="shared" si="78"/>
        <v>0</v>
      </c>
      <c r="AG76" s="53">
        <f t="shared" si="78"/>
        <v>0</v>
      </c>
      <c r="AH76" s="53">
        <f t="shared" si="78"/>
        <v>0</v>
      </c>
      <c r="AI76" s="53">
        <f t="shared" si="78"/>
        <v>0</v>
      </c>
      <c r="AJ76" s="53">
        <f t="shared" si="78"/>
        <v>0</v>
      </c>
      <c r="AK76" s="53">
        <f t="shared" si="78"/>
        <v>0</v>
      </c>
      <c r="AL76" s="53">
        <f t="shared" si="78"/>
        <v>0</v>
      </c>
      <c r="AM76" s="53">
        <f t="shared" si="78"/>
        <v>0</v>
      </c>
    </row>
    <row r="77" spans="1:39" x14ac:dyDescent="0.25">
      <c r="A77" s="87">
        <v>76</v>
      </c>
      <c r="B77" s="88" t="s">
        <v>25</v>
      </c>
      <c r="C77" s="88">
        <v>1</v>
      </c>
      <c r="D77" s="7">
        <v>13</v>
      </c>
      <c r="E77" s="46">
        <v>-0.39</v>
      </c>
      <c r="M77" s="71"/>
      <c r="N77" s="69"/>
      <c r="O77" s="75"/>
      <c r="P77" s="75"/>
      <c r="Q77" s="75"/>
      <c r="R77" s="75"/>
      <c r="S77" s="75"/>
      <c r="T77" s="75"/>
      <c r="U77" s="75"/>
      <c r="V77" s="75"/>
      <c r="W77" s="75"/>
      <c r="X77" s="66"/>
      <c r="AB77" s="51" t="str">
        <f t="shared" si="77"/>
        <v/>
      </c>
      <c r="AC77" s="49" t="str">
        <f t="shared" si="68"/>
        <v/>
      </c>
      <c r="AD77" s="53">
        <f t="shared" ref="AD77:AM77" si="79">COUNTIFS($C75:$C175,AD$2,$D75:$D175,$AB77)</f>
        <v>0</v>
      </c>
      <c r="AE77" s="53">
        <f t="shared" si="79"/>
        <v>0</v>
      </c>
      <c r="AF77" s="53">
        <f t="shared" si="79"/>
        <v>0</v>
      </c>
      <c r="AG77" s="53">
        <f t="shared" si="79"/>
        <v>0</v>
      </c>
      <c r="AH77" s="53">
        <f t="shared" si="79"/>
        <v>0</v>
      </c>
      <c r="AI77" s="53">
        <f t="shared" si="79"/>
        <v>0</v>
      </c>
      <c r="AJ77" s="53">
        <f t="shared" si="79"/>
        <v>0</v>
      </c>
      <c r="AK77" s="53">
        <f t="shared" si="79"/>
        <v>0</v>
      </c>
      <c r="AL77" s="53">
        <f t="shared" si="79"/>
        <v>0</v>
      </c>
      <c r="AM77" s="53">
        <f t="shared" si="79"/>
        <v>0</v>
      </c>
    </row>
    <row r="78" spans="1:39" x14ac:dyDescent="0.25">
      <c r="A78" s="87">
        <v>77</v>
      </c>
      <c r="B78" s="88" t="s">
        <v>26</v>
      </c>
      <c r="C78" s="88">
        <v>0.5</v>
      </c>
      <c r="D78" s="7">
        <v>14</v>
      </c>
      <c r="E78" s="46">
        <v>-0.14000000000000001</v>
      </c>
      <c r="M78" s="71"/>
      <c r="N78" s="69"/>
      <c r="O78" s="75"/>
      <c r="P78" s="75"/>
      <c r="Q78" s="75"/>
      <c r="R78" s="75"/>
      <c r="S78" s="75"/>
      <c r="T78" s="75"/>
      <c r="U78" s="75"/>
      <c r="V78" s="75"/>
      <c r="W78" s="75"/>
      <c r="X78" s="66"/>
      <c r="AB78" s="51" t="str">
        <f t="shared" si="77"/>
        <v/>
      </c>
      <c r="AC78" s="49" t="str">
        <f t="shared" si="68"/>
        <v/>
      </c>
      <c r="AD78" s="53">
        <f t="shared" ref="AD78:AM78" si="80">COUNTIFS($C76:$C176,AD$2,$D76:$D176,$AB78)</f>
        <v>0</v>
      </c>
      <c r="AE78" s="53">
        <f t="shared" si="80"/>
        <v>0</v>
      </c>
      <c r="AF78" s="53">
        <f t="shared" si="80"/>
        <v>0</v>
      </c>
      <c r="AG78" s="53">
        <f t="shared" si="80"/>
        <v>0</v>
      </c>
      <c r="AH78" s="53">
        <f t="shared" si="80"/>
        <v>0</v>
      </c>
      <c r="AI78" s="53">
        <f t="shared" si="80"/>
        <v>0</v>
      </c>
      <c r="AJ78" s="53">
        <f t="shared" si="80"/>
        <v>0</v>
      </c>
      <c r="AK78" s="53">
        <f t="shared" si="80"/>
        <v>0</v>
      </c>
      <c r="AL78" s="53">
        <f t="shared" si="80"/>
        <v>0</v>
      </c>
      <c r="AM78" s="53">
        <f t="shared" si="80"/>
        <v>0</v>
      </c>
    </row>
    <row r="79" spans="1:39" x14ac:dyDescent="0.25">
      <c r="A79" s="87">
        <v>78</v>
      </c>
      <c r="B79" s="88" t="s">
        <v>26</v>
      </c>
      <c r="C79" s="88">
        <v>2.5</v>
      </c>
      <c r="D79" s="7">
        <v>15</v>
      </c>
      <c r="E79" s="46">
        <v>-0.14000000000000001</v>
      </c>
      <c r="M79" s="71"/>
      <c r="N79" s="69"/>
      <c r="O79" s="75"/>
      <c r="P79" s="75"/>
      <c r="Q79" s="75"/>
      <c r="R79" s="75"/>
      <c r="S79" s="75"/>
      <c r="T79" s="75"/>
      <c r="U79" s="75"/>
      <c r="V79" s="75"/>
      <c r="W79" s="75"/>
      <c r="X79" s="66"/>
      <c r="AB79" s="51" t="str">
        <f t="shared" si="77"/>
        <v/>
      </c>
      <c r="AC79" s="49" t="str">
        <f t="shared" si="68"/>
        <v/>
      </c>
      <c r="AD79" s="53">
        <f t="shared" ref="AD79:AM79" si="81">COUNTIFS($C77:$C177,AD$2,$D77:$D177,$AB79)</f>
        <v>0</v>
      </c>
      <c r="AE79" s="53">
        <f t="shared" si="81"/>
        <v>0</v>
      </c>
      <c r="AF79" s="53">
        <f t="shared" si="81"/>
        <v>0</v>
      </c>
      <c r="AG79" s="53">
        <f t="shared" si="81"/>
        <v>0</v>
      </c>
      <c r="AH79" s="53">
        <f t="shared" si="81"/>
        <v>0</v>
      </c>
      <c r="AI79" s="53">
        <f t="shared" si="81"/>
        <v>0</v>
      </c>
      <c r="AJ79" s="53">
        <f t="shared" si="81"/>
        <v>0</v>
      </c>
      <c r="AK79" s="53">
        <f t="shared" si="81"/>
        <v>0</v>
      </c>
      <c r="AL79" s="53">
        <f t="shared" si="81"/>
        <v>0</v>
      </c>
      <c r="AM79" s="53">
        <f t="shared" si="81"/>
        <v>0</v>
      </c>
    </row>
    <row r="80" spans="1:39" x14ac:dyDescent="0.25">
      <c r="A80" s="87">
        <v>79</v>
      </c>
      <c r="B80" s="88" t="s">
        <v>26</v>
      </c>
      <c r="C80" s="88">
        <v>1.25</v>
      </c>
      <c r="D80" s="7">
        <v>15</v>
      </c>
      <c r="E80" s="46">
        <v>-0.14000000000000001</v>
      </c>
      <c r="M80" s="71"/>
      <c r="N80" s="69"/>
      <c r="O80" s="75"/>
      <c r="P80" s="75"/>
      <c r="Q80" s="75"/>
      <c r="R80" s="75"/>
      <c r="S80" s="75"/>
      <c r="T80" s="75"/>
      <c r="U80" s="75"/>
      <c r="V80" s="75"/>
      <c r="W80" s="75"/>
      <c r="X80" s="66"/>
      <c r="AB80" s="51" t="str">
        <f t="shared" si="77"/>
        <v/>
      </c>
      <c r="AC80" s="49" t="str">
        <f t="shared" si="68"/>
        <v/>
      </c>
      <c r="AD80" s="53">
        <f t="shared" ref="AD80:AM80" si="82">COUNTIFS($C78:$C178,AD$2,$D78:$D178,$AB80)</f>
        <v>0</v>
      </c>
      <c r="AE80" s="53">
        <f t="shared" si="82"/>
        <v>0</v>
      </c>
      <c r="AF80" s="53">
        <f t="shared" si="82"/>
        <v>0</v>
      </c>
      <c r="AG80" s="53">
        <f t="shared" si="82"/>
        <v>0</v>
      </c>
      <c r="AH80" s="53">
        <f t="shared" si="82"/>
        <v>0</v>
      </c>
      <c r="AI80" s="53">
        <f t="shared" si="82"/>
        <v>0</v>
      </c>
      <c r="AJ80" s="53">
        <f t="shared" si="82"/>
        <v>0</v>
      </c>
      <c r="AK80" s="53">
        <f t="shared" si="82"/>
        <v>0</v>
      </c>
      <c r="AL80" s="53">
        <f t="shared" si="82"/>
        <v>0</v>
      </c>
      <c r="AM80" s="53">
        <f t="shared" si="82"/>
        <v>0</v>
      </c>
    </row>
    <row r="81" spans="1:39" x14ac:dyDescent="0.25">
      <c r="A81" s="87">
        <v>80</v>
      </c>
      <c r="B81" s="88" t="s">
        <v>26</v>
      </c>
      <c r="C81" s="88">
        <v>0.75</v>
      </c>
      <c r="D81" s="7">
        <v>15</v>
      </c>
      <c r="E81" s="46">
        <v>-0.14000000000000001</v>
      </c>
      <c r="M81" s="71"/>
      <c r="N81" s="69"/>
      <c r="O81" s="75"/>
      <c r="P81" s="75"/>
      <c r="Q81" s="75"/>
      <c r="R81" s="75"/>
      <c r="S81" s="75"/>
      <c r="T81" s="75"/>
      <c r="U81" s="75"/>
      <c r="V81" s="75"/>
      <c r="W81" s="75"/>
      <c r="X81" s="66"/>
      <c r="AB81" s="51" t="str">
        <f t="shared" si="77"/>
        <v/>
      </c>
      <c r="AC81" s="49" t="str">
        <f t="shared" si="68"/>
        <v/>
      </c>
      <c r="AD81" s="53">
        <f t="shared" ref="AD81:AM81" si="83">COUNTIFS($C79:$C179,AD$2,$D79:$D179,$AB81)</f>
        <v>0</v>
      </c>
      <c r="AE81" s="53">
        <f t="shared" si="83"/>
        <v>0</v>
      </c>
      <c r="AF81" s="53">
        <f t="shared" si="83"/>
        <v>0</v>
      </c>
      <c r="AG81" s="53">
        <f t="shared" si="83"/>
        <v>0</v>
      </c>
      <c r="AH81" s="53">
        <f t="shared" si="83"/>
        <v>0</v>
      </c>
      <c r="AI81" s="53">
        <f t="shared" si="83"/>
        <v>0</v>
      </c>
      <c r="AJ81" s="53">
        <f t="shared" si="83"/>
        <v>0</v>
      </c>
      <c r="AK81" s="53">
        <f t="shared" si="83"/>
        <v>0</v>
      </c>
      <c r="AL81" s="53">
        <f t="shared" si="83"/>
        <v>0</v>
      </c>
      <c r="AM81" s="53">
        <f t="shared" si="83"/>
        <v>0</v>
      </c>
    </row>
    <row r="82" spans="1:39" x14ac:dyDescent="0.25">
      <c r="A82" s="87">
        <v>81</v>
      </c>
      <c r="B82" s="88" t="s">
        <v>28</v>
      </c>
      <c r="C82" s="88">
        <v>1.5</v>
      </c>
      <c r="D82" s="7">
        <v>15</v>
      </c>
      <c r="E82" s="46">
        <v>-0.14000000000000001</v>
      </c>
      <c r="M82" s="71"/>
      <c r="N82" s="69"/>
      <c r="O82" s="75"/>
      <c r="P82" s="75"/>
      <c r="Q82" s="75"/>
      <c r="R82" s="75"/>
      <c r="S82" s="75"/>
      <c r="T82" s="75"/>
      <c r="U82" s="75"/>
      <c r="V82" s="75"/>
      <c r="W82" s="75"/>
      <c r="X82" s="66"/>
      <c r="AB82" s="51" t="str">
        <f t="shared" si="77"/>
        <v/>
      </c>
      <c r="AC82" s="49" t="str">
        <f t="shared" si="68"/>
        <v/>
      </c>
      <c r="AD82" s="53">
        <f t="shared" ref="AD82:AM82" si="84">COUNTIFS($C80:$C180,AD$2,$D80:$D180,$AB82)</f>
        <v>0</v>
      </c>
      <c r="AE82" s="53">
        <f t="shared" si="84"/>
        <v>0</v>
      </c>
      <c r="AF82" s="53">
        <f t="shared" si="84"/>
        <v>0</v>
      </c>
      <c r="AG82" s="53">
        <f t="shared" si="84"/>
        <v>0</v>
      </c>
      <c r="AH82" s="53">
        <f t="shared" si="84"/>
        <v>0</v>
      </c>
      <c r="AI82" s="53">
        <f t="shared" si="84"/>
        <v>0</v>
      </c>
      <c r="AJ82" s="53">
        <f t="shared" si="84"/>
        <v>0</v>
      </c>
      <c r="AK82" s="53">
        <f t="shared" si="84"/>
        <v>0</v>
      </c>
      <c r="AL82" s="53">
        <f t="shared" si="84"/>
        <v>0</v>
      </c>
      <c r="AM82" s="53">
        <f t="shared" si="84"/>
        <v>0</v>
      </c>
    </row>
    <row r="83" spans="1:39" x14ac:dyDescent="0.25">
      <c r="A83" s="87">
        <v>82</v>
      </c>
      <c r="B83" s="88" t="s">
        <v>25</v>
      </c>
      <c r="C83" s="88">
        <v>0.75</v>
      </c>
      <c r="D83" s="7">
        <v>15</v>
      </c>
      <c r="E83" s="46">
        <v>-0.14000000000000001</v>
      </c>
      <c r="M83" s="71"/>
      <c r="N83" s="69"/>
      <c r="O83" s="75"/>
      <c r="P83" s="75"/>
      <c r="Q83" s="75"/>
      <c r="R83" s="75"/>
      <c r="S83" s="75"/>
      <c r="T83" s="75"/>
      <c r="U83" s="75"/>
      <c r="V83" s="75"/>
      <c r="W83" s="75"/>
      <c r="X83" s="66"/>
      <c r="AB83" s="51" t="str">
        <f t="shared" si="77"/>
        <v/>
      </c>
      <c r="AC83" s="49" t="str">
        <f t="shared" si="68"/>
        <v/>
      </c>
      <c r="AD83" s="53">
        <f t="shared" ref="AD83:AM83" si="85">COUNTIFS($C81:$C181,AD$2,$D81:$D181,$AB83)</f>
        <v>0</v>
      </c>
      <c r="AE83" s="53">
        <f t="shared" si="85"/>
        <v>0</v>
      </c>
      <c r="AF83" s="53">
        <f t="shared" si="85"/>
        <v>0</v>
      </c>
      <c r="AG83" s="53">
        <f t="shared" si="85"/>
        <v>0</v>
      </c>
      <c r="AH83" s="53">
        <f t="shared" si="85"/>
        <v>0</v>
      </c>
      <c r="AI83" s="53">
        <f t="shared" si="85"/>
        <v>0</v>
      </c>
      <c r="AJ83" s="53">
        <f t="shared" si="85"/>
        <v>0</v>
      </c>
      <c r="AK83" s="53">
        <f t="shared" si="85"/>
        <v>0</v>
      </c>
      <c r="AL83" s="53">
        <f t="shared" si="85"/>
        <v>0</v>
      </c>
      <c r="AM83" s="53">
        <f t="shared" si="85"/>
        <v>0</v>
      </c>
    </row>
    <row r="84" spans="1:39" x14ac:dyDescent="0.25">
      <c r="A84" s="87">
        <v>83</v>
      </c>
      <c r="B84" s="88" t="s">
        <v>28</v>
      </c>
      <c r="C84" s="88">
        <v>0.75</v>
      </c>
      <c r="D84" s="7">
        <v>15</v>
      </c>
      <c r="E84" s="46">
        <v>-0.14000000000000001</v>
      </c>
      <c r="M84" s="71"/>
      <c r="N84" s="69"/>
      <c r="O84" s="75"/>
      <c r="P84" s="75"/>
      <c r="Q84" s="75"/>
      <c r="R84" s="75"/>
      <c r="S84" s="75"/>
      <c r="T84" s="75"/>
      <c r="U84" s="75"/>
      <c r="V84" s="75"/>
      <c r="W84" s="75"/>
      <c r="X84" s="66"/>
      <c r="AB84" s="51" t="str">
        <f t="shared" si="77"/>
        <v/>
      </c>
      <c r="AC84" s="49" t="str">
        <f t="shared" si="68"/>
        <v/>
      </c>
      <c r="AD84" s="53">
        <f t="shared" ref="AD84:AM84" si="86">COUNTIFS($C82:$C182,AD$2,$D82:$D182,$AB84)</f>
        <v>0</v>
      </c>
      <c r="AE84" s="53">
        <f t="shared" si="86"/>
        <v>0</v>
      </c>
      <c r="AF84" s="53">
        <f t="shared" si="86"/>
        <v>0</v>
      </c>
      <c r="AG84" s="53">
        <f t="shared" si="86"/>
        <v>0</v>
      </c>
      <c r="AH84" s="53">
        <f t="shared" si="86"/>
        <v>0</v>
      </c>
      <c r="AI84" s="53">
        <f t="shared" si="86"/>
        <v>0</v>
      </c>
      <c r="AJ84" s="53">
        <f t="shared" si="86"/>
        <v>0</v>
      </c>
      <c r="AK84" s="53">
        <f t="shared" si="86"/>
        <v>0</v>
      </c>
      <c r="AL84" s="53">
        <f t="shared" si="86"/>
        <v>0</v>
      </c>
      <c r="AM84" s="53">
        <f t="shared" si="86"/>
        <v>0</v>
      </c>
    </row>
    <row r="85" spans="1:39" x14ac:dyDescent="0.25">
      <c r="A85" s="87">
        <v>84</v>
      </c>
      <c r="B85" s="88" t="s">
        <v>26</v>
      </c>
      <c r="C85" s="88">
        <v>1.75</v>
      </c>
      <c r="D85" s="7">
        <v>16</v>
      </c>
      <c r="E85" s="46">
        <v>-0.39</v>
      </c>
      <c r="M85" s="71"/>
      <c r="N85" s="69"/>
      <c r="O85" s="75"/>
      <c r="P85" s="75"/>
      <c r="Q85" s="75"/>
      <c r="R85" s="75"/>
      <c r="S85" s="75"/>
      <c r="T85" s="75"/>
      <c r="U85" s="75"/>
      <c r="V85" s="75"/>
      <c r="W85" s="75"/>
      <c r="X85" s="66"/>
      <c r="AB85" s="51" t="str">
        <f t="shared" si="77"/>
        <v/>
      </c>
      <c r="AC85" s="49" t="str">
        <f t="shared" si="68"/>
        <v/>
      </c>
      <c r="AD85" s="53">
        <f t="shared" ref="AD85:AM85" si="87">COUNTIFS($C83:$C183,AD$2,$D83:$D183,$AB85)</f>
        <v>0</v>
      </c>
      <c r="AE85" s="53">
        <f t="shared" si="87"/>
        <v>0</v>
      </c>
      <c r="AF85" s="53">
        <f t="shared" si="87"/>
        <v>0</v>
      </c>
      <c r="AG85" s="53">
        <f t="shared" si="87"/>
        <v>0</v>
      </c>
      <c r="AH85" s="53">
        <f t="shared" si="87"/>
        <v>0</v>
      </c>
      <c r="AI85" s="53">
        <f t="shared" si="87"/>
        <v>0</v>
      </c>
      <c r="AJ85" s="53">
        <f t="shared" si="87"/>
        <v>0</v>
      </c>
      <c r="AK85" s="53">
        <f t="shared" si="87"/>
        <v>0</v>
      </c>
      <c r="AL85" s="53">
        <f t="shared" si="87"/>
        <v>0</v>
      </c>
      <c r="AM85" s="53">
        <f t="shared" si="87"/>
        <v>0</v>
      </c>
    </row>
    <row r="86" spans="1:39" x14ac:dyDescent="0.25">
      <c r="A86" s="87">
        <v>85</v>
      </c>
      <c r="B86" s="88" t="s">
        <v>26</v>
      </c>
      <c r="C86" s="88">
        <v>2.25</v>
      </c>
      <c r="D86" s="7">
        <v>16</v>
      </c>
      <c r="E86" s="46">
        <v>-0.39</v>
      </c>
      <c r="M86" s="71"/>
      <c r="N86" s="69"/>
      <c r="O86" s="75"/>
      <c r="P86" s="75"/>
      <c r="Q86" s="75"/>
      <c r="R86" s="75"/>
      <c r="S86" s="75"/>
      <c r="T86" s="75"/>
      <c r="U86" s="75"/>
      <c r="V86" s="75"/>
      <c r="W86" s="75"/>
      <c r="X86" s="66"/>
      <c r="AB86" s="51" t="str">
        <f t="shared" si="77"/>
        <v/>
      </c>
      <c r="AC86" s="49" t="str">
        <f t="shared" si="68"/>
        <v/>
      </c>
      <c r="AD86" s="53">
        <f t="shared" ref="AD86:AM86" si="88">COUNTIFS($C84:$C184,AD$2,$D84:$D184,$AB86)</f>
        <v>0</v>
      </c>
      <c r="AE86" s="53">
        <f t="shared" si="88"/>
        <v>0</v>
      </c>
      <c r="AF86" s="53">
        <f t="shared" si="88"/>
        <v>0</v>
      </c>
      <c r="AG86" s="53">
        <f t="shared" si="88"/>
        <v>0</v>
      </c>
      <c r="AH86" s="53">
        <f t="shared" si="88"/>
        <v>0</v>
      </c>
      <c r="AI86" s="53">
        <f t="shared" si="88"/>
        <v>0</v>
      </c>
      <c r="AJ86" s="53">
        <f t="shared" si="88"/>
        <v>0</v>
      </c>
      <c r="AK86" s="53">
        <f t="shared" si="88"/>
        <v>0</v>
      </c>
      <c r="AL86" s="53">
        <f t="shared" si="88"/>
        <v>0</v>
      </c>
      <c r="AM86" s="53">
        <f t="shared" si="88"/>
        <v>0</v>
      </c>
    </row>
    <row r="87" spans="1:39" x14ac:dyDescent="0.25">
      <c r="A87" s="87">
        <v>86</v>
      </c>
      <c r="B87" s="88" t="s">
        <v>25</v>
      </c>
      <c r="C87" s="88">
        <v>2</v>
      </c>
      <c r="D87" s="7">
        <v>16</v>
      </c>
      <c r="E87" s="46">
        <v>-0.39</v>
      </c>
      <c r="M87" s="71"/>
      <c r="N87" s="69"/>
      <c r="O87" s="75"/>
      <c r="P87" s="75"/>
      <c r="Q87" s="75"/>
      <c r="R87" s="75"/>
      <c r="S87" s="75"/>
      <c r="T87" s="75"/>
      <c r="U87" s="75"/>
      <c r="V87" s="75"/>
      <c r="W87" s="75"/>
      <c r="X87" s="66"/>
      <c r="AB87" s="51" t="str">
        <f t="shared" si="77"/>
        <v/>
      </c>
      <c r="AC87" s="49" t="str">
        <f t="shared" si="68"/>
        <v/>
      </c>
      <c r="AD87" s="53">
        <f t="shared" ref="AD87:AM87" si="89">COUNTIFS($C85:$C185,AD$2,$D85:$D185,$AB87)</f>
        <v>0</v>
      </c>
      <c r="AE87" s="53">
        <f t="shared" si="89"/>
        <v>0</v>
      </c>
      <c r="AF87" s="53">
        <f t="shared" si="89"/>
        <v>0</v>
      </c>
      <c r="AG87" s="53">
        <f t="shared" si="89"/>
        <v>0</v>
      </c>
      <c r="AH87" s="53">
        <f t="shared" si="89"/>
        <v>0</v>
      </c>
      <c r="AI87" s="53">
        <f t="shared" si="89"/>
        <v>0</v>
      </c>
      <c r="AJ87" s="53">
        <f t="shared" si="89"/>
        <v>0</v>
      </c>
      <c r="AK87" s="53">
        <f t="shared" si="89"/>
        <v>0</v>
      </c>
      <c r="AL87" s="53">
        <f t="shared" si="89"/>
        <v>0</v>
      </c>
      <c r="AM87" s="53">
        <f t="shared" si="89"/>
        <v>0</v>
      </c>
    </row>
    <row r="88" spans="1:39" x14ac:dyDescent="0.25">
      <c r="A88" s="87">
        <v>87</v>
      </c>
      <c r="B88" s="88" t="s">
        <v>26</v>
      </c>
      <c r="C88" s="88">
        <v>1.5</v>
      </c>
      <c r="D88" s="7">
        <v>16</v>
      </c>
      <c r="E88" s="46">
        <v>-0.39</v>
      </c>
      <c r="M88" s="71"/>
      <c r="N88" s="69"/>
      <c r="O88" s="75"/>
      <c r="P88" s="75"/>
      <c r="Q88" s="75"/>
      <c r="R88" s="75"/>
      <c r="S88" s="75"/>
      <c r="T88" s="75"/>
      <c r="U88" s="75"/>
      <c r="V88" s="75"/>
      <c r="W88" s="75"/>
      <c r="X88" s="66"/>
      <c r="AB88" s="51" t="str">
        <f t="shared" si="77"/>
        <v/>
      </c>
      <c r="AC88" s="49" t="str">
        <f t="shared" si="68"/>
        <v/>
      </c>
      <c r="AD88" s="53">
        <f t="shared" ref="AD88:AM88" si="90">COUNTIFS($C86:$C186,AD$2,$D86:$D186,$AB88)</f>
        <v>0</v>
      </c>
      <c r="AE88" s="53">
        <f t="shared" si="90"/>
        <v>0</v>
      </c>
      <c r="AF88" s="53">
        <f t="shared" si="90"/>
        <v>0</v>
      </c>
      <c r="AG88" s="53">
        <f t="shared" si="90"/>
        <v>0</v>
      </c>
      <c r="AH88" s="53">
        <f t="shared" si="90"/>
        <v>0</v>
      </c>
      <c r="AI88" s="53">
        <f t="shared" si="90"/>
        <v>0</v>
      </c>
      <c r="AJ88" s="53">
        <f t="shared" si="90"/>
        <v>0</v>
      </c>
      <c r="AK88" s="53">
        <f t="shared" si="90"/>
        <v>0</v>
      </c>
      <c r="AL88" s="53">
        <f t="shared" si="90"/>
        <v>0</v>
      </c>
      <c r="AM88" s="53">
        <f t="shared" si="90"/>
        <v>0</v>
      </c>
    </row>
    <row r="89" spans="1:39" x14ac:dyDescent="0.25">
      <c r="A89" s="87">
        <v>88</v>
      </c>
      <c r="B89" s="88" t="s">
        <v>25</v>
      </c>
      <c r="C89" s="88">
        <v>1.25</v>
      </c>
      <c r="D89" s="7">
        <v>17</v>
      </c>
      <c r="E89" s="46">
        <v>0.36</v>
      </c>
      <c r="M89" s="71"/>
      <c r="N89" s="69"/>
      <c r="O89" s="75"/>
      <c r="P89" s="75"/>
      <c r="Q89" s="75"/>
      <c r="R89" s="75"/>
      <c r="S89" s="75"/>
      <c r="T89" s="75"/>
      <c r="U89" s="75"/>
      <c r="V89" s="75"/>
      <c r="W89" s="75"/>
      <c r="X89" s="66"/>
      <c r="AB89" s="51" t="str">
        <f t="shared" si="77"/>
        <v/>
      </c>
      <c r="AC89" s="49" t="str">
        <f t="shared" si="68"/>
        <v/>
      </c>
      <c r="AD89" s="53">
        <f t="shared" ref="AD89:AM89" si="91">COUNTIFS($C87:$C187,AD$2,$D87:$D187,$AB89)</f>
        <v>0</v>
      </c>
      <c r="AE89" s="53">
        <f t="shared" si="91"/>
        <v>0</v>
      </c>
      <c r="AF89" s="53">
        <f t="shared" si="91"/>
        <v>0</v>
      </c>
      <c r="AG89" s="53">
        <f t="shared" si="91"/>
        <v>0</v>
      </c>
      <c r="AH89" s="53">
        <f t="shared" si="91"/>
        <v>0</v>
      </c>
      <c r="AI89" s="53">
        <f t="shared" si="91"/>
        <v>0</v>
      </c>
      <c r="AJ89" s="53">
        <f t="shared" si="91"/>
        <v>0</v>
      </c>
      <c r="AK89" s="53">
        <f t="shared" si="91"/>
        <v>0</v>
      </c>
      <c r="AL89" s="53">
        <f t="shared" si="91"/>
        <v>0</v>
      </c>
      <c r="AM89" s="53">
        <f t="shared" si="91"/>
        <v>0</v>
      </c>
    </row>
    <row r="90" spans="1:39" x14ac:dyDescent="0.25">
      <c r="A90" s="87">
        <v>89</v>
      </c>
      <c r="B90" s="88" t="s">
        <v>26</v>
      </c>
      <c r="C90" s="88">
        <v>2</v>
      </c>
      <c r="D90" s="7">
        <v>17</v>
      </c>
      <c r="E90" s="46">
        <v>0.36</v>
      </c>
      <c r="M90" s="71"/>
      <c r="N90" s="69"/>
      <c r="O90" s="75"/>
      <c r="P90" s="75"/>
      <c r="Q90" s="75"/>
      <c r="R90" s="75"/>
      <c r="S90" s="75"/>
      <c r="T90" s="75"/>
      <c r="U90" s="75"/>
      <c r="V90" s="75"/>
      <c r="W90" s="75"/>
      <c r="X90" s="66"/>
      <c r="AB90" s="51" t="str">
        <f t="shared" si="77"/>
        <v/>
      </c>
      <c r="AC90" s="49" t="str">
        <f t="shared" si="68"/>
        <v/>
      </c>
      <c r="AD90" s="53">
        <f t="shared" ref="AD90:AM90" si="92">COUNTIFS($C88:$C188,AD$2,$D88:$D188,$AB90)</f>
        <v>0</v>
      </c>
      <c r="AE90" s="53">
        <f t="shared" si="92"/>
        <v>0</v>
      </c>
      <c r="AF90" s="53">
        <f t="shared" si="92"/>
        <v>0</v>
      </c>
      <c r="AG90" s="53">
        <f t="shared" si="92"/>
        <v>0</v>
      </c>
      <c r="AH90" s="53">
        <f t="shared" si="92"/>
        <v>0</v>
      </c>
      <c r="AI90" s="53">
        <f t="shared" si="92"/>
        <v>0</v>
      </c>
      <c r="AJ90" s="53">
        <f t="shared" si="92"/>
        <v>0</v>
      </c>
      <c r="AK90" s="53">
        <f t="shared" si="92"/>
        <v>0</v>
      </c>
      <c r="AL90" s="53">
        <f t="shared" si="92"/>
        <v>0</v>
      </c>
      <c r="AM90" s="53">
        <f t="shared" si="92"/>
        <v>0</v>
      </c>
    </row>
    <row r="91" spans="1:39" x14ac:dyDescent="0.25">
      <c r="A91" s="87">
        <v>90</v>
      </c>
      <c r="B91" s="88" t="s">
        <v>26</v>
      </c>
      <c r="C91" s="88">
        <v>1.25</v>
      </c>
      <c r="D91" s="7">
        <v>17</v>
      </c>
      <c r="E91" s="46">
        <v>0.36</v>
      </c>
      <c r="M91" s="71"/>
      <c r="N91" s="69"/>
      <c r="O91" s="75"/>
      <c r="P91" s="75"/>
      <c r="Q91" s="75"/>
      <c r="R91" s="75"/>
      <c r="S91" s="75"/>
      <c r="T91" s="75"/>
      <c r="U91" s="75"/>
      <c r="V91" s="75"/>
      <c r="W91" s="75"/>
      <c r="X91" s="66"/>
      <c r="AB91" s="51" t="str">
        <f t="shared" si="77"/>
        <v/>
      </c>
      <c r="AC91" s="49" t="str">
        <f t="shared" si="68"/>
        <v/>
      </c>
      <c r="AD91" s="53">
        <f t="shared" ref="AD91:AM91" si="93">COUNTIFS($C89:$C189,AD$2,$D89:$D189,$AB91)</f>
        <v>0</v>
      </c>
      <c r="AE91" s="53">
        <f t="shared" si="93"/>
        <v>0</v>
      </c>
      <c r="AF91" s="53">
        <f t="shared" si="93"/>
        <v>0</v>
      </c>
      <c r="AG91" s="53">
        <f t="shared" si="93"/>
        <v>0</v>
      </c>
      <c r="AH91" s="53">
        <f t="shared" si="93"/>
        <v>0</v>
      </c>
      <c r="AI91" s="53">
        <f t="shared" si="93"/>
        <v>0</v>
      </c>
      <c r="AJ91" s="53">
        <f t="shared" si="93"/>
        <v>0</v>
      </c>
      <c r="AK91" s="53">
        <f t="shared" si="93"/>
        <v>0</v>
      </c>
      <c r="AL91" s="53">
        <f t="shared" si="93"/>
        <v>0</v>
      </c>
      <c r="AM91" s="53">
        <f t="shared" si="93"/>
        <v>0</v>
      </c>
    </row>
    <row r="92" spans="1:39" x14ac:dyDescent="0.25">
      <c r="A92" s="87">
        <v>91</v>
      </c>
      <c r="B92" s="88" t="s">
        <v>26</v>
      </c>
      <c r="C92" s="88">
        <v>0.25</v>
      </c>
      <c r="D92" s="7">
        <v>16</v>
      </c>
      <c r="E92" s="46">
        <v>-0.39</v>
      </c>
      <c r="M92" s="71"/>
      <c r="N92" s="69"/>
      <c r="O92" s="75"/>
      <c r="P92" s="75"/>
      <c r="Q92" s="75"/>
      <c r="R92" s="75"/>
      <c r="S92" s="75"/>
      <c r="T92" s="75"/>
      <c r="U92" s="75"/>
      <c r="V92" s="75"/>
      <c r="W92" s="75"/>
      <c r="X92" s="66"/>
      <c r="AB92" s="51" t="str">
        <f t="shared" si="77"/>
        <v/>
      </c>
      <c r="AC92" s="49" t="str">
        <f t="shared" si="68"/>
        <v/>
      </c>
      <c r="AD92" s="53">
        <f t="shared" ref="AD92:AM92" si="94">COUNTIFS($C90:$C190,AD$2,$D90:$D190,$AB92)</f>
        <v>0</v>
      </c>
      <c r="AE92" s="53">
        <f t="shared" si="94"/>
        <v>0</v>
      </c>
      <c r="AF92" s="53">
        <f t="shared" si="94"/>
        <v>0</v>
      </c>
      <c r="AG92" s="53">
        <f t="shared" si="94"/>
        <v>0</v>
      </c>
      <c r="AH92" s="53">
        <f t="shared" si="94"/>
        <v>0</v>
      </c>
      <c r="AI92" s="53">
        <f t="shared" si="94"/>
        <v>0</v>
      </c>
      <c r="AJ92" s="53">
        <f t="shared" si="94"/>
        <v>0</v>
      </c>
      <c r="AK92" s="53">
        <f t="shared" si="94"/>
        <v>0</v>
      </c>
      <c r="AL92" s="53">
        <f t="shared" si="94"/>
        <v>0</v>
      </c>
      <c r="AM92" s="53">
        <f t="shared" si="94"/>
        <v>0</v>
      </c>
    </row>
    <row r="93" spans="1:39" x14ac:dyDescent="0.25">
      <c r="A93" s="87">
        <v>92</v>
      </c>
      <c r="B93" s="88" t="s">
        <v>26</v>
      </c>
      <c r="C93" s="88">
        <v>0.5</v>
      </c>
      <c r="D93" s="7">
        <v>15</v>
      </c>
      <c r="E93" s="46">
        <v>-0.14000000000000001</v>
      </c>
      <c r="M93" s="71"/>
      <c r="N93" s="69"/>
      <c r="O93" s="75"/>
      <c r="P93" s="75"/>
      <c r="Q93" s="75"/>
      <c r="R93" s="75"/>
      <c r="S93" s="75"/>
      <c r="T93" s="75"/>
      <c r="U93" s="75"/>
      <c r="V93" s="75"/>
      <c r="W93" s="75"/>
      <c r="X93" s="66"/>
      <c r="AB93" s="51" t="str">
        <f t="shared" si="77"/>
        <v/>
      </c>
      <c r="AC93" s="49" t="str">
        <f t="shared" si="68"/>
        <v/>
      </c>
      <c r="AD93" s="53">
        <f t="shared" ref="AD93:AM93" si="95">COUNTIFS($C91:$C191,AD$2,$D91:$D191,$AB93)</f>
        <v>0</v>
      </c>
      <c r="AE93" s="53">
        <f t="shared" si="95"/>
        <v>0</v>
      </c>
      <c r="AF93" s="53">
        <f t="shared" si="95"/>
        <v>0</v>
      </c>
      <c r="AG93" s="53">
        <f t="shared" si="95"/>
        <v>0</v>
      </c>
      <c r="AH93" s="53">
        <f t="shared" si="95"/>
        <v>0</v>
      </c>
      <c r="AI93" s="53">
        <f t="shared" si="95"/>
        <v>0</v>
      </c>
      <c r="AJ93" s="53">
        <f t="shared" si="95"/>
        <v>0</v>
      </c>
      <c r="AK93" s="53">
        <f t="shared" si="95"/>
        <v>0</v>
      </c>
      <c r="AL93" s="53">
        <f t="shared" si="95"/>
        <v>0</v>
      </c>
      <c r="AM93" s="53">
        <f t="shared" si="95"/>
        <v>0</v>
      </c>
    </row>
    <row r="94" spans="1:39" x14ac:dyDescent="0.25">
      <c r="A94" s="87">
        <v>93</v>
      </c>
      <c r="B94" s="88" t="s">
        <v>28</v>
      </c>
      <c r="C94" s="88">
        <v>1.5</v>
      </c>
      <c r="D94" s="7">
        <v>17</v>
      </c>
      <c r="E94" s="46">
        <v>0.36</v>
      </c>
      <c r="M94" s="71"/>
      <c r="N94" s="69"/>
      <c r="O94" s="75"/>
      <c r="P94" s="75"/>
      <c r="Q94" s="75"/>
      <c r="R94" s="75"/>
      <c r="S94" s="75"/>
      <c r="T94" s="75"/>
      <c r="U94" s="75"/>
      <c r="V94" s="75"/>
      <c r="W94" s="75"/>
      <c r="X94" s="66"/>
      <c r="AB94" s="51" t="str">
        <f t="shared" si="77"/>
        <v/>
      </c>
      <c r="AC94" s="49" t="str">
        <f t="shared" si="68"/>
        <v/>
      </c>
      <c r="AD94" s="53">
        <f t="shared" ref="AD94:AM94" si="96">COUNTIFS($C92:$C192,AD$2,$D92:$D192,$AB94)</f>
        <v>0</v>
      </c>
      <c r="AE94" s="53">
        <f t="shared" si="96"/>
        <v>0</v>
      </c>
      <c r="AF94" s="53">
        <f t="shared" si="96"/>
        <v>0</v>
      </c>
      <c r="AG94" s="53">
        <f t="shared" si="96"/>
        <v>0</v>
      </c>
      <c r="AH94" s="53">
        <f t="shared" si="96"/>
        <v>0</v>
      </c>
      <c r="AI94" s="53">
        <f t="shared" si="96"/>
        <v>0</v>
      </c>
      <c r="AJ94" s="53">
        <f t="shared" si="96"/>
        <v>0</v>
      </c>
      <c r="AK94" s="53">
        <f t="shared" si="96"/>
        <v>0</v>
      </c>
      <c r="AL94" s="53">
        <f t="shared" si="96"/>
        <v>0</v>
      </c>
      <c r="AM94" s="53">
        <f t="shared" si="96"/>
        <v>0</v>
      </c>
    </row>
    <row r="95" spans="1:39" x14ac:dyDescent="0.25">
      <c r="A95" s="87">
        <v>94</v>
      </c>
      <c r="B95" s="88" t="s">
        <v>25</v>
      </c>
      <c r="C95" s="88">
        <v>0.5</v>
      </c>
      <c r="D95" s="7">
        <v>14</v>
      </c>
      <c r="E95" s="46">
        <v>-0.14000000000000001</v>
      </c>
      <c r="M95" s="71"/>
      <c r="N95" s="69"/>
      <c r="O95" s="75"/>
      <c r="P95" s="75"/>
      <c r="Q95" s="75"/>
      <c r="R95" s="75"/>
      <c r="S95" s="75"/>
      <c r="T95" s="75"/>
      <c r="U95" s="75"/>
      <c r="V95" s="75"/>
      <c r="W95" s="75"/>
      <c r="X95" s="66"/>
      <c r="AB95" s="51" t="str">
        <f t="shared" si="77"/>
        <v/>
      </c>
      <c r="AC95" s="49" t="str">
        <f t="shared" si="68"/>
        <v/>
      </c>
      <c r="AD95" s="53">
        <f t="shared" ref="AD95:AM95" si="97">COUNTIFS($C93:$C193,AD$2,$D93:$D193,$AB95)</f>
        <v>0</v>
      </c>
      <c r="AE95" s="53">
        <f t="shared" si="97"/>
        <v>0</v>
      </c>
      <c r="AF95" s="53">
        <f t="shared" si="97"/>
        <v>0</v>
      </c>
      <c r="AG95" s="53">
        <f t="shared" si="97"/>
        <v>0</v>
      </c>
      <c r="AH95" s="53">
        <f t="shared" si="97"/>
        <v>0</v>
      </c>
      <c r="AI95" s="53">
        <f t="shared" si="97"/>
        <v>0</v>
      </c>
      <c r="AJ95" s="53">
        <f t="shared" si="97"/>
        <v>0</v>
      </c>
      <c r="AK95" s="53">
        <f t="shared" si="97"/>
        <v>0</v>
      </c>
      <c r="AL95" s="53">
        <f t="shared" si="97"/>
        <v>0</v>
      </c>
      <c r="AM95" s="53">
        <f t="shared" si="97"/>
        <v>0</v>
      </c>
    </row>
    <row r="96" spans="1:39" x14ac:dyDescent="0.25">
      <c r="A96" s="87">
        <v>95</v>
      </c>
      <c r="B96" s="88" t="s">
        <v>28</v>
      </c>
      <c r="C96" s="88">
        <v>2.25</v>
      </c>
      <c r="D96" s="7">
        <v>18</v>
      </c>
      <c r="E96" s="46">
        <v>-0.14000000000000001</v>
      </c>
      <c r="M96" s="71"/>
      <c r="N96" s="69"/>
      <c r="O96" s="75"/>
      <c r="P96" s="75"/>
      <c r="Q96" s="75"/>
      <c r="R96" s="75"/>
      <c r="S96" s="75"/>
      <c r="T96" s="75"/>
      <c r="U96" s="75"/>
      <c r="V96" s="75"/>
      <c r="W96" s="75"/>
      <c r="X96" s="66"/>
      <c r="AB96" s="51" t="str">
        <f t="shared" si="77"/>
        <v/>
      </c>
      <c r="AC96" s="49" t="str">
        <f t="shared" si="68"/>
        <v/>
      </c>
      <c r="AD96" s="53">
        <f t="shared" ref="AD96:AM96" si="98">COUNTIFS($C94:$C194,AD$2,$D94:$D194,$AB96)</f>
        <v>0</v>
      </c>
      <c r="AE96" s="53">
        <f t="shared" si="98"/>
        <v>0</v>
      </c>
      <c r="AF96" s="53">
        <f t="shared" si="98"/>
        <v>0</v>
      </c>
      <c r="AG96" s="53">
        <f t="shared" si="98"/>
        <v>0</v>
      </c>
      <c r="AH96" s="53">
        <f t="shared" si="98"/>
        <v>0</v>
      </c>
      <c r="AI96" s="53">
        <f t="shared" si="98"/>
        <v>0</v>
      </c>
      <c r="AJ96" s="53">
        <f t="shared" si="98"/>
        <v>0</v>
      </c>
      <c r="AK96" s="53">
        <f t="shared" si="98"/>
        <v>0</v>
      </c>
      <c r="AL96" s="53">
        <f t="shared" si="98"/>
        <v>0</v>
      </c>
      <c r="AM96" s="53">
        <f t="shared" si="98"/>
        <v>0</v>
      </c>
    </row>
    <row r="97" spans="1:39" x14ac:dyDescent="0.25">
      <c r="A97" s="87">
        <v>96</v>
      </c>
      <c r="B97" s="88" t="s">
        <v>25</v>
      </c>
      <c r="C97" s="88">
        <v>0.5</v>
      </c>
      <c r="D97" s="7">
        <v>18</v>
      </c>
      <c r="E97" s="46">
        <v>-0.14000000000000001</v>
      </c>
      <c r="M97" s="71"/>
      <c r="N97" s="69"/>
      <c r="O97" s="75"/>
      <c r="P97" s="75"/>
      <c r="Q97" s="75"/>
      <c r="R97" s="75"/>
      <c r="S97" s="75"/>
      <c r="T97" s="75"/>
      <c r="U97" s="75"/>
      <c r="V97" s="75"/>
      <c r="W97" s="75"/>
      <c r="X97" s="66"/>
      <c r="AB97" s="51" t="str">
        <f t="shared" si="77"/>
        <v/>
      </c>
      <c r="AC97" s="49" t="str">
        <f t="shared" si="68"/>
        <v/>
      </c>
      <c r="AD97" s="53">
        <f t="shared" ref="AD97:AM97" si="99">COUNTIFS($C95:$C195,AD$2,$D95:$D195,$AB97)</f>
        <v>0</v>
      </c>
      <c r="AE97" s="53">
        <f t="shared" si="99"/>
        <v>0</v>
      </c>
      <c r="AF97" s="53">
        <f t="shared" si="99"/>
        <v>0</v>
      </c>
      <c r="AG97" s="53">
        <f t="shared" si="99"/>
        <v>0</v>
      </c>
      <c r="AH97" s="53">
        <f t="shared" si="99"/>
        <v>0</v>
      </c>
      <c r="AI97" s="53">
        <f t="shared" si="99"/>
        <v>0</v>
      </c>
      <c r="AJ97" s="53">
        <f t="shared" si="99"/>
        <v>0</v>
      </c>
      <c r="AK97" s="53">
        <f t="shared" si="99"/>
        <v>0</v>
      </c>
      <c r="AL97" s="53">
        <f t="shared" si="99"/>
        <v>0</v>
      </c>
      <c r="AM97" s="53">
        <f t="shared" si="99"/>
        <v>0</v>
      </c>
    </row>
    <row r="98" spans="1:39" x14ac:dyDescent="0.25">
      <c r="A98" s="87">
        <v>97</v>
      </c>
      <c r="B98" s="88" t="s">
        <v>26</v>
      </c>
      <c r="C98" s="88">
        <v>1.25</v>
      </c>
      <c r="D98" s="7">
        <v>17</v>
      </c>
      <c r="E98" s="46">
        <v>0.36</v>
      </c>
      <c r="M98" s="71"/>
      <c r="N98" s="69"/>
      <c r="O98" s="75"/>
      <c r="P98" s="75"/>
      <c r="Q98" s="75"/>
      <c r="R98" s="75"/>
      <c r="S98" s="75"/>
      <c r="T98" s="75"/>
      <c r="U98" s="75"/>
      <c r="V98" s="75"/>
      <c r="W98" s="75"/>
      <c r="X98" s="66"/>
      <c r="AB98" s="51" t="str">
        <f t="shared" si="77"/>
        <v/>
      </c>
      <c r="AC98" s="49" t="str">
        <f t="shared" si="68"/>
        <v/>
      </c>
      <c r="AD98" s="53">
        <f t="shared" ref="AD98:AM98" si="100">COUNTIFS($C96:$C196,AD$2,$D96:$D196,$AB98)</f>
        <v>0</v>
      </c>
      <c r="AE98" s="53">
        <f t="shared" si="100"/>
        <v>0</v>
      </c>
      <c r="AF98" s="53">
        <f t="shared" si="100"/>
        <v>0</v>
      </c>
      <c r="AG98" s="53">
        <f t="shared" si="100"/>
        <v>0</v>
      </c>
      <c r="AH98" s="53">
        <f t="shared" si="100"/>
        <v>0</v>
      </c>
      <c r="AI98" s="53">
        <f t="shared" si="100"/>
        <v>0</v>
      </c>
      <c r="AJ98" s="53">
        <f t="shared" si="100"/>
        <v>0</v>
      </c>
      <c r="AK98" s="53">
        <f t="shared" si="100"/>
        <v>0</v>
      </c>
      <c r="AL98" s="53">
        <f t="shared" si="100"/>
        <v>0</v>
      </c>
      <c r="AM98" s="53">
        <f t="shared" si="100"/>
        <v>0</v>
      </c>
    </row>
    <row r="99" spans="1:39" x14ac:dyDescent="0.25">
      <c r="A99" s="87">
        <v>98</v>
      </c>
      <c r="B99" s="88" t="s">
        <v>25</v>
      </c>
      <c r="C99" s="88">
        <v>2.75</v>
      </c>
      <c r="D99" s="7">
        <v>18</v>
      </c>
      <c r="E99" s="46">
        <v>-0.14000000000000001</v>
      </c>
      <c r="M99" s="71"/>
      <c r="N99" s="69"/>
      <c r="O99" s="75"/>
      <c r="P99" s="75"/>
      <c r="Q99" s="75"/>
      <c r="R99" s="75"/>
      <c r="S99" s="75"/>
      <c r="T99" s="75"/>
      <c r="U99" s="75"/>
      <c r="V99" s="75"/>
      <c r="W99" s="75"/>
      <c r="X99" s="66"/>
      <c r="AB99" s="51" t="str">
        <f t="shared" si="77"/>
        <v/>
      </c>
      <c r="AC99" s="49" t="str">
        <f t="shared" si="68"/>
        <v/>
      </c>
      <c r="AD99" s="53">
        <f t="shared" ref="AD99:AM99" si="101">COUNTIFS($C97:$C197,AD$2,$D97:$D197,$AB99)</f>
        <v>0</v>
      </c>
      <c r="AE99" s="53">
        <f t="shared" si="101"/>
        <v>0</v>
      </c>
      <c r="AF99" s="53">
        <f t="shared" si="101"/>
        <v>0</v>
      </c>
      <c r="AG99" s="53">
        <f t="shared" si="101"/>
        <v>0</v>
      </c>
      <c r="AH99" s="53">
        <f t="shared" si="101"/>
        <v>0</v>
      </c>
      <c r="AI99" s="53">
        <f t="shared" si="101"/>
        <v>0</v>
      </c>
      <c r="AJ99" s="53">
        <f t="shared" si="101"/>
        <v>0</v>
      </c>
      <c r="AK99" s="53">
        <f t="shared" si="101"/>
        <v>0</v>
      </c>
      <c r="AL99" s="53">
        <f t="shared" si="101"/>
        <v>0</v>
      </c>
      <c r="AM99" s="53">
        <f t="shared" si="101"/>
        <v>0</v>
      </c>
    </row>
    <row r="100" spans="1:39" x14ac:dyDescent="0.25">
      <c r="A100" s="87">
        <v>99</v>
      </c>
      <c r="B100" s="88" t="s">
        <v>26</v>
      </c>
      <c r="C100" s="88">
        <v>2.5</v>
      </c>
      <c r="D100" s="7">
        <v>18</v>
      </c>
      <c r="E100" s="46">
        <v>-0.14000000000000001</v>
      </c>
      <c r="M100" s="71"/>
      <c r="N100" s="69"/>
      <c r="O100" s="75"/>
      <c r="P100" s="75"/>
      <c r="Q100" s="75"/>
      <c r="R100" s="75"/>
      <c r="S100" s="75"/>
      <c r="T100" s="75"/>
      <c r="U100" s="75"/>
      <c r="V100" s="75"/>
      <c r="W100" s="75"/>
      <c r="X100" s="66"/>
      <c r="AB100" s="51" t="str">
        <f t="shared" si="77"/>
        <v/>
      </c>
      <c r="AC100" s="49" t="str">
        <f t="shared" si="68"/>
        <v/>
      </c>
      <c r="AD100" s="53">
        <f t="shared" ref="AD100:AM100" si="102">COUNTIFS($C98:$C198,AD$2,$D98:$D198,$AB100)</f>
        <v>0</v>
      </c>
      <c r="AE100" s="53">
        <f t="shared" si="102"/>
        <v>0</v>
      </c>
      <c r="AF100" s="53">
        <f t="shared" si="102"/>
        <v>0</v>
      </c>
      <c r="AG100" s="53">
        <f t="shared" si="102"/>
        <v>0</v>
      </c>
      <c r="AH100" s="53">
        <f t="shared" si="102"/>
        <v>0</v>
      </c>
      <c r="AI100" s="53">
        <f t="shared" si="102"/>
        <v>0</v>
      </c>
      <c r="AJ100" s="53">
        <f t="shared" si="102"/>
        <v>0</v>
      </c>
      <c r="AK100" s="53">
        <f t="shared" si="102"/>
        <v>0</v>
      </c>
      <c r="AL100" s="53">
        <f t="shared" si="102"/>
        <v>0</v>
      </c>
      <c r="AM100" s="53">
        <f t="shared" si="102"/>
        <v>0</v>
      </c>
    </row>
    <row r="101" spans="1:39" x14ac:dyDescent="0.25">
      <c r="A101" s="87">
        <v>100</v>
      </c>
      <c r="B101" s="88" t="s">
        <v>26</v>
      </c>
      <c r="C101" s="88">
        <v>1.25</v>
      </c>
      <c r="D101" s="7">
        <v>17</v>
      </c>
      <c r="E101" s="46">
        <v>0.36</v>
      </c>
      <c r="M101" s="71"/>
      <c r="N101" s="69"/>
      <c r="O101" s="75"/>
      <c r="P101" s="75"/>
      <c r="Q101" s="75"/>
      <c r="R101" s="75"/>
      <c r="S101" s="75"/>
      <c r="T101" s="75"/>
      <c r="U101" s="75"/>
      <c r="V101" s="75"/>
      <c r="W101" s="75"/>
      <c r="X101" s="66"/>
      <c r="AB101" s="51" t="str">
        <f t="shared" si="77"/>
        <v/>
      </c>
      <c r="AC101" s="49" t="str">
        <f t="shared" si="68"/>
        <v/>
      </c>
      <c r="AD101" s="53">
        <f t="shared" ref="AD101:AM101" si="103">COUNTIFS($C99:$C199,AD$2,$D99:$D199,$AB101)</f>
        <v>0</v>
      </c>
      <c r="AE101" s="53">
        <f t="shared" si="103"/>
        <v>0</v>
      </c>
      <c r="AF101" s="53">
        <f t="shared" si="103"/>
        <v>0</v>
      </c>
      <c r="AG101" s="53">
        <f t="shared" si="103"/>
        <v>0</v>
      </c>
      <c r="AH101" s="53">
        <f t="shared" si="103"/>
        <v>0</v>
      </c>
      <c r="AI101" s="53">
        <f t="shared" si="103"/>
        <v>0</v>
      </c>
      <c r="AJ101" s="53">
        <f t="shared" si="103"/>
        <v>0</v>
      </c>
      <c r="AK101" s="53">
        <f t="shared" si="103"/>
        <v>0</v>
      </c>
      <c r="AL101" s="53">
        <f t="shared" si="103"/>
        <v>0</v>
      </c>
      <c r="AM101" s="53">
        <f t="shared" si="103"/>
        <v>0</v>
      </c>
    </row>
    <row r="102" spans="1:39" x14ac:dyDescent="0.25">
      <c r="M102" s="71"/>
      <c r="N102" s="69"/>
      <c r="O102" s="75"/>
      <c r="P102" s="75"/>
      <c r="Q102" s="75"/>
      <c r="R102" s="75"/>
      <c r="S102" s="75"/>
      <c r="T102" s="75"/>
      <c r="U102" s="75"/>
      <c r="V102" s="75"/>
      <c r="W102" s="75"/>
      <c r="X102" s="66"/>
      <c r="AB102" s="51" t="str">
        <f t="shared" si="77"/>
        <v/>
      </c>
      <c r="AC102" s="49" t="str">
        <f t="shared" si="68"/>
        <v/>
      </c>
      <c r="AD102" s="53">
        <f t="shared" ref="AD102:AM102" si="104">COUNTIFS($C100:$C200,AD$2,$D100:$D200,$AB102)</f>
        <v>0</v>
      </c>
      <c r="AE102" s="53">
        <f t="shared" si="104"/>
        <v>0</v>
      </c>
      <c r="AF102" s="53">
        <f t="shared" si="104"/>
        <v>0</v>
      </c>
      <c r="AG102" s="53">
        <f t="shared" si="104"/>
        <v>0</v>
      </c>
      <c r="AH102" s="53">
        <f t="shared" si="104"/>
        <v>0</v>
      </c>
      <c r="AI102" s="53">
        <f t="shared" si="104"/>
        <v>0</v>
      </c>
      <c r="AJ102" s="53">
        <f t="shared" si="104"/>
        <v>0</v>
      </c>
      <c r="AK102" s="53">
        <f t="shared" si="104"/>
        <v>0</v>
      </c>
      <c r="AL102" s="53">
        <f t="shared" si="104"/>
        <v>0</v>
      </c>
      <c r="AM102" s="53">
        <f t="shared" si="104"/>
        <v>0</v>
      </c>
    </row>
    <row r="103" spans="1:39" x14ac:dyDescent="0.25">
      <c r="M103" s="71"/>
      <c r="N103" s="69"/>
      <c r="O103" s="75"/>
      <c r="P103" s="75"/>
      <c r="Q103" s="75"/>
      <c r="R103" s="75"/>
      <c r="S103" s="75"/>
      <c r="T103" s="75"/>
      <c r="U103" s="75"/>
      <c r="V103" s="75"/>
      <c r="W103" s="75"/>
      <c r="X103" s="66"/>
      <c r="AB103" s="51" t="str">
        <f t="shared" si="77"/>
        <v/>
      </c>
      <c r="AC103" s="49" t="str">
        <f t="shared" si="68"/>
        <v/>
      </c>
      <c r="AD103" s="53">
        <f t="shared" ref="AD103:AM103" si="105">COUNTIFS($C101:$C201,AD$2,$D101:$D201,$AB103)</f>
        <v>0</v>
      </c>
      <c r="AE103" s="53">
        <f t="shared" si="105"/>
        <v>0</v>
      </c>
      <c r="AF103" s="53">
        <f t="shared" si="105"/>
        <v>0</v>
      </c>
      <c r="AG103" s="53">
        <f t="shared" si="105"/>
        <v>0</v>
      </c>
      <c r="AH103" s="53">
        <f t="shared" si="105"/>
        <v>0</v>
      </c>
      <c r="AI103" s="53">
        <f t="shared" si="105"/>
        <v>0</v>
      </c>
      <c r="AJ103" s="53">
        <f t="shared" si="105"/>
        <v>0</v>
      </c>
      <c r="AK103" s="53">
        <f t="shared" si="105"/>
        <v>0</v>
      </c>
      <c r="AL103" s="53">
        <f t="shared" si="105"/>
        <v>0</v>
      </c>
      <c r="AM103" s="53">
        <f t="shared" si="105"/>
        <v>0</v>
      </c>
    </row>
    <row r="104" spans="1:39" x14ac:dyDescent="0.25">
      <c r="M104" s="71"/>
      <c r="N104" s="69"/>
      <c r="O104" s="75"/>
      <c r="P104" s="75"/>
      <c r="Q104" s="75"/>
      <c r="R104" s="75"/>
      <c r="S104" s="75"/>
      <c r="T104" s="75"/>
      <c r="U104" s="75"/>
      <c r="V104" s="75"/>
      <c r="W104" s="75"/>
      <c r="X104" s="66"/>
      <c r="AB104" s="51" t="str">
        <f t="shared" si="77"/>
        <v/>
      </c>
      <c r="AC104" s="49" t="str">
        <f t="shared" si="68"/>
        <v/>
      </c>
      <c r="AD104" s="53">
        <f t="shared" ref="AD104:AM104" si="106">COUNTIFS($C102:$C202,AD$2,$D102:$D202,$AB104)</f>
        <v>0</v>
      </c>
      <c r="AE104" s="53">
        <f t="shared" si="106"/>
        <v>0</v>
      </c>
      <c r="AF104" s="53">
        <f t="shared" si="106"/>
        <v>0</v>
      </c>
      <c r="AG104" s="53">
        <f t="shared" si="106"/>
        <v>0</v>
      </c>
      <c r="AH104" s="53">
        <f t="shared" si="106"/>
        <v>0</v>
      </c>
      <c r="AI104" s="53">
        <f t="shared" si="106"/>
        <v>0</v>
      </c>
      <c r="AJ104" s="53">
        <f t="shared" si="106"/>
        <v>0</v>
      </c>
      <c r="AK104" s="53">
        <f t="shared" si="106"/>
        <v>0</v>
      </c>
      <c r="AL104" s="53">
        <f t="shared" si="106"/>
        <v>0</v>
      </c>
      <c r="AM104" s="53">
        <f t="shared" si="106"/>
        <v>0</v>
      </c>
    </row>
    <row r="105" spans="1:39" x14ac:dyDescent="0.25">
      <c r="M105" s="71"/>
      <c r="N105" s="69"/>
      <c r="O105" s="75"/>
      <c r="P105" s="75"/>
      <c r="Q105" s="75"/>
      <c r="R105" s="75"/>
      <c r="S105" s="75"/>
      <c r="T105" s="75"/>
      <c r="U105" s="75"/>
      <c r="V105" s="75"/>
      <c r="W105" s="75"/>
      <c r="X105" s="66"/>
      <c r="AB105" s="51" t="str">
        <f t="shared" si="77"/>
        <v/>
      </c>
      <c r="AC105" s="49" t="str">
        <f t="shared" si="68"/>
        <v/>
      </c>
      <c r="AD105" s="53">
        <f t="shared" ref="AD105:AM105" si="107">COUNTIFS($C103:$C203,AD$2,$D103:$D203,$AB105)</f>
        <v>0</v>
      </c>
      <c r="AE105" s="53">
        <f t="shared" si="107"/>
        <v>0</v>
      </c>
      <c r="AF105" s="53">
        <f t="shared" si="107"/>
        <v>0</v>
      </c>
      <c r="AG105" s="53">
        <f t="shared" si="107"/>
        <v>0</v>
      </c>
      <c r="AH105" s="53">
        <f t="shared" si="107"/>
        <v>0</v>
      </c>
      <c r="AI105" s="53">
        <f t="shared" si="107"/>
        <v>0</v>
      </c>
      <c r="AJ105" s="53">
        <f t="shared" si="107"/>
        <v>0</v>
      </c>
      <c r="AK105" s="53">
        <f t="shared" si="107"/>
        <v>0</v>
      </c>
      <c r="AL105" s="53">
        <f t="shared" si="107"/>
        <v>0</v>
      </c>
      <c r="AM105" s="53">
        <f t="shared" si="107"/>
        <v>0</v>
      </c>
    </row>
    <row r="106" spans="1:39" x14ac:dyDescent="0.25">
      <c r="M106" s="71"/>
      <c r="N106" s="69"/>
      <c r="O106" s="75"/>
      <c r="P106" s="75"/>
      <c r="Q106" s="75"/>
      <c r="R106" s="75"/>
      <c r="S106" s="75"/>
      <c r="T106" s="75"/>
      <c r="U106" s="75"/>
      <c r="V106" s="75"/>
      <c r="W106" s="75"/>
      <c r="X106" s="66"/>
      <c r="AB106" s="51" t="str">
        <f t="shared" si="77"/>
        <v/>
      </c>
      <c r="AC106" s="49" t="str">
        <f t="shared" si="68"/>
        <v/>
      </c>
      <c r="AD106" s="53">
        <f t="shared" ref="AD106:AM106" si="108">COUNTIFS($C104:$C204,AD$2,$D104:$D204,$AB106)</f>
        <v>0</v>
      </c>
      <c r="AE106" s="53">
        <f t="shared" si="108"/>
        <v>0</v>
      </c>
      <c r="AF106" s="53">
        <f t="shared" si="108"/>
        <v>0</v>
      </c>
      <c r="AG106" s="53">
        <f t="shared" si="108"/>
        <v>0</v>
      </c>
      <c r="AH106" s="53">
        <f t="shared" si="108"/>
        <v>0</v>
      </c>
      <c r="AI106" s="53">
        <f t="shared" si="108"/>
        <v>0</v>
      </c>
      <c r="AJ106" s="53">
        <f t="shared" si="108"/>
        <v>0</v>
      </c>
      <c r="AK106" s="53">
        <f t="shared" si="108"/>
        <v>0</v>
      </c>
      <c r="AL106" s="53">
        <f t="shared" si="108"/>
        <v>0</v>
      </c>
      <c r="AM106" s="53">
        <f t="shared" si="108"/>
        <v>0</v>
      </c>
    </row>
    <row r="107" spans="1:39" x14ac:dyDescent="0.25">
      <c r="M107" s="71"/>
      <c r="N107" s="69"/>
      <c r="O107" s="75"/>
      <c r="P107" s="75"/>
      <c r="Q107" s="75"/>
      <c r="R107" s="75"/>
      <c r="S107" s="75"/>
      <c r="T107" s="75"/>
      <c r="U107" s="75"/>
      <c r="V107" s="75"/>
      <c r="W107" s="75"/>
      <c r="X107" s="66"/>
      <c r="AB107" s="51" t="str">
        <f t="shared" si="77"/>
        <v/>
      </c>
      <c r="AC107" s="49" t="str">
        <f t="shared" si="68"/>
        <v/>
      </c>
      <c r="AD107" s="53">
        <f t="shared" ref="AD107:AM107" si="109">COUNTIFS($C105:$C205,AD$2,$D105:$D205,$AB107)</f>
        <v>0</v>
      </c>
      <c r="AE107" s="53">
        <f t="shared" si="109"/>
        <v>0</v>
      </c>
      <c r="AF107" s="53">
        <f t="shared" si="109"/>
        <v>0</v>
      </c>
      <c r="AG107" s="53">
        <f t="shared" si="109"/>
        <v>0</v>
      </c>
      <c r="AH107" s="53">
        <f t="shared" si="109"/>
        <v>0</v>
      </c>
      <c r="AI107" s="53">
        <f t="shared" si="109"/>
        <v>0</v>
      </c>
      <c r="AJ107" s="53">
        <f t="shared" si="109"/>
        <v>0</v>
      </c>
      <c r="AK107" s="53">
        <f t="shared" si="109"/>
        <v>0</v>
      </c>
      <c r="AL107" s="53">
        <f t="shared" si="109"/>
        <v>0</v>
      </c>
      <c r="AM107" s="53">
        <f t="shared" si="109"/>
        <v>0</v>
      </c>
    </row>
    <row r="108" spans="1:39" x14ac:dyDescent="0.25">
      <c r="M108" s="71"/>
      <c r="N108" s="69"/>
      <c r="O108" s="75"/>
      <c r="P108" s="75"/>
      <c r="Q108" s="75"/>
      <c r="R108" s="75"/>
      <c r="S108" s="75"/>
      <c r="T108" s="75"/>
      <c r="U108" s="75"/>
      <c r="V108" s="75"/>
      <c r="W108" s="75"/>
      <c r="X108" s="66"/>
      <c r="AB108" s="51" t="str">
        <f t="shared" si="77"/>
        <v/>
      </c>
      <c r="AC108" s="49" t="str">
        <f t="shared" si="68"/>
        <v/>
      </c>
      <c r="AD108" s="53">
        <f t="shared" ref="AD108:AM108" si="110">COUNTIFS($C106:$C206,AD$2,$D106:$D206,$AB108)</f>
        <v>0</v>
      </c>
      <c r="AE108" s="53">
        <f t="shared" si="110"/>
        <v>0</v>
      </c>
      <c r="AF108" s="53">
        <f t="shared" si="110"/>
        <v>0</v>
      </c>
      <c r="AG108" s="53">
        <f t="shared" si="110"/>
        <v>0</v>
      </c>
      <c r="AH108" s="53">
        <f t="shared" si="110"/>
        <v>0</v>
      </c>
      <c r="AI108" s="53">
        <f t="shared" si="110"/>
        <v>0</v>
      </c>
      <c r="AJ108" s="53">
        <f t="shared" si="110"/>
        <v>0</v>
      </c>
      <c r="AK108" s="53">
        <f t="shared" si="110"/>
        <v>0</v>
      </c>
      <c r="AL108" s="53">
        <f t="shared" si="110"/>
        <v>0</v>
      </c>
      <c r="AM108" s="53">
        <f t="shared" si="110"/>
        <v>0</v>
      </c>
    </row>
    <row r="109" spans="1:39" x14ac:dyDescent="0.25">
      <c r="M109" s="71"/>
      <c r="N109" s="69"/>
      <c r="O109" s="75"/>
      <c r="P109" s="75"/>
      <c r="Q109" s="75"/>
      <c r="R109" s="75"/>
      <c r="S109" s="75"/>
      <c r="T109" s="75"/>
      <c r="U109" s="75"/>
      <c r="V109" s="75"/>
      <c r="W109" s="75"/>
      <c r="X109" s="66"/>
      <c r="AB109" s="51" t="str">
        <f t="shared" si="77"/>
        <v/>
      </c>
      <c r="AC109" s="49" t="str">
        <f t="shared" si="68"/>
        <v/>
      </c>
      <c r="AD109" s="53">
        <f t="shared" ref="AD109:AM109" si="111">COUNTIFS($C107:$C207,AD$2,$D107:$D207,$AB109)</f>
        <v>0</v>
      </c>
      <c r="AE109" s="53">
        <f t="shared" si="111"/>
        <v>0</v>
      </c>
      <c r="AF109" s="53">
        <f t="shared" si="111"/>
        <v>0</v>
      </c>
      <c r="AG109" s="53">
        <f t="shared" si="111"/>
        <v>0</v>
      </c>
      <c r="AH109" s="53">
        <f t="shared" si="111"/>
        <v>0</v>
      </c>
      <c r="AI109" s="53">
        <f t="shared" si="111"/>
        <v>0</v>
      </c>
      <c r="AJ109" s="53">
        <f t="shared" si="111"/>
        <v>0</v>
      </c>
      <c r="AK109" s="53">
        <f t="shared" si="111"/>
        <v>0</v>
      </c>
      <c r="AL109" s="53">
        <f t="shared" si="111"/>
        <v>0</v>
      </c>
      <c r="AM109" s="53">
        <f t="shared" si="111"/>
        <v>0</v>
      </c>
    </row>
    <row r="110" spans="1:39" x14ac:dyDescent="0.25">
      <c r="M110" s="71"/>
      <c r="N110" s="69"/>
      <c r="O110" s="75"/>
      <c r="P110" s="75"/>
      <c r="Q110" s="75"/>
      <c r="R110" s="75"/>
      <c r="S110" s="75"/>
      <c r="T110" s="75"/>
      <c r="U110" s="75"/>
      <c r="V110" s="75"/>
      <c r="W110" s="75"/>
      <c r="X110" s="66"/>
      <c r="AB110" s="51" t="str">
        <f t="shared" si="77"/>
        <v/>
      </c>
      <c r="AC110" s="49" t="str">
        <f t="shared" si="68"/>
        <v/>
      </c>
      <c r="AD110" s="53">
        <f t="shared" ref="AD110:AM110" si="112">COUNTIFS($C108:$C208,AD$2,$D108:$D208,$AB110)</f>
        <v>0</v>
      </c>
      <c r="AE110" s="53">
        <f t="shared" si="112"/>
        <v>0</v>
      </c>
      <c r="AF110" s="53">
        <f t="shared" si="112"/>
        <v>0</v>
      </c>
      <c r="AG110" s="53">
        <f t="shared" si="112"/>
        <v>0</v>
      </c>
      <c r="AH110" s="53">
        <f t="shared" si="112"/>
        <v>0</v>
      </c>
      <c r="AI110" s="53">
        <f t="shared" si="112"/>
        <v>0</v>
      </c>
      <c r="AJ110" s="53">
        <f t="shared" si="112"/>
        <v>0</v>
      </c>
      <c r="AK110" s="53">
        <f t="shared" si="112"/>
        <v>0</v>
      </c>
      <c r="AL110" s="53">
        <f t="shared" si="112"/>
        <v>0</v>
      </c>
      <c r="AM110" s="53">
        <f t="shared" si="112"/>
        <v>0</v>
      </c>
    </row>
    <row r="111" spans="1:39" x14ac:dyDescent="0.25">
      <c r="M111" s="71"/>
      <c r="N111" s="69"/>
      <c r="O111" s="75"/>
      <c r="P111" s="75"/>
      <c r="Q111" s="75"/>
      <c r="R111" s="75"/>
      <c r="S111" s="75"/>
      <c r="T111" s="75"/>
      <c r="U111" s="75"/>
      <c r="V111" s="75"/>
      <c r="W111" s="75"/>
      <c r="X111" s="66"/>
      <c r="AB111" s="51" t="str">
        <f t="shared" si="77"/>
        <v/>
      </c>
      <c r="AC111" s="49" t="str">
        <f t="shared" si="68"/>
        <v/>
      </c>
      <c r="AD111" s="53">
        <f t="shared" ref="AD111:AM111" si="113">COUNTIFS($C109:$C209,AD$2,$D109:$D209,$AB111)</f>
        <v>0</v>
      </c>
      <c r="AE111" s="53">
        <f t="shared" si="113"/>
        <v>0</v>
      </c>
      <c r="AF111" s="53">
        <f t="shared" si="113"/>
        <v>0</v>
      </c>
      <c r="AG111" s="53">
        <f t="shared" si="113"/>
        <v>0</v>
      </c>
      <c r="AH111" s="53">
        <f t="shared" si="113"/>
        <v>0</v>
      </c>
      <c r="AI111" s="53">
        <f t="shared" si="113"/>
        <v>0</v>
      </c>
      <c r="AJ111" s="53">
        <f t="shared" si="113"/>
        <v>0</v>
      </c>
      <c r="AK111" s="53">
        <f t="shared" si="113"/>
        <v>0</v>
      </c>
      <c r="AL111" s="53">
        <f t="shared" si="113"/>
        <v>0</v>
      </c>
      <c r="AM111" s="53">
        <f t="shared" si="113"/>
        <v>0</v>
      </c>
    </row>
    <row r="112" spans="1:39" x14ac:dyDescent="0.25">
      <c r="M112" s="71"/>
      <c r="N112" s="69"/>
      <c r="O112" s="75"/>
      <c r="P112" s="75"/>
      <c r="Q112" s="75"/>
      <c r="R112" s="75"/>
      <c r="S112" s="75"/>
      <c r="T112" s="75"/>
      <c r="U112" s="75"/>
      <c r="V112" s="75"/>
      <c r="W112" s="75"/>
      <c r="X112" s="66"/>
      <c r="AB112" s="51" t="str">
        <f t="shared" si="77"/>
        <v/>
      </c>
      <c r="AC112" s="49" t="str">
        <f t="shared" si="68"/>
        <v/>
      </c>
      <c r="AD112" s="53">
        <f t="shared" ref="AD112:AM112" si="114">COUNTIFS($C110:$C210,AD$2,$D110:$D210,$AB112)</f>
        <v>0</v>
      </c>
      <c r="AE112" s="53">
        <f t="shared" si="114"/>
        <v>0</v>
      </c>
      <c r="AF112" s="53">
        <f t="shared" si="114"/>
        <v>0</v>
      </c>
      <c r="AG112" s="53">
        <f t="shared" si="114"/>
        <v>0</v>
      </c>
      <c r="AH112" s="53">
        <f t="shared" si="114"/>
        <v>0</v>
      </c>
      <c r="AI112" s="53">
        <f t="shared" si="114"/>
        <v>0</v>
      </c>
      <c r="AJ112" s="53">
        <f t="shared" si="114"/>
        <v>0</v>
      </c>
      <c r="AK112" s="53">
        <f t="shared" si="114"/>
        <v>0</v>
      </c>
      <c r="AL112" s="53">
        <f t="shared" si="114"/>
        <v>0</v>
      </c>
      <c r="AM112" s="53">
        <f t="shared" si="114"/>
        <v>0</v>
      </c>
    </row>
    <row r="113" spans="13:39" x14ac:dyDescent="0.25">
      <c r="M113" s="71"/>
      <c r="N113" s="69"/>
      <c r="O113" s="75"/>
      <c r="P113" s="75"/>
      <c r="Q113" s="75"/>
      <c r="R113" s="75"/>
      <c r="S113" s="75"/>
      <c r="T113" s="75"/>
      <c r="U113" s="75"/>
      <c r="V113" s="75"/>
      <c r="W113" s="75"/>
      <c r="X113" s="66"/>
      <c r="AB113" s="51" t="str">
        <f t="shared" si="77"/>
        <v/>
      </c>
      <c r="AC113" s="49" t="str">
        <f t="shared" si="68"/>
        <v/>
      </c>
      <c r="AD113" s="53">
        <f t="shared" ref="AD113:AM113" si="115">COUNTIFS($C111:$C211,AD$2,$D111:$D211,$AB113)</f>
        <v>0</v>
      </c>
      <c r="AE113" s="53">
        <f t="shared" si="115"/>
        <v>0</v>
      </c>
      <c r="AF113" s="53">
        <f t="shared" si="115"/>
        <v>0</v>
      </c>
      <c r="AG113" s="53">
        <f t="shared" si="115"/>
        <v>0</v>
      </c>
      <c r="AH113" s="53">
        <f t="shared" si="115"/>
        <v>0</v>
      </c>
      <c r="AI113" s="53">
        <f t="shared" si="115"/>
        <v>0</v>
      </c>
      <c r="AJ113" s="53">
        <f t="shared" si="115"/>
        <v>0</v>
      </c>
      <c r="AK113" s="53">
        <f t="shared" si="115"/>
        <v>0</v>
      </c>
      <c r="AL113" s="53">
        <f t="shared" si="115"/>
        <v>0</v>
      </c>
      <c r="AM113" s="53">
        <f t="shared" si="115"/>
        <v>0</v>
      </c>
    </row>
    <row r="114" spans="13:39" x14ac:dyDescent="0.25">
      <c r="M114" s="71"/>
      <c r="N114" s="69"/>
      <c r="O114" s="75"/>
      <c r="P114" s="75"/>
      <c r="Q114" s="75"/>
      <c r="R114" s="75"/>
      <c r="S114" s="75"/>
      <c r="T114" s="75"/>
      <c r="U114" s="75"/>
      <c r="V114" s="75"/>
      <c r="W114" s="75"/>
      <c r="X114" s="66"/>
      <c r="AB114" s="51" t="str">
        <f t="shared" si="77"/>
        <v/>
      </c>
      <c r="AC114" s="49" t="str">
        <f t="shared" si="68"/>
        <v/>
      </c>
      <c r="AD114" s="53">
        <f t="shared" ref="AD114:AM114" si="116">COUNTIFS($C112:$C212,AD$2,$D112:$D212,$AB114)</f>
        <v>0</v>
      </c>
      <c r="AE114" s="53">
        <f t="shared" si="116"/>
        <v>0</v>
      </c>
      <c r="AF114" s="53">
        <f t="shared" si="116"/>
        <v>0</v>
      </c>
      <c r="AG114" s="53">
        <f t="shared" si="116"/>
        <v>0</v>
      </c>
      <c r="AH114" s="53">
        <f t="shared" si="116"/>
        <v>0</v>
      </c>
      <c r="AI114" s="53">
        <f t="shared" si="116"/>
        <v>0</v>
      </c>
      <c r="AJ114" s="53">
        <f t="shared" si="116"/>
        <v>0</v>
      </c>
      <c r="AK114" s="53">
        <f t="shared" si="116"/>
        <v>0</v>
      </c>
      <c r="AL114" s="53">
        <f t="shared" si="116"/>
        <v>0</v>
      </c>
      <c r="AM114" s="53">
        <f t="shared" si="116"/>
        <v>0</v>
      </c>
    </row>
    <row r="115" spans="13:39" x14ac:dyDescent="0.25">
      <c r="M115" s="71"/>
      <c r="N115" s="69"/>
      <c r="O115" s="75"/>
      <c r="P115" s="75"/>
      <c r="Q115" s="75"/>
      <c r="R115" s="75"/>
      <c r="S115" s="75"/>
      <c r="T115" s="75"/>
      <c r="U115" s="75"/>
      <c r="V115" s="75"/>
      <c r="W115" s="75"/>
      <c r="X115" s="66"/>
      <c r="AB115" s="51" t="str">
        <f t="shared" si="77"/>
        <v/>
      </c>
      <c r="AC115" s="49" t="str">
        <f t="shared" si="68"/>
        <v/>
      </c>
      <c r="AD115" s="53">
        <f t="shared" ref="AD115:AM115" si="117">COUNTIFS($C113:$C213,AD$2,$D113:$D213,$AB115)</f>
        <v>0</v>
      </c>
      <c r="AE115" s="53">
        <f t="shared" si="117"/>
        <v>0</v>
      </c>
      <c r="AF115" s="53">
        <f t="shared" si="117"/>
        <v>0</v>
      </c>
      <c r="AG115" s="53">
        <f t="shared" si="117"/>
        <v>0</v>
      </c>
      <c r="AH115" s="53">
        <f t="shared" si="117"/>
        <v>0</v>
      </c>
      <c r="AI115" s="53">
        <f t="shared" si="117"/>
        <v>0</v>
      </c>
      <c r="AJ115" s="53">
        <f t="shared" si="117"/>
        <v>0</v>
      </c>
      <c r="AK115" s="53">
        <f t="shared" si="117"/>
        <v>0</v>
      </c>
      <c r="AL115" s="53">
        <f t="shared" si="117"/>
        <v>0</v>
      </c>
      <c r="AM115" s="53">
        <f t="shared" si="117"/>
        <v>0</v>
      </c>
    </row>
    <row r="116" spans="13:39" x14ac:dyDescent="0.25">
      <c r="M116" s="71"/>
      <c r="N116" s="69"/>
      <c r="O116" s="75"/>
      <c r="P116" s="75"/>
      <c r="Q116" s="75"/>
      <c r="R116" s="75"/>
      <c r="S116" s="75"/>
      <c r="T116" s="75"/>
      <c r="U116" s="75"/>
      <c r="V116" s="75"/>
      <c r="W116" s="75"/>
      <c r="X116" s="66"/>
      <c r="AB116" s="51" t="str">
        <f t="shared" si="77"/>
        <v/>
      </c>
      <c r="AC116" s="49" t="str">
        <f t="shared" si="68"/>
        <v/>
      </c>
      <c r="AD116" s="53">
        <f t="shared" ref="AD116:AM116" si="118">COUNTIFS($C114:$C214,AD$2,$D114:$D214,$AB116)</f>
        <v>0</v>
      </c>
      <c r="AE116" s="53">
        <f t="shared" si="118"/>
        <v>0</v>
      </c>
      <c r="AF116" s="53">
        <f t="shared" si="118"/>
        <v>0</v>
      </c>
      <c r="AG116" s="53">
        <f t="shared" si="118"/>
        <v>0</v>
      </c>
      <c r="AH116" s="53">
        <f t="shared" si="118"/>
        <v>0</v>
      </c>
      <c r="AI116" s="53">
        <f t="shared" si="118"/>
        <v>0</v>
      </c>
      <c r="AJ116" s="53">
        <f t="shared" si="118"/>
        <v>0</v>
      </c>
      <c r="AK116" s="53">
        <f t="shared" si="118"/>
        <v>0</v>
      </c>
      <c r="AL116" s="53">
        <f t="shared" si="118"/>
        <v>0</v>
      </c>
      <c r="AM116" s="53">
        <f t="shared" si="118"/>
        <v>0</v>
      </c>
    </row>
    <row r="117" spans="13:39" x14ac:dyDescent="0.25">
      <c r="M117" s="71"/>
      <c r="N117" s="69"/>
      <c r="O117" s="75"/>
      <c r="P117" s="75"/>
      <c r="Q117" s="75"/>
      <c r="R117" s="75"/>
      <c r="S117" s="75"/>
      <c r="T117" s="75"/>
      <c r="U117" s="75"/>
      <c r="V117" s="75"/>
      <c r="W117" s="75"/>
      <c r="X117" s="66"/>
      <c r="AB117" s="51" t="str">
        <f t="shared" si="77"/>
        <v/>
      </c>
      <c r="AC117" s="49" t="str">
        <f t="shared" si="68"/>
        <v/>
      </c>
      <c r="AD117" s="53">
        <f t="shared" ref="AD117:AM117" si="119">COUNTIFS($C115:$C215,AD$2,$D115:$D215,$AB117)</f>
        <v>0</v>
      </c>
      <c r="AE117" s="53">
        <f t="shared" si="119"/>
        <v>0</v>
      </c>
      <c r="AF117" s="53">
        <f t="shared" si="119"/>
        <v>0</v>
      </c>
      <c r="AG117" s="53">
        <f t="shared" si="119"/>
        <v>0</v>
      </c>
      <c r="AH117" s="53">
        <f t="shared" si="119"/>
        <v>0</v>
      </c>
      <c r="AI117" s="53">
        <f t="shared" si="119"/>
        <v>0</v>
      </c>
      <c r="AJ117" s="53">
        <f t="shared" si="119"/>
        <v>0</v>
      </c>
      <c r="AK117" s="53">
        <f t="shared" si="119"/>
        <v>0</v>
      </c>
      <c r="AL117" s="53">
        <f t="shared" si="119"/>
        <v>0</v>
      </c>
      <c r="AM117" s="53">
        <f t="shared" si="119"/>
        <v>0</v>
      </c>
    </row>
    <row r="118" spans="13:39" x14ac:dyDescent="0.25">
      <c r="M118" s="71"/>
      <c r="N118" s="69"/>
      <c r="O118" s="75"/>
      <c r="P118" s="75"/>
      <c r="Q118" s="75"/>
      <c r="R118" s="75"/>
      <c r="S118" s="75"/>
      <c r="T118" s="75"/>
      <c r="U118" s="75"/>
      <c r="V118" s="75"/>
      <c r="W118" s="75"/>
      <c r="X118" s="66"/>
      <c r="AB118" s="51" t="str">
        <f t="shared" si="77"/>
        <v/>
      </c>
      <c r="AC118" s="49" t="str">
        <f t="shared" si="68"/>
        <v/>
      </c>
      <c r="AD118" s="53">
        <f t="shared" ref="AD118:AM118" si="120">COUNTIFS($C116:$C216,AD$2,$D116:$D216,$AB118)</f>
        <v>0</v>
      </c>
      <c r="AE118" s="53">
        <f t="shared" si="120"/>
        <v>0</v>
      </c>
      <c r="AF118" s="53">
        <f t="shared" si="120"/>
        <v>0</v>
      </c>
      <c r="AG118" s="53">
        <f t="shared" si="120"/>
        <v>0</v>
      </c>
      <c r="AH118" s="53">
        <f t="shared" si="120"/>
        <v>0</v>
      </c>
      <c r="AI118" s="53">
        <f t="shared" si="120"/>
        <v>0</v>
      </c>
      <c r="AJ118" s="53">
        <f t="shared" si="120"/>
        <v>0</v>
      </c>
      <c r="AK118" s="53">
        <f t="shared" si="120"/>
        <v>0</v>
      </c>
      <c r="AL118" s="53">
        <f t="shared" si="120"/>
        <v>0</v>
      </c>
      <c r="AM118" s="53">
        <f t="shared" si="120"/>
        <v>0</v>
      </c>
    </row>
    <row r="119" spans="13:39" x14ac:dyDescent="0.25">
      <c r="M119" s="71"/>
      <c r="N119" s="69"/>
      <c r="O119" s="75"/>
      <c r="P119" s="75"/>
      <c r="Q119" s="75"/>
      <c r="R119" s="75"/>
      <c r="S119" s="75"/>
      <c r="T119" s="75"/>
      <c r="U119" s="75"/>
      <c r="V119" s="75"/>
      <c r="W119" s="75"/>
      <c r="X119" s="66"/>
      <c r="AB119" s="51" t="str">
        <f t="shared" si="77"/>
        <v/>
      </c>
      <c r="AC119" s="49" t="str">
        <f t="shared" si="68"/>
        <v/>
      </c>
      <c r="AD119" s="53">
        <f t="shared" ref="AD119:AM119" si="121">COUNTIFS($C117:$C217,AD$2,$D117:$D217,$AB119)</f>
        <v>0</v>
      </c>
      <c r="AE119" s="53">
        <f t="shared" si="121"/>
        <v>0</v>
      </c>
      <c r="AF119" s="53">
        <f t="shared" si="121"/>
        <v>0</v>
      </c>
      <c r="AG119" s="53">
        <f t="shared" si="121"/>
        <v>0</v>
      </c>
      <c r="AH119" s="53">
        <f t="shared" si="121"/>
        <v>0</v>
      </c>
      <c r="AI119" s="53">
        <f t="shared" si="121"/>
        <v>0</v>
      </c>
      <c r="AJ119" s="53">
        <f t="shared" si="121"/>
        <v>0</v>
      </c>
      <c r="AK119" s="53">
        <f t="shared" si="121"/>
        <v>0</v>
      </c>
      <c r="AL119" s="53">
        <f t="shared" si="121"/>
        <v>0</v>
      </c>
      <c r="AM119" s="53">
        <f t="shared" si="121"/>
        <v>0</v>
      </c>
    </row>
    <row r="120" spans="13:39" x14ac:dyDescent="0.25">
      <c r="M120" s="71"/>
      <c r="N120" s="69"/>
      <c r="O120" s="75"/>
      <c r="P120" s="75"/>
      <c r="Q120" s="75"/>
      <c r="R120" s="75"/>
      <c r="S120" s="75"/>
      <c r="T120" s="75"/>
      <c r="U120" s="75"/>
      <c r="V120" s="75"/>
      <c r="W120" s="75"/>
      <c r="X120" s="66"/>
      <c r="AB120" s="51" t="str">
        <f t="shared" si="77"/>
        <v/>
      </c>
      <c r="AC120" s="49" t="str">
        <f t="shared" si="68"/>
        <v/>
      </c>
      <c r="AD120" s="53">
        <f t="shared" ref="AD120:AM120" si="122">COUNTIFS($C118:$C218,AD$2,$D118:$D218,$AB120)</f>
        <v>0</v>
      </c>
      <c r="AE120" s="53">
        <f t="shared" si="122"/>
        <v>0</v>
      </c>
      <c r="AF120" s="53">
        <f t="shared" si="122"/>
        <v>0</v>
      </c>
      <c r="AG120" s="53">
        <f t="shared" si="122"/>
        <v>0</v>
      </c>
      <c r="AH120" s="53">
        <f t="shared" si="122"/>
        <v>0</v>
      </c>
      <c r="AI120" s="53">
        <f t="shared" si="122"/>
        <v>0</v>
      </c>
      <c r="AJ120" s="53">
        <f t="shared" si="122"/>
        <v>0</v>
      </c>
      <c r="AK120" s="53">
        <f t="shared" si="122"/>
        <v>0</v>
      </c>
      <c r="AL120" s="53">
        <f t="shared" si="122"/>
        <v>0</v>
      </c>
      <c r="AM120" s="53">
        <f t="shared" si="122"/>
        <v>0</v>
      </c>
    </row>
    <row r="121" spans="13:39" x14ac:dyDescent="0.25">
      <c r="M121" s="71"/>
      <c r="N121" s="69"/>
      <c r="O121" s="75"/>
      <c r="P121" s="75"/>
      <c r="Q121" s="75"/>
      <c r="R121" s="75"/>
      <c r="S121" s="75"/>
      <c r="T121" s="75"/>
      <c r="U121" s="75"/>
      <c r="V121" s="75"/>
      <c r="W121" s="75"/>
      <c r="X121" s="66"/>
      <c r="AB121" s="51" t="str">
        <f t="shared" si="77"/>
        <v/>
      </c>
      <c r="AC121" s="49" t="str">
        <f t="shared" si="68"/>
        <v/>
      </c>
      <c r="AD121" s="53">
        <f t="shared" ref="AD121:AM121" si="123">COUNTIFS($C119:$C219,AD$2,$D119:$D219,$AB121)</f>
        <v>0</v>
      </c>
      <c r="AE121" s="53">
        <f t="shared" si="123"/>
        <v>0</v>
      </c>
      <c r="AF121" s="53">
        <f t="shared" si="123"/>
        <v>0</v>
      </c>
      <c r="AG121" s="53">
        <f t="shared" si="123"/>
        <v>0</v>
      </c>
      <c r="AH121" s="53">
        <f t="shared" si="123"/>
        <v>0</v>
      </c>
      <c r="AI121" s="53">
        <f t="shared" si="123"/>
        <v>0</v>
      </c>
      <c r="AJ121" s="53">
        <f t="shared" si="123"/>
        <v>0</v>
      </c>
      <c r="AK121" s="53">
        <f t="shared" si="123"/>
        <v>0</v>
      </c>
      <c r="AL121" s="53">
        <f t="shared" si="123"/>
        <v>0</v>
      </c>
      <c r="AM121" s="53">
        <f t="shared" si="123"/>
        <v>0</v>
      </c>
    </row>
    <row r="122" spans="13:39" x14ac:dyDescent="0.25">
      <c r="M122" s="71"/>
      <c r="N122" s="69"/>
      <c r="O122" s="75"/>
      <c r="P122" s="75"/>
      <c r="Q122" s="75"/>
      <c r="R122" s="75"/>
      <c r="S122" s="75"/>
      <c r="T122" s="75"/>
      <c r="U122" s="75"/>
      <c r="V122" s="75"/>
      <c r="W122" s="75"/>
      <c r="X122" s="66"/>
      <c r="AB122" s="51" t="str">
        <f t="shared" si="77"/>
        <v/>
      </c>
      <c r="AC122" s="49" t="str">
        <f t="shared" si="68"/>
        <v/>
      </c>
      <c r="AD122" s="53">
        <f t="shared" ref="AD122:AM122" si="124">COUNTIFS($C120:$C220,AD$2,$D120:$D220,$AB122)</f>
        <v>0</v>
      </c>
      <c r="AE122" s="53">
        <f t="shared" si="124"/>
        <v>0</v>
      </c>
      <c r="AF122" s="53">
        <f t="shared" si="124"/>
        <v>0</v>
      </c>
      <c r="AG122" s="53">
        <f t="shared" si="124"/>
        <v>0</v>
      </c>
      <c r="AH122" s="53">
        <f t="shared" si="124"/>
        <v>0</v>
      </c>
      <c r="AI122" s="53">
        <f t="shared" si="124"/>
        <v>0</v>
      </c>
      <c r="AJ122" s="53">
        <f t="shared" si="124"/>
        <v>0</v>
      </c>
      <c r="AK122" s="53">
        <f t="shared" si="124"/>
        <v>0</v>
      </c>
      <c r="AL122" s="53">
        <f t="shared" si="124"/>
        <v>0</v>
      </c>
      <c r="AM122" s="53">
        <f t="shared" si="124"/>
        <v>0</v>
      </c>
    </row>
    <row r="123" spans="13:39" x14ac:dyDescent="0.25">
      <c r="M123" s="71"/>
      <c r="N123" s="69"/>
      <c r="O123" s="75"/>
      <c r="P123" s="75"/>
      <c r="Q123" s="75"/>
      <c r="R123" s="75"/>
      <c r="S123" s="75"/>
      <c r="T123" s="75"/>
      <c r="U123" s="75"/>
      <c r="V123" s="75"/>
      <c r="W123" s="75"/>
      <c r="X123" s="66"/>
      <c r="AB123" s="51" t="str">
        <f t="shared" si="77"/>
        <v/>
      </c>
      <c r="AC123" s="49" t="str">
        <f t="shared" si="68"/>
        <v/>
      </c>
      <c r="AD123" s="53">
        <f t="shared" ref="AD123:AM123" si="125">COUNTIFS($C121:$C221,AD$2,$D121:$D221,$AB123)</f>
        <v>0</v>
      </c>
      <c r="AE123" s="53">
        <f t="shared" si="125"/>
        <v>0</v>
      </c>
      <c r="AF123" s="53">
        <f t="shared" si="125"/>
        <v>0</v>
      </c>
      <c r="AG123" s="53">
        <f t="shared" si="125"/>
        <v>0</v>
      </c>
      <c r="AH123" s="53">
        <f t="shared" si="125"/>
        <v>0</v>
      </c>
      <c r="AI123" s="53">
        <f t="shared" si="125"/>
        <v>0</v>
      </c>
      <c r="AJ123" s="53">
        <f t="shared" si="125"/>
        <v>0</v>
      </c>
      <c r="AK123" s="53">
        <f t="shared" si="125"/>
        <v>0</v>
      </c>
      <c r="AL123" s="53">
        <f t="shared" si="125"/>
        <v>0</v>
      </c>
      <c r="AM123" s="53">
        <f t="shared" si="125"/>
        <v>0</v>
      </c>
    </row>
    <row r="124" spans="13:39" x14ac:dyDescent="0.25">
      <c r="M124" s="71"/>
      <c r="N124" s="69"/>
      <c r="O124" s="75"/>
      <c r="P124" s="75"/>
      <c r="Q124" s="75"/>
      <c r="R124" s="75"/>
      <c r="S124" s="75"/>
      <c r="T124" s="75"/>
      <c r="U124" s="75"/>
      <c r="V124" s="75"/>
      <c r="W124" s="75"/>
      <c r="X124" s="66"/>
      <c r="AB124" s="51" t="str">
        <f t="shared" si="77"/>
        <v/>
      </c>
      <c r="AC124" s="49" t="str">
        <f t="shared" si="68"/>
        <v/>
      </c>
      <c r="AD124" s="53">
        <f t="shared" ref="AD124:AM124" si="126">COUNTIFS($C122:$C222,AD$2,$D122:$D222,$AB124)</f>
        <v>0</v>
      </c>
      <c r="AE124" s="53">
        <f t="shared" si="126"/>
        <v>0</v>
      </c>
      <c r="AF124" s="53">
        <f t="shared" si="126"/>
        <v>0</v>
      </c>
      <c r="AG124" s="53">
        <f t="shared" si="126"/>
        <v>0</v>
      </c>
      <c r="AH124" s="53">
        <f t="shared" si="126"/>
        <v>0</v>
      </c>
      <c r="AI124" s="53">
        <f t="shared" si="126"/>
        <v>0</v>
      </c>
      <c r="AJ124" s="53">
        <f t="shared" si="126"/>
        <v>0</v>
      </c>
      <c r="AK124" s="53">
        <f t="shared" si="126"/>
        <v>0</v>
      </c>
      <c r="AL124" s="53">
        <f t="shared" si="126"/>
        <v>0</v>
      </c>
      <c r="AM124" s="53">
        <f t="shared" si="126"/>
        <v>0</v>
      </c>
    </row>
    <row r="125" spans="13:39" x14ac:dyDescent="0.25">
      <c r="M125" s="71"/>
      <c r="N125" s="69"/>
      <c r="O125" s="75"/>
      <c r="P125" s="75"/>
      <c r="Q125" s="75"/>
      <c r="R125" s="75"/>
      <c r="S125" s="75"/>
      <c r="T125" s="75"/>
      <c r="U125" s="75"/>
      <c r="V125" s="75"/>
      <c r="W125" s="75"/>
      <c r="X125" s="66"/>
      <c r="AB125" s="51" t="str">
        <f t="shared" si="77"/>
        <v/>
      </c>
      <c r="AC125" s="49" t="str">
        <f t="shared" si="68"/>
        <v/>
      </c>
      <c r="AD125" s="53">
        <f t="shared" ref="AD125:AM125" si="127">COUNTIFS($C123:$C223,AD$2,$D123:$D223,$AB125)</f>
        <v>0</v>
      </c>
      <c r="AE125" s="53">
        <f t="shared" si="127"/>
        <v>0</v>
      </c>
      <c r="AF125" s="53">
        <f t="shared" si="127"/>
        <v>0</v>
      </c>
      <c r="AG125" s="53">
        <f t="shared" si="127"/>
        <v>0</v>
      </c>
      <c r="AH125" s="53">
        <f t="shared" si="127"/>
        <v>0</v>
      </c>
      <c r="AI125" s="53">
        <f t="shared" si="127"/>
        <v>0</v>
      </c>
      <c r="AJ125" s="53">
        <f t="shared" si="127"/>
        <v>0</v>
      </c>
      <c r="AK125" s="53">
        <f t="shared" si="127"/>
        <v>0</v>
      </c>
      <c r="AL125" s="53">
        <f t="shared" si="127"/>
        <v>0</v>
      </c>
      <c r="AM125" s="53">
        <f t="shared" si="127"/>
        <v>0</v>
      </c>
    </row>
    <row r="126" spans="13:39" x14ac:dyDescent="0.25">
      <c r="M126" s="71"/>
      <c r="N126" s="69"/>
      <c r="O126" s="75"/>
      <c r="P126" s="75"/>
      <c r="Q126" s="75"/>
      <c r="R126" s="75"/>
      <c r="S126" s="75"/>
      <c r="T126" s="75"/>
      <c r="U126" s="75"/>
      <c r="V126" s="75"/>
      <c r="W126" s="75"/>
      <c r="X126" s="66"/>
      <c r="AB126" s="51" t="str">
        <f t="shared" si="77"/>
        <v/>
      </c>
      <c r="AC126" s="49" t="str">
        <f t="shared" si="68"/>
        <v/>
      </c>
      <c r="AD126" s="53">
        <f t="shared" ref="AD126:AM126" si="128">COUNTIFS($C124:$C224,AD$2,$D124:$D224,$AB126)</f>
        <v>0</v>
      </c>
      <c r="AE126" s="53">
        <f t="shared" si="128"/>
        <v>0</v>
      </c>
      <c r="AF126" s="53">
        <f t="shared" si="128"/>
        <v>0</v>
      </c>
      <c r="AG126" s="53">
        <f t="shared" si="128"/>
        <v>0</v>
      </c>
      <c r="AH126" s="53">
        <f t="shared" si="128"/>
        <v>0</v>
      </c>
      <c r="AI126" s="53">
        <f t="shared" si="128"/>
        <v>0</v>
      </c>
      <c r="AJ126" s="53">
        <f t="shared" si="128"/>
        <v>0</v>
      </c>
      <c r="AK126" s="53">
        <f t="shared" si="128"/>
        <v>0</v>
      </c>
      <c r="AL126" s="53">
        <f t="shared" si="128"/>
        <v>0</v>
      </c>
      <c r="AM126" s="53">
        <f t="shared" si="128"/>
        <v>0</v>
      </c>
    </row>
    <row r="127" spans="13:39" x14ac:dyDescent="0.25">
      <c r="M127" s="71"/>
      <c r="N127" s="69"/>
      <c r="O127" s="75"/>
      <c r="P127" s="75"/>
      <c r="Q127" s="75"/>
      <c r="R127" s="75"/>
      <c r="S127" s="75"/>
      <c r="T127" s="75"/>
      <c r="U127" s="75"/>
      <c r="V127" s="75"/>
      <c r="W127" s="75"/>
      <c r="X127" s="66"/>
      <c r="AB127" s="51" t="str">
        <f t="shared" si="77"/>
        <v/>
      </c>
      <c r="AC127" s="49" t="str">
        <f t="shared" si="68"/>
        <v/>
      </c>
      <c r="AD127" s="53">
        <f t="shared" ref="AD127:AM127" si="129">COUNTIFS($C125:$C225,AD$2,$D125:$D225,$AB127)</f>
        <v>0</v>
      </c>
      <c r="AE127" s="53">
        <f t="shared" si="129"/>
        <v>0</v>
      </c>
      <c r="AF127" s="53">
        <f t="shared" si="129"/>
        <v>0</v>
      </c>
      <c r="AG127" s="53">
        <f t="shared" si="129"/>
        <v>0</v>
      </c>
      <c r="AH127" s="53">
        <f t="shared" si="129"/>
        <v>0</v>
      </c>
      <c r="AI127" s="53">
        <f t="shared" si="129"/>
        <v>0</v>
      </c>
      <c r="AJ127" s="53">
        <f t="shared" si="129"/>
        <v>0</v>
      </c>
      <c r="AK127" s="53">
        <f t="shared" si="129"/>
        <v>0</v>
      </c>
      <c r="AL127" s="53">
        <f t="shared" si="129"/>
        <v>0</v>
      </c>
      <c r="AM127" s="53">
        <f t="shared" si="129"/>
        <v>0</v>
      </c>
    </row>
    <row r="128" spans="13:39" x14ac:dyDescent="0.25">
      <c r="M128" s="71"/>
      <c r="N128" s="69"/>
      <c r="O128" s="75"/>
      <c r="P128" s="75"/>
      <c r="Q128" s="75"/>
      <c r="R128" s="75"/>
      <c r="S128" s="75"/>
      <c r="T128" s="75"/>
      <c r="U128" s="75"/>
      <c r="V128" s="75"/>
      <c r="W128" s="75"/>
      <c r="X128" s="66"/>
      <c r="AB128" s="51" t="str">
        <f t="shared" si="77"/>
        <v/>
      </c>
      <c r="AC128" s="49" t="str">
        <f t="shared" si="68"/>
        <v/>
      </c>
      <c r="AD128" s="53">
        <f t="shared" ref="AD128:AM128" si="130">COUNTIFS($C126:$C226,AD$2,$D126:$D226,$AB128)</f>
        <v>0</v>
      </c>
      <c r="AE128" s="53">
        <f t="shared" si="130"/>
        <v>0</v>
      </c>
      <c r="AF128" s="53">
        <f t="shared" si="130"/>
        <v>0</v>
      </c>
      <c r="AG128" s="53">
        <f t="shared" si="130"/>
        <v>0</v>
      </c>
      <c r="AH128" s="53">
        <f t="shared" si="130"/>
        <v>0</v>
      </c>
      <c r="AI128" s="53">
        <f t="shared" si="130"/>
        <v>0</v>
      </c>
      <c r="AJ128" s="53">
        <f t="shared" si="130"/>
        <v>0</v>
      </c>
      <c r="AK128" s="53">
        <f t="shared" si="130"/>
        <v>0</v>
      </c>
      <c r="AL128" s="53">
        <f t="shared" si="130"/>
        <v>0</v>
      </c>
      <c r="AM128" s="53">
        <f t="shared" si="130"/>
        <v>0</v>
      </c>
    </row>
    <row r="129" spans="13:39" x14ac:dyDescent="0.25">
      <c r="M129" s="71"/>
      <c r="N129" s="69"/>
      <c r="O129" s="75"/>
      <c r="P129" s="75"/>
      <c r="Q129" s="75"/>
      <c r="R129" s="75"/>
      <c r="S129" s="75"/>
      <c r="T129" s="75"/>
      <c r="U129" s="75"/>
      <c r="V129" s="75"/>
      <c r="W129" s="75"/>
      <c r="X129" s="66"/>
      <c r="AB129" s="51" t="str">
        <f t="shared" si="77"/>
        <v/>
      </c>
      <c r="AC129" s="49" t="str">
        <f t="shared" si="68"/>
        <v/>
      </c>
      <c r="AD129" s="53">
        <f t="shared" ref="AD129:AM129" si="131">COUNTIFS($C127:$C227,AD$2,$D127:$D227,$AB129)</f>
        <v>0</v>
      </c>
      <c r="AE129" s="53">
        <f t="shared" si="131"/>
        <v>0</v>
      </c>
      <c r="AF129" s="53">
        <f t="shared" si="131"/>
        <v>0</v>
      </c>
      <c r="AG129" s="53">
        <f t="shared" si="131"/>
        <v>0</v>
      </c>
      <c r="AH129" s="53">
        <f t="shared" si="131"/>
        <v>0</v>
      </c>
      <c r="AI129" s="53">
        <f t="shared" si="131"/>
        <v>0</v>
      </c>
      <c r="AJ129" s="53">
        <f t="shared" si="131"/>
        <v>0</v>
      </c>
      <c r="AK129" s="53">
        <f t="shared" si="131"/>
        <v>0</v>
      </c>
      <c r="AL129" s="53">
        <f t="shared" si="131"/>
        <v>0</v>
      </c>
      <c r="AM129" s="53">
        <f t="shared" si="131"/>
        <v>0</v>
      </c>
    </row>
    <row r="130" spans="13:39" x14ac:dyDescent="0.25">
      <c r="M130" s="71"/>
      <c r="N130" s="69"/>
      <c r="O130" s="75"/>
      <c r="P130" s="75"/>
      <c r="Q130" s="75"/>
      <c r="R130" s="75"/>
      <c r="S130" s="75"/>
      <c r="T130" s="75"/>
      <c r="U130" s="75"/>
      <c r="V130" s="75"/>
      <c r="W130" s="75"/>
      <c r="X130" s="66"/>
      <c r="AB130" s="51" t="str">
        <f t="shared" si="77"/>
        <v/>
      </c>
      <c r="AC130" s="49" t="str">
        <f t="shared" si="68"/>
        <v/>
      </c>
      <c r="AD130" s="53">
        <f t="shared" ref="AD130:AM130" si="132">COUNTIFS($C128:$C228,AD$2,$D128:$D228,$AB130)</f>
        <v>0</v>
      </c>
      <c r="AE130" s="53">
        <f t="shared" si="132"/>
        <v>0</v>
      </c>
      <c r="AF130" s="53">
        <f t="shared" si="132"/>
        <v>0</v>
      </c>
      <c r="AG130" s="53">
        <f t="shared" si="132"/>
        <v>0</v>
      </c>
      <c r="AH130" s="53">
        <f t="shared" si="132"/>
        <v>0</v>
      </c>
      <c r="AI130" s="53">
        <f t="shared" si="132"/>
        <v>0</v>
      </c>
      <c r="AJ130" s="53">
        <f t="shared" si="132"/>
        <v>0</v>
      </c>
      <c r="AK130" s="53">
        <f t="shared" si="132"/>
        <v>0</v>
      </c>
      <c r="AL130" s="53">
        <f t="shared" si="132"/>
        <v>0</v>
      </c>
      <c r="AM130" s="53">
        <f t="shared" si="132"/>
        <v>0</v>
      </c>
    </row>
    <row r="131" spans="13:39" x14ac:dyDescent="0.25">
      <c r="M131" s="71"/>
      <c r="N131" s="69"/>
      <c r="O131" s="75"/>
      <c r="P131" s="75"/>
      <c r="Q131" s="75"/>
      <c r="R131" s="75"/>
      <c r="S131" s="75"/>
      <c r="T131" s="75"/>
      <c r="U131" s="75"/>
      <c r="V131" s="75"/>
      <c r="W131" s="75"/>
      <c r="X131" s="66"/>
      <c r="AB131" s="51" t="str">
        <f t="shared" si="77"/>
        <v/>
      </c>
      <c r="AC131" s="49" t="str">
        <f t="shared" si="68"/>
        <v/>
      </c>
      <c r="AD131" s="53">
        <f t="shared" ref="AD131:AM131" si="133">COUNTIFS($C129:$C229,AD$2,$D129:$D229,$AB131)</f>
        <v>0</v>
      </c>
      <c r="AE131" s="53">
        <f t="shared" si="133"/>
        <v>0</v>
      </c>
      <c r="AF131" s="53">
        <f t="shared" si="133"/>
        <v>0</v>
      </c>
      <c r="AG131" s="53">
        <f t="shared" si="133"/>
        <v>0</v>
      </c>
      <c r="AH131" s="53">
        <f t="shared" si="133"/>
        <v>0</v>
      </c>
      <c r="AI131" s="53">
        <f t="shared" si="133"/>
        <v>0</v>
      </c>
      <c r="AJ131" s="53">
        <f t="shared" si="133"/>
        <v>0</v>
      </c>
      <c r="AK131" s="53">
        <f t="shared" si="133"/>
        <v>0</v>
      </c>
      <c r="AL131" s="53">
        <f t="shared" si="133"/>
        <v>0</v>
      </c>
      <c r="AM131" s="53">
        <f t="shared" si="133"/>
        <v>0</v>
      </c>
    </row>
    <row r="132" spans="13:39" x14ac:dyDescent="0.25">
      <c r="M132" s="71"/>
      <c r="N132" s="69"/>
      <c r="O132" s="75"/>
      <c r="P132" s="75"/>
      <c r="Q132" s="75"/>
      <c r="R132" s="75"/>
      <c r="S132" s="75"/>
      <c r="T132" s="75"/>
      <c r="U132" s="75"/>
      <c r="V132" s="75"/>
      <c r="W132" s="75"/>
      <c r="X132" s="66"/>
      <c r="AB132" s="51" t="str">
        <f t="shared" si="77"/>
        <v/>
      </c>
      <c r="AC132" s="49" t="str">
        <f t="shared" ref="AC132:AC195" si="134">IF(AND(ISNUMBER(N132),N132&lt;&gt;""),(GETPIVOTDATA("Quantité 
estimée en 
stères",$N$1,"Lot",N132)-($I$3*M132))/M132,"")</f>
        <v/>
      </c>
      <c r="AD132" s="53">
        <f t="shared" ref="AD132:AM132" si="135">COUNTIFS($C130:$C230,AD$2,$D130:$D230,$AB132)</f>
        <v>0</v>
      </c>
      <c r="AE132" s="53">
        <f t="shared" si="135"/>
        <v>0</v>
      </c>
      <c r="AF132" s="53">
        <f t="shared" si="135"/>
        <v>0</v>
      </c>
      <c r="AG132" s="53">
        <f t="shared" si="135"/>
        <v>0</v>
      </c>
      <c r="AH132" s="53">
        <f t="shared" si="135"/>
        <v>0</v>
      </c>
      <c r="AI132" s="53">
        <f t="shared" si="135"/>
        <v>0</v>
      </c>
      <c r="AJ132" s="53">
        <f t="shared" si="135"/>
        <v>0</v>
      </c>
      <c r="AK132" s="53">
        <f t="shared" si="135"/>
        <v>0</v>
      </c>
      <c r="AL132" s="53">
        <f t="shared" si="135"/>
        <v>0</v>
      </c>
      <c r="AM132" s="53">
        <f t="shared" si="135"/>
        <v>0</v>
      </c>
    </row>
    <row r="133" spans="13:39" x14ac:dyDescent="0.25">
      <c r="M133" s="71"/>
      <c r="N133" s="69"/>
      <c r="O133" s="75"/>
      <c r="P133" s="75"/>
      <c r="Q133" s="75"/>
      <c r="R133" s="75"/>
      <c r="S133" s="75"/>
      <c r="T133" s="75"/>
      <c r="U133" s="75"/>
      <c r="V133" s="75"/>
      <c r="W133" s="75"/>
      <c r="X133" s="66"/>
      <c r="AB133" s="51" t="str">
        <f t="shared" si="77"/>
        <v/>
      </c>
      <c r="AC133" s="49" t="str">
        <f t="shared" si="134"/>
        <v/>
      </c>
      <c r="AD133" s="53">
        <f t="shared" ref="AD133:AM133" si="136">COUNTIFS($C131:$C231,AD$2,$D131:$D231,$AB133)</f>
        <v>0</v>
      </c>
      <c r="AE133" s="53">
        <f t="shared" si="136"/>
        <v>0</v>
      </c>
      <c r="AF133" s="53">
        <f t="shared" si="136"/>
        <v>0</v>
      </c>
      <c r="AG133" s="53">
        <f t="shared" si="136"/>
        <v>0</v>
      </c>
      <c r="AH133" s="53">
        <f t="shared" si="136"/>
        <v>0</v>
      </c>
      <c r="AI133" s="53">
        <f t="shared" si="136"/>
        <v>0</v>
      </c>
      <c r="AJ133" s="53">
        <f t="shared" si="136"/>
        <v>0</v>
      </c>
      <c r="AK133" s="53">
        <f t="shared" si="136"/>
        <v>0</v>
      </c>
      <c r="AL133" s="53">
        <f t="shared" si="136"/>
        <v>0</v>
      </c>
      <c r="AM133" s="53">
        <f t="shared" si="136"/>
        <v>0</v>
      </c>
    </row>
    <row r="134" spans="13:39" x14ac:dyDescent="0.25">
      <c r="M134" s="71"/>
      <c r="N134" s="69"/>
      <c r="O134" s="75"/>
      <c r="P134" s="75"/>
      <c r="Q134" s="75"/>
      <c r="R134" s="75"/>
      <c r="S134" s="75"/>
      <c r="T134" s="75"/>
      <c r="U134" s="75"/>
      <c r="V134" s="75"/>
      <c r="W134" s="75"/>
      <c r="X134" s="66"/>
      <c r="AB134" s="51" t="str">
        <f t="shared" si="77"/>
        <v/>
      </c>
      <c r="AC134" s="49" t="str">
        <f t="shared" si="134"/>
        <v/>
      </c>
      <c r="AD134" s="53">
        <f t="shared" ref="AD134:AM134" si="137">COUNTIFS($C132:$C232,AD$2,$D132:$D232,$AB134)</f>
        <v>0</v>
      </c>
      <c r="AE134" s="53">
        <f t="shared" si="137"/>
        <v>0</v>
      </c>
      <c r="AF134" s="53">
        <f t="shared" si="137"/>
        <v>0</v>
      </c>
      <c r="AG134" s="53">
        <f t="shared" si="137"/>
        <v>0</v>
      </c>
      <c r="AH134" s="53">
        <f t="shared" si="137"/>
        <v>0</v>
      </c>
      <c r="AI134" s="53">
        <f t="shared" si="137"/>
        <v>0</v>
      </c>
      <c r="AJ134" s="53">
        <f t="shared" si="137"/>
        <v>0</v>
      </c>
      <c r="AK134" s="53">
        <f t="shared" si="137"/>
        <v>0</v>
      </c>
      <c r="AL134" s="53">
        <f t="shared" si="137"/>
        <v>0</v>
      </c>
      <c r="AM134" s="53">
        <f t="shared" si="137"/>
        <v>0</v>
      </c>
    </row>
    <row r="135" spans="13:39" x14ac:dyDescent="0.25">
      <c r="M135" s="71"/>
      <c r="N135" s="69"/>
      <c r="O135" s="75"/>
      <c r="P135" s="75"/>
      <c r="Q135" s="75"/>
      <c r="R135" s="75"/>
      <c r="S135" s="75"/>
      <c r="T135" s="75"/>
      <c r="U135" s="75"/>
      <c r="V135" s="75"/>
      <c r="W135" s="75"/>
      <c r="X135" s="66"/>
      <c r="AB135" s="51" t="str">
        <f t="shared" si="77"/>
        <v/>
      </c>
      <c r="AC135" s="49" t="str">
        <f t="shared" si="134"/>
        <v/>
      </c>
      <c r="AD135" s="53">
        <f t="shared" ref="AD135:AM135" si="138">COUNTIFS($C133:$C233,AD$2,$D133:$D233,$AB135)</f>
        <v>0</v>
      </c>
      <c r="AE135" s="53">
        <f t="shared" si="138"/>
        <v>0</v>
      </c>
      <c r="AF135" s="53">
        <f t="shared" si="138"/>
        <v>0</v>
      </c>
      <c r="AG135" s="53">
        <f t="shared" si="138"/>
        <v>0</v>
      </c>
      <c r="AH135" s="53">
        <f t="shared" si="138"/>
        <v>0</v>
      </c>
      <c r="AI135" s="53">
        <f t="shared" si="138"/>
        <v>0</v>
      </c>
      <c r="AJ135" s="53">
        <f t="shared" si="138"/>
        <v>0</v>
      </c>
      <c r="AK135" s="53">
        <f t="shared" si="138"/>
        <v>0</v>
      </c>
      <c r="AL135" s="53">
        <f t="shared" si="138"/>
        <v>0</v>
      </c>
      <c r="AM135" s="53">
        <f t="shared" si="138"/>
        <v>0</v>
      </c>
    </row>
    <row r="136" spans="13:39" x14ac:dyDescent="0.25">
      <c r="M136" s="71"/>
      <c r="N136" s="69"/>
      <c r="O136" s="75"/>
      <c r="P136" s="75"/>
      <c r="Q136" s="75"/>
      <c r="R136" s="75"/>
      <c r="S136" s="75"/>
      <c r="T136" s="75"/>
      <c r="U136" s="75"/>
      <c r="V136" s="75"/>
      <c r="W136" s="75"/>
      <c r="X136" s="66"/>
      <c r="AB136" s="51" t="str">
        <f t="shared" si="77"/>
        <v/>
      </c>
      <c r="AC136" s="49" t="str">
        <f t="shared" si="134"/>
        <v/>
      </c>
      <c r="AD136" s="53">
        <f t="shared" ref="AD136:AM136" si="139">COUNTIFS($C134:$C234,AD$2,$D134:$D234,$AB136)</f>
        <v>0</v>
      </c>
      <c r="AE136" s="53">
        <f t="shared" si="139"/>
        <v>0</v>
      </c>
      <c r="AF136" s="53">
        <f t="shared" si="139"/>
        <v>0</v>
      </c>
      <c r="AG136" s="53">
        <f t="shared" si="139"/>
        <v>0</v>
      </c>
      <c r="AH136" s="53">
        <f t="shared" si="139"/>
        <v>0</v>
      </c>
      <c r="AI136" s="53">
        <f t="shared" si="139"/>
        <v>0</v>
      </c>
      <c r="AJ136" s="53">
        <f t="shared" si="139"/>
        <v>0</v>
      </c>
      <c r="AK136" s="53">
        <f t="shared" si="139"/>
        <v>0</v>
      </c>
      <c r="AL136" s="53">
        <f t="shared" si="139"/>
        <v>0</v>
      </c>
      <c r="AM136" s="53">
        <f t="shared" si="139"/>
        <v>0</v>
      </c>
    </row>
    <row r="137" spans="13:39" x14ac:dyDescent="0.25">
      <c r="M137" s="71"/>
      <c r="N137" s="69"/>
      <c r="O137" s="75"/>
      <c r="P137" s="75"/>
      <c r="Q137" s="75"/>
      <c r="R137" s="75"/>
      <c r="S137" s="75"/>
      <c r="T137" s="75"/>
      <c r="U137" s="75"/>
      <c r="V137" s="75"/>
      <c r="W137" s="75"/>
      <c r="X137" s="66"/>
      <c r="AB137" s="51" t="str">
        <f t="shared" si="77"/>
        <v/>
      </c>
      <c r="AC137" s="49" t="str">
        <f t="shared" si="134"/>
        <v/>
      </c>
      <c r="AD137" s="53">
        <f t="shared" ref="AD137:AM137" si="140">COUNTIFS($C135:$C235,AD$2,$D135:$D235,$AB137)</f>
        <v>0</v>
      </c>
      <c r="AE137" s="53">
        <f t="shared" si="140"/>
        <v>0</v>
      </c>
      <c r="AF137" s="53">
        <f t="shared" si="140"/>
        <v>0</v>
      </c>
      <c r="AG137" s="53">
        <f t="shared" si="140"/>
        <v>0</v>
      </c>
      <c r="AH137" s="53">
        <f t="shared" si="140"/>
        <v>0</v>
      </c>
      <c r="AI137" s="53">
        <f t="shared" si="140"/>
        <v>0</v>
      </c>
      <c r="AJ137" s="53">
        <f t="shared" si="140"/>
        <v>0</v>
      </c>
      <c r="AK137" s="53">
        <f t="shared" si="140"/>
        <v>0</v>
      </c>
      <c r="AL137" s="53">
        <f t="shared" si="140"/>
        <v>0</v>
      </c>
      <c r="AM137" s="53">
        <f t="shared" si="140"/>
        <v>0</v>
      </c>
    </row>
    <row r="138" spans="13:39" x14ac:dyDescent="0.25">
      <c r="M138" s="71"/>
      <c r="N138" s="69"/>
      <c r="O138" s="75"/>
      <c r="P138" s="75"/>
      <c r="Q138" s="75"/>
      <c r="R138" s="75"/>
      <c r="S138" s="75"/>
      <c r="T138" s="75"/>
      <c r="U138" s="75"/>
      <c r="V138" s="75"/>
      <c r="W138" s="75"/>
      <c r="X138" s="66"/>
      <c r="AB138" s="51" t="str">
        <f t="shared" si="77"/>
        <v/>
      </c>
      <c r="AC138" s="49" t="str">
        <f t="shared" si="134"/>
        <v/>
      </c>
      <c r="AD138" s="53">
        <f t="shared" ref="AD138:AM138" si="141">COUNTIFS($C136:$C236,AD$2,$D136:$D236,$AB138)</f>
        <v>0</v>
      </c>
      <c r="AE138" s="53">
        <f t="shared" si="141"/>
        <v>0</v>
      </c>
      <c r="AF138" s="53">
        <f t="shared" si="141"/>
        <v>0</v>
      </c>
      <c r="AG138" s="53">
        <f t="shared" si="141"/>
        <v>0</v>
      </c>
      <c r="AH138" s="53">
        <f t="shared" si="141"/>
        <v>0</v>
      </c>
      <c r="AI138" s="53">
        <f t="shared" si="141"/>
        <v>0</v>
      </c>
      <c r="AJ138" s="53">
        <f t="shared" si="141"/>
        <v>0</v>
      </c>
      <c r="AK138" s="53">
        <f t="shared" si="141"/>
        <v>0</v>
      </c>
      <c r="AL138" s="53">
        <f t="shared" si="141"/>
        <v>0</v>
      </c>
      <c r="AM138" s="53">
        <f t="shared" si="141"/>
        <v>0</v>
      </c>
    </row>
    <row r="139" spans="13:39" x14ac:dyDescent="0.25">
      <c r="M139" s="71"/>
      <c r="N139" s="69"/>
      <c r="O139" s="75"/>
      <c r="P139" s="75"/>
      <c r="Q139" s="75"/>
      <c r="R139" s="75"/>
      <c r="S139" s="75"/>
      <c r="T139" s="75"/>
      <c r="U139" s="75"/>
      <c r="V139" s="75"/>
      <c r="W139" s="75"/>
      <c r="X139" s="66"/>
      <c r="AB139" s="51" t="str">
        <f t="shared" si="77"/>
        <v/>
      </c>
      <c r="AC139" s="49" t="str">
        <f t="shared" si="134"/>
        <v/>
      </c>
      <c r="AD139" s="53">
        <f t="shared" ref="AD139:AM139" si="142">COUNTIFS($C137:$C237,AD$2,$D137:$D237,$AB139)</f>
        <v>0</v>
      </c>
      <c r="AE139" s="53">
        <f t="shared" si="142"/>
        <v>0</v>
      </c>
      <c r="AF139" s="53">
        <f t="shared" si="142"/>
        <v>0</v>
      </c>
      <c r="AG139" s="53">
        <f t="shared" si="142"/>
        <v>0</v>
      </c>
      <c r="AH139" s="53">
        <f t="shared" si="142"/>
        <v>0</v>
      </c>
      <c r="AI139" s="53">
        <f t="shared" si="142"/>
        <v>0</v>
      </c>
      <c r="AJ139" s="53">
        <f t="shared" si="142"/>
        <v>0</v>
      </c>
      <c r="AK139" s="53">
        <f t="shared" si="142"/>
        <v>0</v>
      </c>
      <c r="AL139" s="53">
        <f t="shared" si="142"/>
        <v>0</v>
      </c>
      <c r="AM139" s="53">
        <f t="shared" si="142"/>
        <v>0</v>
      </c>
    </row>
    <row r="140" spans="13:39" x14ac:dyDescent="0.25">
      <c r="M140" s="71"/>
      <c r="N140" s="69"/>
      <c r="O140" s="75"/>
      <c r="P140" s="75"/>
      <c r="Q140" s="75"/>
      <c r="R140" s="75"/>
      <c r="S140" s="75"/>
      <c r="T140" s="75"/>
      <c r="U140" s="75"/>
      <c r="V140" s="75"/>
      <c r="W140" s="75"/>
      <c r="X140" s="66"/>
      <c r="AB140" s="51" t="str">
        <f t="shared" ref="AB140:AB202" si="143">IF(AND(ISNUMBER(N140),N140&lt;&gt;""),N140,"")</f>
        <v/>
      </c>
      <c r="AC140" s="49" t="str">
        <f t="shared" si="134"/>
        <v/>
      </c>
      <c r="AD140" s="53">
        <f t="shared" ref="AD140:AM140" si="144">COUNTIFS($C138:$C238,AD$2,$D138:$D238,$AB140)</f>
        <v>0</v>
      </c>
      <c r="AE140" s="53">
        <f t="shared" si="144"/>
        <v>0</v>
      </c>
      <c r="AF140" s="53">
        <f t="shared" si="144"/>
        <v>0</v>
      </c>
      <c r="AG140" s="53">
        <f t="shared" si="144"/>
        <v>0</v>
      </c>
      <c r="AH140" s="53">
        <f t="shared" si="144"/>
        <v>0</v>
      </c>
      <c r="AI140" s="53">
        <f t="shared" si="144"/>
        <v>0</v>
      </c>
      <c r="AJ140" s="53">
        <f t="shared" si="144"/>
        <v>0</v>
      </c>
      <c r="AK140" s="53">
        <f t="shared" si="144"/>
        <v>0</v>
      </c>
      <c r="AL140" s="53">
        <f t="shared" si="144"/>
        <v>0</v>
      </c>
      <c r="AM140" s="53">
        <f t="shared" si="144"/>
        <v>0</v>
      </c>
    </row>
    <row r="141" spans="13:39" x14ac:dyDescent="0.25">
      <c r="M141" s="71"/>
      <c r="N141" s="69"/>
      <c r="O141" s="75"/>
      <c r="P141" s="75"/>
      <c r="Q141" s="75"/>
      <c r="R141" s="75"/>
      <c r="S141" s="75"/>
      <c r="T141" s="75"/>
      <c r="U141" s="75"/>
      <c r="V141" s="75"/>
      <c r="W141" s="75"/>
      <c r="X141" s="66"/>
      <c r="AB141" s="51" t="str">
        <f t="shared" si="143"/>
        <v/>
      </c>
      <c r="AC141" s="49" t="str">
        <f t="shared" si="134"/>
        <v/>
      </c>
      <c r="AD141" s="53">
        <f t="shared" ref="AD141:AM141" si="145">COUNTIFS($C139:$C239,AD$2,$D139:$D239,$AB141)</f>
        <v>0</v>
      </c>
      <c r="AE141" s="53">
        <f t="shared" si="145"/>
        <v>0</v>
      </c>
      <c r="AF141" s="53">
        <f t="shared" si="145"/>
        <v>0</v>
      </c>
      <c r="AG141" s="53">
        <f t="shared" si="145"/>
        <v>0</v>
      </c>
      <c r="AH141" s="53">
        <f t="shared" si="145"/>
        <v>0</v>
      </c>
      <c r="AI141" s="53">
        <f t="shared" si="145"/>
        <v>0</v>
      </c>
      <c r="AJ141" s="53">
        <f t="shared" si="145"/>
        <v>0</v>
      </c>
      <c r="AK141" s="53">
        <f t="shared" si="145"/>
        <v>0</v>
      </c>
      <c r="AL141" s="53">
        <f t="shared" si="145"/>
        <v>0</v>
      </c>
      <c r="AM141" s="53">
        <f t="shared" si="145"/>
        <v>0</v>
      </c>
    </row>
    <row r="142" spans="13:39" x14ac:dyDescent="0.25">
      <c r="M142" s="71"/>
      <c r="N142" s="69"/>
      <c r="O142" s="75"/>
      <c r="P142" s="75"/>
      <c r="Q142" s="75"/>
      <c r="R142" s="75"/>
      <c r="S142" s="75"/>
      <c r="T142" s="75"/>
      <c r="U142" s="75"/>
      <c r="V142" s="75"/>
      <c r="W142" s="75"/>
      <c r="X142" s="66"/>
      <c r="AB142" s="51" t="str">
        <f t="shared" si="143"/>
        <v/>
      </c>
      <c r="AC142" s="49" t="str">
        <f t="shared" si="134"/>
        <v/>
      </c>
      <c r="AD142" s="53">
        <f t="shared" ref="AD142:AM142" si="146">COUNTIFS($C140:$C240,AD$2,$D140:$D240,$AB142)</f>
        <v>0</v>
      </c>
      <c r="AE142" s="53">
        <f t="shared" si="146"/>
        <v>0</v>
      </c>
      <c r="AF142" s="53">
        <f t="shared" si="146"/>
        <v>0</v>
      </c>
      <c r="AG142" s="53">
        <f t="shared" si="146"/>
        <v>0</v>
      </c>
      <c r="AH142" s="53">
        <f t="shared" si="146"/>
        <v>0</v>
      </c>
      <c r="AI142" s="53">
        <f t="shared" si="146"/>
        <v>0</v>
      </c>
      <c r="AJ142" s="53">
        <f t="shared" si="146"/>
        <v>0</v>
      </c>
      <c r="AK142" s="53">
        <f t="shared" si="146"/>
        <v>0</v>
      </c>
      <c r="AL142" s="53">
        <f t="shared" si="146"/>
        <v>0</v>
      </c>
      <c r="AM142" s="53">
        <f t="shared" si="146"/>
        <v>0</v>
      </c>
    </row>
    <row r="143" spans="13:39" x14ac:dyDescent="0.25">
      <c r="M143" s="71"/>
      <c r="N143" s="69"/>
      <c r="O143" s="75"/>
      <c r="P143" s="75"/>
      <c r="Q143" s="75"/>
      <c r="R143" s="75"/>
      <c r="S143" s="75"/>
      <c r="T143" s="75"/>
      <c r="U143" s="75"/>
      <c r="V143" s="75"/>
      <c r="W143" s="75"/>
      <c r="X143" s="66"/>
      <c r="AB143" s="51" t="str">
        <f t="shared" si="143"/>
        <v/>
      </c>
      <c r="AC143" s="49" t="str">
        <f t="shared" si="134"/>
        <v/>
      </c>
      <c r="AD143" s="53">
        <f t="shared" ref="AD143:AM143" si="147">COUNTIFS($C141:$C241,AD$2,$D141:$D241,$AB143)</f>
        <v>0</v>
      </c>
      <c r="AE143" s="53">
        <f t="shared" si="147"/>
        <v>0</v>
      </c>
      <c r="AF143" s="53">
        <f t="shared" si="147"/>
        <v>0</v>
      </c>
      <c r="AG143" s="53">
        <f t="shared" si="147"/>
        <v>0</v>
      </c>
      <c r="AH143" s="53">
        <f t="shared" si="147"/>
        <v>0</v>
      </c>
      <c r="AI143" s="53">
        <f t="shared" si="147"/>
        <v>0</v>
      </c>
      <c r="AJ143" s="53">
        <f t="shared" si="147"/>
        <v>0</v>
      </c>
      <c r="AK143" s="53">
        <f t="shared" si="147"/>
        <v>0</v>
      </c>
      <c r="AL143" s="53">
        <f t="shared" si="147"/>
        <v>0</v>
      </c>
      <c r="AM143" s="53">
        <f t="shared" si="147"/>
        <v>0</v>
      </c>
    </row>
    <row r="144" spans="13:39" x14ac:dyDescent="0.25">
      <c r="M144" s="71"/>
      <c r="N144" s="69"/>
      <c r="O144" s="75"/>
      <c r="P144" s="75"/>
      <c r="Q144" s="75"/>
      <c r="R144" s="75"/>
      <c r="S144" s="75"/>
      <c r="T144" s="75"/>
      <c r="U144" s="75"/>
      <c r="V144" s="75"/>
      <c r="W144" s="75"/>
      <c r="X144" s="66"/>
      <c r="AB144" s="51" t="str">
        <f t="shared" si="143"/>
        <v/>
      </c>
      <c r="AC144" s="49" t="str">
        <f t="shared" si="134"/>
        <v/>
      </c>
      <c r="AD144" s="53">
        <f t="shared" ref="AD144:AM144" si="148">COUNTIFS($C142:$C242,AD$2,$D142:$D242,$AB144)</f>
        <v>0</v>
      </c>
      <c r="AE144" s="53">
        <f t="shared" si="148"/>
        <v>0</v>
      </c>
      <c r="AF144" s="53">
        <f t="shared" si="148"/>
        <v>0</v>
      </c>
      <c r="AG144" s="53">
        <f t="shared" si="148"/>
        <v>0</v>
      </c>
      <c r="AH144" s="53">
        <f t="shared" si="148"/>
        <v>0</v>
      </c>
      <c r="AI144" s="53">
        <f t="shared" si="148"/>
        <v>0</v>
      </c>
      <c r="AJ144" s="53">
        <f t="shared" si="148"/>
        <v>0</v>
      </c>
      <c r="AK144" s="53">
        <f t="shared" si="148"/>
        <v>0</v>
      </c>
      <c r="AL144" s="53">
        <f t="shared" si="148"/>
        <v>0</v>
      </c>
      <c r="AM144" s="53">
        <f t="shared" si="148"/>
        <v>0</v>
      </c>
    </row>
    <row r="145" spans="13:39" x14ac:dyDescent="0.25">
      <c r="M145" s="71"/>
      <c r="N145" s="69"/>
      <c r="O145" s="75"/>
      <c r="P145" s="75"/>
      <c r="Q145" s="75"/>
      <c r="R145" s="75"/>
      <c r="S145" s="75"/>
      <c r="T145" s="75"/>
      <c r="U145" s="75"/>
      <c r="V145" s="75"/>
      <c r="W145" s="75"/>
      <c r="X145" s="66"/>
      <c r="AB145" s="51" t="str">
        <f t="shared" si="143"/>
        <v/>
      </c>
      <c r="AC145" s="49" t="str">
        <f t="shared" si="134"/>
        <v/>
      </c>
      <c r="AD145" s="53">
        <f t="shared" ref="AD145:AM145" si="149">COUNTIFS($C143:$C243,AD$2,$D143:$D243,$AB145)</f>
        <v>0</v>
      </c>
      <c r="AE145" s="53">
        <f t="shared" si="149"/>
        <v>0</v>
      </c>
      <c r="AF145" s="53">
        <f t="shared" si="149"/>
        <v>0</v>
      </c>
      <c r="AG145" s="53">
        <f t="shared" si="149"/>
        <v>0</v>
      </c>
      <c r="AH145" s="53">
        <f t="shared" si="149"/>
        <v>0</v>
      </c>
      <c r="AI145" s="53">
        <f t="shared" si="149"/>
        <v>0</v>
      </c>
      <c r="AJ145" s="53">
        <f t="shared" si="149"/>
        <v>0</v>
      </c>
      <c r="AK145" s="53">
        <f t="shared" si="149"/>
        <v>0</v>
      </c>
      <c r="AL145" s="53">
        <f t="shared" si="149"/>
        <v>0</v>
      </c>
      <c r="AM145" s="53">
        <f t="shared" si="149"/>
        <v>0</v>
      </c>
    </row>
    <row r="146" spans="13:39" x14ac:dyDescent="0.25">
      <c r="M146" s="71"/>
      <c r="N146" s="69"/>
      <c r="O146" s="75"/>
      <c r="P146" s="75"/>
      <c r="Q146" s="75"/>
      <c r="R146" s="75"/>
      <c r="S146" s="75"/>
      <c r="T146" s="75"/>
      <c r="U146" s="75"/>
      <c r="V146" s="75"/>
      <c r="W146" s="75"/>
      <c r="X146" s="66"/>
      <c r="AB146" s="51" t="str">
        <f t="shared" si="143"/>
        <v/>
      </c>
      <c r="AC146" s="49" t="str">
        <f t="shared" si="134"/>
        <v/>
      </c>
      <c r="AD146" s="53">
        <f t="shared" ref="AD146:AM146" si="150">COUNTIFS($C144:$C244,AD$2,$D144:$D244,$AB146)</f>
        <v>0</v>
      </c>
      <c r="AE146" s="53">
        <f t="shared" si="150"/>
        <v>0</v>
      </c>
      <c r="AF146" s="53">
        <f t="shared" si="150"/>
        <v>0</v>
      </c>
      <c r="AG146" s="53">
        <f t="shared" si="150"/>
        <v>0</v>
      </c>
      <c r="AH146" s="53">
        <f t="shared" si="150"/>
        <v>0</v>
      </c>
      <c r="AI146" s="53">
        <f t="shared" si="150"/>
        <v>0</v>
      </c>
      <c r="AJ146" s="53">
        <f t="shared" si="150"/>
        <v>0</v>
      </c>
      <c r="AK146" s="53">
        <f t="shared" si="150"/>
        <v>0</v>
      </c>
      <c r="AL146" s="53">
        <f t="shared" si="150"/>
        <v>0</v>
      </c>
      <c r="AM146" s="53">
        <f t="shared" si="150"/>
        <v>0</v>
      </c>
    </row>
    <row r="147" spans="13:39" x14ac:dyDescent="0.25">
      <c r="M147" s="71"/>
      <c r="N147" s="69"/>
      <c r="O147" s="75"/>
      <c r="P147" s="75"/>
      <c r="Q147" s="75"/>
      <c r="R147" s="75"/>
      <c r="S147" s="75"/>
      <c r="T147" s="75"/>
      <c r="U147" s="75"/>
      <c r="V147" s="75"/>
      <c r="W147" s="75"/>
      <c r="X147" s="66"/>
      <c r="AB147" s="51" t="str">
        <f t="shared" si="143"/>
        <v/>
      </c>
      <c r="AC147" s="49" t="str">
        <f t="shared" si="134"/>
        <v/>
      </c>
      <c r="AD147" s="53">
        <f t="shared" ref="AD147:AM147" si="151">COUNTIFS($C145:$C245,AD$2,$D145:$D245,$AB147)</f>
        <v>0</v>
      </c>
      <c r="AE147" s="53">
        <f t="shared" si="151"/>
        <v>0</v>
      </c>
      <c r="AF147" s="53">
        <f t="shared" si="151"/>
        <v>0</v>
      </c>
      <c r="AG147" s="53">
        <f t="shared" si="151"/>
        <v>0</v>
      </c>
      <c r="AH147" s="53">
        <f t="shared" si="151"/>
        <v>0</v>
      </c>
      <c r="AI147" s="53">
        <f t="shared" si="151"/>
        <v>0</v>
      </c>
      <c r="AJ147" s="53">
        <f t="shared" si="151"/>
        <v>0</v>
      </c>
      <c r="AK147" s="53">
        <f t="shared" si="151"/>
        <v>0</v>
      </c>
      <c r="AL147" s="53">
        <f t="shared" si="151"/>
        <v>0</v>
      </c>
      <c r="AM147" s="53">
        <f t="shared" si="151"/>
        <v>0</v>
      </c>
    </row>
    <row r="148" spans="13:39" x14ac:dyDescent="0.25">
      <c r="M148" s="71"/>
      <c r="N148" s="69"/>
      <c r="O148" s="75"/>
      <c r="P148" s="75"/>
      <c r="Q148" s="75"/>
      <c r="R148" s="75"/>
      <c r="S148" s="75"/>
      <c r="T148" s="75"/>
      <c r="U148" s="75"/>
      <c r="V148" s="75"/>
      <c r="W148" s="75"/>
      <c r="X148" s="66"/>
      <c r="AB148" s="51" t="str">
        <f t="shared" si="143"/>
        <v/>
      </c>
      <c r="AC148" s="49" t="str">
        <f t="shared" si="134"/>
        <v/>
      </c>
      <c r="AD148" s="53">
        <f t="shared" ref="AD148:AM148" si="152">COUNTIFS($C146:$C246,AD$2,$D146:$D246,$AB148)</f>
        <v>0</v>
      </c>
      <c r="AE148" s="53">
        <f t="shared" si="152"/>
        <v>0</v>
      </c>
      <c r="AF148" s="53">
        <f t="shared" si="152"/>
        <v>0</v>
      </c>
      <c r="AG148" s="53">
        <f t="shared" si="152"/>
        <v>0</v>
      </c>
      <c r="AH148" s="53">
        <f t="shared" si="152"/>
        <v>0</v>
      </c>
      <c r="AI148" s="53">
        <f t="shared" si="152"/>
        <v>0</v>
      </c>
      <c r="AJ148" s="53">
        <f t="shared" si="152"/>
        <v>0</v>
      </c>
      <c r="AK148" s="53">
        <f t="shared" si="152"/>
        <v>0</v>
      </c>
      <c r="AL148" s="53">
        <f t="shared" si="152"/>
        <v>0</v>
      </c>
      <c r="AM148" s="53">
        <f t="shared" si="152"/>
        <v>0</v>
      </c>
    </row>
    <row r="149" spans="13:39" x14ac:dyDescent="0.25">
      <c r="M149" s="71"/>
      <c r="N149" s="69"/>
      <c r="O149" s="75"/>
      <c r="P149" s="75"/>
      <c r="Q149" s="75"/>
      <c r="R149" s="75"/>
      <c r="S149" s="75"/>
      <c r="T149" s="75"/>
      <c r="U149" s="75"/>
      <c r="V149" s="75"/>
      <c r="W149" s="75"/>
      <c r="X149" s="66"/>
      <c r="AB149" s="51" t="str">
        <f t="shared" si="143"/>
        <v/>
      </c>
      <c r="AC149" s="49" t="str">
        <f t="shared" si="134"/>
        <v/>
      </c>
      <c r="AD149" s="53">
        <f t="shared" ref="AD149:AM149" si="153">COUNTIFS($C147:$C247,AD$2,$D147:$D247,$AB149)</f>
        <v>0</v>
      </c>
      <c r="AE149" s="53">
        <f t="shared" si="153"/>
        <v>0</v>
      </c>
      <c r="AF149" s="53">
        <f t="shared" si="153"/>
        <v>0</v>
      </c>
      <c r="AG149" s="53">
        <f t="shared" si="153"/>
        <v>0</v>
      </c>
      <c r="AH149" s="53">
        <f t="shared" si="153"/>
        <v>0</v>
      </c>
      <c r="AI149" s="53">
        <f t="shared" si="153"/>
        <v>0</v>
      </c>
      <c r="AJ149" s="53">
        <f t="shared" si="153"/>
        <v>0</v>
      </c>
      <c r="AK149" s="53">
        <f t="shared" si="153"/>
        <v>0</v>
      </c>
      <c r="AL149" s="53">
        <f t="shared" si="153"/>
        <v>0</v>
      </c>
      <c r="AM149" s="53">
        <f t="shared" si="153"/>
        <v>0</v>
      </c>
    </row>
    <row r="150" spans="13:39" x14ac:dyDescent="0.25">
      <c r="M150" s="71"/>
      <c r="N150" s="69"/>
      <c r="O150" s="75"/>
      <c r="P150" s="75"/>
      <c r="Q150" s="75"/>
      <c r="R150" s="75"/>
      <c r="S150" s="75"/>
      <c r="T150" s="75"/>
      <c r="U150" s="75"/>
      <c r="V150" s="75"/>
      <c r="W150" s="75"/>
      <c r="X150" s="66"/>
      <c r="AB150" s="51" t="str">
        <f t="shared" si="143"/>
        <v/>
      </c>
      <c r="AC150" s="49" t="str">
        <f t="shared" si="134"/>
        <v/>
      </c>
      <c r="AD150" s="53">
        <f t="shared" ref="AD150:AM150" si="154">COUNTIFS($C148:$C248,AD$2,$D148:$D248,$AB150)</f>
        <v>0</v>
      </c>
      <c r="AE150" s="53">
        <f t="shared" si="154"/>
        <v>0</v>
      </c>
      <c r="AF150" s="53">
        <f t="shared" si="154"/>
        <v>0</v>
      </c>
      <c r="AG150" s="53">
        <f t="shared" si="154"/>
        <v>0</v>
      </c>
      <c r="AH150" s="53">
        <f t="shared" si="154"/>
        <v>0</v>
      </c>
      <c r="AI150" s="53">
        <f t="shared" si="154"/>
        <v>0</v>
      </c>
      <c r="AJ150" s="53">
        <f t="shared" si="154"/>
        <v>0</v>
      </c>
      <c r="AK150" s="53">
        <f t="shared" si="154"/>
        <v>0</v>
      </c>
      <c r="AL150" s="53">
        <f t="shared" si="154"/>
        <v>0</v>
      </c>
      <c r="AM150" s="53">
        <f t="shared" si="154"/>
        <v>0</v>
      </c>
    </row>
    <row r="151" spans="13:39" x14ac:dyDescent="0.25">
      <c r="M151" s="71"/>
      <c r="N151" s="69"/>
      <c r="O151" s="75"/>
      <c r="P151" s="75"/>
      <c r="Q151" s="75"/>
      <c r="R151" s="75"/>
      <c r="S151" s="75"/>
      <c r="T151" s="75"/>
      <c r="U151" s="75"/>
      <c r="V151" s="75"/>
      <c r="W151" s="75"/>
      <c r="X151" s="66"/>
      <c r="AB151" s="51" t="str">
        <f t="shared" si="143"/>
        <v/>
      </c>
      <c r="AC151" s="49" t="str">
        <f t="shared" si="134"/>
        <v/>
      </c>
      <c r="AD151" s="53">
        <f t="shared" ref="AD151:AM151" si="155">COUNTIFS($C149:$C249,AD$2,$D149:$D249,$AB151)</f>
        <v>0</v>
      </c>
      <c r="AE151" s="53">
        <f t="shared" si="155"/>
        <v>0</v>
      </c>
      <c r="AF151" s="53">
        <f t="shared" si="155"/>
        <v>0</v>
      </c>
      <c r="AG151" s="53">
        <f t="shared" si="155"/>
        <v>0</v>
      </c>
      <c r="AH151" s="53">
        <f t="shared" si="155"/>
        <v>0</v>
      </c>
      <c r="AI151" s="53">
        <f t="shared" si="155"/>
        <v>0</v>
      </c>
      <c r="AJ151" s="53">
        <f t="shared" si="155"/>
        <v>0</v>
      </c>
      <c r="AK151" s="53">
        <f t="shared" si="155"/>
        <v>0</v>
      </c>
      <c r="AL151" s="53">
        <f t="shared" si="155"/>
        <v>0</v>
      </c>
      <c r="AM151" s="53">
        <f t="shared" si="155"/>
        <v>0</v>
      </c>
    </row>
    <row r="152" spans="13:39" x14ac:dyDescent="0.25">
      <c r="M152" s="71"/>
      <c r="N152" s="69"/>
      <c r="O152" s="75"/>
      <c r="P152" s="75"/>
      <c r="Q152" s="75"/>
      <c r="R152" s="75"/>
      <c r="S152" s="75"/>
      <c r="T152" s="75"/>
      <c r="U152" s="75"/>
      <c r="V152" s="75"/>
      <c r="W152" s="75"/>
      <c r="X152" s="66"/>
      <c r="AB152" s="51" t="str">
        <f t="shared" si="143"/>
        <v/>
      </c>
      <c r="AC152" s="49" t="str">
        <f t="shared" si="134"/>
        <v/>
      </c>
      <c r="AD152" s="53">
        <f t="shared" ref="AD152:AM152" si="156">COUNTIFS($C150:$C250,AD$2,$D150:$D250,$AB152)</f>
        <v>0</v>
      </c>
      <c r="AE152" s="53">
        <f t="shared" si="156"/>
        <v>0</v>
      </c>
      <c r="AF152" s="53">
        <f t="shared" si="156"/>
        <v>0</v>
      </c>
      <c r="AG152" s="53">
        <f t="shared" si="156"/>
        <v>0</v>
      </c>
      <c r="AH152" s="53">
        <f t="shared" si="156"/>
        <v>0</v>
      </c>
      <c r="AI152" s="53">
        <f t="shared" si="156"/>
        <v>0</v>
      </c>
      <c r="AJ152" s="53">
        <f t="shared" si="156"/>
        <v>0</v>
      </c>
      <c r="AK152" s="53">
        <f t="shared" si="156"/>
        <v>0</v>
      </c>
      <c r="AL152" s="53">
        <f t="shared" si="156"/>
        <v>0</v>
      </c>
      <c r="AM152" s="53">
        <f t="shared" si="156"/>
        <v>0</v>
      </c>
    </row>
    <row r="153" spans="13:39" x14ac:dyDescent="0.25">
      <c r="M153" s="71"/>
      <c r="N153" s="69"/>
      <c r="O153" s="75"/>
      <c r="P153" s="75"/>
      <c r="Q153" s="75"/>
      <c r="R153" s="75"/>
      <c r="S153" s="75"/>
      <c r="T153" s="75"/>
      <c r="U153" s="75"/>
      <c r="V153" s="75"/>
      <c r="W153" s="75"/>
      <c r="X153" s="66"/>
      <c r="AB153" s="51" t="str">
        <f t="shared" si="143"/>
        <v/>
      </c>
      <c r="AC153" s="49" t="str">
        <f t="shared" si="134"/>
        <v/>
      </c>
      <c r="AD153" s="53">
        <f t="shared" ref="AD153:AM153" si="157">COUNTIFS($C151:$C251,AD$2,$D151:$D251,$AB153)</f>
        <v>0</v>
      </c>
      <c r="AE153" s="53">
        <f t="shared" si="157"/>
        <v>0</v>
      </c>
      <c r="AF153" s="53">
        <f t="shared" si="157"/>
        <v>0</v>
      </c>
      <c r="AG153" s="53">
        <f t="shared" si="157"/>
        <v>0</v>
      </c>
      <c r="AH153" s="53">
        <f t="shared" si="157"/>
        <v>0</v>
      </c>
      <c r="AI153" s="53">
        <f t="shared" si="157"/>
        <v>0</v>
      </c>
      <c r="AJ153" s="53">
        <f t="shared" si="157"/>
        <v>0</v>
      </c>
      <c r="AK153" s="53">
        <f t="shared" si="157"/>
        <v>0</v>
      </c>
      <c r="AL153" s="53">
        <f t="shared" si="157"/>
        <v>0</v>
      </c>
      <c r="AM153" s="53">
        <f t="shared" si="157"/>
        <v>0</v>
      </c>
    </row>
    <row r="154" spans="13:39" x14ac:dyDescent="0.25">
      <c r="M154" s="71"/>
      <c r="N154" s="69"/>
      <c r="O154" s="75"/>
      <c r="P154" s="75"/>
      <c r="Q154" s="75"/>
      <c r="R154" s="75"/>
      <c r="S154" s="75"/>
      <c r="T154" s="75"/>
      <c r="U154" s="75"/>
      <c r="V154" s="75"/>
      <c r="W154" s="75"/>
      <c r="X154" s="66"/>
      <c r="AB154" s="51" t="str">
        <f t="shared" si="143"/>
        <v/>
      </c>
      <c r="AC154" s="49" t="str">
        <f t="shared" si="134"/>
        <v/>
      </c>
      <c r="AD154" s="53">
        <f t="shared" ref="AD154:AM154" si="158">COUNTIFS($C152:$C252,AD$2,$D152:$D252,$AB154)</f>
        <v>0</v>
      </c>
      <c r="AE154" s="53">
        <f t="shared" si="158"/>
        <v>0</v>
      </c>
      <c r="AF154" s="53">
        <f t="shared" si="158"/>
        <v>0</v>
      </c>
      <c r="AG154" s="53">
        <f t="shared" si="158"/>
        <v>0</v>
      </c>
      <c r="AH154" s="53">
        <f t="shared" si="158"/>
        <v>0</v>
      </c>
      <c r="AI154" s="53">
        <f t="shared" si="158"/>
        <v>0</v>
      </c>
      <c r="AJ154" s="53">
        <f t="shared" si="158"/>
        <v>0</v>
      </c>
      <c r="AK154" s="53">
        <f t="shared" si="158"/>
        <v>0</v>
      </c>
      <c r="AL154" s="53">
        <f t="shared" si="158"/>
        <v>0</v>
      </c>
      <c r="AM154" s="53">
        <f t="shared" si="158"/>
        <v>0</v>
      </c>
    </row>
    <row r="155" spans="13:39" x14ac:dyDescent="0.25">
      <c r="M155" s="71"/>
      <c r="N155" s="69"/>
      <c r="O155" s="75"/>
      <c r="P155" s="75"/>
      <c r="Q155" s="75"/>
      <c r="R155" s="75"/>
      <c r="S155" s="75"/>
      <c r="T155" s="75"/>
      <c r="U155" s="75"/>
      <c r="V155" s="75"/>
      <c r="W155" s="75"/>
      <c r="X155" s="66"/>
      <c r="AB155" s="51" t="str">
        <f t="shared" si="143"/>
        <v/>
      </c>
      <c r="AC155" s="49" t="str">
        <f t="shared" si="134"/>
        <v/>
      </c>
      <c r="AD155" s="53">
        <f t="shared" ref="AD155:AM155" si="159">COUNTIFS($C153:$C253,AD$2,$D153:$D253,$AB155)</f>
        <v>0</v>
      </c>
      <c r="AE155" s="53">
        <f t="shared" si="159"/>
        <v>0</v>
      </c>
      <c r="AF155" s="53">
        <f t="shared" si="159"/>
        <v>0</v>
      </c>
      <c r="AG155" s="53">
        <f t="shared" si="159"/>
        <v>0</v>
      </c>
      <c r="AH155" s="53">
        <f t="shared" si="159"/>
        <v>0</v>
      </c>
      <c r="AI155" s="53">
        <f t="shared" si="159"/>
        <v>0</v>
      </c>
      <c r="AJ155" s="53">
        <f t="shared" si="159"/>
        <v>0</v>
      </c>
      <c r="AK155" s="53">
        <f t="shared" si="159"/>
        <v>0</v>
      </c>
      <c r="AL155" s="53">
        <f t="shared" si="159"/>
        <v>0</v>
      </c>
      <c r="AM155" s="53">
        <f t="shared" si="159"/>
        <v>0</v>
      </c>
    </row>
    <row r="156" spans="13:39" x14ac:dyDescent="0.25">
      <c r="M156" s="71"/>
      <c r="N156" s="69"/>
      <c r="O156" s="75"/>
      <c r="P156" s="75"/>
      <c r="Q156" s="75"/>
      <c r="R156" s="75"/>
      <c r="S156" s="75"/>
      <c r="T156" s="75"/>
      <c r="U156" s="75"/>
      <c r="V156" s="75"/>
      <c r="W156" s="75"/>
      <c r="X156" s="66"/>
      <c r="AB156" s="51" t="str">
        <f t="shared" si="143"/>
        <v/>
      </c>
      <c r="AC156" s="49" t="str">
        <f t="shared" si="134"/>
        <v/>
      </c>
      <c r="AD156" s="53">
        <f t="shared" ref="AD156:AM156" si="160">COUNTIFS($C154:$C254,AD$2,$D154:$D254,$AB156)</f>
        <v>0</v>
      </c>
      <c r="AE156" s="53">
        <f t="shared" si="160"/>
        <v>0</v>
      </c>
      <c r="AF156" s="53">
        <f t="shared" si="160"/>
        <v>0</v>
      </c>
      <c r="AG156" s="53">
        <f t="shared" si="160"/>
        <v>0</v>
      </c>
      <c r="AH156" s="53">
        <f t="shared" si="160"/>
        <v>0</v>
      </c>
      <c r="AI156" s="53">
        <f t="shared" si="160"/>
        <v>0</v>
      </c>
      <c r="AJ156" s="53">
        <f t="shared" si="160"/>
        <v>0</v>
      </c>
      <c r="AK156" s="53">
        <f t="shared" si="160"/>
        <v>0</v>
      </c>
      <c r="AL156" s="53">
        <f t="shared" si="160"/>
        <v>0</v>
      </c>
      <c r="AM156" s="53">
        <f t="shared" si="160"/>
        <v>0</v>
      </c>
    </row>
    <row r="157" spans="13:39" x14ac:dyDescent="0.25">
      <c r="M157" s="71"/>
      <c r="N157" s="69"/>
      <c r="O157" s="75"/>
      <c r="P157" s="75"/>
      <c r="Q157" s="75"/>
      <c r="R157" s="75"/>
      <c r="S157" s="75"/>
      <c r="T157" s="75"/>
      <c r="U157" s="75"/>
      <c r="V157" s="75"/>
      <c r="W157" s="75"/>
      <c r="X157" s="66"/>
      <c r="AB157" s="51" t="str">
        <f t="shared" si="143"/>
        <v/>
      </c>
      <c r="AC157" s="49" t="str">
        <f t="shared" si="134"/>
        <v/>
      </c>
      <c r="AD157" s="53">
        <f t="shared" ref="AD157:AM157" si="161">COUNTIFS($C155:$C255,AD$2,$D155:$D255,$AB157)</f>
        <v>0</v>
      </c>
      <c r="AE157" s="53">
        <f t="shared" si="161"/>
        <v>0</v>
      </c>
      <c r="AF157" s="53">
        <f t="shared" si="161"/>
        <v>0</v>
      </c>
      <c r="AG157" s="53">
        <f t="shared" si="161"/>
        <v>0</v>
      </c>
      <c r="AH157" s="53">
        <f t="shared" si="161"/>
        <v>0</v>
      </c>
      <c r="AI157" s="53">
        <f t="shared" si="161"/>
        <v>0</v>
      </c>
      <c r="AJ157" s="53">
        <f t="shared" si="161"/>
        <v>0</v>
      </c>
      <c r="AK157" s="53">
        <f t="shared" si="161"/>
        <v>0</v>
      </c>
      <c r="AL157" s="53">
        <f t="shared" si="161"/>
        <v>0</v>
      </c>
      <c r="AM157" s="53">
        <f t="shared" si="161"/>
        <v>0</v>
      </c>
    </row>
    <row r="158" spans="13:39" x14ac:dyDescent="0.25">
      <c r="M158" s="71"/>
      <c r="N158" s="69"/>
      <c r="O158" s="75"/>
      <c r="P158" s="75"/>
      <c r="Q158" s="75"/>
      <c r="R158" s="75"/>
      <c r="S158" s="75"/>
      <c r="T158" s="75"/>
      <c r="U158" s="75"/>
      <c r="V158" s="75"/>
      <c r="W158" s="75"/>
      <c r="X158" s="66"/>
      <c r="AB158" s="51" t="str">
        <f t="shared" si="143"/>
        <v/>
      </c>
      <c r="AC158" s="49" t="str">
        <f t="shared" si="134"/>
        <v/>
      </c>
      <c r="AD158" s="53">
        <f t="shared" ref="AD158:AM158" si="162">COUNTIFS($C156:$C256,AD$2,$D156:$D256,$AB158)</f>
        <v>0</v>
      </c>
      <c r="AE158" s="53">
        <f t="shared" si="162"/>
        <v>0</v>
      </c>
      <c r="AF158" s="53">
        <f t="shared" si="162"/>
        <v>0</v>
      </c>
      <c r="AG158" s="53">
        <f t="shared" si="162"/>
        <v>0</v>
      </c>
      <c r="AH158" s="53">
        <f t="shared" si="162"/>
        <v>0</v>
      </c>
      <c r="AI158" s="53">
        <f t="shared" si="162"/>
        <v>0</v>
      </c>
      <c r="AJ158" s="53">
        <f t="shared" si="162"/>
        <v>0</v>
      </c>
      <c r="AK158" s="53">
        <f t="shared" si="162"/>
        <v>0</v>
      </c>
      <c r="AL158" s="53">
        <f t="shared" si="162"/>
        <v>0</v>
      </c>
      <c r="AM158" s="53">
        <f t="shared" si="162"/>
        <v>0</v>
      </c>
    </row>
    <row r="159" spans="13:39" x14ac:dyDescent="0.25">
      <c r="M159" s="71"/>
      <c r="N159" s="69"/>
      <c r="O159" s="75"/>
      <c r="P159" s="75"/>
      <c r="Q159" s="75"/>
      <c r="R159" s="75"/>
      <c r="S159" s="75"/>
      <c r="T159" s="75"/>
      <c r="U159" s="75"/>
      <c r="V159" s="75"/>
      <c r="W159" s="75"/>
      <c r="X159" s="66"/>
      <c r="AB159" s="51" t="str">
        <f t="shared" si="143"/>
        <v/>
      </c>
      <c r="AC159" s="49" t="str">
        <f t="shared" si="134"/>
        <v/>
      </c>
      <c r="AD159" s="53">
        <f t="shared" ref="AD159:AM159" si="163">COUNTIFS($C157:$C257,AD$2,$D157:$D257,$AB159)</f>
        <v>0</v>
      </c>
      <c r="AE159" s="53">
        <f t="shared" si="163"/>
        <v>0</v>
      </c>
      <c r="AF159" s="53">
        <f t="shared" si="163"/>
        <v>0</v>
      </c>
      <c r="AG159" s="53">
        <f t="shared" si="163"/>
        <v>0</v>
      </c>
      <c r="AH159" s="53">
        <f t="shared" si="163"/>
        <v>0</v>
      </c>
      <c r="AI159" s="53">
        <f t="shared" si="163"/>
        <v>0</v>
      </c>
      <c r="AJ159" s="53">
        <f t="shared" si="163"/>
        <v>0</v>
      </c>
      <c r="AK159" s="53">
        <f t="shared" si="163"/>
        <v>0</v>
      </c>
      <c r="AL159" s="53">
        <f t="shared" si="163"/>
        <v>0</v>
      </c>
      <c r="AM159" s="53">
        <f t="shared" si="163"/>
        <v>0</v>
      </c>
    </row>
    <row r="160" spans="13:39" x14ac:dyDescent="0.25">
      <c r="M160" s="71"/>
      <c r="N160" s="69"/>
      <c r="O160" s="75"/>
      <c r="P160" s="75"/>
      <c r="Q160" s="75"/>
      <c r="R160" s="75"/>
      <c r="S160" s="75"/>
      <c r="T160" s="75"/>
      <c r="U160" s="75"/>
      <c r="V160" s="75"/>
      <c r="W160" s="75"/>
      <c r="X160" s="66"/>
      <c r="AB160" s="51" t="str">
        <f t="shared" si="143"/>
        <v/>
      </c>
      <c r="AC160" s="49" t="str">
        <f t="shared" si="134"/>
        <v/>
      </c>
      <c r="AD160" s="53">
        <f t="shared" ref="AD160:AM160" si="164">COUNTIFS($C158:$C258,AD$2,$D158:$D258,$AB160)</f>
        <v>0</v>
      </c>
      <c r="AE160" s="53">
        <f t="shared" si="164"/>
        <v>0</v>
      </c>
      <c r="AF160" s="53">
        <f t="shared" si="164"/>
        <v>0</v>
      </c>
      <c r="AG160" s="53">
        <f t="shared" si="164"/>
        <v>0</v>
      </c>
      <c r="AH160" s="53">
        <f t="shared" si="164"/>
        <v>0</v>
      </c>
      <c r="AI160" s="53">
        <f t="shared" si="164"/>
        <v>0</v>
      </c>
      <c r="AJ160" s="53">
        <f t="shared" si="164"/>
        <v>0</v>
      </c>
      <c r="AK160" s="53">
        <f t="shared" si="164"/>
        <v>0</v>
      </c>
      <c r="AL160" s="53">
        <f t="shared" si="164"/>
        <v>0</v>
      </c>
      <c r="AM160" s="53">
        <f t="shared" si="164"/>
        <v>0</v>
      </c>
    </row>
    <row r="161" spans="13:39" x14ac:dyDescent="0.25">
      <c r="M161" s="71"/>
      <c r="N161" s="69"/>
      <c r="O161" s="75"/>
      <c r="P161" s="75"/>
      <c r="Q161" s="75"/>
      <c r="R161" s="75"/>
      <c r="S161" s="75"/>
      <c r="T161" s="75"/>
      <c r="U161" s="75"/>
      <c r="V161" s="75"/>
      <c r="W161" s="75"/>
      <c r="X161" s="66"/>
      <c r="AB161" s="51" t="str">
        <f t="shared" si="143"/>
        <v/>
      </c>
      <c r="AC161" s="49" t="str">
        <f t="shared" si="134"/>
        <v/>
      </c>
      <c r="AD161" s="53">
        <f t="shared" ref="AD161:AM161" si="165">COUNTIFS($C159:$C259,AD$2,$D159:$D259,$AB161)</f>
        <v>0</v>
      </c>
      <c r="AE161" s="53">
        <f t="shared" si="165"/>
        <v>0</v>
      </c>
      <c r="AF161" s="53">
        <f t="shared" si="165"/>
        <v>0</v>
      </c>
      <c r="AG161" s="53">
        <f t="shared" si="165"/>
        <v>0</v>
      </c>
      <c r="AH161" s="53">
        <f t="shared" si="165"/>
        <v>0</v>
      </c>
      <c r="AI161" s="53">
        <f t="shared" si="165"/>
        <v>0</v>
      </c>
      <c r="AJ161" s="53">
        <f t="shared" si="165"/>
        <v>0</v>
      </c>
      <c r="AK161" s="53">
        <f t="shared" si="165"/>
        <v>0</v>
      </c>
      <c r="AL161" s="53">
        <f t="shared" si="165"/>
        <v>0</v>
      </c>
      <c r="AM161" s="53">
        <f t="shared" si="165"/>
        <v>0</v>
      </c>
    </row>
    <row r="162" spans="13:39" x14ac:dyDescent="0.25">
      <c r="M162" s="71"/>
      <c r="N162" s="69"/>
      <c r="O162" s="75"/>
      <c r="P162" s="75"/>
      <c r="Q162" s="75"/>
      <c r="R162" s="75"/>
      <c r="S162" s="75"/>
      <c r="T162" s="75"/>
      <c r="U162" s="75"/>
      <c r="V162" s="75"/>
      <c r="W162" s="75"/>
      <c r="X162" s="66"/>
      <c r="AB162" s="51" t="str">
        <f t="shared" si="143"/>
        <v/>
      </c>
      <c r="AC162" s="49" t="str">
        <f t="shared" si="134"/>
        <v/>
      </c>
      <c r="AD162" s="53">
        <f t="shared" ref="AD162:AM162" si="166">COUNTIFS($C160:$C260,AD$2,$D160:$D260,$AB162)</f>
        <v>0</v>
      </c>
      <c r="AE162" s="53">
        <f t="shared" si="166"/>
        <v>0</v>
      </c>
      <c r="AF162" s="53">
        <f t="shared" si="166"/>
        <v>0</v>
      </c>
      <c r="AG162" s="53">
        <f t="shared" si="166"/>
        <v>0</v>
      </c>
      <c r="AH162" s="53">
        <f t="shared" si="166"/>
        <v>0</v>
      </c>
      <c r="AI162" s="53">
        <f t="shared" si="166"/>
        <v>0</v>
      </c>
      <c r="AJ162" s="53">
        <f t="shared" si="166"/>
        <v>0</v>
      </c>
      <c r="AK162" s="53">
        <f t="shared" si="166"/>
        <v>0</v>
      </c>
      <c r="AL162" s="53">
        <f t="shared" si="166"/>
        <v>0</v>
      </c>
      <c r="AM162" s="53">
        <f t="shared" si="166"/>
        <v>0</v>
      </c>
    </row>
    <row r="163" spans="13:39" x14ac:dyDescent="0.25">
      <c r="M163" s="71"/>
      <c r="N163" s="69"/>
      <c r="O163" s="75"/>
      <c r="P163" s="75"/>
      <c r="Q163" s="75"/>
      <c r="R163" s="75"/>
      <c r="S163" s="75"/>
      <c r="T163" s="75"/>
      <c r="U163" s="75"/>
      <c r="V163" s="75"/>
      <c r="W163" s="75"/>
      <c r="X163" s="66"/>
      <c r="AB163" s="51" t="str">
        <f t="shared" si="143"/>
        <v/>
      </c>
      <c r="AC163" s="49" t="str">
        <f t="shared" si="134"/>
        <v/>
      </c>
      <c r="AD163" s="53">
        <f t="shared" ref="AD163:AM163" si="167">COUNTIFS($C161:$C261,AD$2,$D161:$D261,$AB163)</f>
        <v>0</v>
      </c>
      <c r="AE163" s="53">
        <f t="shared" si="167"/>
        <v>0</v>
      </c>
      <c r="AF163" s="53">
        <f t="shared" si="167"/>
        <v>0</v>
      </c>
      <c r="AG163" s="53">
        <f t="shared" si="167"/>
        <v>0</v>
      </c>
      <c r="AH163" s="53">
        <f t="shared" si="167"/>
        <v>0</v>
      </c>
      <c r="AI163" s="53">
        <f t="shared" si="167"/>
        <v>0</v>
      </c>
      <c r="AJ163" s="53">
        <f t="shared" si="167"/>
        <v>0</v>
      </c>
      <c r="AK163" s="53">
        <f t="shared" si="167"/>
        <v>0</v>
      </c>
      <c r="AL163" s="53">
        <f t="shared" si="167"/>
        <v>0</v>
      </c>
      <c r="AM163" s="53">
        <f t="shared" si="167"/>
        <v>0</v>
      </c>
    </row>
    <row r="164" spans="13:39" x14ac:dyDescent="0.25">
      <c r="M164" s="71"/>
      <c r="N164" s="69"/>
      <c r="O164" s="75"/>
      <c r="P164" s="75"/>
      <c r="Q164" s="75"/>
      <c r="R164" s="75"/>
      <c r="S164" s="75"/>
      <c r="T164" s="75"/>
      <c r="U164" s="75"/>
      <c r="V164" s="75"/>
      <c r="W164" s="75"/>
      <c r="X164" s="66"/>
      <c r="AB164" s="51" t="str">
        <f t="shared" si="143"/>
        <v/>
      </c>
      <c r="AC164" s="49" t="str">
        <f t="shared" si="134"/>
        <v/>
      </c>
      <c r="AD164" s="53">
        <f t="shared" ref="AD164:AM164" si="168">COUNTIFS($C162:$C262,AD$2,$D162:$D262,$AB164)</f>
        <v>0</v>
      </c>
      <c r="AE164" s="53">
        <f t="shared" si="168"/>
        <v>0</v>
      </c>
      <c r="AF164" s="53">
        <f t="shared" si="168"/>
        <v>0</v>
      </c>
      <c r="AG164" s="53">
        <f t="shared" si="168"/>
        <v>0</v>
      </c>
      <c r="AH164" s="53">
        <f t="shared" si="168"/>
        <v>0</v>
      </c>
      <c r="AI164" s="53">
        <f t="shared" si="168"/>
        <v>0</v>
      </c>
      <c r="AJ164" s="53">
        <f t="shared" si="168"/>
        <v>0</v>
      </c>
      <c r="AK164" s="53">
        <f t="shared" si="168"/>
        <v>0</v>
      </c>
      <c r="AL164" s="53">
        <f t="shared" si="168"/>
        <v>0</v>
      </c>
      <c r="AM164" s="53">
        <f t="shared" si="168"/>
        <v>0</v>
      </c>
    </row>
    <row r="165" spans="13:39" x14ac:dyDescent="0.25">
      <c r="M165" s="71"/>
      <c r="N165" s="69"/>
      <c r="O165" s="75"/>
      <c r="P165" s="75"/>
      <c r="Q165" s="75"/>
      <c r="R165" s="75"/>
      <c r="S165" s="75"/>
      <c r="T165" s="75"/>
      <c r="U165" s="75"/>
      <c r="V165" s="75"/>
      <c r="W165" s="75"/>
      <c r="X165" s="66"/>
      <c r="AB165" s="51" t="str">
        <f t="shared" si="143"/>
        <v/>
      </c>
      <c r="AC165" s="49" t="str">
        <f t="shared" si="134"/>
        <v/>
      </c>
      <c r="AD165" s="53">
        <f t="shared" ref="AD165:AM165" si="169">COUNTIFS($C163:$C263,AD$2,$D163:$D263,$AB165)</f>
        <v>0</v>
      </c>
      <c r="AE165" s="53">
        <f t="shared" si="169"/>
        <v>0</v>
      </c>
      <c r="AF165" s="53">
        <f t="shared" si="169"/>
        <v>0</v>
      </c>
      <c r="AG165" s="53">
        <f t="shared" si="169"/>
        <v>0</v>
      </c>
      <c r="AH165" s="53">
        <f t="shared" si="169"/>
        <v>0</v>
      </c>
      <c r="AI165" s="53">
        <f t="shared" si="169"/>
        <v>0</v>
      </c>
      <c r="AJ165" s="53">
        <f t="shared" si="169"/>
        <v>0</v>
      </c>
      <c r="AK165" s="53">
        <f t="shared" si="169"/>
        <v>0</v>
      </c>
      <c r="AL165" s="53">
        <f t="shared" si="169"/>
        <v>0</v>
      </c>
      <c r="AM165" s="53">
        <f t="shared" si="169"/>
        <v>0</v>
      </c>
    </row>
    <row r="166" spans="13:39" x14ac:dyDescent="0.25">
      <c r="M166" s="71"/>
      <c r="N166" s="69"/>
      <c r="O166" s="75"/>
      <c r="P166" s="75"/>
      <c r="Q166" s="75"/>
      <c r="R166" s="75"/>
      <c r="S166" s="75"/>
      <c r="T166" s="75"/>
      <c r="U166" s="75"/>
      <c r="V166" s="75"/>
      <c r="W166" s="75"/>
      <c r="X166" s="66"/>
      <c r="AB166" s="51" t="str">
        <f t="shared" si="143"/>
        <v/>
      </c>
      <c r="AC166" s="49" t="str">
        <f t="shared" si="134"/>
        <v/>
      </c>
      <c r="AD166" s="53">
        <f t="shared" ref="AD166:AM166" si="170">COUNTIFS($C164:$C264,AD$2,$D164:$D264,$AB166)</f>
        <v>0</v>
      </c>
      <c r="AE166" s="53">
        <f t="shared" si="170"/>
        <v>0</v>
      </c>
      <c r="AF166" s="53">
        <f t="shared" si="170"/>
        <v>0</v>
      </c>
      <c r="AG166" s="53">
        <f t="shared" si="170"/>
        <v>0</v>
      </c>
      <c r="AH166" s="53">
        <f t="shared" si="170"/>
        <v>0</v>
      </c>
      <c r="AI166" s="53">
        <f t="shared" si="170"/>
        <v>0</v>
      </c>
      <c r="AJ166" s="53">
        <f t="shared" si="170"/>
        <v>0</v>
      </c>
      <c r="AK166" s="53">
        <f t="shared" si="170"/>
        <v>0</v>
      </c>
      <c r="AL166" s="53">
        <f t="shared" si="170"/>
        <v>0</v>
      </c>
      <c r="AM166" s="53">
        <f t="shared" si="170"/>
        <v>0</v>
      </c>
    </row>
    <row r="167" spans="13:39" x14ac:dyDescent="0.25">
      <c r="M167" s="71"/>
      <c r="N167" s="69"/>
      <c r="O167" s="75"/>
      <c r="P167" s="75"/>
      <c r="Q167" s="75"/>
      <c r="R167" s="75"/>
      <c r="S167" s="75"/>
      <c r="T167" s="75"/>
      <c r="U167" s="75"/>
      <c r="V167" s="75"/>
      <c r="W167" s="75"/>
      <c r="X167" s="66"/>
      <c r="AB167" s="51" t="str">
        <f t="shared" si="143"/>
        <v/>
      </c>
      <c r="AC167" s="49" t="str">
        <f t="shared" si="134"/>
        <v/>
      </c>
      <c r="AD167" s="53">
        <f t="shared" ref="AD167:AM167" si="171">COUNTIFS($C165:$C265,AD$2,$D165:$D265,$AB167)</f>
        <v>0</v>
      </c>
      <c r="AE167" s="53">
        <f t="shared" si="171"/>
        <v>0</v>
      </c>
      <c r="AF167" s="53">
        <f t="shared" si="171"/>
        <v>0</v>
      </c>
      <c r="AG167" s="53">
        <f t="shared" si="171"/>
        <v>0</v>
      </c>
      <c r="AH167" s="53">
        <f t="shared" si="171"/>
        <v>0</v>
      </c>
      <c r="AI167" s="53">
        <f t="shared" si="171"/>
        <v>0</v>
      </c>
      <c r="AJ167" s="53">
        <f t="shared" si="171"/>
        <v>0</v>
      </c>
      <c r="AK167" s="53">
        <f t="shared" si="171"/>
        <v>0</v>
      </c>
      <c r="AL167" s="53">
        <f t="shared" si="171"/>
        <v>0</v>
      </c>
      <c r="AM167" s="53">
        <f t="shared" si="171"/>
        <v>0</v>
      </c>
    </row>
    <row r="168" spans="13:39" x14ac:dyDescent="0.25">
      <c r="M168" s="71"/>
      <c r="N168" s="69"/>
      <c r="O168" s="75"/>
      <c r="P168" s="75"/>
      <c r="Q168" s="75"/>
      <c r="R168" s="75"/>
      <c r="S168" s="75"/>
      <c r="T168" s="75"/>
      <c r="U168" s="75"/>
      <c r="V168" s="75"/>
      <c r="W168" s="75"/>
      <c r="X168" s="66"/>
      <c r="AB168" s="51" t="str">
        <f t="shared" si="143"/>
        <v/>
      </c>
      <c r="AC168" s="49" t="str">
        <f t="shared" si="134"/>
        <v/>
      </c>
      <c r="AD168" s="53">
        <f t="shared" ref="AD168:AM168" si="172">COUNTIFS($C166:$C266,AD$2,$D166:$D266,$AB168)</f>
        <v>0</v>
      </c>
      <c r="AE168" s="53">
        <f t="shared" si="172"/>
        <v>0</v>
      </c>
      <c r="AF168" s="53">
        <f t="shared" si="172"/>
        <v>0</v>
      </c>
      <c r="AG168" s="53">
        <f t="shared" si="172"/>
        <v>0</v>
      </c>
      <c r="AH168" s="53">
        <f t="shared" si="172"/>
        <v>0</v>
      </c>
      <c r="AI168" s="53">
        <f t="shared" si="172"/>
        <v>0</v>
      </c>
      <c r="AJ168" s="53">
        <f t="shared" si="172"/>
        <v>0</v>
      </c>
      <c r="AK168" s="53">
        <f t="shared" si="172"/>
        <v>0</v>
      </c>
      <c r="AL168" s="53">
        <f t="shared" si="172"/>
        <v>0</v>
      </c>
      <c r="AM168" s="53">
        <f t="shared" si="172"/>
        <v>0</v>
      </c>
    </row>
    <row r="169" spans="13:39" x14ac:dyDescent="0.25">
      <c r="M169" s="71"/>
      <c r="N169" s="69"/>
      <c r="O169" s="75"/>
      <c r="P169" s="75"/>
      <c r="Q169" s="75"/>
      <c r="R169" s="75"/>
      <c r="S169" s="75"/>
      <c r="T169" s="75"/>
      <c r="U169" s="75"/>
      <c r="V169" s="75"/>
      <c r="W169" s="75"/>
      <c r="X169" s="66"/>
      <c r="AB169" s="51" t="str">
        <f t="shared" si="143"/>
        <v/>
      </c>
      <c r="AC169" s="49" t="str">
        <f t="shared" si="134"/>
        <v/>
      </c>
      <c r="AD169" s="53">
        <f t="shared" ref="AD169:AM169" si="173">COUNTIFS($C167:$C267,AD$2,$D167:$D267,$AB169)</f>
        <v>0</v>
      </c>
      <c r="AE169" s="53">
        <f t="shared" si="173"/>
        <v>0</v>
      </c>
      <c r="AF169" s="53">
        <f t="shared" si="173"/>
        <v>0</v>
      </c>
      <c r="AG169" s="53">
        <f t="shared" si="173"/>
        <v>0</v>
      </c>
      <c r="AH169" s="53">
        <f t="shared" si="173"/>
        <v>0</v>
      </c>
      <c r="AI169" s="53">
        <f t="shared" si="173"/>
        <v>0</v>
      </c>
      <c r="AJ169" s="53">
        <f t="shared" si="173"/>
        <v>0</v>
      </c>
      <c r="AK169" s="53">
        <f t="shared" si="173"/>
        <v>0</v>
      </c>
      <c r="AL169" s="53">
        <f t="shared" si="173"/>
        <v>0</v>
      </c>
      <c r="AM169" s="53">
        <f t="shared" si="173"/>
        <v>0</v>
      </c>
    </row>
    <row r="170" spans="13:39" x14ac:dyDescent="0.25">
      <c r="M170" s="71"/>
      <c r="N170" s="69"/>
      <c r="O170" s="75"/>
      <c r="P170" s="75"/>
      <c r="Q170" s="75"/>
      <c r="R170" s="75"/>
      <c r="S170" s="75"/>
      <c r="T170" s="75"/>
      <c r="U170" s="75"/>
      <c r="V170" s="75"/>
      <c r="W170" s="75"/>
      <c r="X170" s="66"/>
      <c r="AB170" s="51" t="str">
        <f t="shared" si="143"/>
        <v/>
      </c>
      <c r="AC170" s="49" t="str">
        <f t="shared" si="134"/>
        <v/>
      </c>
      <c r="AD170" s="53">
        <f t="shared" ref="AD170:AM170" si="174">COUNTIFS($C168:$C268,AD$2,$D168:$D268,$AB170)</f>
        <v>0</v>
      </c>
      <c r="AE170" s="53">
        <f t="shared" si="174"/>
        <v>0</v>
      </c>
      <c r="AF170" s="53">
        <f t="shared" si="174"/>
        <v>0</v>
      </c>
      <c r="AG170" s="53">
        <f t="shared" si="174"/>
        <v>0</v>
      </c>
      <c r="AH170" s="53">
        <f t="shared" si="174"/>
        <v>0</v>
      </c>
      <c r="AI170" s="53">
        <f t="shared" si="174"/>
        <v>0</v>
      </c>
      <c r="AJ170" s="53">
        <f t="shared" si="174"/>
        <v>0</v>
      </c>
      <c r="AK170" s="53">
        <f t="shared" si="174"/>
        <v>0</v>
      </c>
      <c r="AL170" s="53">
        <f t="shared" si="174"/>
        <v>0</v>
      </c>
      <c r="AM170" s="53">
        <f t="shared" si="174"/>
        <v>0</v>
      </c>
    </row>
    <row r="171" spans="13:39" x14ac:dyDescent="0.25">
      <c r="M171" s="71"/>
      <c r="N171" s="69"/>
      <c r="O171" s="75"/>
      <c r="P171" s="75"/>
      <c r="Q171" s="75"/>
      <c r="R171" s="75"/>
      <c r="S171" s="75"/>
      <c r="T171" s="75"/>
      <c r="U171" s="75"/>
      <c r="V171" s="75"/>
      <c r="W171" s="75"/>
      <c r="X171" s="66"/>
      <c r="AB171" s="51" t="str">
        <f t="shared" si="143"/>
        <v/>
      </c>
      <c r="AC171" s="49" t="str">
        <f t="shared" si="134"/>
        <v/>
      </c>
      <c r="AD171" s="53">
        <f t="shared" ref="AD171:AM171" si="175">COUNTIFS($C169:$C269,AD$2,$D169:$D269,$AB171)</f>
        <v>0</v>
      </c>
      <c r="AE171" s="53">
        <f t="shared" si="175"/>
        <v>0</v>
      </c>
      <c r="AF171" s="53">
        <f t="shared" si="175"/>
        <v>0</v>
      </c>
      <c r="AG171" s="53">
        <f t="shared" si="175"/>
        <v>0</v>
      </c>
      <c r="AH171" s="53">
        <f t="shared" si="175"/>
        <v>0</v>
      </c>
      <c r="AI171" s="53">
        <f t="shared" si="175"/>
        <v>0</v>
      </c>
      <c r="AJ171" s="53">
        <f t="shared" si="175"/>
        <v>0</v>
      </c>
      <c r="AK171" s="53">
        <f t="shared" si="175"/>
        <v>0</v>
      </c>
      <c r="AL171" s="53">
        <f t="shared" si="175"/>
        <v>0</v>
      </c>
      <c r="AM171" s="53">
        <f t="shared" si="175"/>
        <v>0</v>
      </c>
    </row>
    <row r="172" spans="13:39" x14ac:dyDescent="0.25">
      <c r="M172" s="71"/>
      <c r="N172" s="69"/>
      <c r="O172" s="75"/>
      <c r="P172" s="75"/>
      <c r="Q172" s="75"/>
      <c r="R172" s="75"/>
      <c r="S172" s="75"/>
      <c r="T172" s="75"/>
      <c r="U172" s="75"/>
      <c r="V172" s="75"/>
      <c r="W172" s="75"/>
      <c r="X172" s="66"/>
      <c r="AB172" s="51" t="str">
        <f t="shared" si="143"/>
        <v/>
      </c>
      <c r="AC172" s="49" t="str">
        <f t="shared" si="134"/>
        <v/>
      </c>
      <c r="AD172" s="53">
        <f t="shared" ref="AD172:AM172" si="176">COUNTIFS($C170:$C270,AD$2,$D170:$D270,$AB172)</f>
        <v>0</v>
      </c>
      <c r="AE172" s="53">
        <f t="shared" si="176"/>
        <v>0</v>
      </c>
      <c r="AF172" s="53">
        <f t="shared" si="176"/>
        <v>0</v>
      </c>
      <c r="AG172" s="53">
        <f t="shared" si="176"/>
        <v>0</v>
      </c>
      <c r="AH172" s="53">
        <f t="shared" si="176"/>
        <v>0</v>
      </c>
      <c r="AI172" s="53">
        <f t="shared" si="176"/>
        <v>0</v>
      </c>
      <c r="AJ172" s="53">
        <f t="shared" si="176"/>
        <v>0</v>
      </c>
      <c r="AK172" s="53">
        <f t="shared" si="176"/>
        <v>0</v>
      </c>
      <c r="AL172" s="53">
        <f t="shared" si="176"/>
        <v>0</v>
      </c>
      <c r="AM172" s="53">
        <f t="shared" si="176"/>
        <v>0</v>
      </c>
    </row>
    <row r="173" spans="13:39" x14ac:dyDescent="0.25">
      <c r="M173" s="71"/>
      <c r="N173" s="69"/>
      <c r="O173" s="75"/>
      <c r="P173" s="75"/>
      <c r="Q173" s="75"/>
      <c r="R173" s="75"/>
      <c r="S173" s="75"/>
      <c r="T173" s="75"/>
      <c r="U173" s="75"/>
      <c r="V173" s="75"/>
      <c r="W173" s="75"/>
      <c r="X173" s="66"/>
      <c r="AB173" s="51" t="str">
        <f t="shared" si="143"/>
        <v/>
      </c>
      <c r="AC173" s="49" t="str">
        <f t="shared" si="134"/>
        <v/>
      </c>
      <c r="AD173" s="53">
        <f t="shared" ref="AD173:AM173" si="177">COUNTIFS($C171:$C271,AD$2,$D171:$D271,$AB173)</f>
        <v>0</v>
      </c>
      <c r="AE173" s="53">
        <f t="shared" si="177"/>
        <v>0</v>
      </c>
      <c r="AF173" s="53">
        <f t="shared" si="177"/>
        <v>0</v>
      </c>
      <c r="AG173" s="53">
        <f t="shared" si="177"/>
        <v>0</v>
      </c>
      <c r="AH173" s="53">
        <f t="shared" si="177"/>
        <v>0</v>
      </c>
      <c r="AI173" s="53">
        <f t="shared" si="177"/>
        <v>0</v>
      </c>
      <c r="AJ173" s="53">
        <f t="shared" si="177"/>
        <v>0</v>
      </c>
      <c r="AK173" s="53">
        <f t="shared" si="177"/>
        <v>0</v>
      </c>
      <c r="AL173" s="53">
        <f t="shared" si="177"/>
        <v>0</v>
      </c>
      <c r="AM173" s="53">
        <f t="shared" si="177"/>
        <v>0</v>
      </c>
    </row>
    <row r="174" spans="13:39" x14ac:dyDescent="0.25">
      <c r="M174" s="71"/>
      <c r="N174" s="69"/>
      <c r="O174" s="75"/>
      <c r="P174" s="75"/>
      <c r="Q174" s="75"/>
      <c r="R174" s="75"/>
      <c r="S174" s="75"/>
      <c r="T174" s="75"/>
      <c r="U174" s="75"/>
      <c r="V174" s="75"/>
      <c r="W174" s="75"/>
      <c r="X174" s="66"/>
      <c r="AB174" s="51" t="str">
        <f t="shared" si="143"/>
        <v/>
      </c>
      <c r="AC174" s="49" t="str">
        <f t="shared" si="134"/>
        <v/>
      </c>
      <c r="AD174" s="53">
        <f t="shared" ref="AD174:AM174" si="178">COUNTIFS($C172:$C272,AD$2,$D172:$D272,$AB174)</f>
        <v>0</v>
      </c>
      <c r="AE174" s="53">
        <f t="shared" si="178"/>
        <v>0</v>
      </c>
      <c r="AF174" s="53">
        <f t="shared" si="178"/>
        <v>0</v>
      </c>
      <c r="AG174" s="53">
        <f t="shared" si="178"/>
        <v>0</v>
      </c>
      <c r="AH174" s="53">
        <f t="shared" si="178"/>
        <v>0</v>
      </c>
      <c r="AI174" s="53">
        <f t="shared" si="178"/>
        <v>0</v>
      </c>
      <c r="AJ174" s="53">
        <f t="shared" si="178"/>
        <v>0</v>
      </c>
      <c r="AK174" s="53">
        <f t="shared" si="178"/>
        <v>0</v>
      </c>
      <c r="AL174" s="53">
        <f t="shared" si="178"/>
        <v>0</v>
      </c>
      <c r="AM174" s="53">
        <f t="shared" si="178"/>
        <v>0</v>
      </c>
    </row>
    <row r="175" spans="13:39" x14ac:dyDescent="0.25">
      <c r="M175" s="71"/>
      <c r="N175" s="69"/>
      <c r="O175" s="75"/>
      <c r="P175" s="75"/>
      <c r="Q175" s="75"/>
      <c r="R175" s="75"/>
      <c r="S175" s="75"/>
      <c r="T175" s="75"/>
      <c r="U175" s="75"/>
      <c r="V175" s="75"/>
      <c r="W175" s="75"/>
      <c r="X175" s="66"/>
      <c r="AB175" s="51" t="str">
        <f t="shared" si="143"/>
        <v/>
      </c>
      <c r="AC175" s="49" t="str">
        <f t="shared" si="134"/>
        <v/>
      </c>
      <c r="AD175" s="53">
        <f t="shared" ref="AD175:AM175" si="179">COUNTIFS($C173:$C273,AD$2,$D173:$D273,$AB175)</f>
        <v>0</v>
      </c>
      <c r="AE175" s="53">
        <f t="shared" si="179"/>
        <v>0</v>
      </c>
      <c r="AF175" s="53">
        <f t="shared" si="179"/>
        <v>0</v>
      </c>
      <c r="AG175" s="53">
        <f t="shared" si="179"/>
        <v>0</v>
      </c>
      <c r="AH175" s="53">
        <f t="shared" si="179"/>
        <v>0</v>
      </c>
      <c r="AI175" s="53">
        <f t="shared" si="179"/>
        <v>0</v>
      </c>
      <c r="AJ175" s="53">
        <f t="shared" si="179"/>
        <v>0</v>
      </c>
      <c r="AK175" s="53">
        <f t="shared" si="179"/>
        <v>0</v>
      </c>
      <c r="AL175" s="53">
        <f t="shared" si="179"/>
        <v>0</v>
      </c>
      <c r="AM175" s="53">
        <f t="shared" si="179"/>
        <v>0</v>
      </c>
    </row>
    <row r="176" spans="13:39" x14ac:dyDescent="0.25">
      <c r="M176" s="71"/>
      <c r="N176" s="69"/>
      <c r="O176" s="75"/>
      <c r="P176" s="75"/>
      <c r="Q176" s="75"/>
      <c r="R176" s="75"/>
      <c r="S176" s="75"/>
      <c r="T176" s="75"/>
      <c r="U176" s="75"/>
      <c r="V176" s="75"/>
      <c r="W176" s="75"/>
      <c r="X176" s="66"/>
      <c r="AB176" s="51" t="str">
        <f t="shared" si="143"/>
        <v/>
      </c>
      <c r="AC176" s="49" t="str">
        <f t="shared" si="134"/>
        <v/>
      </c>
      <c r="AD176" s="53">
        <f t="shared" ref="AD176:AM176" si="180">COUNTIFS($C174:$C274,AD$2,$D174:$D274,$AB176)</f>
        <v>0</v>
      </c>
      <c r="AE176" s="53">
        <f t="shared" si="180"/>
        <v>0</v>
      </c>
      <c r="AF176" s="53">
        <f t="shared" si="180"/>
        <v>0</v>
      </c>
      <c r="AG176" s="53">
        <f t="shared" si="180"/>
        <v>0</v>
      </c>
      <c r="AH176" s="53">
        <f t="shared" si="180"/>
        <v>0</v>
      </c>
      <c r="AI176" s="53">
        <f t="shared" si="180"/>
        <v>0</v>
      </c>
      <c r="AJ176" s="53">
        <f t="shared" si="180"/>
        <v>0</v>
      </c>
      <c r="AK176" s="53">
        <f t="shared" si="180"/>
        <v>0</v>
      </c>
      <c r="AL176" s="53">
        <f t="shared" si="180"/>
        <v>0</v>
      </c>
      <c r="AM176" s="53">
        <f t="shared" si="180"/>
        <v>0</v>
      </c>
    </row>
    <row r="177" spans="13:39" x14ac:dyDescent="0.25">
      <c r="M177" s="71"/>
      <c r="N177" s="69"/>
      <c r="O177" s="75"/>
      <c r="P177" s="75"/>
      <c r="Q177" s="75"/>
      <c r="R177" s="75"/>
      <c r="S177" s="75"/>
      <c r="T177" s="75"/>
      <c r="U177" s="75"/>
      <c r="V177" s="75"/>
      <c r="W177" s="75"/>
      <c r="X177" s="66"/>
      <c r="AB177" s="51" t="str">
        <f t="shared" si="143"/>
        <v/>
      </c>
      <c r="AC177" s="49" t="str">
        <f t="shared" si="134"/>
        <v/>
      </c>
      <c r="AD177" s="53">
        <f t="shared" ref="AD177:AM177" si="181">COUNTIFS($C175:$C275,AD$2,$D175:$D275,$AB177)</f>
        <v>0</v>
      </c>
      <c r="AE177" s="53">
        <f t="shared" si="181"/>
        <v>0</v>
      </c>
      <c r="AF177" s="53">
        <f t="shared" si="181"/>
        <v>0</v>
      </c>
      <c r="AG177" s="53">
        <f t="shared" si="181"/>
        <v>0</v>
      </c>
      <c r="AH177" s="53">
        <f t="shared" si="181"/>
        <v>0</v>
      </c>
      <c r="AI177" s="53">
        <f t="shared" si="181"/>
        <v>0</v>
      </c>
      <c r="AJ177" s="53">
        <f t="shared" si="181"/>
        <v>0</v>
      </c>
      <c r="AK177" s="53">
        <f t="shared" si="181"/>
        <v>0</v>
      </c>
      <c r="AL177" s="53">
        <f t="shared" si="181"/>
        <v>0</v>
      </c>
      <c r="AM177" s="53">
        <f t="shared" si="181"/>
        <v>0</v>
      </c>
    </row>
    <row r="178" spans="13:39" x14ac:dyDescent="0.25">
      <c r="M178" s="71"/>
      <c r="N178" s="69"/>
      <c r="O178" s="75"/>
      <c r="P178" s="75"/>
      <c r="Q178" s="75"/>
      <c r="R178" s="75"/>
      <c r="S178" s="75"/>
      <c r="T178" s="75"/>
      <c r="U178" s="75"/>
      <c r="V178" s="75"/>
      <c r="W178" s="75"/>
      <c r="X178" s="66"/>
      <c r="AB178" s="51" t="str">
        <f t="shared" si="143"/>
        <v/>
      </c>
      <c r="AC178" s="49" t="str">
        <f t="shared" si="134"/>
        <v/>
      </c>
      <c r="AD178" s="53">
        <f t="shared" ref="AD178:AM178" si="182">COUNTIFS($C176:$C276,AD$2,$D176:$D276,$AB178)</f>
        <v>0</v>
      </c>
      <c r="AE178" s="53">
        <f t="shared" si="182"/>
        <v>0</v>
      </c>
      <c r="AF178" s="53">
        <f t="shared" si="182"/>
        <v>0</v>
      </c>
      <c r="AG178" s="53">
        <f t="shared" si="182"/>
        <v>0</v>
      </c>
      <c r="AH178" s="53">
        <f t="shared" si="182"/>
        <v>0</v>
      </c>
      <c r="AI178" s="53">
        <f t="shared" si="182"/>
        <v>0</v>
      </c>
      <c r="AJ178" s="53">
        <f t="shared" si="182"/>
        <v>0</v>
      </c>
      <c r="AK178" s="53">
        <f t="shared" si="182"/>
        <v>0</v>
      </c>
      <c r="AL178" s="53">
        <f t="shared" si="182"/>
        <v>0</v>
      </c>
      <c r="AM178" s="53">
        <f t="shared" si="182"/>
        <v>0</v>
      </c>
    </row>
    <row r="179" spans="13:39" x14ac:dyDescent="0.25">
      <c r="M179" s="71"/>
      <c r="N179" s="69"/>
      <c r="O179" s="75"/>
      <c r="P179" s="75"/>
      <c r="Q179" s="75"/>
      <c r="R179" s="75"/>
      <c r="S179" s="75"/>
      <c r="T179" s="75"/>
      <c r="U179" s="75"/>
      <c r="V179" s="75"/>
      <c r="W179" s="75"/>
      <c r="X179" s="66"/>
      <c r="AB179" s="51" t="str">
        <f t="shared" si="143"/>
        <v/>
      </c>
      <c r="AC179" s="49" t="str">
        <f t="shared" si="134"/>
        <v/>
      </c>
      <c r="AD179" s="53">
        <f t="shared" ref="AD179:AM179" si="183">COUNTIFS($C177:$C277,AD$2,$D177:$D277,$AB179)</f>
        <v>0</v>
      </c>
      <c r="AE179" s="53">
        <f t="shared" si="183"/>
        <v>0</v>
      </c>
      <c r="AF179" s="53">
        <f t="shared" si="183"/>
        <v>0</v>
      </c>
      <c r="AG179" s="53">
        <f t="shared" si="183"/>
        <v>0</v>
      </c>
      <c r="AH179" s="53">
        <f t="shared" si="183"/>
        <v>0</v>
      </c>
      <c r="AI179" s="53">
        <f t="shared" si="183"/>
        <v>0</v>
      </c>
      <c r="AJ179" s="53">
        <f t="shared" si="183"/>
        <v>0</v>
      </c>
      <c r="AK179" s="53">
        <f t="shared" si="183"/>
        <v>0</v>
      </c>
      <c r="AL179" s="53">
        <f t="shared" si="183"/>
        <v>0</v>
      </c>
      <c r="AM179" s="53">
        <f t="shared" si="183"/>
        <v>0</v>
      </c>
    </row>
    <row r="180" spans="13:39" x14ac:dyDescent="0.25">
      <c r="M180" s="71"/>
      <c r="N180" s="69"/>
      <c r="O180" s="75"/>
      <c r="P180" s="75"/>
      <c r="Q180" s="75"/>
      <c r="R180" s="75"/>
      <c r="S180" s="75"/>
      <c r="T180" s="75"/>
      <c r="U180" s="75"/>
      <c r="V180" s="75"/>
      <c r="W180" s="75"/>
      <c r="X180" s="66"/>
      <c r="AB180" s="51" t="str">
        <f t="shared" si="143"/>
        <v/>
      </c>
      <c r="AC180" s="49" t="str">
        <f t="shared" si="134"/>
        <v/>
      </c>
      <c r="AD180" s="53">
        <f t="shared" ref="AD180:AM180" si="184">COUNTIFS($C178:$C278,AD$2,$D178:$D278,$AB180)</f>
        <v>0</v>
      </c>
      <c r="AE180" s="53">
        <f t="shared" si="184"/>
        <v>0</v>
      </c>
      <c r="AF180" s="53">
        <f t="shared" si="184"/>
        <v>0</v>
      </c>
      <c r="AG180" s="53">
        <f t="shared" si="184"/>
        <v>0</v>
      </c>
      <c r="AH180" s="53">
        <f t="shared" si="184"/>
        <v>0</v>
      </c>
      <c r="AI180" s="53">
        <f t="shared" si="184"/>
        <v>0</v>
      </c>
      <c r="AJ180" s="53">
        <f t="shared" si="184"/>
        <v>0</v>
      </c>
      <c r="AK180" s="53">
        <f t="shared" si="184"/>
        <v>0</v>
      </c>
      <c r="AL180" s="53">
        <f t="shared" si="184"/>
        <v>0</v>
      </c>
      <c r="AM180" s="53">
        <f t="shared" si="184"/>
        <v>0</v>
      </c>
    </row>
    <row r="181" spans="13:39" x14ac:dyDescent="0.25">
      <c r="M181" s="71"/>
      <c r="N181" s="69"/>
      <c r="O181" s="75"/>
      <c r="P181" s="75"/>
      <c r="Q181" s="75"/>
      <c r="R181" s="75"/>
      <c r="S181" s="75"/>
      <c r="T181" s="75"/>
      <c r="U181" s="75"/>
      <c r="V181" s="75"/>
      <c r="W181" s="75"/>
      <c r="X181" s="66"/>
      <c r="AB181" s="51" t="str">
        <f t="shared" si="143"/>
        <v/>
      </c>
      <c r="AC181" s="49" t="str">
        <f t="shared" si="134"/>
        <v/>
      </c>
      <c r="AD181" s="53">
        <f t="shared" ref="AD181:AM181" si="185">COUNTIFS($C179:$C279,AD$2,$D179:$D279,$AB181)</f>
        <v>0</v>
      </c>
      <c r="AE181" s="53">
        <f t="shared" si="185"/>
        <v>0</v>
      </c>
      <c r="AF181" s="53">
        <f t="shared" si="185"/>
        <v>0</v>
      </c>
      <c r="AG181" s="53">
        <f t="shared" si="185"/>
        <v>0</v>
      </c>
      <c r="AH181" s="53">
        <f t="shared" si="185"/>
        <v>0</v>
      </c>
      <c r="AI181" s="53">
        <f t="shared" si="185"/>
        <v>0</v>
      </c>
      <c r="AJ181" s="53">
        <f t="shared" si="185"/>
        <v>0</v>
      </c>
      <c r="AK181" s="53">
        <f t="shared" si="185"/>
        <v>0</v>
      </c>
      <c r="AL181" s="53">
        <f t="shared" si="185"/>
        <v>0</v>
      </c>
      <c r="AM181" s="53">
        <f t="shared" si="185"/>
        <v>0</v>
      </c>
    </row>
    <row r="182" spans="13:39" x14ac:dyDescent="0.25">
      <c r="M182" s="71"/>
      <c r="N182" s="69"/>
      <c r="O182" s="75"/>
      <c r="P182" s="75"/>
      <c r="Q182" s="75"/>
      <c r="R182" s="75"/>
      <c r="S182" s="75"/>
      <c r="T182" s="75"/>
      <c r="U182" s="75"/>
      <c r="V182" s="75"/>
      <c r="W182" s="75"/>
      <c r="X182" s="66"/>
      <c r="AB182" s="51" t="str">
        <f t="shared" si="143"/>
        <v/>
      </c>
      <c r="AC182" s="49" t="str">
        <f t="shared" si="134"/>
        <v/>
      </c>
      <c r="AD182" s="53">
        <f t="shared" ref="AD182:AM182" si="186">COUNTIFS($C180:$C280,AD$2,$D180:$D280,$AB182)</f>
        <v>0</v>
      </c>
      <c r="AE182" s="53">
        <f t="shared" si="186"/>
        <v>0</v>
      </c>
      <c r="AF182" s="53">
        <f t="shared" si="186"/>
        <v>0</v>
      </c>
      <c r="AG182" s="53">
        <f t="shared" si="186"/>
        <v>0</v>
      </c>
      <c r="AH182" s="53">
        <f t="shared" si="186"/>
        <v>0</v>
      </c>
      <c r="AI182" s="53">
        <f t="shared" si="186"/>
        <v>0</v>
      </c>
      <c r="AJ182" s="53">
        <f t="shared" si="186"/>
        <v>0</v>
      </c>
      <c r="AK182" s="53">
        <f t="shared" si="186"/>
        <v>0</v>
      </c>
      <c r="AL182" s="53">
        <f t="shared" si="186"/>
        <v>0</v>
      </c>
      <c r="AM182" s="53">
        <f t="shared" si="186"/>
        <v>0</v>
      </c>
    </row>
    <row r="183" spans="13:39" x14ac:dyDescent="0.25">
      <c r="M183" s="71"/>
      <c r="N183" s="69"/>
      <c r="O183" s="75"/>
      <c r="P183" s="75"/>
      <c r="Q183" s="75"/>
      <c r="R183" s="75"/>
      <c r="S183" s="75"/>
      <c r="T183" s="75"/>
      <c r="U183" s="75"/>
      <c r="V183" s="75"/>
      <c r="W183" s="75"/>
      <c r="X183" s="66"/>
      <c r="AB183" s="51" t="str">
        <f t="shared" si="143"/>
        <v/>
      </c>
      <c r="AC183" s="49" t="str">
        <f t="shared" si="134"/>
        <v/>
      </c>
      <c r="AD183" s="53">
        <f t="shared" ref="AD183:AM183" si="187">COUNTIFS($C181:$C281,AD$2,$D181:$D281,$AB183)</f>
        <v>0</v>
      </c>
      <c r="AE183" s="53">
        <f t="shared" si="187"/>
        <v>0</v>
      </c>
      <c r="AF183" s="53">
        <f t="shared" si="187"/>
        <v>0</v>
      </c>
      <c r="AG183" s="53">
        <f t="shared" si="187"/>
        <v>0</v>
      </c>
      <c r="AH183" s="53">
        <f t="shared" si="187"/>
        <v>0</v>
      </c>
      <c r="AI183" s="53">
        <f t="shared" si="187"/>
        <v>0</v>
      </c>
      <c r="AJ183" s="53">
        <f t="shared" si="187"/>
        <v>0</v>
      </c>
      <c r="AK183" s="53">
        <f t="shared" si="187"/>
        <v>0</v>
      </c>
      <c r="AL183" s="53">
        <f t="shared" si="187"/>
        <v>0</v>
      </c>
      <c r="AM183" s="53">
        <f t="shared" si="187"/>
        <v>0</v>
      </c>
    </row>
    <row r="184" spans="13:39" x14ac:dyDescent="0.25">
      <c r="M184" s="71"/>
      <c r="N184" s="69"/>
      <c r="O184" s="75"/>
      <c r="P184" s="75"/>
      <c r="Q184" s="75"/>
      <c r="R184" s="75"/>
      <c r="S184" s="75"/>
      <c r="T184" s="75"/>
      <c r="U184" s="75"/>
      <c r="V184" s="75"/>
      <c r="W184" s="75"/>
      <c r="X184" s="66"/>
      <c r="AB184" s="51" t="str">
        <f t="shared" si="143"/>
        <v/>
      </c>
      <c r="AC184" s="49" t="str">
        <f t="shared" si="134"/>
        <v/>
      </c>
      <c r="AD184" s="53">
        <f t="shared" ref="AD184:AM184" si="188">COUNTIFS($C182:$C282,AD$2,$D182:$D282,$AB184)</f>
        <v>0</v>
      </c>
      <c r="AE184" s="53">
        <f t="shared" si="188"/>
        <v>0</v>
      </c>
      <c r="AF184" s="53">
        <f t="shared" si="188"/>
        <v>0</v>
      </c>
      <c r="AG184" s="53">
        <f t="shared" si="188"/>
        <v>0</v>
      </c>
      <c r="AH184" s="53">
        <f t="shared" si="188"/>
        <v>0</v>
      </c>
      <c r="AI184" s="53">
        <f t="shared" si="188"/>
        <v>0</v>
      </c>
      <c r="AJ184" s="53">
        <f t="shared" si="188"/>
        <v>0</v>
      </c>
      <c r="AK184" s="53">
        <f t="shared" si="188"/>
        <v>0</v>
      </c>
      <c r="AL184" s="53">
        <f t="shared" si="188"/>
        <v>0</v>
      </c>
      <c r="AM184" s="53">
        <f t="shared" si="188"/>
        <v>0</v>
      </c>
    </row>
    <row r="185" spans="13:39" x14ac:dyDescent="0.25">
      <c r="M185" s="71"/>
      <c r="N185" s="69"/>
      <c r="O185" s="75"/>
      <c r="P185" s="75"/>
      <c r="Q185" s="75"/>
      <c r="R185" s="75"/>
      <c r="S185" s="75"/>
      <c r="T185" s="75"/>
      <c r="U185" s="75"/>
      <c r="V185" s="75"/>
      <c r="W185" s="75"/>
      <c r="X185" s="66"/>
      <c r="AB185" s="51" t="str">
        <f t="shared" si="143"/>
        <v/>
      </c>
      <c r="AC185" s="49" t="str">
        <f t="shared" si="134"/>
        <v/>
      </c>
      <c r="AD185" s="53">
        <f t="shared" ref="AD185:AM185" si="189">COUNTIFS($C183:$C283,AD$2,$D183:$D283,$AB185)</f>
        <v>0</v>
      </c>
      <c r="AE185" s="53">
        <f t="shared" si="189"/>
        <v>0</v>
      </c>
      <c r="AF185" s="53">
        <f t="shared" si="189"/>
        <v>0</v>
      </c>
      <c r="AG185" s="53">
        <f t="shared" si="189"/>
        <v>0</v>
      </c>
      <c r="AH185" s="53">
        <f t="shared" si="189"/>
        <v>0</v>
      </c>
      <c r="AI185" s="53">
        <f t="shared" si="189"/>
        <v>0</v>
      </c>
      <c r="AJ185" s="53">
        <f t="shared" si="189"/>
        <v>0</v>
      </c>
      <c r="AK185" s="53">
        <f t="shared" si="189"/>
        <v>0</v>
      </c>
      <c r="AL185" s="53">
        <f t="shared" si="189"/>
        <v>0</v>
      </c>
      <c r="AM185" s="53">
        <f t="shared" si="189"/>
        <v>0</v>
      </c>
    </row>
    <row r="186" spans="13:39" x14ac:dyDescent="0.25">
      <c r="M186" s="71"/>
      <c r="N186" s="69"/>
      <c r="O186" s="75"/>
      <c r="P186" s="75"/>
      <c r="Q186" s="75"/>
      <c r="R186" s="75"/>
      <c r="S186" s="75"/>
      <c r="T186" s="75"/>
      <c r="U186" s="75"/>
      <c r="V186" s="75"/>
      <c r="W186" s="75"/>
      <c r="X186" s="66"/>
      <c r="AB186" s="51" t="str">
        <f t="shared" si="143"/>
        <v/>
      </c>
      <c r="AC186" s="49" t="str">
        <f t="shared" si="134"/>
        <v/>
      </c>
      <c r="AD186" s="53">
        <f t="shared" ref="AD186:AM186" si="190">COUNTIFS($C184:$C284,AD$2,$D184:$D284,$AB186)</f>
        <v>0</v>
      </c>
      <c r="AE186" s="53">
        <f t="shared" si="190"/>
        <v>0</v>
      </c>
      <c r="AF186" s="53">
        <f t="shared" si="190"/>
        <v>0</v>
      </c>
      <c r="AG186" s="53">
        <f t="shared" si="190"/>
        <v>0</v>
      </c>
      <c r="AH186" s="53">
        <f t="shared" si="190"/>
        <v>0</v>
      </c>
      <c r="AI186" s="53">
        <f t="shared" si="190"/>
        <v>0</v>
      </c>
      <c r="AJ186" s="53">
        <f t="shared" si="190"/>
        <v>0</v>
      </c>
      <c r="AK186" s="53">
        <f t="shared" si="190"/>
        <v>0</v>
      </c>
      <c r="AL186" s="53">
        <f t="shared" si="190"/>
        <v>0</v>
      </c>
      <c r="AM186" s="53">
        <f t="shared" si="190"/>
        <v>0</v>
      </c>
    </row>
    <row r="187" spans="13:39" x14ac:dyDescent="0.25">
      <c r="M187" s="71"/>
      <c r="N187" s="69"/>
      <c r="O187" s="75"/>
      <c r="P187" s="75"/>
      <c r="Q187" s="75"/>
      <c r="R187" s="75"/>
      <c r="S187" s="75"/>
      <c r="T187" s="75"/>
      <c r="U187" s="75"/>
      <c r="V187" s="75"/>
      <c r="W187" s="75"/>
      <c r="X187" s="66"/>
      <c r="AB187" s="51" t="str">
        <f t="shared" si="143"/>
        <v/>
      </c>
      <c r="AC187" s="49" t="str">
        <f t="shared" si="134"/>
        <v/>
      </c>
      <c r="AD187" s="53">
        <f t="shared" ref="AD187:AM187" si="191">COUNTIFS($C185:$C285,AD$2,$D185:$D285,$AB187)</f>
        <v>0</v>
      </c>
      <c r="AE187" s="53">
        <f t="shared" si="191"/>
        <v>0</v>
      </c>
      <c r="AF187" s="53">
        <f t="shared" si="191"/>
        <v>0</v>
      </c>
      <c r="AG187" s="53">
        <f t="shared" si="191"/>
        <v>0</v>
      </c>
      <c r="AH187" s="53">
        <f t="shared" si="191"/>
        <v>0</v>
      </c>
      <c r="AI187" s="53">
        <f t="shared" si="191"/>
        <v>0</v>
      </c>
      <c r="AJ187" s="53">
        <f t="shared" si="191"/>
        <v>0</v>
      </c>
      <c r="AK187" s="53">
        <f t="shared" si="191"/>
        <v>0</v>
      </c>
      <c r="AL187" s="53">
        <f t="shared" si="191"/>
        <v>0</v>
      </c>
      <c r="AM187" s="53">
        <f t="shared" si="191"/>
        <v>0</v>
      </c>
    </row>
    <row r="188" spans="13:39" x14ac:dyDescent="0.25">
      <c r="M188" s="71"/>
      <c r="N188" s="69"/>
      <c r="O188" s="75"/>
      <c r="P188" s="75"/>
      <c r="Q188" s="75"/>
      <c r="R188" s="75"/>
      <c r="S188" s="75"/>
      <c r="T188" s="75"/>
      <c r="U188" s="75"/>
      <c r="V188" s="75"/>
      <c r="W188" s="75"/>
      <c r="X188" s="66"/>
      <c r="AB188" s="51" t="str">
        <f t="shared" si="143"/>
        <v/>
      </c>
      <c r="AC188" s="49" t="str">
        <f t="shared" si="134"/>
        <v/>
      </c>
      <c r="AD188" s="53">
        <f t="shared" ref="AD188:AM188" si="192">COUNTIFS($C186:$C286,AD$2,$D186:$D286,$AB188)</f>
        <v>0</v>
      </c>
      <c r="AE188" s="53">
        <f t="shared" si="192"/>
        <v>0</v>
      </c>
      <c r="AF188" s="53">
        <f t="shared" si="192"/>
        <v>0</v>
      </c>
      <c r="AG188" s="53">
        <f t="shared" si="192"/>
        <v>0</v>
      </c>
      <c r="AH188" s="53">
        <f t="shared" si="192"/>
        <v>0</v>
      </c>
      <c r="AI188" s="53">
        <f t="shared" si="192"/>
        <v>0</v>
      </c>
      <c r="AJ188" s="53">
        <f t="shared" si="192"/>
        <v>0</v>
      </c>
      <c r="AK188" s="53">
        <f t="shared" si="192"/>
        <v>0</v>
      </c>
      <c r="AL188" s="53">
        <f t="shared" si="192"/>
        <v>0</v>
      </c>
      <c r="AM188" s="53">
        <f t="shared" si="192"/>
        <v>0</v>
      </c>
    </row>
    <row r="189" spans="13:39" x14ac:dyDescent="0.25">
      <c r="M189" s="71"/>
      <c r="N189" s="69"/>
      <c r="O189" s="75"/>
      <c r="P189" s="75"/>
      <c r="Q189" s="75"/>
      <c r="R189" s="75"/>
      <c r="S189" s="75"/>
      <c r="T189" s="75"/>
      <c r="U189" s="75"/>
      <c r="V189" s="75"/>
      <c r="W189" s="75"/>
      <c r="X189" s="66"/>
      <c r="AB189" s="51" t="str">
        <f t="shared" si="143"/>
        <v/>
      </c>
      <c r="AC189" s="49" t="str">
        <f t="shared" si="134"/>
        <v/>
      </c>
      <c r="AD189" s="53">
        <f t="shared" ref="AD189:AM189" si="193">COUNTIFS($C187:$C287,AD$2,$D187:$D287,$AB189)</f>
        <v>0</v>
      </c>
      <c r="AE189" s="53">
        <f t="shared" si="193"/>
        <v>0</v>
      </c>
      <c r="AF189" s="53">
        <f t="shared" si="193"/>
        <v>0</v>
      </c>
      <c r="AG189" s="53">
        <f t="shared" si="193"/>
        <v>0</v>
      </c>
      <c r="AH189" s="53">
        <f t="shared" si="193"/>
        <v>0</v>
      </c>
      <c r="AI189" s="53">
        <f t="shared" si="193"/>
        <v>0</v>
      </c>
      <c r="AJ189" s="53">
        <f t="shared" si="193"/>
        <v>0</v>
      </c>
      <c r="AK189" s="53">
        <f t="shared" si="193"/>
        <v>0</v>
      </c>
      <c r="AL189" s="53">
        <f t="shared" si="193"/>
        <v>0</v>
      </c>
      <c r="AM189" s="53">
        <f t="shared" si="193"/>
        <v>0</v>
      </c>
    </row>
    <row r="190" spans="13:39" x14ac:dyDescent="0.25">
      <c r="M190" s="71"/>
      <c r="N190" s="69"/>
      <c r="O190" s="75"/>
      <c r="P190" s="75"/>
      <c r="Q190" s="75"/>
      <c r="R190" s="75"/>
      <c r="S190" s="75"/>
      <c r="T190" s="75"/>
      <c r="U190" s="75"/>
      <c r="V190" s="75"/>
      <c r="W190" s="75"/>
      <c r="X190" s="66"/>
      <c r="AB190" s="51" t="str">
        <f t="shared" si="143"/>
        <v/>
      </c>
      <c r="AC190" s="49" t="str">
        <f t="shared" si="134"/>
        <v/>
      </c>
      <c r="AD190" s="53">
        <f t="shared" ref="AD190:AM190" si="194">COUNTIFS($C188:$C288,AD$2,$D188:$D288,$AB190)</f>
        <v>0</v>
      </c>
      <c r="AE190" s="53">
        <f t="shared" si="194"/>
        <v>0</v>
      </c>
      <c r="AF190" s="53">
        <f t="shared" si="194"/>
        <v>0</v>
      </c>
      <c r="AG190" s="53">
        <f t="shared" si="194"/>
        <v>0</v>
      </c>
      <c r="AH190" s="53">
        <f t="shared" si="194"/>
        <v>0</v>
      </c>
      <c r="AI190" s="53">
        <f t="shared" si="194"/>
        <v>0</v>
      </c>
      <c r="AJ190" s="53">
        <f t="shared" si="194"/>
        <v>0</v>
      </c>
      <c r="AK190" s="53">
        <f t="shared" si="194"/>
        <v>0</v>
      </c>
      <c r="AL190" s="53">
        <f t="shared" si="194"/>
        <v>0</v>
      </c>
      <c r="AM190" s="53">
        <f t="shared" si="194"/>
        <v>0</v>
      </c>
    </row>
    <row r="191" spans="13:39" x14ac:dyDescent="0.25">
      <c r="M191" s="71"/>
      <c r="N191" s="69"/>
      <c r="O191" s="75"/>
      <c r="P191" s="75"/>
      <c r="Q191" s="75"/>
      <c r="R191" s="75"/>
      <c r="S191" s="75"/>
      <c r="T191" s="75"/>
      <c r="U191" s="75"/>
      <c r="V191" s="75"/>
      <c r="W191" s="75"/>
      <c r="X191" s="66"/>
      <c r="AB191" s="51" t="str">
        <f t="shared" si="143"/>
        <v/>
      </c>
      <c r="AC191" s="49" t="str">
        <f t="shared" si="134"/>
        <v/>
      </c>
      <c r="AD191" s="53">
        <f t="shared" ref="AD191:AM191" si="195">COUNTIFS($C189:$C289,AD$2,$D189:$D289,$AB191)</f>
        <v>0</v>
      </c>
      <c r="AE191" s="53">
        <f t="shared" si="195"/>
        <v>0</v>
      </c>
      <c r="AF191" s="53">
        <f t="shared" si="195"/>
        <v>0</v>
      </c>
      <c r="AG191" s="53">
        <f t="shared" si="195"/>
        <v>0</v>
      </c>
      <c r="AH191" s="53">
        <f t="shared" si="195"/>
        <v>0</v>
      </c>
      <c r="AI191" s="53">
        <f t="shared" si="195"/>
        <v>0</v>
      </c>
      <c r="AJ191" s="53">
        <f t="shared" si="195"/>
        <v>0</v>
      </c>
      <c r="AK191" s="53">
        <f t="shared" si="195"/>
        <v>0</v>
      </c>
      <c r="AL191" s="53">
        <f t="shared" si="195"/>
        <v>0</v>
      </c>
      <c r="AM191" s="53">
        <f t="shared" si="195"/>
        <v>0</v>
      </c>
    </row>
    <row r="192" spans="13:39" x14ac:dyDescent="0.25">
      <c r="M192" s="71"/>
      <c r="N192" s="69"/>
      <c r="O192" s="75"/>
      <c r="P192" s="75"/>
      <c r="Q192" s="75"/>
      <c r="R192" s="75"/>
      <c r="S192" s="75"/>
      <c r="T192" s="75"/>
      <c r="U192" s="75"/>
      <c r="V192" s="75"/>
      <c r="W192" s="75"/>
      <c r="X192" s="66"/>
      <c r="AB192" s="51" t="str">
        <f t="shared" si="143"/>
        <v/>
      </c>
      <c r="AC192" s="49" t="str">
        <f t="shared" si="134"/>
        <v/>
      </c>
      <c r="AD192" s="53">
        <f t="shared" ref="AD192:AM192" si="196">COUNTIFS($C190:$C290,AD$2,$D190:$D290,$AB192)</f>
        <v>0</v>
      </c>
      <c r="AE192" s="53">
        <f t="shared" si="196"/>
        <v>0</v>
      </c>
      <c r="AF192" s="53">
        <f t="shared" si="196"/>
        <v>0</v>
      </c>
      <c r="AG192" s="53">
        <f t="shared" si="196"/>
        <v>0</v>
      </c>
      <c r="AH192" s="53">
        <f t="shared" si="196"/>
        <v>0</v>
      </c>
      <c r="AI192" s="53">
        <f t="shared" si="196"/>
        <v>0</v>
      </c>
      <c r="AJ192" s="53">
        <f t="shared" si="196"/>
        <v>0</v>
      </c>
      <c r="AK192" s="53">
        <f t="shared" si="196"/>
        <v>0</v>
      </c>
      <c r="AL192" s="53">
        <f t="shared" si="196"/>
        <v>0</v>
      </c>
      <c r="AM192" s="53">
        <f t="shared" si="196"/>
        <v>0</v>
      </c>
    </row>
    <row r="193" spans="13:39" x14ac:dyDescent="0.25">
      <c r="M193" s="71"/>
      <c r="N193" s="69"/>
      <c r="O193" s="75"/>
      <c r="P193" s="75"/>
      <c r="Q193" s="75"/>
      <c r="R193" s="75"/>
      <c r="S193" s="75"/>
      <c r="T193" s="75"/>
      <c r="U193" s="75"/>
      <c r="V193" s="75"/>
      <c r="W193" s="75"/>
      <c r="X193" s="66"/>
      <c r="AB193" s="51" t="str">
        <f t="shared" si="143"/>
        <v/>
      </c>
      <c r="AC193" s="49" t="str">
        <f t="shared" si="134"/>
        <v/>
      </c>
      <c r="AD193" s="53">
        <f t="shared" ref="AD193:AM193" si="197">COUNTIFS($C191:$C291,AD$2,$D191:$D291,$AB193)</f>
        <v>0</v>
      </c>
      <c r="AE193" s="53">
        <f t="shared" si="197"/>
        <v>0</v>
      </c>
      <c r="AF193" s="53">
        <f t="shared" si="197"/>
        <v>0</v>
      </c>
      <c r="AG193" s="53">
        <f t="shared" si="197"/>
        <v>0</v>
      </c>
      <c r="AH193" s="53">
        <f t="shared" si="197"/>
        <v>0</v>
      </c>
      <c r="AI193" s="53">
        <f t="shared" si="197"/>
        <v>0</v>
      </c>
      <c r="AJ193" s="53">
        <f t="shared" si="197"/>
        <v>0</v>
      </c>
      <c r="AK193" s="53">
        <f t="shared" si="197"/>
        <v>0</v>
      </c>
      <c r="AL193" s="53">
        <f t="shared" si="197"/>
        <v>0</v>
      </c>
      <c r="AM193" s="53">
        <f t="shared" si="197"/>
        <v>0</v>
      </c>
    </row>
    <row r="194" spans="13:39" x14ac:dyDescent="0.25">
      <c r="M194" s="71"/>
      <c r="N194" s="69"/>
      <c r="O194" s="75"/>
      <c r="P194" s="75"/>
      <c r="Q194" s="75"/>
      <c r="R194" s="75"/>
      <c r="S194" s="75"/>
      <c r="T194" s="75"/>
      <c r="U194" s="75"/>
      <c r="V194" s="75"/>
      <c r="W194" s="75"/>
      <c r="X194" s="66"/>
      <c r="AB194" s="51" t="str">
        <f t="shared" si="143"/>
        <v/>
      </c>
      <c r="AC194" s="49" t="str">
        <f t="shared" si="134"/>
        <v/>
      </c>
      <c r="AD194" s="53">
        <f t="shared" ref="AD194:AM194" si="198">COUNTIFS($C192:$C292,AD$2,$D192:$D292,$AB194)</f>
        <v>0</v>
      </c>
      <c r="AE194" s="53">
        <f t="shared" si="198"/>
        <v>0</v>
      </c>
      <c r="AF194" s="53">
        <f t="shared" si="198"/>
        <v>0</v>
      </c>
      <c r="AG194" s="53">
        <f t="shared" si="198"/>
        <v>0</v>
      </c>
      <c r="AH194" s="53">
        <f t="shared" si="198"/>
        <v>0</v>
      </c>
      <c r="AI194" s="53">
        <f t="shared" si="198"/>
        <v>0</v>
      </c>
      <c r="AJ194" s="53">
        <f t="shared" si="198"/>
        <v>0</v>
      </c>
      <c r="AK194" s="53">
        <f t="shared" si="198"/>
        <v>0</v>
      </c>
      <c r="AL194" s="53">
        <f t="shared" si="198"/>
        <v>0</v>
      </c>
      <c r="AM194" s="53">
        <f t="shared" si="198"/>
        <v>0</v>
      </c>
    </row>
    <row r="195" spans="13:39" x14ac:dyDescent="0.25">
      <c r="M195" s="71"/>
      <c r="N195" s="69"/>
      <c r="O195" s="75"/>
      <c r="P195" s="75"/>
      <c r="Q195" s="75"/>
      <c r="R195" s="75"/>
      <c r="S195" s="75"/>
      <c r="T195" s="75"/>
      <c r="U195" s="75"/>
      <c r="V195" s="75"/>
      <c r="W195" s="75"/>
      <c r="X195" s="66"/>
      <c r="AB195" s="51" t="str">
        <f t="shared" si="143"/>
        <v/>
      </c>
      <c r="AC195" s="49" t="str">
        <f t="shared" si="134"/>
        <v/>
      </c>
      <c r="AD195" s="53">
        <f t="shared" ref="AD195:AM195" si="199">COUNTIFS($C193:$C293,AD$2,$D193:$D293,$AB195)</f>
        <v>0</v>
      </c>
      <c r="AE195" s="53">
        <f t="shared" si="199"/>
        <v>0</v>
      </c>
      <c r="AF195" s="53">
        <f t="shared" si="199"/>
        <v>0</v>
      </c>
      <c r="AG195" s="53">
        <f t="shared" si="199"/>
        <v>0</v>
      </c>
      <c r="AH195" s="53">
        <f t="shared" si="199"/>
        <v>0</v>
      </c>
      <c r="AI195" s="53">
        <f t="shared" si="199"/>
        <v>0</v>
      </c>
      <c r="AJ195" s="53">
        <f t="shared" si="199"/>
        <v>0</v>
      </c>
      <c r="AK195" s="53">
        <f t="shared" si="199"/>
        <v>0</v>
      </c>
      <c r="AL195" s="53">
        <f t="shared" si="199"/>
        <v>0</v>
      </c>
      <c r="AM195" s="53">
        <f t="shared" si="199"/>
        <v>0</v>
      </c>
    </row>
    <row r="196" spans="13:39" x14ac:dyDescent="0.25">
      <c r="M196" s="71"/>
      <c r="N196" s="69"/>
      <c r="O196" s="75"/>
      <c r="P196" s="75"/>
      <c r="Q196" s="75"/>
      <c r="R196" s="75"/>
      <c r="S196" s="75"/>
      <c r="T196" s="75"/>
      <c r="U196" s="75"/>
      <c r="V196" s="75"/>
      <c r="W196" s="75"/>
      <c r="X196" s="66"/>
      <c r="AB196" s="51" t="str">
        <f t="shared" si="143"/>
        <v/>
      </c>
      <c r="AC196" s="49" t="str">
        <f t="shared" ref="AC196:AC202" si="200">IF(AND(ISNUMBER(N196),N196&lt;&gt;""),(GETPIVOTDATA("Quantité 
estimée en 
stères",$N$1,"Lot",N196)-($I$3*M196))/M196,"")</f>
        <v/>
      </c>
      <c r="AD196" s="53">
        <f t="shared" ref="AD196:AM196" si="201">COUNTIFS($C194:$C294,AD$2,$D194:$D294,$AB196)</f>
        <v>0</v>
      </c>
      <c r="AE196" s="53">
        <f t="shared" si="201"/>
        <v>0</v>
      </c>
      <c r="AF196" s="53">
        <f t="shared" si="201"/>
        <v>0</v>
      </c>
      <c r="AG196" s="53">
        <f t="shared" si="201"/>
        <v>0</v>
      </c>
      <c r="AH196" s="53">
        <f t="shared" si="201"/>
        <v>0</v>
      </c>
      <c r="AI196" s="53">
        <f t="shared" si="201"/>
        <v>0</v>
      </c>
      <c r="AJ196" s="53">
        <f t="shared" si="201"/>
        <v>0</v>
      </c>
      <c r="AK196" s="53">
        <f t="shared" si="201"/>
        <v>0</v>
      </c>
      <c r="AL196" s="53">
        <f t="shared" si="201"/>
        <v>0</v>
      </c>
      <c r="AM196" s="53">
        <f t="shared" si="201"/>
        <v>0</v>
      </c>
    </row>
    <row r="197" spans="13:39" x14ac:dyDescent="0.25">
      <c r="M197" s="71"/>
      <c r="N197" s="69"/>
      <c r="O197" s="75"/>
      <c r="P197" s="75"/>
      <c r="Q197" s="75"/>
      <c r="R197" s="75"/>
      <c r="S197" s="75"/>
      <c r="T197" s="75"/>
      <c r="U197" s="75"/>
      <c r="V197" s="75"/>
      <c r="W197" s="75"/>
      <c r="X197" s="66"/>
      <c r="AB197" s="51" t="str">
        <f t="shared" si="143"/>
        <v/>
      </c>
      <c r="AC197" s="49" t="str">
        <f t="shared" si="200"/>
        <v/>
      </c>
      <c r="AD197" s="53">
        <f t="shared" ref="AD197:AM197" si="202">COUNTIFS($C195:$C295,AD$2,$D195:$D295,$AB197)</f>
        <v>0</v>
      </c>
      <c r="AE197" s="53">
        <f t="shared" si="202"/>
        <v>0</v>
      </c>
      <c r="AF197" s="53">
        <f t="shared" si="202"/>
        <v>0</v>
      </c>
      <c r="AG197" s="53">
        <f t="shared" si="202"/>
        <v>0</v>
      </c>
      <c r="AH197" s="53">
        <f t="shared" si="202"/>
        <v>0</v>
      </c>
      <c r="AI197" s="53">
        <f t="shared" si="202"/>
        <v>0</v>
      </c>
      <c r="AJ197" s="53">
        <f t="shared" si="202"/>
        <v>0</v>
      </c>
      <c r="AK197" s="53">
        <f t="shared" si="202"/>
        <v>0</v>
      </c>
      <c r="AL197" s="53">
        <f t="shared" si="202"/>
        <v>0</v>
      </c>
      <c r="AM197" s="53">
        <f t="shared" si="202"/>
        <v>0</v>
      </c>
    </row>
    <row r="198" spans="13:39" x14ac:dyDescent="0.25">
      <c r="M198" s="71"/>
      <c r="N198" s="69"/>
      <c r="O198" s="75"/>
      <c r="P198" s="75"/>
      <c r="Q198" s="75"/>
      <c r="R198" s="75"/>
      <c r="S198" s="75"/>
      <c r="T198" s="75"/>
      <c r="U198" s="75"/>
      <c r="V198" s="75"/>
      <c r="W198" s="75"/>
      <c r="X198" s="66"/>
      <c r="AB198" s="51" t="str">
        <f t="shared" si="143"/>
        <v/>
      </c>
      <c r="AC198" s="49" t="str">
        <f t="shared" si="200"/>
        <v/>
      </c>
      <c r="AD198" s="53">
        <f t="shared" ref="AD198:AM198" si="203">COUNTIFS($C196:$C296,AD$2,$D196:$D296,$AB198)</f>
        <v>0</v>
      </c>
      <c r="AE198" s="53">
        <f t="shared" si="203"/>
        <v>0</v>
      </c>
      <c r="AF198" s="53">
        <f t="shared" si="203"/>
        <v>0</v>
      </c>
      <c r="AG198" s="53">
        <f t="shared" si="203"/>
        <v>0</v>
      </c>
      <c r="AH198" s="53">
        <f t="shared" si="203"/>
        <v>0</v>
      </c>
      <c r="AI198" s="53">
        <f t="shared" si="203"/>
        <v>0</v>
      </c>
      <c r="AJ198" s="53">
        <f t="shared" si="203"/>
        <v>0</v>
      </c>
      <c r="AK198" s="53">
        <f t="shared" si="203"/>
        <v>0</v>
      </c>
      <c r="AL198" s="53">
        <f t="shared" si="203"/>
        <v>0</v>
      </c>
      <c r="AM198" s="53">
        <f t="shared" si="203"/>
        <v>0</v>
      </c>
    </row>
    <row r="199" spans="13:39" x14ac:dyDescent="0.25">
      <c r="M199" s="71"/>
      <c r="N199" s="69"/>
      <c r="O199" s="75"/>
      <c r="P199" s="75"/>
      <c r="Q199" s="75"/>
      <c r="R199" s="75"/>
      <c r="S199" s="75"/>
      <c r="T199" s="75"/>
      <c r="U199" s="75"/>
      <c r="V199" s="75"/>
      <c r="W199" s="75"/>
      <c r="X199" s="66"/>
      <c r="AB199" s="51" t="str">
        <f t="shared" si="143"/>
        <v/>
      </c>
      <c r="AC199" s="49" t="str">
        <f t="shared" si="200"/>
        <v/>
      </c>
      <c r="AD199" s="53">
        <f t="shared" ref="AD199:AM199" si="204">COUNTIFS($C197:$C297,AD$2,$D197:$D297,$AB199)</f>
        <v>0</v>
      </c>
      <c r="AE199" s="53">
        <f t="shared" si="204"/>
        <v>0</v>
      </c>
      <c r="AF199" s="53">
        <f t="shared" si="204"/>
        <v>0</v>
      </c>
      <c r="AG199" s="53">
        <f t="shared" si="204"/>
        <v>0</v>
      </c>
      <c r="AH199" s="53">
        <f t="shared" si="204"/>
        <v>0</v>
      </c>
      <c r="AI199" s="53">
        <f t="shared" si="204"/>
        <v>0</v>
      </c>
      <c r="AJ199" s="53">
        <f t="shared" si="204"/>
        <v>0</v>
      </c>
      <c r="AK199" s="53">
        <f t="shared" si="204"/>
        <v>0</v>
      </c>
      <c r="AL199" s="53">
        <f t="shared" si="204"/>
        <v>0</v>
      </c>
      <c r="AM199" s="53">
        <f t="shared" si="204"/>
        <v>0</v>
      </c>
    </row>
    <row r="200" spans="13:39" x14ac:dyDescent="0.25">
      <c r="M200" s="71"/>
      <c r="N200" s="69"/>
      <c r="O200" s="75"/>
      <c r="P200" s="75"/>
      <c r="Q200" s="75"/>
      <c r="R200" s="75"/>
      <c r="S200" s="75"/>
      <c r="T200" s="75"/>
      <c r="U200" s="75"/>
      <c r="V200" s="75"/>
      <c r="W200" s="75"/>
      <c r="X200" s="66"/>
      <c r="AB200" s="51" t="str">
        <f t="shared" si="143"/>
        <v/>
      </c>
      <c r="AC200" s="49" t="str">
        <f t="shared" si="200"/>
        <v/>
      </c>
      <c r="AD200" s="53">
        <f t="shared" ref="AD200:AM200" si="205">COUNTIFS($C198:$C298,AD$2,$D198:$D298,$AB200)</f>
        <v>0</v>
      </c>
      <c r="AE200" s="53">
        <f t="shared" si="205"/>
        <v>0</v>
      </c>
      <c r="AF200" s="53">
        <f t="shared" si="205"/>
        <v>0</v>
      </c>
      <c r="AG200" s="53">
        <f t="shared" si="205"/>
        <v>0</v>
      </c>
      <c r="AH200" s="53">
        <f t="shared" si="205"/>
        <v>0</v>
      </c>
      <c r="AI200" s="53">
        <f t="shared" si="205"/>
        <v>0</v>
      </c>
      <c r="AJ200" s="53">
        <f t="shared" si="205"/>
        <v>0</v>
      </c>
      <c r="AK200" s="53">
        <f t="shared" si="205"/>
        <v>0</v>
      </c>
      <c r="AL200" s="53">
        <f t="shared" si="205"/>
        <v>0</v>
      </c>
      <c r="AM200" s="53">
        <f t="shared" si="205"/>
        <v>0</v>
      </c>
    </row>
    <row r="201" spans="13:39" x14ac:dyDescent="0.25">
      <c r="M201" s="71"/>
      <c r="N201" s="69"/>
      <c r="O201" s="75"/>
      <c r="P201" s="75"/>
      <c r="Q201" s="75"/>
      <c r="R201" s="75"/>
      <c r="S201" s="75"/>
      <c r="T201" s="75"/>
      <c r="U201" s="75"/>
      <c r="V201" s="75"/>
      <c r="W201" s="75"/>
      <c r="X201" s="66"/>
      <c r="AB201" s="51" t="str">
        <f t="shared" si="143"/>
        <v/>
      </c>
      <c r="AC201" s="49" t="str">
        <f t="shared" si="200"/>
        <v/>
      </c>
      <c r="AD201" s="53">
        <f t="shared" ref="AD201:AM201" si="206">COUNTIFS($C199:$C299,AD$2,$D199:$D299,$AB201)</f>
        <v>0</v>
      </c>
      <c r="AE201" s="53">
        <f t="shared" si="206"/>
        <v>0</v>
      </c>
      <c r="AF201" s="53">
        <f t="shared" si="206"/>
        <v>0</v>
      </c>
      <c r="AG201" s="53">
        <f t="shared" si="206"/>
        <v>0</v>
      </c>
      <c r="AH201" s="53">
        <f t="shared" si="206"/>
        <v>0</v>
      </c>
      <c r="AI201" s="53">
        <f t="shared" si="206"/>
        <v>0</v>
      </c>
      <c r="AJ201" s="53">
        <f t="shared" si="206"/>
        <v>0</v>
      </c>
      <c r="AK201" s="53">
        <f t="shared" si="206"/>
        <v>0</v>
      </c>
      <c r="AL201" s="53">
        <f t="shared" si="206"/>
        <v>0</v>
      </c>
      <c r="AM201" s="53">
        <f t="shared" si="206"/>
        <v>0</v>
      </c>
    </row>
    <row r="202" spans="13:39" ht="15.75" thickBot="1" x14ac:dyDescent="0.3">
      <c r="M202" s="71"/>
      <c r="N202" s="69"/>
      <c r="O202" s="75"/>
      <c r="P202" s="75"/>
      <c r="Q202" s="75"/>
      <c r="R202" s="75"/>
      <c r="S202" s="75"/>
      <c r="T202" s="75"/>
      <c r="U202" s="75"/>
      <c r="V202" s="75"/>
      <c r="W202" s="75"/>
      <c r="X202" s="66"/>
      <c r="AB202" s="52" t="str">
        <f t="shared" si="143"/>
        <v/>
      </c>
      <c r="AC202" s="49" t="str">
        <f t="shared" si="200"/>
        <v/>
      </c>
      <c r="AD202" s="53">
        <f t="shared" ref="AD202:AM202" si="207">COUNTIFS($C200:$C300,AD$2,$D200:$D300,$AB202)</f>
        <v>0</v>
      </c>
      <c r="AE202" s="53">
        <f t="shared" si="207"/>
        <v>0</v>
      </c>
      <c r="AF202" s="53">
        <f t="shared" si="207"/>
        <v>0</v>
      </c>
      <c r="AG202" s="53">
        <f t="shared" si="207"/>
        <v>0</v>
      </c>
      <c r="AH202" s="53">
        <f t="shared" si="207"/>
        <v>0</v>
      </c>
      <c r="AI202" s="53">
        <f t="shared" si="207"/>
        <v>0</v>
      </c>
      <c r="AJ202" s="53">
        <f t="shared" si="207"/>
        <v>0</v>
      </c>
      <c r="AK202" s="53">
        <f t="shared" si="207"/>
        <v>0</v>
      </c>
      <c r="AL202" s="53">
        <f t="shared" si="207"/>
        <v>0</v>
      </c>
      <c r="AM202" s="53">
        <f t="shared" si="207"/>
        <v>0</v>
      </c>
    </row>
  </sheetData>
  <sheetProtection formatCells="0" formatColumns="0" formatRows="0" sort="0" autoFilter="0" pivotTables="0"/>
  <autoFilter ref="A1:E101"/>
  <sortState ref="A2:E1048576">
    <sortCondition ref="A1"/>
  </sortState>
  <dataConsolidate/>
  <mergeCells count="5">
    <mergeCell ref="G5:H5"/>
    <mergeCell ref="G17:H17"/>
    <mergeCell ref="G16:H16"/>
    <mergeCell ref="G14:H14"/>
    <mergeCell ref="G15:H15"/>
  </mergeCells>
  <conditionalFormatting sqref="M1:M2 M22:M1048576">
    <cfRule type="cellIs" dxfId="6" priority="14" operator="greaterThan">
      <formula>1</formula>
    </cfRule>
  </conditionalFormatting>
  <conditionalFormatting sqref="E1:E1048576">
    <cfRule type="colorScale" priority="12">
      <colorScale>
        <cfvo type="min"/>
        <cfvo type="percentile" val="50"/>
        <cfvo type="max"/>
        <color theme="3" tint="0.59999389629810485"/>
        <color theme="6" tint="0.39997558519241921"/>
        <color theme="9" tint="-0.249977111117893"/>
      </colorScale>
    </cfRule>
  </conditionalFormatting>
  <conditionalFormatting sqref="D1:D1048576">
    <cfRule type="colorScale" priority="11">
      <colorScale>
        <cfvo type="min"/>
        <cfvo type="percentile" val="50"/>
        <cfvo type="max"/>
        <color rgb="FFF8696B"/>
        <color rgb="FFFFEB84"/>
        <color theme="8" tint="-0.249977111117893"/>
      </colorScale>
    </cfRule>
  </conditionalFormatting>
  <conditionalFormatting sqref="C1:C1048576">
    <cfRule type="expression" dxfId="5" priority="20">
      <formula>AND(ISNUMBER($C1),$C1&gt;$I$3)</formula>
    </cfRule>
  </conditionalFormatting>
  <conditionalFormatting sqref="AD3:AM202">
    <cfRule type="expression" dxfId="4" priority="7" stopIfTrue="1">
      <formula>AND($AC3&gt;0,AD3&gt;0,$AC3-AD$2&gt;=-0.25,$AC3-AD$2&lt;=0)</formula>
    </cfRule>
    <cfRule type="expression" dxfId="3" priority="8" stopIfTrue="1">
      <formula>AND($AC3&lt;0,$AC3+AD$2&lt;=0)</formula>
    </cfRule>
    <cfRule type="expression" dxfId="2" priority="9" stopIfTrue="1">
      <formula>AND($AC3&lt;0,$AC3+AD$2&lt;=0.25)</formula>
    </cfRule>
  </conditionalFormatting>
  <conditionalFormatting sqref="AD3:AM202">
    <cfRule type="expression" dxfId="1" priority="6" stopIfTrue="1">
      <formula>AND($AC3&gt;0,AD3&gt;0,$AC3-AD$2&gt;=0)</formula>
    </cfRule>
  </conditionalFormatting>
  <conditionalFormatting sqref="M3:M21">
    <cfRule type="cellIs" dxfId="0" priority="5" operator="greaterThan">
      <formula>1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2" r:id="rId5" name="BtnVider">
          <controlPr autoLine="0" r:id="rId6">
            <anchor moveWithCells="1">
              <from>
                <xdr:col>1</xdr:col>
                <xdr:colOff>247650</xdr:colOff>
                <xdr:row>1</xdr:row>
                <xdr:rowOff>57150</xdr:rowOff>
              </from>
              <to>
                <xdr:col>2</xdr:col>
                <xdr:colOff>371475</xdr:colOff>
                <xdr:row>1</xdr:row>
                <xdr:rowOff>323850</xdr:rowOff>
              </to>
            </anchor>
          </controlPr>
        </control>
      </mc:Choice>
      <mc:Fallback>
        <control shapeId="1042" r:id="rId5" name="BtnVider"/>
      </mc:Fallback>
    </mc:AlternateContent>
    <mc:AlternateContent xmlns:mc="http://schemas.openxmlformats.org/markup-compatibility/2006">
      <mc:Choice Requires="x14">
        <control shapeId="1041" r:id="rId7" name="BtnRafraichirTCD">
          <controlPr print="0" autoLine="0" r:id="rId8">
            <anchor moveWithCells="1">
              <from>
                <xdr:col>21</xdr:col>
                <xdr:colOff>190500</xdr:colOff>
                <xdr:row>0</xdr:row>
                <xdr:rowOff>66675</xdr:rowOff>
              </from>
              <to>
                <xdr:col>23</xdr:col>
                <xdr:colOff>190500</xdr:colOff>
                <xdr:row>0</xdr:row>
                <xdr:rowOff>371475</xdr:rowOff>
              </to>
            </anchor>
          </controlPr>
        </control>
      </mc:Choice>
      <mc:Fallback>
        <control shapeId="1041" r:id="rId7" name="BtnRafraichirTCD"/>
      </mc:Fallback>
    </mc:AlternateContent>
    <mc:AlternateContent xmlns:mc="http://schemas.openxmlformats.org/markup-compatibility/2006">
      <mc:Choice Requires="x14">
        <control shapeId="1030" r:id="rId9" name="SpinButton1">
          <controlPr defaultSize="0" print="0" autoLine="0" r:id="rId10">
            <anchor moveWithCells="1">
              <from>
                <xdr:col>8</xdr:col>
                <xdr:colOff>19050</xdr:colOff>
                <xdr:row>5</xdr:row>
                <xdr:rowOff>19050</xdr:rowOff>
              </from>
              <to>
                <xdr:col>11</xdr:col>
                <xdr:colOff>28575</xdr:colOff>
                <xdr:row>5</xdr:row>
                <xdr:rowOff>180975</xdr:rowOff>
              </to>
            </anchor>
          </controlPr>
        </control>
      </mc:Choice>
      <mc:Fallback>
        <control shapeId="1030" r:id="rId9" name="SpinButton1"/>
      </mc:Fallback>
    </mc:AlternateContent>
    <mc:AlternateContent xmlns:mc="http://schemas.openxmlformats.org/markup-compatibility/2006">
      <mc:Choice Requires="x14">
        <control shapeId="1027" r:id="rId11" name="BtnCreerFeuilles">
          <controlPr print="0" autoLine="0" r:id="rId12">
            <anchor moveWithCells="1">
              <from>
                <xdr:col>13</xdr:col>
                <xdr:colOff>38100</xdr:colOff>
                <xdr:row>1</xdr:row>
                <xdr:rowOff>47625</xdr:rowOff>
              </from>
              <to>
                <xdr:col>15</xdr:col>
                <xdr:colOff>95250</xdr:colOff>
                <xdr:row>1</xdr:row>
                <xdr:rowOff>352425</xdr:rowOff>
              </to>
            </anchor>
          </controlPr>
        </control>
      </mc:Choice>
      <mc:Fallback>
        <control shapeId="1027" r:id="rId11" name="BtnCreerFeuilles"/>
      </mc:Fallback>
    </mc:AlternateContent>
    <mc:AlternateContent xmlns:mc="http://schemas.openxmlformats.org/markup-compatibility/2006">
      <mc:Choice Requires="x14">
        <control shapeId="1025" r:id="rId13" name="BtnGenererLots">
          <controlPr print="0" autoLine="0" r:id="rId14">
            <anchor moveWithCells="1">
              <from>
                <xdr:col>7</xdr:col>
                <xdr:colOff>95250</xdr:colOff>
                <xdr:row>1</xdr:row>
                <xdr:rowOff>76200</xdr:rowOff>
              </from>
              <to>
                <xdr:col>8</xdr:col>
                <xdr:colOff>704850</xdr:colOff>
                <xdr:row>1</xdr:row>
                <xdr:rowOff>381000</xdr:rowOff>
              </to>
            </anchor>
          </controlPr>
        </control>
      </mc:Choice>
      <mc:Fallback>
        <control shapeId="1025" r:id="rId13" name="BtnGenererLots"/>
      </mc:Fallback>
    </mc:AlternateContent>
    <mc:AlternateContent xmlns:mc="http://schemas.openxmlformats.org/markup-compatibility/2006">
      <mc:Choice Requires="x14">
        <control shapeId="1028" r:id="rId15" name="BtnSuppF">
          <controlPr print="0" autoLine="0" r:id="rId16">
            <anchor moveWithCells="1">
              <from>
                <xdr:col>23</xdr:col>
                <xdr:colOff>333375</xdr:colOff>
                <xdr:row>0</xdr:row>
                <xdr:rowOff>38100</xdr:rowOff>
              </from>
              <to>
                <xdr:col>26</xdr:col>
                <xdr:colOff>28575</xdr:colOff>
                <xdr:row>0</xdr:row>
                <xdr:rowOff>542925</xdr:rowOff>
              </to>
            </anchor>
          </controlPr>
        </control>
      </mc:Choice>
      <mc:Fallback>
        <control shapeId="1028" r:id="rId15" name="BtnSupp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8"/>
  <sheetViews>
    <sheetView workbookViewId="0">
      <selection activeCell="D1" sqref="D1:K1048576"/>
    </sheetView>
  </sheetViews>
  <sheetFormatPr baseColWidth="10" defaultRowHeight="15" x14ac:dyDescent="0.2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 x14ac:dyDescent="0.4">
      <c r="A1" s="26">
        <f ca="1">TODAY()</f>
        <v>42346</v>
      </c>
      <c r="B1" s="27" t="s">
        <v>17</v>
      </c>
      <c r="C1" s="29"/>
    </row>
    <row r="2" spans="1:3" x14ac:dyDescent="0.25">
      <c r="A2" s="14"/>
      <c r="B2" s="14"/>
      <c r="C2" s="14"/>
    </row>
    <row r="3" spans="1:3" x14ac:dyDescent="0.25">
      <c r="A3" s="14"/>
      <c r="B3" s="14" t="s">
        <v>18</v>
      </c>
      <c r="C3" s="14"/>
    </row>
    <row r="4" spans="1:3" ht="15.75" thickBot="1" x14ac:dyDescent="0.3">
      <c r="A4" s="14"/>
      <c r="B4" s="14"/>
      <c r="C4" s="14"/>
    </row>
    <row r="5" spans="1:3" ht="18.75" x14ac:dyDescent="0.3">
      <c r="A5" s="19" t="s">
        <v>5</v>
      </c>
      <c r="B5" s="20" t="s">
        <v>9</v>
      </c>
      <c r="C5" s="21" t="s">
        <v>10</v>
      </c>
    </row>
    <row r="6" spans="1:3" ht="19.5" thickBot="1" x14ac:dyDescent="0.35">
      <c r="A6" s="22">
        <v>1</v>
      </c>
      <c r="B6" s="23">
        <f ca="1">SUM(OFFSET(C14,,,C6+1,))</f>
        <v>0</v>
      </c>
      <c r="C6" s="24">
        <f ca="1">COUNT(A:A)-2</f>
        <v>0</v>
      </c>
    </row>
    <row r="7" spans="1:3" x14ac:dyDescent="0.25">
      <c r="A7" s="14"/>
      <c r="B7" s="14"/>
      <c r="C7" s="14"/>
    </row>
    <row r="8" spans="1:3" s="2" customFormat="1" x14ac:dyDescent="0.25">
      <c r="A8" s="18"/>
      <c r="B8" s="18"/>
      <c r="C8" s="18"/>
    </row>
    <row r="9" spans="1:3" x14ac:dyDescent="0.25">
      <c r="A9" s="25"/>
      <c r="B9" s="25"/>
      <c r="C9" s="25"/>
    </row>
    <row r="10" spans="1:3" x14ac:dyDescent="0.25">
      <c r="A10" s="25"/>
      <c r="B10" s="25"/>
      <c r="C10" s="25"/>
    </row>
    <row r="11" spans="1:3" x14ac:dyDescent="0.25">
      <c r="A11" s="25"/>
      <c r="B11" s="25"/>
      <c r="C11" s="25"/>
    </row>
    <row r="12" spans="1:3" x14ac:dyDescent="0.25">
      <c r="A12" s="25"/>
      <c r="B12" s="25"/>
      <c r="C12" s="25"/>
    </row>
    <row r="13" spans="1:3" ht="15.75" thickBot="1" x14ac:dyDescent="0.3">
      <c r="A13" s="25"/>
      <c r="B13" s="25"/>
      <c r="C13" s="25"/>
    </row>
    <row r="14" spans="1:3" ht="19.5" thickBot="1" x14ac:dyDescent="0.35">
      <c r="A14" s="28" t="s">
        <v>0</v>
      </c>
      <c r="B14" s="28" t="s">
        <v>19</v>
      </c>
      <c r="C14" s="28" t="s">
        <v>7</v>
      </c>
    </row>
    <row r="15" spans="1:3" x14ac:dyDescent="0.25">
      <c r="A15" s="16"/>
      <c r="B15" s="15"/>
      <c r="C15" s="17"/>
    </row>
    <row r="16" spans="1:3" x14ac:dyDescent="0.25">
      <c r="A16" s="16"/>
      <c r="B16" s="15"/>
      <c r="C16" s="17"/>
    </row>
    <row r="17" spans="1:3" x14ac:dyDescent="0.25">
      <c r="A17" s="16"/>
      <c r="B17" s="15"/>
      <c r="C17" s="17"/>
    </row>
    <row r="18" spans="1:3" x14ac:dyDescent="0.25">
      <c r="A18" s="16"/>
      <c r="B18" s="15"/>
      <c r="C18" s="17"/>
    </row>
    <row r="19" spans="1:3" x14ac:dyDescent="0.25">
      <c r="A19" s="16"/>
      <c r="B19" s="15"/>
      <c r="C19" s="17"/>
    </row>
    <row r="20" spans="1:3" x14ac:dyDescent="0.25">
      <c r="A20" s="16"/>
      <c r="B20" s="15"/>
      <c r="C20" s="17"/>
    </row>
    <row r="21" spans="1:3" x14ac:dyDescent="0.25">
      <c r="A21" s="16"/>
      <c r="B21" s="15"/>
      <c r="C21" s="17"/>
    </row>
    <row r="22" spans="1:3" x14ac:dyDescent="0.25">
      <c r="A22" s="16"/>
      <c r="B22" s="15"/>
      <c r="C22" s="17"/>
    </row>
    <row r="23" spans="1:3" x14ac:dyDescent="0.25">
      <c r="A23" s="16"/>
      <c r="B23" s="15"/>
      <c r="C23" s="17"/>
    </row>
    <row r="24" spans="1:3" x14ac:dyDescent="0.25">
      <c r="A24" s="16"/>
      <c r="B24" s="15"/>
      <c r="C24" s="17"/>
    </row>
    <row r="25" spans="1:3" x14ac:dyDescent="0.25">
      <c r="A25" s="16"/>
      <c r="B25" s="15"/>
      <c r="C25" s="17"/>
    </row>
    <row r="26" spans="1:3" x14ac:dyDescent="0.25">
      <c r="A26" s="16"/>
      <c r="B26" s="15"/>
      <c r="C26" s="17"/>
    </row>
    <row r="27" spans="1:3" x14ac:dyDescent="0.25">
      <c r="A27" s="16"/>
      <c r="B27" s="15"/>
      <c r="C27" s="17"/>
    </row>
    <row r="28" spans="1:3" x14ac:dyDescent="0.25">
      <c r="A28" s="16"/>
      <c r="B28" s="15"/>
      <c r="C28" s="17"/>
    </row>
    <row r="29" spans="1:3" x14ac:dyDescent="0.25">
      <c r="A29" s="16"/>
      <c r="B29" s="15"/>
      <c r="C29" s="17"/>
    </row>
    <row r="30" spans="1:3" x14ac:dyDescent="0.25">
      <c r="A30" s="16"/>
      <c r="B30" s="15"/>
      <c r="C30" s="17"/>
    </row>
    <row r="31" spans="1:3" x14ac:dyDescent="0.25">
      <c r="A31" s="16"/>
      <c r="B31" s="15"/>
      <c r="C31" s="17"/>
    </row>
    <row r="32" spans="1:3" x14ac:dyDescent="0.25">
      <c r="A32" s="16"/>
      <c r="B32" s="15"/>
      <c r="C32" s="17"/>
    </row>
    <row r="33" spans="1:3" x14ac:dyDescent="0.25">
      <c r="A33" s="16"/>
      <c r="B33" s="15"/>
      <c r="C33" s="17"/>
    </row>
    <row r="34" spans="1:3" x14ac:dyDescent="0.25">
      <c r="A34" s="16"/>
      <c r="B34" s="15"/>
      <c r="C34" s="17"/>
    </row>
    <row r="35" spans="1:3" x14ac:dyDescent="0.25">
      <c r="A35" s="16"/>
      <c r="B35" s="15"/>
      <c r="C35" s="17"/>
    </row>
    <row r="36" spans="1:3" x14ac:dyDescent="0.25">
      <c r="A36" s="16"/>
      <c r="B36" s="15"/>
      <c r="C36" s="17"/>
    </row>
    <row r="37" spans="1:3" x14ac:dyDescent="0.25">
      <c r="A37" s="16"/>
      <c r="B37" s="15"/>
      <c r="C37" s="17"/>
    </row>
    <row r="38" spans="1:3" x14ac:dyDescent="0.25">
      <c r="A38" s="16"/>
      <c r="B38" s="15"/>
      <c r="C38" s="17"/>
    </row>
    <row r="39" spans="1:3" x14ac:dyDescent="0.25">
      <c r="A39" s="16"/>
      <c r="B39" s="15"/>
      <c r="C39" s="17"/>
    </row>
    <row r="40" spans="1:3" x14ac:dyDescent="0.25">
      <c r="A40" s="16"/>
      <c r="B40" s="15"/>
      <c r="C40" s="17"/>
    </row>
    <row r="41" spans="1:3" x14ac:dyDescent="0.25">
      <c r="A41" s="16"/>
      <c r="B41" s="15"/>
      <c r="C41" s="17"/>
    </row>
    <row r="42" spans="1:3" x14ac:dyDescent="0.25">
      <c r="A42" s="16"/>
      <c r="B42" s="15"/>
      <c r="C42" s="17"/>
    </row>
    <row r="43" spans="1:3" x14ac:dyDescent="0.25">
      <c r="A43" s="16"/>
      <c r="B43" s="15"/>
      <c r="C43" s="17"/>
    </row>
    <row r="44" spans="1:3" x14ac:dyDescent="0.25">
      <c r="A44" s="16"/>
      <c r="B44" s="15"/>
      <c r="C44" s="17"/>
    </row>
    <row r="45" spans="1:3" x14ac:dyDescent="0.25">
      <c r="A45" s="16"/>
      <c r="B45" s="15"/>
      <c r="C45" s="17"/>
    </row>
    <row r="46" spans="1:3" x14ac:dyDescent="0.25">
      <c r="A46" s="16"/>
      <c r="B46" s="15"/>
      <c r="C46" s="17"/>
    </row>
    <row r="47" spans="1:3" x14ac:dyDescent="0.25">
      <c r="A47" s="16"/>
      <c r="B47" s="15"/>
      <c r="C47" s="17"/>
    </row>
    <row r="48" spans="1:3" x14ac:dyDescent="0.25">
      <c r="A48" s="16"/>
      <c r="B48" s="15"/>
      <c r="C48" s="17"/>
    </row>
    <row r="49" spans="1:3" x14ac:dyDescent="0.25">
      <c r="A49" s="16"/>
      <c r="B49" s="15"/>
      <c r="C49" s="17"/>
    </row>
    <row r="50" spans="1:3" x14ac:dyDescent="0.25">
      <c r="A50" s="16"/>
      <c r="B50" s="15"/>
      <c r="C50" s="17"/>
    </row>
    <row r="51" spans="1:3" x14ac:dyDescent="0.25">
      <c r="A51" s="16"/>
      <c r="B51" s="15"/>
      <c r="C51" s="17"/>
    </row>
    <row r="52" spans="1:3" x14ac:dyDescent="0.25">
      <c r="A52" s="16"/>
      <c r="B52" s="15"/>
      <c r="C52" s="17"/>
    </row>
    <row r="53" spans="1:3" x14ac:dyDescent="0.25">
      <c r="A53" s="16"/>
      <c r="B53" s="15"/>
      <c r="C53" s="17"/>
    </row>
    <row r="54" spans="1:3" x14ac:dyDescent="0.25">
      <c r="A54" s="16"/>
      <c r="B54" s="15"/>
      <c r="C54" s="17"/>
    </row>
    <row r="55" spans="1:3" x14ac:dyDescent="0.25">
      <c r="A55" s="16"/>
      <c r="B55" s="15"/>
      <c r="C55" s="17"/>
    </row>
    <row r="56" spans="1:3" x14ac:dyDescent="0.25">
      <c r="A56" s="16"/>
      <c r="B56" s="15"/>
      <c r="C56" s="17"/>
    </row>
    <row r="57" spans="1:3" x14ac:dyDescent="0.25">
      <c r="A57" s="16"/>
      <c r="B57" s="15"/>
      <c r="C57" s="17"/>
    </row>
    <row r="58" spans="1:3" x14ac:dyDescent="0.25">
      <c r="A58" s="16"/>
      <c r="B58" s="15"/>
      <c r="C58" s="17"/>
    </row>
    <row r="59" spans="1:3" x14ac:dyDescent="0.25">
      <c r="A59" s="16"/>
      <c r="B59" s="15"/>
      <c r="C59" s="17"/>
    </row>
    <row r="60" spans="1:3" x14ac:dyDescent="0.25">
      <c r="A60" s="16"/>
      <c r="B60" s="15"/>
      <c r="C60" s="17"/>
    </row>
    <row r="61" spans="1:3" x14ac:dyDescent="0.25">
      <c r="A61" s="16"/>
      <c r="B61" s="15"/>
      <c r="C61" s="17"/>
    </row>
    <row r="62" spans="1:3" x14ac:dyDescent="0.25">
      <c r="A62" s="16"/>
      <c r="B62" s="15"/>
      <c r="C62" s="17"/>
    </row>
    <row r="63" spans="1:3" x14ac:dyDescent="0.25">
      <c r="A63" s="16"/>
      <c r="B63" s="15"/>
      <c r="C63" s="17"/>
    </row>
    <row r="64" spans="1:3" x14ac:dyDescent="0.25">
      <c r="A64" s="16"/>
      <c r="B64" s="15"/>
      <c r="C64" s="17"/>
    </row>
    <row r="65" spans="1:3" x14ac:dyDescent="0.25">
      <c r="A65" s="16"/>
      <c r="B65" s="15"/>
      <c r="C65" s="17"/>
    </row>
    <row r="66" spans="1:3" x14ac:dyDescent="0.25">
      <c r="A66" s="16"/>
      <c r="B66" s="15"/>
      <c r="C66" s="17"/>
    </row>
    <row r="67" spans="1:3" x14ac:dyDescent="0.25">
      <c r="A67" s="16"/>
      <c r="B67" s="15"/>
      <c r="C67" s="17"/>
    </row>
    <row r="68" spans="1:3" x14ac:dyDescent="0.25">
      <c r="A68" s="16"/>
      <c r="B68" s="15"/>
      <c r="C68" s="17"/>
    </row>
    <row r="69" spans="1:3" x14ac:dyDescent="0.25">
      <c r="A69" s="16"/>
      <c r="B69" s="15"/>
      <c r="C69" s="17"/>
    </row>
    <row r="70" spans="1:3" x14ac:dyDescent="0.25">
      <c r="A70" s="16"/>
      <c r="B70" s="15"/>
      <c r="C70" s="17"/>
    </row>
    <row r="71" spans="1:3" x14ac:dyDescent="0.25">
      <c r="A71" s="16"/>
      <c r="B71" s="15"/>
      <c r="C71" s="17"/>
    </row>
    <row r="72" spans="1:3" x14ac:dyDescent="0.25">
      <c r="A72" s="16"/>
      <c r="B72" s="15"/>
      <c r="C72" s="17"/>
    </row>
    <row r="73" spans="1:3" x14ac:dyDescent="0.25">
      <c r="A73" s="16"/>
      <c r="B73" s="15"/>
      <c r="C73" s="17"/>
    </row>
    <row r="74" spans="1:3" x14ac:dyDescent="0.25">
      <c r="A74" s="16"/>
      <c r="B74" s="15"/>
      <c r="C74" s="17"/>
    </row>
    <row r="75" spans="1:3" x14ac:dyDescent="0.25">
      <c r="A75" s="16"/>
      <c r="B75" s="15"/>
      <c r="C75" s="17"/>
    </row>
    <row r="76" spans="1:3" x14ac:dyDescent="0.25">
      <c r="A76" s="16"/>
      <c r="B76" s="15"/>
      <c r="C76" s="17"/>
    </row>
    <row r="77" spans="1:3" x14ac:dyDescent="0.25">
      <c r="A77" s="16"/>
      <c r="B77" s="15"/>
      <c r="C77" s="17"/>
    </row>
    <row r="78" spans="1:3" x14ac:dyDescent="0.25">
      <c r="A78" s="16"/>
      <c r="B78" s="15"/>
      <c r="C78" s="17"/>
    </row>
    <row r="79" spans="1:3" x14ac:dyDescent="0.25">
      <c r="A79" s="16"/>
      <c r="B79" s="15"/>
      <c r="C79" s="17"/>
    </row>
    <row r="80" spans="1:3" x14ac:dyDescent="0.25">
      <c r="A80" s="16"/>
      <c r="B80" s="15"/>
      <c r="C80" s="17"/>
    </row>
    <row r="81" spans="1:3" x14ac:dyDescent="0.25">
      <c r="A81" s="16"/>
      <c r="B81" s="15"/>
      <c r="C81" s="17"/>
    </row>
    <row r="82" spans="1:3" x14ac:dyDescent="0.25">
      <c r="A82" s="16"/>
      <c r="B82" s="15"/>
      <c r="C82" s="17"/>
    </row>
    <row r="83" spans="1:3" x14ac:dyDescent="0.25">
      <c r="A83" s="16"/>
      <c r="B83" s="15"/>
      <c r="C83" s="17"/>
    </row>
    <row r="84" spans="1:3" x14ac:dyDescent="0.25">
      <c r="A84" s="16"/>
      <c r="B84" s="15"/>
      <c r="C84" s="17"/>
    </row>
    <row r="85" spans="1:3" x14ac:dyDescent="0.25">
      <c r="A85" s="16"/>
      <c r="B85" s="15"/>
      <c r="C85" s="17"/>
    </row>
    <row r="86" spans="1:3" x14ac:dyDescent="0.25">
      <c r="A86" s="16"/>
      <c r="B86" s="15"/>
      <c r="C86" s="17"/>
    </row>
    <row r="87" spans="1:3" x14ac:dyDescent="0.25">
      <c r="A87" s="16"/>
      <c r="B87" s="15"/>
      <c r="C87" s="17"/>
    </row>
    <row r="88" spans="1:3" x14ac:dyDescent="0.25">
      <c r="A88" s="16"/>
      <c r="B88" s="15"/>
      <c r="C88" s="17"/>
    </row>
    <row r="89" spans="1:3" x14ac:dyDescent="0.25">
      <c r="A89" s="16"/>
      <c r="B89" s="15"/>
      <c r="C89" s="17"/>
    </row>
    <row r="90" spans="1:3" x14ac:dyDescent="0.25">
      <c r="A90" s="16"/>
      <c r="B90" s="15"/>
      <c r="C90" s="17"/>
    </row>
    <row r="91" spans="1:3" x14ac:dyDescent="0.25">
      <c r="A91" s="16"/>
      <c r="B91" s="15"/>
      <c r="C91" s="17"/>
    </row>
    <row r="92" spans="1:3" x14ac:dyDescent="0.25">
      <c r="A92" s="16"/>
      <c r="B92" s="15"/>
      <c r="C92" s="17"/>
    </row>
    <row r="93" spans="1:3" x14ac:dyDescent="0.25">
      <c r="A93" s="16"/>
      <c r="B93" s="15"/>
      <c r="C93" s="17"/>
    </row>
    <row r="94" spans="1:3" x14ac:dyDescent="0.25">
      <c r="A94" s="16"/>
      <c r="B94" s="15"/>
      <c r="C94" s="17"/>
    </row>
    <row r="95" spans="1:3" x14ac:dyDescent="0.25">
      <c r="A95" s="16"/>
      <c r="B95" s="15"/>
      <c r="C95" s="17"/>
    </row>
    <row r="96" spans="1:3" x14ac:dyDescent="0.25">
      <c r="A96" s="16"/>
      <c r="B96" s="15"/>
      <c r="C96" s="17"/>
    </row>
    <row r="97" spans="1:3" x14ac:dyDescent="0.25">
      <c r="A97" s="16"/>
      <c r="B97" s="15"/>
      <c r="C97" s="17"/>
    </row>
    <row r="98" spans="1:3" x14ac:dyDescent="0.25">
      <c r="A98" s="16"/>
      <c r="B98" s="15"/>
      <c r="C98" s="17"/>
    </row>
    <row r="99" spans="1:3" x14ac:dyDescent="0.25">
      <c r="A99" s="16"/>
      <c r="B99" s="15"/>
      <c r="C99" s="17"/>
    </row>
    <row r="100" spans="1:3" x14ac:dyDescent="0.25">
      <c r="A100" s="16"/>
      <c r="B100" s="15"/>
      <c r="C100" s="17"/>
    </row>
    <row r="101" spans="1:3" x14ac:dyDescent="0.25">
      <c r="A101" s="16"/>
      <c r="B101" s="15"/>
      <c r="C101" s="17"/>
    </row>
    <row r="102" spans="1:3" x14ac:dyDescent="0.25">
      <c r="A102" s="16"/>
      <c r="B102" s="15"/>
      <c r="C102" s="17"/>
    </row>
    <row r="103" spans="1:3" x14ac:dyDescent="0.25">
      <c r="A103" s="16"/>
      <c r="B103" s="15"/>
      <c r="C103" s="17"/>
    </row>
    <row r="104" spans="1:3" x14ac:dyDescent="0.25">
      <c r="A104" s="16"/>
      <c r="B104" s="15"/>
      <c r="C104" s="17"/>
    </row>
    <row r="105" spans="1:3" x14ac:dyDescent="0.25">
      <c r="A105" s="16"/>
      <c r="B105" s="15"/>
      <c r="C105" s="17"/>
    </row>
    <row r="106" spans="1:3" x14ac:dyDescent="0.25">
      <c r="A106" s="16"/>
      <c r="B106" s="15"/>
      <c r="C106" s="17"/>
    </row>
    <row r="107" spans="1:3" x14ac:dyDescent="0.25">
      <c r="A107" s="16"/>
      <c r="B107" s="15"/>
      <c r="C107" s="17"/>
    </row>
    <row r="108" spans="1:3" x14ac:dyDescent="0.25">
      <c r="A108" s="16"/>
      <c r="B108" s="15"/>
      <c r="C108" s="17"/>
    </row>
    <row r="109" spans="1:3" x14ac:dyDescent="0.25">
      <c r="A109" s="16"/>
      <c r="B109" s="15"/>
      <c r="C109" s="17"/>
    </row>
    <row r="110" spans="1:3" x14ac:dyDescent="0.25">
      <c r="A110" s="16"/>
      <c r="B110" s="15"/>
      <c r="C110" s="17"/>
    </row>
    <row r="111" spans="1:3" x14ac:dyDescent="0.25">
      <c r="A111" s="16"/>
      <c r="B111" s="15"/>
      <c r="C111" s="17"/>
    </row>
    <row r="112" spans="1:3" x14ac:dyDescent="0.25">
      <c r="A112" s="16"/>
      <c r="B112" s="15"/>
      <c r="C112" s="17"/>
    </row>
    <row r="113" spans="1:3" x14ac:dyDescent="0.25">
      <c r="A113" s="16"/>
      <c r="B113" s="15"/>
      <c r="C113" s="17"/>
    </row>
    <row r="114" spans="1:3" x14ac:dyDescent="0.25">
      <c r="A114" s="16"/>
      <c r="B114" s="15"/>
      <c r="C114" s="17"/>
    </row>
    <row r="115" spans="1:3" x14ac:dyDescent="0.25">
      <c r="A115" s="16"/>
      <c r="B115" s="15"/>
      <c r="C115" s="17"/>
    </row>
    <row r="116" spans="1:3" x14ac:dyDescent="0.25">
      <c r="A116" s="16"/>
      <c r="B116" s="15"/>
      <c r="C116" s="17"/>
    </row>
    <row r="117" spans="1:3" x14ac:dyDescent="0.25">
      <c r="A117" s="16"/>
      <c r="B117" s="15"/>
      <c r="C117" s="17"/>
    </row>
    <row r="118" spans="1:3" x14ac:dyDescent="0.25">
      <c r="A118" s="16"/>
      <c r="B118" s="15"/>
      <c r="C118" s="17"/>
    </row>
    <row r="119" spans="1:3" x14ac:dyDescent="0.25">
      <c r="A119" s="16"/>
      <c r="B119" s="15"/>
      <c r="C119" s="17"/>
    </row>
    <row r="120" spans="1:3" x14ac:dyDescent="0.25">
      <c r="A120" s="16"/>
      <c r="B120" s="15"/>
      <c r="C120" s="17"/>
    </row>
    <row r="121" spans="1:3" x14ac:dyDescent="0.25">
      <c r="A121" s="16"/>
      <c r="B121" s="15"/>
      <c r="C121" s="17"/>
    </row>
    <row r="122" spans="1:3" x14ac:dyDescent="0.25">
      <c r="A122" s="16"/>
      <c r="B122" s="15"/>
      <c r="C122" s="17"/>
    </row>
    <row r="123" spans="1:3" x14ac:dyDescent="0.25">
      <c r="A123" s="16"/>
      <c r="B123" s="15"/>
      <c r="C123" s="17"/>
    </row>
    <row r="124" spans="1:3" x14ac:dyDescent="0.25">
      <c r="A124" s="16"/>
      <c r="B124" s="15"/>
      <c r="C124" s="17"/>
    </row>
    <row r="125" spans="1:3" x14ac:dyDescent="0.25">
      <c r="A125" s="16"/>
      <c r="B125" s="15"/>
      <c r="C125" s="17"/>
    </row>
    <row r="126" spans="1:3" x14ac:dyDescent="0.25">
      <c r="A126" s="16"/>
      <c r="B126" s="15"/>
      <c r="C126" s="17"/>
    </row>
    <row r="127" spans="1:3" x14ac:dyDescent="0.25">
      <c r="A127" s="16"/>
      <c r="B127" s="15"/>
      <c r="C127" s="17"/>
    </row>
    <row r="128" spans="1:3" x14ac:dyDescent="0.25">
      <c r="A128" s="16"/>
      <c r="B128" s="15"/>
      <c r="C128" s="17"/>
    </row>
    <row r="129" spans="1:3" x14ac:dyDescent="0.25">
      <c r="A129" s="16"/>
      <c r="B129" s="15"/>
      <c r="C129" s="17"/>
    </row>
    <row r="130" spans="1:3" x14ac:dyDescent="0.25">
      <c r="A130" s="16"/>
      <c r="B130" s="15"/>
      <c r="C130" s="17"/>
    </row>
    <row r="131" spans="1:3" x14ac:dyDescent="0.25">
      <c r="A131" s="16"/>
      <c r="B131" s="15"/>
      <c r="C131" s="17"/>
    </row>
    <row r="132" spans="1:3" x14ac:dyDescent="0.25">
      <c r="A132" s="16"/>
      <c r="B132" s="15"/>
      <c r="C132" s="17"/>
    </row>
    <row r="133" spans="1:3" x14ac:dyDescent="0.25">
      <c r="A133" s="16"/>
      <c r="B133" s="15"/>
      <c r="C133" s="17"/>
    </row>
    <row r="134" spans="1:3" x14ac:dyDescent="0.25">
      <c r="A134" s="16"/>
      <c r="B134" s="15"/>
      <c r="C134" s="17"/>
    </row>
    <row r="135" spans="1:3" x14ac:dyDescent="0.25">
      <c r="A135" s="16"/>
      <c r="B135" s="15"/>
      <c r="C135" s="17"/>
    </row>
    <row r="136" spans="1:3" x14ac:dyDescent="0.25">
      <c r="A136" s="16"/>
      <c r="B136" s="15"/>
      <c r="C136" s="17"/>
    </row>
    <row r="137" spans="1:3" x14ac:dyDescent="0.25">
      <c r="A137" s="16"/>
      <c r="B137" s="15"/>
      <c r="C137" s="17"/>
    </row>
    <row r="138" spans="1:3" x14ac:dyDescent="0.25">
      <c r="A138" s="16"/>
      <c r="B138" s="15"/>
      <c r="C138" s="17"/>
    </row>
    <row r="139" spans="1:3" x14ac:dyDescent="0.25">
      <c r="A139" s="16"/>
      <c r="B139" s="15"/>
      <c r="C139" s="17"/>
    </row>
    <row r="140" spans="1:3" x14ac:dyDescent="0.25">
      <c r="A140" s="16"/>
      <c r="B140" s="15"/>
      <c r="C140" s="17"/>
    </row>
    <row r="141" spans="1:3" x14ac:dyDescent="0.25">
      <c r="A141" s="16"/>
      <c r="B141" s="15"/>
      <c r="C141" s="17"/>
    </row>
    <row r="142" spans="1:3" x14ac:dyDescent="0.25">
      <c r="A142" s="16"/>
      <c r="B142" s="15"/>
      <c r="C142" s="17"/>
    </row>
    <row r="143" spans="1:3" x14ac:dyDescent="0.25">
      <c r="A143" s="16"/>
      <c r="B143" s="15"/>
      <c r="C143" s="17"/>
    </row>
    <row r="144" spans="1:3" x14ac:dyDescent="0.25">
      <c r="A144" s="16"/>
      <c r="B144" s="15"/>
      <c r="C144" s="17"/>
    </row>
    <row r="145" spans="1:3" x14ac:dyDescent="0.25">
      <c r="A145" s="16"/>
      <c r="B145" s="15"/>
      <c r="C145" s="17"/>
    </row>
    <row r="146" spans="1:3" x14ac:dyDescent="0.25">
      <c r="A146" s="16"/>
      <c r="B146" s="15"/>
      <c r="C146" s="17"/>
    </row>
    <row r="147" spans="1:3" x14ac:dyDescent="0.25">
      <c r="A147" s="16"/>
      <c r="B147" s="15"/>
      <c r="C147" s="17"/>
    </row>
    <row r="148" spans="1:3" x14ac:dyDescent="0.25">
      <c r="A148" s="16"/>
      <c r="B148" s="15"/>
      <c r="C148" s="17"/>
    </row>
    <row r="149" spans="1:3" x14ac:dyDescent="0.25">
      <c r="A149" s="16"/>
      <c r="B149" s="15"/>
      <c r="C149" s="17"/>
    </row>
    <row r="150" spans="1:3" x14ac:dyDescent="0.25">
      <c r="A150" s="16"/>
      <c r="B150" s="15"/>
      <c r="C150" s="17"/>
    </row>
    <row r="151" spans="1:3" x14ac:dyDescent="0.25">
      <c r="A151" s="16"/>
      <c r="B151" s="15"/>
      <c r="C151" s="17"/>
    </row>
    <row r="152" spans="1:3" x14ac:dyDescent="0.25">
      <c r="A152" s="16"/>
      <c r="B152" s="15"/>
      <c r="C152" s="17"/>
    </row>
    <row r="153" spans="1:3" x14ac:dyDescent="0.25">
      <c r="A153" s="16"/>
      <c r="B153" s="15"/>
      <c r="C153" s="17"/>
    </row>
    <row r="154" spans="1:3" x14ac:dyDescent="0.25">
      <c r="A154" s="16"/>
      <c r="B154" s="15"/>
      <c r="C154" s="17"/>
    </row>
    <row r="155" spans="1:3" x14ac:dyDescent="0.25">
      <c r="A155" s="16"/>
      <c r="B155" s="15"/>
      <c r="C155" s="17"/>
    </row>
    <row r="156" spans="1:3" x14ac:dyDescent="0.25">
      <c r="A156" s="16"/>
      <c r="B156" s="15"/>
      <c r="C156" s="17"/>
    </row>
    <row r="157" spans="1:3" x14ac:dyDescent="0.25">
      <c r="A157" s="16"/>
      <c r="B157" s="15"/>
      <c r="C157" s="17"/>
    </row>
    <row r="158" spans="1:3" x14ac:dyDescent="0.25">
      <c r="A158" s="16"/>
      <c r="B158" s="15"/>
      <c r="C158" s="17"/>
    </row>
    <row r="159" spans="1:3" x14ac:dyDescent="0.25">
      <c r="A159" s="16"/>
      <c r="B159" s="15"/>
      <c r="C159" s="17"/>
    </row>
    <row r="160" spans="1:3" x14ac:dyDescent="0.25">
      <c r="A160" s="16"/>
      <c r="B160" s="15"/>
      <c r="C160" s="17"/>
    </row>
    <row r="161" spans="1:3" x14ac:dyDescent="0.25">
      <c r="A161" s="16"/>
      <c r="B161" s="15"/>
      <c r="C161" s="17"/>
    </row>
    <row r="162" spans="1:3" x14ac:dyDescent="0.25">
      <c r="A162" s="16"/>
      <c r="B162" s="15"/>
      <c r="C162" s="17"/>
    </row>
    <row r="163" spans="1:3" x14ac:dyDescent="0.25">
      <c r="A163" s="16"/>
      <c r="B163" s="15"/>
      <c r="C163" s="17"/>
    </row>
    <row r="164" spans="1:3" x14ac:dyDescent="0.25">
      <c r="A164" s="16"/>
      <c r="B164" s="15"/>
      <c r="C164" s="17"/>
    </row>
    <row r="165" spans="1:3" x14ac:dyDescent="0.25">
      <c r="A165" s="16"/>
      <c r="B165" s="15"/>
      <c r="C165" s="17"/>
    </row>
    <row r="166" spans="1:3" x14ac:dyDescent="0.25">
      <c r="A166" s="16"/>
      <c r="B166" s="15"/>
      <c r="C166" s="17"/>
    </row>
    <row r="167" spans="1:3" x14ac:dyDescent="0.25">
      <c r="A167" s="16"/>
      <c r="B167" s="15"/>
      <c r="C167" s="17"/>
    </row>
    <row r="168" spans="1:3" x14ac:dyDescent="0.25">
      <c r="A168" s="16"/>
      <c r="B168" s="15"/>
      <c r="C168" s="17"/>
    </row>
    <row r="169" spans="1:3" x14ac:dyDescent="0.25">
      <c r="A169" s="16"/>
      <c r="B169" s="15"/>
      <c r="C169" s="17"/>
    </row>
    <row r="170" spans="1:3" x14ac:dyDescent="0.25">
      <c r="A170" s="16"/>
      <c r="B170" s="15"/>
      <c r="C170" s="17"/>
    </row>
    <row r="171" spans="1:3" x14ac:dyDescent="0.25">
      <c r="A171" s="16"/>
      <c r="B171" s="15"/>
      <c r="C171" s="17"/>
    </row>
    <row r="172" spans="1:3" x14ac:dyDescent="0.25">
      <c r="A172" s="16"/>
      <c r="B172" s="15"/>
      <c r="C172" s="17"/>
    </row>
    <row r="173" spans="1:3" x14ac:dyDescent="0.25">
      <c r="A173" s="16"/>
      <c r="B173" s="15"/>
      <c r="C173" s="17"/>
    </row>
    <row r="174" spans="1:3" x14ac:dyDescent="0.25">
      <c r="A174" s="16"/>
      <c r="B174" s="15"/>
      <c r="C174" s="17"/>
    </row>
    <row r="175" spans="1:3" x14ac:dyDescent="0.25">
      <c r="A175" s="16"/>
      <c r="B175" s="15"/>
      <c r="C175" s="17"/>
    </row>
    <row r="176" spans="1:3" x14ac:dyDescent="0.25">
      <c r="A176" s="16"/>
      <c r="B176" s="15"/>
      <c r="C176" s="17"/>
    </row>
    <row r="177" spans="1:3" x14ac:dyDescent="0.25">
      <c r="A177" s="16"/>
      <c r="B177" s="15"/>
      <c r="C177" s="17"/>
    </row>
    <row r="178" spans="1:3" x14ac:dyDescent="0.25">
      <c r="A178" s="16"/>
      <c r="B178" s="15"/>
      <c r="C178" s="17"/>
    </row>
    <row r="179" spans="1:3" x14ac:dyDescent="0.25">
      <c r="A179" s="16"/>
      <c r="B179" s="15"/>
      <c r="C179" s="17"/>
    </row>
    <row r="180" spans="1:3" x14ac:dyDescent="0.25">
      <c r="A180" s="16"/>
      <c r="B180" s="15"/>
      <c r="C180" s="17"/>
    </row>
    <row r="181" spans="1:3" x14ac:dyDescent="0.25">
      <c r="A181" s="16"/>
      <c r="B181" s="15"/>
      <c r="C181" s="17"/>
    </row>
    <row r="182" spans="1:3" x14ac:dyDescent="0.25">
      <c r="A182" s="16"/>
      <c r="B182" s="15"/>
      <c r="C182" s="17"/>
    </row>
    <row r="183" spans="1:3" x14ac:dyDescent="0.25">
      <c r="A183" s="16"/>
      <c r="B183" s="15"/>
      <c r="C183" s="17"/>
    </row>
    <row r="184" spans="1:3" x14ac:dyDescent="0.25">
      <c r="A184" s="16"/>
      <c r="B184" s="15"/>
      <c r="C184" s="17"/>
    </row>
    <row r="185" spans="1:3" x14ac:dyDescent="0.25">
      <c r="A185" s="16"/>
      <c r="B185" s="15"/>
      <c r="C185" s="17"/>
    </row>
    <row r="186" spans="1:3" x14ac:dyDescent="0.25">
      <c r="A186" s="16"/>
      <c r="B186" s="15"/>
      <c r="C186" s="17"/>
    </row>
    <row r="187" spans="1:3" x14ac:dyDescent="0.25">
      <c r="A187" s="16"/>
      <c r="B187" s="15"/>
      <c r="C187" s="17"/>
    </row>
    <row r="188" spans="1:3" x14ac:dyDescent="0.25">
      <c r="A188" s="16"/>
      <c r="B188" s="15"/>
      <c r="C188" s="17"/>
    </row>
    <row r="189" spans="1:3" x14ac:dyDescent="0.25">
      <c r="A189" s="16"/>
      <c r="B189" s="15"/>
      <c r="C189" s="17"/>
    </row>
    <row r="190" spans="1:3" x14ac:dyDescent="0.25">
      <c r="A190" s="16"/>
      <c r="B190" s="15"/>
      <c r="C190" s="17"/>
    </row>
    <row r="191" spans="1:3" x14ac:dyDescent="0.25">
      <c r="A191" s="16"/>
      <c r="B191" s="15"/>
      <c r="C191" s="17"/>
    </row>
    <row r="192" spans="1:3" x14ac:dyDescent="0.25">
      <c r="A192" s="16"/>
      <c r="B192" s="15"/>
      <c r="C192" s="17"/>
    </row>
    <row r="193" spans="1:3" x14ac:dyDescent="0.25">
      <c r="A193" s="16"/>
      <c r="B193" s="15"/>
      <c r="C193" s="17"/>
    </row>
    <row r="194" spans="1:3" x14ac:dyDescent="0.25">
      <c r="A194" s="16"/>
      <c r="B194" s="15"/>
      <c r="C194" s="17"/>
    </row>
    <row r="195" spans="1:3" x14ac:dyDescent="0.25">
      <c r="A195" s="16"/>
      <c r="B195" s="15"/>
      <c r="C195" s="17"/>
    </row>
    <row r="196" spans="1:3" x14ac:dyDescent="0.25">
      <c r="A196" s="16"/>
      <c r="B196" s="15"/>
      <c r="C196" s="17"/>
    </row>
    <row r="197" spans="1:3" x14ac:dyDescent="0.25">
      <c r="A197" s="16"/>
      <c r="B197" s="15"/>
      <c r="C197" s="17"/>
    </row>
    <row r="198" spans="1:3" x14ac:dyDescent="0.25">
      <c r="A198" s="16"/>
      <c r="B198" s="15"/>
      <c r="C198" s="17"/>
    </row>
    <row r="199" spans="1:3" x14ac:dyDescent="0.25">
      <c r="A199" s="16"/>
      <c r="B199" s="15"/>
      <c r="C199" s="17"/>
    </row>
    <row r="200" spans="1:3" x14ac:dyDescent="0.25">
      <c r="A200" s="16"/>
      <c r="B200" s="15"/>
      <c r="C200" s="17"/>
    </row>
    <row r="201" spans="1:3" x14ac:dyDescent="0.25">
      <c r="A201" s="16"/>
      <c r="B201" s="15"/>
      <c r="C201" s="17"/>
    </row>
    <row r="202" spans="1:3" x14ac:dyDescent="0.25">
      <c r="A202" s="16"/>
      <c r="B202" s="15"/>
      <c r="C202" s="17"/>
    </row>
    <row r="203" spans="1:3" x14ac:dyDescent="0.25">
      <c r="A203" s="16"/>
      <c r="B203" s="15"/>
      <c r="C203" s="17"/>
    </row>
    <row r="204" spans="1:3" x14ac:dyDescent="0.25">
      <c r="A204" s="16"/>
      <c r="B204" s="15"/>
      <c r="C204" s="17"/>
    </row>
    <row r="205" spans="1:3" x14ac:dyDescent="0.25">
      <c r="A205" s="16"/>
      <c r="B205" s="15"/>
      <c r="C205" s="17"/>
    </row>
    <row r="206" spans="1:3" x14ac:dyDescent="0.25">
      <c r="A206" s="16"/>
      <c r="B206" s="15"/>
      <c r="C206" s="17"/>
    </row>
    <row r="207" spans="1:3" x14ac:dyDescent="0.25">
      <c r="A207" s="16"/>
      <c r="B207" s="15"/>
      <c r="C207" s="17"/>
    </row>
    <row r="208" spans="1:3" x14ac:dyDescent="0.25">
      <c r="A208" s="16"/>
      <c r="B208" s="15"/>
      <c r="C208" s="17"/>
    </row>
    <row r="209" spans="1:3" x14ac:dyDescent="0.25">
      <c r="A209" s="16"/>
      <c r="B209" s="15"/>
      <c r="C209" s="17"/>
    </row>
    <row r="210" spans="1:3" x14ac:dyDescent="0.25">
      <c r="A210" s="16"/>
      <c r="B210" s="15"/>
      <c r="C210" s="17"/>
    </row>
    <row r="211" spans="1:3" x14ac:dyDescent="0.25">
      <c r="A211" s="16"/>
      <c r="B211" s="15"/>
      <c r="C211" s="17"/>
    </row>
    <row r="212" spans="1:3" x14ac:dyDescent="0.25">
      <c r="A212" s="16"/>
      <c r="B212" s="15"/>
      <c r="C212" s="17"/>
    </row>
    <row r="213" spans="1:3" x14ac:dyDescent="0.25">
      <c r="A213" s="16"/>
      <c r="B213" s="15"/>
      <c r="C213" s="17"/>
    </row>
    <row r="214" spans="1:3" x14ac:dyDescent="0.25">
      <c r="A214" s="16"/>
      <c r="B214" s="15"/>
      <c r="C214" s="17"/>
    </row>
    <row r="215" spans="1:3" x14ac:dyDescent="0.25">
      <c r="A215" s="16"/>
      <c r="B215" s="15"/>
      <c r="C215" s="17"/>
    </row>
    <row r="216" spans="1:3" x14ac:dyDescent="0.25">
      <c r="A216" s="16"/>
      <c r="B216" s="15"/>
      <c r="C216" s="17"/>
    </row>
    <row r="217" spans="1:3" x14ac:dyDescent="0.25">
      <c r="A217" s="16"/>
      <c r="B217" s="15"/>
      <c r="C217" s="17"/>
    </row>
    <row r="218" spans="1:3" x14ac:dyDescent="0.25">
      <c r="A218" s="16"/>
      <c r="B218" s="15"/>
      <c r="C218" s="17"/>
    </row>
    <row r="219" spans="1:3" x14ac:dyDescent="0.25">
      <c r="A219" s="16"/>
      <c r="B219" s="15"/>
      <c r="C219" s="17"/>
    </row>
    <row r="220" spans="1:3" x14ac:dyDescent="0.25">
      <c r="A220" s="16"/>
      <c r="B220" s="15"/>
      <c r="C220" s="17"/>
    </row>
    <row r="221" spans="1:3" x14ac:dyDescent="0.25">
      <c r="A221" s="16"/>
      <c r="B221" s="15"/>
      <c r="C221" s="17"/>
    </row>
    <row r="222" spans="1:3" x14ac:dyDescent="0.25">
      <c r="A222" s="16"/>
      <c r="B222" s="15"/>
      <c r="C222" s="17"/>
    </row>
    <row r="223" spans="1:3" x14ac:dyDescent="0.25">
      <c r="A223" s="16"/>
      <c r="B223" s="15"/>
      <c r="C223" s="17"/>
    </row>
    <row r="224" spans="1:3" x14ac:dyDescent="0.25">
      <c r="A224" s="16"/>
      <c r="B224" s="15"/>
      <c r="C224" s="17"/>
    </row>
    <row r="225" spans="1:3" x14ac:dyDescent="0.25">
      <c r="A225" s="16"/>
      <c r="B225" s="15"/>
      <c r="C225" s="17"/>
    </row>
    <row r="226" spans="1:3" x14ac:dyDescent="0.25">
      <c r="A226" s="16"/>
      <c r="B226" s="15"/>
      <c r="C226" s="17"/>
    </row>
    <row r="227" spans="1:3" x14ac:dyDescent="0.25">
      <c r="A227" s="16"/>
      <c r="B227" s="15"/>
      <c r="C227" s="17"/>
    </row>
    <row r="228" spans="1:3" x14ac:dyDescent="0.25">
      <c r="A228" s="16"/>
      <c r="B228" s="15"/>
      <c r="C228" s="17"/>
    </row>
    <row r="229" spans="1:3" x14ac:dyDescent="0.25">
      <c r="A229" s="16"/>
      <c r="B229" s="15"/>
      <c r="C229" s="17"/>
    </row>
    <row r="230" spans="1:3" x14ac:dyDescent="0.25">
      <c r="A230" s="16"/>
      <c r="B230" s="15"/>
      <c r="C230" s="17"/>
    </row>
    <row r="231" spans="1:3" x14ac:dyDescent="0.25">
      <c r="A231" s="16"/>
      <c r="B231" s="15"/>
      <c r="C231" s="17"/>
    </row>
    <row r="232" spans="1:3" x14ac:dyDescent="0.25">
      <c r="A232" s="16"/>
      <c r="B232" s="15"/>
      <c r="C232" s="17"/>
    </row>
    <row r="233" spans="1:3" x14ac:dyDescent="0.25">
      <c r="A233" s="16"/>
      <c r="B233" s="15"/>
      <c r="C233" s="17"/>
    </row>
    <row r="234" spans="1:3" x14ac:dyDescent="0.25">
      <c r="A234" s="16"/>
      <c r="B234" s="15"/>
      <c r="C234" s="17"/>
    </row>
    <row r="235" spans="1:3" x14ac:dyDescent="0.25">
      <c r="A235" s="16"/>
      <c r="B235" s="15"/>
      <c r="C235" s="17"/>
    </row>
    <row r="236" spans="1:3" x14ac:dyDescent="0.25">
      <c r="A236" s="16"/>
      <c r="B236" s="15"/>
      <c r="C236" s="17"/>
    </row>
    <row r="237" spans="1:3" x14ac:dyDescent="0.25">
      <c r="A237" s="16"/>
      <c r="B237" s="15"/>
      <c r="C237" s="17"/>
    </row>
    <row r="238" spans="1:3" x14ac:dyDescent="0.25">
      <c r="A238" s="16"/>
      <c r="B238" s="15"/>
      <c r="C238" s="17"/>
    </row>
    <row r="239" spans="1:3" x14ac:dyDescent="0.25">
      <c r="A239" s="16"/>
      <c r="B239" s="15"/>
      <c r="C239" s="17"/>
    </row>
    <row r="240" spans="1:3" x14ac:dyDescent="0.25">
      <c r="A240" s="16"/>
      <c r="B240" s="15"/>
      <c r="C240" s="17"/>
    </row>
    <row r="241" spans="1:3" x14ac:dyDescent="0.25">
      <c r="A241" s="16"/>
      <c r="B241" s="15"/>
      <c r="C241" s="17"/>
    </row>
    <row r="242" spans="1:3" x14ac:dyDescent="0.25">
      <c r="A242" s="16"/>
      <c r="B242" s="15"/>
      <c r="C242" s="17"/>
    </row>
    <row r="243" spans="1:3" x14ac:dyDescent="0.25">
      <c r="A243" s="16"/>
      <c r="B243" s="15"/>
      <c r="C243" s="17"/>
    </row>
    <row r="244" spans="1:3" x14ac:dyDescent="0.25">
      <c r="A244" s="16"/>
      <c r="B244" s="15"/>
      <c r="C244" s="17"/>
    </row>
    <row r="245" spans="1:3" x14ac:dyDescent="0.25">
      <c r="A245" s="16"/>
      <c r="B245" s="15"/>
      <c r="C245" s="17"/>
    </row>
    <row r="246" spans="1:3" x14ac:dyDescent="0.25">
      <c r="A246" s="16"/>
      <c r="B246" s="15"/>
      <c r="C246" s="17"/>
    </row>
    <row r="247" spans="1:3" x14ac:dyDescent="0.25">
      <c r="A247" s="16"/>
      <c r="B247" s="15"/>
      <c r="C247" s="17"/>
    </row>
    <row r="248" spans="1:3" x14ac:dyDescent="0.25">
      <c r="A248" s="16"/>
      <c r="B248" s="15"/>
      <c r="C248" s="17"/>
    </row>
    <row r="249" spans="1:3" x14ac:dyDescent="0.25">
      <c r="A249" s="16"/>
      <c r="B249" s="15"/>
      <c r="C249" s="17"/>
    </row>
    <row r="250" spans="1:3" x14ac:dyDescent="0.25">
      <c r="A250" s="16"/>
      <c r="B250" s="15"/>
      <c r="C250" s="17"/>
    </row>
    <row r="251" spans="1:3" x14ac:dyDescent="0.25">
      <c r="A251" s="16"/>
      <c r="B251" s="15"/>
      <c r="C251" s="17"/>
    </row>
    <row r="252" spans="1:3" x14ac:dyDescent="0.25">
      <c r="A252" s="16"/>
      <c r="B252" s="15"/>
      <c r="C252" s="17"/>
    </row>
    <row r="253" spans="1:3" x14ac:dyDescent="0.25">
      <c r="A253" s="16"/>
      <c r="B253" s="15"/>
      <c r="C253" s="17"/>
    </row>
    <row r="254" spans="1:3" x14ac:dyDescent="0.25">
      <c r="A254" s="16"/>
      <c r="B254" s="15"/>
      <c r="C254" s="17"/>
    </row>
    <row r="255" spans="1:3" x14ac:dyDescent="0.25">
      <c r="A255" s="16"/>
      <c r="B255" s="15"/>
      <c r="C255" s="17"/>
    </row>
    <row r="256" spans="1:3" x14ac:dyDescent="0.25">
      <c r="A256" s="16"/>
      <c r="B256" s="15"/>
      <c r="C256" s="17"/>
    </row>
    <row r="257" spans="1:3" x14ac:dyDescent="0.25">
      <c r="A257" s="16"/>
      <c r="B257" s="15"/>
      <c r="C257" s="17"/>
    </row>
    <row r="258" spans="1:3" x14ac:dyDescent="0.25">
      <c r="A258" s="16"/>
      <c r="B258" s="15"/>
      <c r="C258" s="17"/>
    </row>
    <row r="259" spans="1:3" x14ac:dyDescent="0.25">
      <c r="A259" s="16"/>
      <c r="B259" s="15"/>
      <c r="C259" s="17"/>
    </row>
    <row r="260" spans="1:3" x14ac:dyDescent="0.25">
      <c r="A260" s="16"/>
      <c r="B260" s="15"/>
      <c r="C260" s="17"/>
    </row>
    <row r="261" spans="1:3" x14ac:dyDescent="0.25">
      <c r="A261" s="16"/>
      <c r="B261" s="15"/>
      <c r="C261" s="17"/>
    </row>
    <row r="262" spans="1:3" x14ac:dyDescent="0.25">
      <c r="A262" s="16"/>
      <c r="B262" s="15"/>
      <c r="C262" s="17"/>
    </row>
    <row r="263" spans="1:3" x14ac:dyDescent="0.25">
      <c r="A263" s="16"/>
      <c r="B263" s="15"/>
      <c r="C263" s="17"/>
    </row>
    <row r="264" spans="1:3" x14ac:dyDescent="0.25">
      <c r="A264" s="16"/>
      <c r="B264" s="15"/>
      <c r="C264" s="17"/>
    </row>
    <row r="265" spans="1:3" x14ac:dyDescent="0.25">
      <c r="A265" s="16"/>
      <c r="B265" s="15"/>
      <c r="C265" s="17"/>
    </row>
    <row r="266" spans="1:3" x14ac:dyDescent="0.25">
      <c r="A266" s="16"/>
      <c r="B266" s="15"/>
      <c r="C266" s="17"/>
    </row>
    <row r="267" spans="1:3" x14ac:dyDescent="0.25">
      <c r="A267" s="16"/>
      <c r="B267" s="15"/>
      <c r="C267" s="17"/>
    </row>
    <row r="268" spans="1:3" x14ac:dyDescent="0.25">
      <c r="A268" s="16"/>
      <c r="B268" s="15"/>
      <c r="C268" s="17"/>
    </row>
    <row r="269" spans="1:3" x14ac:dyDescent="0.25">
      <c r="A269" s="16"/>
      <c r="B269" s="15"/>
      <c r="C269" s="17"/>
    </row>
    <row r="270" spans="1:3" x14ac:dyDescent="0.25">
      <c r="A270" s="16"/>
      <c r="B270" s="15"/>
      <c r="C270" s="17"/>
    </row>
    <row r="271" spans="1:3" x14ac:dyDescent="0.25">
      <c r="A271" s="16"/>
      <c r="B271" s="15"/>
      <c r="C271" s="17"/>
    </row>
    <row r="272" spans="1:3" x14ac:dyDescent="0.25">
      <c r="A272" s="16"/>
      <c r="B272" s="15"/>
      <c r="C272" s="17"/>
    </row>
    <row r="273" spans="1:3" x14ac:dyDescent="0.25">
      <c r="A273" s="16"/>
      <c r="B273" s="15"/>
      <c r="C273" s="17"/>
    </row>
    <row r="274" spans="1:3" x14ac:dyDescent="0.25">
      <c r="A274" s="16"/>
      <c r="B274" s="15"/>
      <c r="C274" s="17"/>
    </row>
    <row r="275" spans="1:3" x14ac:dyDescent="0.25">
      <c r="A275" s="16"/>
      <c r="B275" s="15"/>
      <c r="C275" s="17"/>
    </row>
    <row r="276" spans="1:3" x14ac:dyDescent="0.25">
      <c r="A276" s="16"/>
      <c r="B276" s="15"/>
      <c r="C276" s="17"/>
    </row>
    <row r="277" spans="1:3" x14ac:dyDescent="0.25">
      <c r="A277" s="16"/>
      <c r="B277" s="15"/>
      <c r="C277" s="17"/>
    </row>
    <row r="278" spans="1:3" x14ac:dyDescent="0.25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Affouage</vt:lpstr>
      <vt:lpstr>Modèle</vt:lpstr>
      <vt:lpstr>Essence</vt:lpstr>
      <vt:lpstr>Modèle!Impression_des_titres</vt:lpstr>
      <vt:lpstr>moyenne</vt:lpstr>
      <vt:lpstr>nbArbresMini</vt:lpstr>
      <vt:lpstr>nbLots</vt:lpstr>
      <vt:lpstr>nbMoyArb</vt:lpstr>
      <vt:lpstr>SeuilLotMultiple</vt:lpstr>
      <vt:lpstr>seuilLotsComplets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cp:lastPrinted>2015-11-29T22:59:18Z</cp:lastPrinted>
  <dcterms:created xsi:type="dcterms:W3CDTF">2015-10-24T11:24:57Z</dcterms:created>
  <dcterms:modified xsi:type="dcterms:W3CDTF">2015-12-08T17:20:45Z</dcterms:modified>
</cp:coreProperties>
</file>